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Saisie" sheetId="1" r:id="rId1"/>
    <sheet name="Récap" sheetId="2" r:id="rId2"/>
    <sheet name="Récap 2" sheetId="3" r:id="rId3"/>
    <sheet name="listes" sheetId="4" r:id="rId4"/>
  </sheets>
  <definedNames>
    <definedName name="Financeurs">T_Financeurs[Financeurs]</definedName>
    <definedName name="Personnes">T_Personnel[Personnel]</definedName>
    <definedName name="Projets">T_Projets[Projets]</definedName>
    <definedName name="Taches">T_Tache[Taches]</definedName>
  </definedNames>
  <calcPr calcId="152511" iterateDelta="1E-4"/>
</workbook>
</file>

<file path=xl/calcChain.xml><?xml version="1.0" encoding="utf-8"?>
<calcChain xmlns="http://schemas.openxmlformats.org/spreadsheetml/2006/main">
  <c r="N30" i="3" l="1"/>
  <c r="N31" i="3"/>
  <c r="N32" i="3"/>
  <c r="N33" i="3"/>
  <c r="N34" i="3"/>
  <c r="N35" i="3"/>
  <c r="N36" i="3"/>
  <c r="N37" i="3"/>
  <c r="N38" i="3"/>
  <c r="M30" i="3"/>
  <c r="M31" i="3"/>
  <c r="M32" i="3"/>
  <c r="M33" i="3"/>
  <c r="M34" i="3"/>
  <c r="M35" i="3"/>
  <c r="M36" i="3"/>
  <c r="M37" i="3"/>
  <c r="M38" i="3"/>
  <c r="L30" i="3"/>
  <c r="L31" i="3"/>
  <c r="L32" i="3"/>
  <c r="L33" i="3"/>
  <c r="L34" i="3"/>
  <c r="L35" i="3"/>
  <c r="L36" i="3"/>
  <c r="L37" i="3"/>
  <c r="L38" i="3"/>
  <c r="K30" i="3"/>
  <c r="K31" i="3"/>
  <c r="K32" i="3"/>
  <c r="K33" i="3"/>
  <c r="K34" i="3"/>
  <c r="K35" i="3"/>
  <c r="K36" i="3"/>
  <c r="K37" i="3"/>
  <c r="K38" i="3"/>
  <c r="J30" i="3"/>
  <c r="J31" i="3"/>
  <c r="J32" i="3"/>
  <c r="J33" i="3"/>
  <c r="J34" i="3"/>
  <c r="J35" i="3"/>
  <c r="J36" i="3"/>
  <c r="J37" i="3"/>
  <c r="J38" i="3"/>
  <c r="I30" i="3"/>
  <c r="I31" i="3"/>
  <c r="I32" i="3"/>
  <c r="I33" i="3"/>
  <c r="I34" i="3"/>
  <c r="I35" i="3"/>
  <c r="I36" i="3"/>
  <c r="I37" i="3"/>
  <c r="I38" i="3"/>
  <c r="H30" i="3"/>
  <c r="H31" i="3"/>
  <c r="H32" i="3"/>
  <c r="H33" i="3"/>
  <c r="H34" i="3"/>
  <c r="H35" i="3"/>
  <c r="H36" i="3"/>
  <c r="H37" i="3"/>
  <c r="H38" i="3"/>
  <c r="G30" i="3"/>
  <c r="G31" i="3"/>
  <c r="G32" i="3"/>
  <c r="G33" i="3"/>
  <c r="G34" i="3"/>
  <c r="G35" i="3"/>
  <c r="G36" i="3"/>
  <c r="G37" i="3"/>
  <c r="G38" i="3"/>
  <c r="F30" i="3"/>
  <c r="F31" i="3"/>
  <c r="F32" i="3"/>
  <c r="F33" i="3"/>
  <c r="F34" i="3"/>
  <c r="F35" i="3"/>
  <c r="F36" i="3"/>
  <c r="F37" i="3"/>
  <c r="F38" i="3"/>
  <c r="E30" i="3"/>
  <c r="E31" i="3"/>
  <c r="E32" i="3"/>
  <c r="E33" i="3"/>
  <c r="E34" i="3"/>
  <c r="E35" i="3"/>
  <c r="E36" i="3"/>
  <c r="E37" i="3"/>
  <c r="E38" i="3"/>
  <c r="D30" i="3"/>
  <c r="D31" i="3"/>
  <c r="D32" i="3"/>
  <c r="D33" i="3"/>
  <c r="D34" i="3"/>
  <c r="D35" i="3"/>
  <c r="D36" i="3"/>
  <c r="D37" i="3"/>
  <c r="D38" i="3"/>
  <c r="C30" i="3"/>
  <c r="C31" i="3"/>
  <c r="C32" i="3"/>
  <c r="C33" i="3"/>
  <c r="C34" i="3"/>
  <c r="C35" i="3"/>
  <c r="C36" i="3"/>
  <c r="C37" i="3"/>
  <c r="C38" i="3"/>
  <c r="B30" i="3"/>
  <c r="B31" i="3"/>
  <c r="B32" i="3"/>
  <c r="B33" i="3"/>
  <c r="B34" i="3"/>
  <c r="B35" i="3"/>
  <c r="B36" i="3"/>
  <c r="B37" i="3"/>
  <c r="B38" i="3"/>
  <c r="M15" i="3"/>
  <c r="M16" i="3"/>
  <c r="M17" i="3"/>
  <c r="M18" i="3"/>
  <c r="M19" i="3"/>
  <c r="M20" i="3"/>
  <c r="M21" i="3"/>
  <c r="M22" i="3"/>
  <c r="M23" i="3"/>
  <c r="M24" i="3"/>
  <c r="M25" i="3"/>
  <c r="L15" i="3"/>
  <c r="L16" i="3"/>
  <c r="L17" i="3"/>
  <c r="L18" i="3"/>
  <c r="L19" i="3"/>
  <c r="L20" i="3"/>
  <c r="L21" i="3"/>
  <c r="L22" i="3"/>
  <c r="L23" i="3"/>
  <c r="L24" i="3"/>
  <c r="L25" i="3"/>
  <c r="K15" i="3"/>
  <c r="K16" i="3"/>
  <c r="K17" i="3"/>
  <c r="K18" i="3"/>
  <c r="K19" i="3"/>
  <c r="K20" i="3"/>
  <c r="K21" i="3"/>
  <c r="K22" i="3"/>
  <c r="K23" i="3"/>
  <c r="K24" i="3"/>
  <c r="K25" i="3"/>
  <c r="J15" i="3"/>
  <c r="J16" i="3"/>
  <c r="J17" i="3"/>
  <c r="J18" i="3"/>
  <c r="J19" i="3"/>
  <c r="J20" i="3"/>
  <c r="J21" i="3"/>
  <c r="J22" i="3"/>
  <c r="J23" i="3"/>
  <c r="J24" i="3"/>
  <c r="J25" i="3"/>
  <c r="I15" i="3"/>
  <c r="I16" i="3"/>
  <c r="I17" i="3"/>
  <c r="I18" i="3"/>
  <c r="I19" i="3"/>
  <c r="I20" i="3"/>
  <c r="I21" i="3"/>
  <c r="I22" i="3"/>
  <c r="I23" i="3"/>
  <c r="I24" i="3"/>
  <c r="I25" i="3"/>
  <c r="H15" i="3"/>
  <c r="H16" i="3"/>
  <c r="H17" i="3"/>
  <c r="H18" i="3"/>
  <c r="H19" i="3"/>
  <c r="H20" i="3"/>
  <c r="H21" i="3"/>
  <c r="H22" i="3"/>
  <c r="H23" i="3"/>
  <c r="H24" i="3"/>
  <c r="H25" i="3"/>
  <c r="G15" i="3"/>
  <c r="G16" i="3"/>
  <c r="G17" i="3"/>
  <c r="G18" i="3"/>
  <c r="G19" i="3"/>
  <c r="G20" i="3"/>
  <c r="G21" i="3"/>
  <c r="G22" i="3"/>
  <c r="G23" i="3"/>
  <c r="G24" i="3"/>
  <c r="G25" i="3"/>
  <c r="F15" i="3"/>
  <c r="F16" i="3"/>
  <c r="F17" i="3"/>
  <c r="F18" i="3"/>
  <c r="F19" i="3"/>
  <c r="F20" i="3"/>
  <c r="F21" i="3"/>
  <c r="F22" i="3"/>
  <c r="F23" i="3"/>
  <c r="F24" i="3"/>
  <c r="F25" i="3"/>
  <c r="E15" i="3"/>
  <c r="E16" i="3"/>
  <c r="E17" i="3"/>
  <c r="E18" i="3"/>
  <c r="E19" i="3"/>
  <c r="E20" i="3"/>
  <c r="E21" i="3"/>
  <c r="E22" i="3"/>
  <c r="E23" i="3"/>
  <c r="E24" i="3"/>
  <c r="E25" i="3"/>
  <c r="D15" i="3"/>
  <c r="D16" i="3"/>
  <c r="D17" i="3"/>
  <c r="D18" i="3"/>
  <c r="D19" i="3"/>
  <c r="D20" i="3"/>
  <c r="D21" i="3"/>
  <c r="D22" i="3"/>
  <c r="D23" i="3"/>
  <c r="D24" i="3"/>
  <c r="D25" i="3"/>
  <c r="C15" i="3"/>
  <c r="C16" i="3"/>
  <c r="C17" i="3"/>
  <c r="C18" i="3"/>
  <c r="C19" i="3"/>
  <c r="C20" i="3"/>
  <c r="C21" i="3"/>
  <c r="C22" i="3"/>
  <c r="C23" i="3"/>
  <c r="C24" i="3"/>
  <c r="C25" i="3"/>
  <c r="N14" i="3"/>
  <c r="N15" i="3"/>
  <c r="N16" i="3"/>
  <c r="N17" i="3"/>
  <c r="N18" i="3"/>
  <c r="N19" i="3"/>
  <c r="N20" i="3"/>
  <c r="N21" i="3"/>
  <c r="N22" i="3"/>
  <c r="N23" i="3"/>
  <c r="N24" i="3"/>
  <c r="N25" i="3"/>
  <c r="B15" i="3"/>
  <c r="B16" i="3"/>
  <c r="B17" i="3"/>
  <c r="B18" i="3"/>
  <c r="B19" i="3"/>
  <c r="B20" i="3"/>
  <c r="B21" i="3"/>
  <c r="B22" i="3"/>
  <c r="B23" i="3"/>
  <c r="B24" i="3"/>
  <c r="B25" i="3"/>
  <c r="N8" i="3"/>
  <c r="N7" i="3"/>
  <c r="N6" i="3"/>
  <c r="N5" i="3"/>
  <c r="N4" i="3"/>
  <c r="N3" i="3"/>
  <c r="N2" i="3"/>
  <c r="B3" i="1" l="1"/>
  <c r="B4" i="1"/>
  <c r="B5" i="1"/>
  <c r="B6" i="1"/>
  <c r="B7" i="1"/>
  <c r="B8" i="1"/>
  <c r="B9" i="1"/>
  <c r="B10" i="1"/>
  <c r="B11" i="1"/>
  <c r="B12" i="1"/>
  <c r="B13" i="1"/>
  <c r="F13" i="1" l="1"/>
  <c r="K13" i="1"/>
  <c r="C13" i="1" s="1"/>
  <c r="F12" i="1"/>
  <c r="K12" i="1"/>
  <c r="C12" i="1" s="1"/>
  <c r="F4" i="1"/>
  <c r="F5" i="1"/>
  <c r="F6" i="1"/>
  <c r="F7" i="1"/>
  <c r="F8" i="1"/>
  <c r="F9" i="1"/>
  <c r="F10" i="1"/>
  <c r="F11" i="1"/>
  <c r="K4" i="1"/>
  <c r="C4" i="1" s="1"/>
  <c r="K5" i="1"/>
  <c r="C5" i="1" s="1"/>
  <c r="K6" i="1"/>
  <c r="C6" i="1" s="1"/>
  <c r="K7" i="1"/>
  <c r="C7" i="1" s="1"/>
  <c r="K8" i="1"/>
  <c r="C8" i="1" s="1"/>
  <c r="K9" i="1"/>
  <c r="C9" i="1" s="1"/>
  <c r="K10" i="1"/>
  <c r="C10" i="1" s="1"/>
  <c r="K11" i="1"/>
  <c r="C11" i="1" s="1"/>
  <c r="F3" i="1" l="1"/>
  <c r="K3" i="1"/>
  <c r="C46" i="2"/>
  <c r="D46" i="2" s="1"/>
  <c r="C3" i="1" l="1"/>
  <c r="C50" i="2"/>
  <c r="D50" i="2" s="1"/>
  <c r="C54" i="2"/>
  <c r="D54" i="2" s="1"/>
  <c r="C3" i="2"/>
  <c r="D3" i="2" s="1"/>
  <c r="C5" i="2"/>
  <c r="D5" i="2" s="1"/>
  <c r="C7" i="2"/>
  <c r="D7" i="2" s="1"/>
  <c r="C9" i="2"/>
  <c r="D9" i="2" s="1"/>
  <c r="C11" i="2"/>
  <c r="D11" i="2" s="1"/>
  <c r="C13" i="2"/>
  <c r="D13" i="2" s="1"/>
  <c r="C15" i="2"/>
  <c r="D15" i="2" s="1"/>
  <c r="C17" i="2"/>
  <c r="D17" i="2" s="1"/>
  <c r="C19" i="2"/>
  <c r="D19" i="2" s="1"/>
  <c r="C21" i="2"/>
  <c r="D21" i="2" s="1"/>
  <c r="C23" i="2"/>
  <c r="D23" i="2" s="1"/>
  <c r="C25" i="2"/>
  <c r="D25" i="2" s="1"/>
  <c r="C27" i="2"/>
  <c r="D27" i="2" s="1"/>
  <c r="C29" i="2"/>
  <c r="D29" i="2" s="1"/>
  <c r="C31" i="2"/>
  <c r="D31" i="2" s="1"/>
  <c r="C33" i="2"/>
  <c r="D33" i="2" s="1"/>
  <c r="C35" i="2"/>
  <c r="D35" i="2" s="1"/>
  <c r="C37" i="2"/>
  <c r="D37" i="2" s="1"/>
  <c r="C39" i="2"/>
  <c r="D39" i="2" s="1"/>
  <c r="C41" i="2"/>
  <c r="D41" i="2" s="1"/>
  <c r="C43" i="2"/>
  <c r="D43" i="2" s="1"/>
  <c r="C45" i="2"/>
  <c r="D45" i="2" s="1"/>
  <c r="C47" i="2"/>
  <c r="D47" i="2" s="1"/>
  <c r="C49" i="2"/>
  <c r="D49" i="2" s="1"/>
  <c r="C51" i="2"/>
  <c r="D51" i="2" s="1"/>
  <c r="C53" i="2"/>
  <c r="D53" i="2" s="1"/>
  <c r="C4" i="2"/>
  <c r="D4" i="2" s="1"/>
  <c r="C6" i="2"/>
  <c r="D6" i="2" s="1"/>
  <c r="F5" i="2"/>
  <c r="F7" i="2"/>
  <c r="F11" i="2"/>
  <c r="E3" i="2"/>
  <c r="E7" i="2"/>
  <c r="E11" i="2"/>
  <c r="F3" i="2"/>
  <c r="F9" i="2"/>
  <c r="F13" i="2"/>
  <c r="E5" i="2"/>
  <c r="E9" i="2"/>
  <c r="E13" i="2"/>
  <c r="C52" i="2"/>
  <c r="D52" i="2" s="1"/>
  <c r="C48" i="2"/>
  <c r="D48" i="2" s="1"/>
  <c r="C44" i="2"/>
  <c r="D44" i="2" s="1"/>
  <c r="C40" i="2"/>
  <c r="D40" i="2" s="1"/>
  <c r="C36" i="2"/>
  <c r="D36" i="2" s="1"/>
  <c r="C32" i="2"/>
  <c r="D32" i="2" s="1"/>
  <c r="C28" i="2"/>
  <c r="D28" i="2" s="1"/>
  <c r="C24" i="2"/>
  <c r="D24" i="2" s="1"/>
  <c r="C20" i="2"/>
  <c r="D20" i="2" s="1"/>
  <c r="C16" i="2"/>
  <c r="D16" i="2" s="1"/>
  <c r="C12" i="2"/>
  <c r="D12" i="2" s="1"/>
  <c r="C8" i="2"/>
  <c r="D8" i="2" s="1"/>
  <c r="C42" i="2"/>
  <c r="D42" i="2" s="1"/>
  <c r="C38" i="2"/>
  <c r="D38" i="2" s="1"/>
  <c r="C34" i="2"/>
  <c r="D34" i="2" s="1"/>
  <c r="C30" i="2"/>
  <c r="D30" i="2" s="1"/>
  <c r="C26" i="2"/>
  <c r="D26" i="2" s="1"/>
  <c r="C22" i="2"/>
  <c r="D22" i="2" s="1"/>
  <c r="C18" i="2"/>
  <c r="D18" i="2" s="1"/>
  <c r="C14" i="2"/>
  <c r="D14" i="2" s="1"/>
  <c r="C10" i="2"/>
  <c r="D10" i="2" s="1"/>
  <c r="E2" i="2"/>
  <c r="E12" i="2"/>
  <c r="E10" i="2"/>
  <c r="E8" i="2"/>
  <c r="E6" i="2"/>
  <c r="E4" i="2"/>
  <c r="F2" i="2"/>
  <c r="F12" i="2"/>
  <c r="F10" i="2"/>
  <c r="F8" i="2"/>
  <c r="F6" i="2"/>
  <c r="C2" i="2"/>
  <c r="D2" i="2" s="1"/>
  <c r="M14" i="3" l="1"/>
  <c r="L14" i="3"/>
  <c r="K14" i="3"/>
  <c r="J14" i="3"/>
  <c r="I14" i="3"/>
  <c r="H14" i="3"/>
  <c r="G14" i="3"/>
  <c r="F14" i="3"/>
  <c r="E14" i="3"/>
  <c r="D14" i="3"/>
  <c r="C14" i="3"/>
  <c r="B14" i="3"/>
  <c r="F4" i="2"/>
  <c r="M2" i="3"/>
  <c r="M4" i="3"/>
  <c r="M6" i="3"/>
  <c r="M8" i="3"/>
  <c r="L3" i="3"/>
  <c r="L5" i="3"/>
  <c r="L7" i="3"/>
  <c r="K2" i="3"/>
  <c r="K4" i="3"/>
  <c r="K6" i="3"/>
  <c r="K8" i="3"/>
  <c r="J3" i="3"/>
  <c r="J5" i="3"/>
  <c r="J7" i="3"/>
  <c r="I2" i="3"/>
  <c r="I4" i="3"/>
  <c r="I6" i="3"/>
  <c r="I8" i="3"/>
  <c r="H3" i="3"/>
  <c r="H5" i="3"/>
  <c r="H7" i="3"/>
  <c r="G2" i="3"/>
  <c r="G4" i="3"/>
  <c r="G6" i="3"/>
  <c r="G8" i="3"/>
  <c r="F3" i="3"/>
  <c r="F5" i="3"/>
  <c r="F7" i="3"/>
  <c r="E2" i="3"/>
  <c r="E4" i="3"/>
  <c r="E6" i="3"/>
  <c r="E8" i="3"/>
  <c r="D3" i="3"/>
  <c r="D5" i="3"/>
  <c r="D7" i="3"/>
  <c r="C2" i="3"/>
  <c r="C4" i="3"/>
  <c r="C6" i="3"/>
  <c r="C8" i="3"/>
  <c r="M3" i="3"/>
  <c r="M5" i="3"/>
  <c r="M7" i="3"/>
  <c r="L2" i="3"/>
  <c r="L4" i="3"/>
  <c r="L6" i="3"/>
  <c r="L8" i="3"/>
  <c r="K3" i="3"/>
  <c r="K5" i="3"/>
  <c r="K7" i="3"/>
  <c r="J2" i="3"/>
  <c r="J4" i="3"/>
  <c r="J6" i="3"/>
  <c r="J8" i="3"/>
  <c r="I3" i="3"/>
  <c r="I5" i="3"/>
  <c r="I7" i="3"/>
  <c r="H2" i="3"/>
  <c r="H4" i="3"/>
  <c r="H6" i="3"/>
  <c r="H8" i="3"/>
  <c r="G3" i="3"/>
  <c r="G5" i="3"/>
  <c r="G7" i="3"/>
  <c r="F2" i="3"/>
  <c r="F4" i="3"/>
  <c r="F6" i="3"/>
  <c r="F8" i="3"/>
  <c r="E3" i="3"/>
  <c r="E5" i="3"/>
  <c r="E7" i="3"/>
  <c r="D2" i="3"/>
  <c r="D4" i="3"/>
  <c r="D6" i="3"/>
  <c r="D8" i="3"/>
  <c r="C3" i="3"/>
  <c r="C5" i="3"/>
  <c r="C7" i="3"/>
  <c r="B2" i="3"/>
  <c r="B6" i="3"/>
  <c r="B3" i="3"/>
  <c r="B7" i="3"/>
  <c r="B4" i="3"/>
  <c r="B8" i="3"/>
  <c r="B5" i="3"/>
</calcChain>
</file>

<file path=xl/sharedStrings.xml><?xml version="1.0" encoding="utf-8"?>
<sst xmlns="http://schemas.openxmlformats.org/spreadsheetml/2006/main" count="225" uniqueCount="129">
  <si>
    <r>
      <rPr>
        <b/>
        <sz val="10"/>
        <color indexed="65"/>
        <rFont val="Liberation Sans"/>
      </rPr>
      <t>Date</t>
    </r>
  </si>
  <si>
    <r>
      <rPr>
        <b/>
        <sz val="10"/>
        <color indexed="65"/>
        <rFont val="Liberation Sans"/>
      </rPr>
      <t>N° semaine</t>
    </r>
  </si>
  <si>
    <r>
      <rPr>
        <b/>
        <sz val="10"/>
        <color indexed="65"/>
        <rFont val="Liberation Sans"/>
      </rPr>
      <t>Mois</t>
    </r>
  </si>
  <si>
    <r>
      <rPr>
        <b/>
        <sz val="10"/>
        <color indexed="65"/>
        <rFont val="Liberation Sans"/>
      </rPr>
      <t>Durée (heures)</t>
    </r>
  </si>
  <si>
    <r>
      <rPr>
        <b/>
        <sz val="10"/>
        <color indexed="65"/>
        <rFont val="Liberation Sans"/>
      </rPr>
      <t>Personne</t>
    </r>
  </si>
  <si>
    <r>
      <rPr>
        <b/>
        <sz val="10"/>
        <color indexed="65"/>
        <rFont val="Liberation Sans"/>
      </rPr>
      <t>Statut (Salarié/Bénévole)</t>
    </r>
  </si>
  <si>
    <r>
      <rPr>
        <b/>
        <sz val="10"/>
        <color indexed="65"/>
        <rFont val="Liberation Sans"/>
      </rPr>
      <t>Financeur</t>
    </r>
  </si>
  <si>
    <r>
      <rPr>
        <b/>
        <sz val="10"/>
        <color indexed="65"/>
        <rFont val="Liberation Sans"/>
      </rPr>
      <t>Projet</t>
    </r>
  </si>
  <si>
    <r>
      <rPr>
        <b/>
        <sz val="10"/>
        <color indexed="65"/>
        <rFont val="Liberation Sans"/>
      </rPr>
      <t>Tâche</t>
    </r>
  </si>
  <si>
    <r>
      <rPr>
        <b/>
        <sz val="10"/>
        <color indexed="65"/>
        <rFont val="Liberation Sans"/>
      </rPr>
      <t>Titre resto utilisé (Oui/Non)</t>
    </r>
  </si>
  <si>
    <r>
      <rPr>
        <b/>
        <sz val="10"/>
        <color indexed="65"/>
        <rFont val="Liberation Sans"/>
      </rPr>
      <t>Semaine</t>
    </r>
  </si>
  <si>
    <r>
      <rPr>
        <b/>
        <sz val="10"/>
        <color indexed="65"/>
        <rFont val="Liberation Sans"/>
      </rPr>
      <t>Total heures semaine</t>
    </r>
  </si>
  <si>
    <r>
      <rPr>
        <b/>
        <sz val="10"/>
        <color indexed="65"/>
        <rFont val="Liberation Sans"/>
      </rPr>
      <t>Total heures mois</t>
    </r>
  </si>
  <si>
    <r>
      <rPr>
        <b/>
        <sz val="10"/>
        <color indexed="65"/>
        <rFont val="Liberation Sans"/>
      </rPr>
      <t xml:space="preserve">Total titres restaurant </t>
    </r>
  </si>
  <si>
    <t>N° Mois</t>
  </si>
  <si>
    <t>Texte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</si>
  <si>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</si>
  <si>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</si>
  <si>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</si>
  <si>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</si>
  <si>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</si>
  <si>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</si>
  <si>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</si>
  <si>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</si>
  <si>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</si>
  <si>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</si>
  <si>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</si>
  <si>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</si>
  <si>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Personnel</t>
  </si>
  <si>
    <t>Statut</t>
  </si>
  <si>
    <t>Alexia</t>
  </si>
  <si>
    <t>Salariée</t>
  </si>
  <si>
    <t>Fanny</t>
  </si>
  <si>
    <t>Bénévole</t>
  </si>
  <si>
    <t>Taches</t>
  </si>
  <si>
    <t>OUI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</si>
  <si>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</si>
  <si>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</si>
  <si>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</si>
  <si>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</si>
  <si>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</si>
  <si>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</si>
  <si>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</si>
  <si>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</si>
  <si>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</si>
  <si>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</si>
  <si>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</si>
  <si>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</si>
  <si>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</si>
  <si>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</si>
  <si>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</si>
  <si>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</si>
  <si>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</si>
  <si>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</si>
  <si>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</si>
  <si>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</si>
  <si>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</si>
  <si>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</si>
  <si>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</si>
  <si>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</si>
  <si>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</si>
  <si>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</si>
  <si>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</si>
  <si>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</si>
  <si>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</si>
  <si>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</si>
  <si>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</si>
  <si>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</si>
  <si>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</si>
  <si>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</si>
  <si>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</si>
  <si>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</si>
  <si>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</si>
  <si>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</si>
  <si>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</si>
  <si>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</si>
  <si>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</si>
  <si>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</si>
  <si>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</si>
  <si>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</si>
  <si>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</si>
  <si>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</si>
  <si>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</si>
  <si>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</si>
  <si>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</si>
  <si>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</si>
  <si>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</si>
  <si>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</si>
  <si>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</si>
  <si>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Mois</t>
  </si>
  <si>
    <t>Financeurs</t>
  </si>
  <si>
    <t>Corinne</t>
  </si>
  <si>
    <t>Lili</t>
  </si>
  <si>
    <t xml:space="preserve">Clem </t>
  </si>
  <si>
    <t>Administratif</t>
  </si>
  <si>
    <t>Comptabilité</t>
  </si>
  <si>
    <t>Recherche de fonds</t>
  </si>
  <si>
    <t>Logistique stage</t>
  </si>
  <si>
    <t>Animation stage</t>
  </si>
  <si>
    <t>Coordination stage</t>
  </si>
  <si>
    <t>AG</t>
  </si>
  <si>
    <t>Réunion d’équipe</t>
  </si>
  <si>
    <t>Réunion collège</t>
  </si>
  <si>
    <t>Ménage</t>
  </si>
  <si>
    <t>Travail de fond</t>
  </si>
  <si>
    <t>Demande de subvention</t>
  </si>
  <si>
    <t xml:space="preserve">Ville de Lyon </t>
  </si>
  <si>
    <t>Ville de Villeurbanne</t>
  </si>
  <si>
    <t xml:space="preserve">Equipop </t>
  </si>
  <si>
    <t xml:space="preserve">Ville de Vénissieux </t>
  </si>
  <si>
    <t>FDVA1</t>
  </si>
  <si>
    <t>FDVA2</t>
  </si>
  <si>
    <t xml:space="preserve">Métropole de Lyon </t>
  </si>
  <si>
    <t/>
  </si>
  <si>
    <t>NON</t>
  </si>
  <si>
    <t>Quota H/semaine</t>
  </si>
  <si>
    <t>Dépassement quota/semaine</t>
  </si>
  <si>
    <t>TOTAL Année</t>
  </si>
  <si>
    <t>Total Année</t>
  </si>
  <si>
    <t>Projets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</si>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</sst>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h:mm;@"/>
    <numFmt numFmtId="166" formatCode="[h]:mm;@"/>
  </numFmts>
  <fonts count="7">
    <font>
      <sz val="10"/>
      <color theme="1"/>
      <name val="Liberation Sans"/>
    </font>
    <font>
      <b/>
      <sz val="10"/>
      <color indexed="65"/>
      <name val="Liberation Sans"/>
    </font>
    <font>
      <sz val="10"/>
      <name val="Liberation Sans"/>
    </font>
    <font>
      <sz val="10"/>
      <name val="Arial"/>
      <charset val="1"/>
    </font>
    <font>
      <sz val="10"/>
      <name val="Arial"/>
    </font>
    <font>
      <b/>
      <sz val="10"/>
      <color theme="0"/>
      <name val="Liberation Sans"/>
    </font>
    <font>
      <sz val="10"/>
      <color rgb="FFFF0000"/>
      <name val="Liberation Sans"/>
    </font>
  </fonts>
  <fills count="6">
    <fill>
      <patternFill patternType="none"/>
    </fill>
    <fill>
      <patternFill patternType="gray125"/>
    </fill>
    <fill>
      <patternFill patternType="solid">
        <fgColor rgb="FF8D1D75"/>
        <bgColor rgb="FF8D1D75"/>
      </patternFill>
    </fill>
    <fill>
      <patternFill patternType="solid">
        <fgColor rgb="FFFFA6A6"/>
        <bgColor rgb="FFFFA6A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rgb="FF8D1D75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/>
    <xf numFmtId="0" fontId="2" fillId="3" borderId="0" xfId="0" applyFont="1" applyFill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5" fillId="0" borderId="2" xfId="0" applyFont="1" applyFill="1" applyBorder="1"/>
    <xf numFmtId="0" fontId="0" fillId="0" borderId="1" xfId="0" applyFont="1" applyFill="1" applyBorder="1"/>
    <xf numFmtId="166" fontId="0" fillId="0" borderId="2" xfId="0" applyNumberFormat="1" applyFont="1" applyFill="1" applyBorder="1"/>
    <xf numFmtId="166" fontId="0" fillId="0" borderId="1" xfId="0" applyNumberFormat="1" applyFont="1" applyFill="1" applyBorder="1"/>
    <xf numFmtId="166" fontId="6" fillId="0" borderId="0" xfId="0" applyNumberFormat="1" applyFont="1"/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numFmt numFmtId="166" formatCode="[h]:mm;@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Liberation Sans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Liberation Sans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numFmt numFmtId="166" formatCode="[h]:mm;@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numFmt numFmtId="165" formatCode="h:mm;@"/>
      <protection locked="0" hidden="0"/>
    </dxf>
    <dxf>
      <numFmt numFmtId="0" formatCode="General"/>
    </dxf>
    <dxf>
      <numFmt numFmtId="0" formatCode="General"/>
    </dxf>
    <dxf>
      <numFmt numFmtId="19" formatCode="dd/mm/yyyy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5"/>
        <name val="Liberation San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17</xdr:row>
      <xdr:rowOff>106680</xdr:rowOff>
    </xdr:from>
    <xdr:to>
      <xdr:col>9</xdr:col>
      <xdr:colOff>1577340</xdr:colOff>
      <xdr:row>23</xdr:row>
      <xdr:rowOff>137160</xdr:rowOff>
    </xdr:to>
    <xdr:sp macro="" textlink="">
      <xdr:nvSpPr>
        <xdr:cNvPr id="3" name="ZoneTexte 2"/>
        <xdr:cNvSpPr txBox="1"/>
      </xdr:nvSpPr>
      <xdr:spPr>
        <a:xfrm>
          <a:off x="121920" y="3649980"/>
          <a:ext cx="11757660" cy="103632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Pour saisir un nouvel enregistrement</a:t>
          </a:r>
          <a:r>
            <a:rPr lang="fr-FR" sz="1100"/>
            <a:t>, cliquer en</a:t>
          </a:r>
          <a:r>
            <a:rPr lang="fr-FR" sz="1100" baseline="0"/>
            <a:t> colonne A sous la dernière ligne remplie.</a:t>
          </a:r>
          <a:endParaRPr lang="fr-FR" sz="1100"/>
        </a:p>
        <a:p>
          <a:r>
            <a:rPr lang="fr-FR" sz="1100"/>
            <a:t>Saisir</a:t>
          </a:r>
          <a:r>
            <a:rPr lang="fr-FR" sz="1100" baseline="0"/>
            <a:t> la date en colonne A (colonnes B, C et K se remplissent automatiquement). </a:t>
          </a:r>
          <a:r>
            <a:rPr lang="fr-FR" sz="1100" b="1" u="sng" baseline="0">
              <a:solidFill>
                <a:srgbClr val="FF0000"/>
              </a:solidFill>
            </a:rPr>
            <a:t>Saisir ensuite la durée en hh:mm</a:t>
          </a:r>
          <a:r>
            <a:rPr lang="fr-FR" sz="1100" baseline="0"/>
            <a:t>, puis le nom de la personne (liste déroulante, la colonne F se remplit automatiquement).</a:t>
          </a:r>
          <a:br>
            <a:rPr lang="fr-FR" sz="1100" baseline="0"/>
          </a:br>
          <a:r>
            <a:rPr lang="fr-FR" sz="1100" b="1" u="sng" baseline="0"/>
            <a:t>Pour supprimer une ligne</a:t>
          </a:r>
          <a:r>
            <a:rPr lang="fr-FR" sz="1100" baseline="0"/>
            <a:t>, clic droit sur la ligne dans n'importe quelle colonne, puis Supprimer et Lignes de tableau. </a:t>
          </a:r>
          <a:br>
            <a:rPr lang="fr-FR" sz="1100" baseline="0"/>
          </a:br>
          <a:r>
            <a:rPr lang="fr-FR" sz="1100" b="1" u="sng" baseline="0"/>
            <a:t>Pour insérer une ligne</a:t>
          </a:r>
          <a:r>
            <a:rPr lang="fr-FR" sz="1100" baseline="0"/>
            <a:t>, clic droit sur la ligne qui va se trouver sous la ligne insérée dans n'importe quelle colonne, puis Insérer et  Lignes de tableau en haut.</a:t>
          </a:r>
          <a:br>
            <a:rPr lang="fr-FR" sz="1100" baseline="0"/>
          </a:br>
          <a:r>
            <a:rPr lang="fr-FR" sz="1100" b="1" baseline="0">
              <a:solidFill>
                <a:srgbClr val="FF0000"/>
              </a:solidFill>
            </a:rPr>
            <a:t>ATTENTION aux colonnes B, C, F et K qui contiennent des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1112520</xdr:colOff>
      <xdr:row>2</xdr:row>
      <xdr:rowOff>7620</xdr:rowOff>
    </xdr:from>
    <xdr:to>
      <xdr:col>8</xdr:col>
      <xdr:colOff>1386840</xdr:colOff>
      <xdr:row>11</xdr:row>
      <xdr:rowOff>83820</xdr:rowOff>
    </xdr:to>
    <xdr:sp macro="" textlink="">
      <xdr:nvSpPr>
        <xdr:cNvPr id="2" name="ZoneTexte 1"/>
        <xdr:cNvSpPr txBox="1"/>
      </xdr:nvSpPr>
      <xdr:spPr>
        <a:xfrm>
          <a:off x="6347460" y="502920"/>
          <a:ext cx="1760220" cy="1516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Saisir le nom en A1 avec la liste déroulante.</a:t>
          </a:r>
          <a:br>
            <a:rPr lang="fr-FR" sz="1100"/>
          </a:br>
          <a:r>
            <a:rPr lang="fr-FR" sz="1100"/>
            <a:t>Le calcul d'heures et le total des TK Resto sont automatiques.</a:t>
          </a:r>
          <a:br>
            <a:rPr lang="fr-FR" sz="1100"/>
          </a:br>
          <a:r>
            <a:rPr lang="fr-FR" sz="1100" b="1">
              <a:solidFill>
                <a:srgbClr val="FF0000"/>
              </a:solidFill>
            </a:rPr>
            <a:t>ATTENTION aux formules dans les colonnes C,D et 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_Saisie" displayName="T_Saisie" ref="A2:K13" totalsRowShown="0" headerRowDxfId="55">
  <autoFilter ref="A2:K13"/>
  <tableColumns count="11">
    <tableColumn id="1" name="Date" dataDxfId="54"/>
    <tableColumn id="2" name="N° semaine" dataDxfId="53">
      <calculatedColumnFormula>"Semaine "&amp;WEEKNUM(T_Saisie[[#This Row],[Date]])</calculatedColumnFormula>
    </tableColumn>
    <tableColumn id="3" name="Mois" dataDxfId="52">
      <calculatedColumnFormula>VLOOKUP(T_Saisie[[#This Row],[N° Mois]],T_Mois[],2,FALSE)</calculatedColumnFormula>
    </tableColumn>
    <tableColumn id="4" name="Durée (heures)" dataDxfId="51"/>
    <tableColumn id="5" name="Personne" dataDxfId="50"/>
    <tableColumn id="6" name="Statut (Salarié/Bénévole)">
      <calculatedColumnFormula>VLOOKUP(T_Saisie[Personne],T_Personnel[],2,FALSE)</calculatedColumnFormula>
    </tableColumn>
    <tableColumn id="7" name="Financeur" dataDxfId="49"/>
    <tableColumn id="8" name="Projet" dataDxfId="48"/>
    <tableColumn id="9" name="Tâche" dataDxfId="47"/>
    <tableColumn id="10" name="Titre resto utilisé (Oui/Non)" dataDxfId="46"/>
    <tableColumn id="11" name="N° Mois">
      <calculatedColumnFormula>MONTH(A3)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_Financeurs" displayName="T_Financeurs" ref="A1:N8" totalsRowShown="0">
  <autoFilter ref="A1:N8"/>
  <tableColumns count="14">
    <tableColumn id="1" name="Financeurs"/>
    <tableColumn id="15" name="Janvier" dataDxfId="43">
      <calculatedColumnFormula>SUMIFS(T_Saisie[Durée (heures)],T_Saisie[Mois],T_Financeurs[[#Headers],[Janvier]],T_Saisie[Financeur],T_Financeurs[[#This Row],[Financeurs]])</calculatedColumnFormula>
    </tableColumn>
    <tableColumn id="14" name="Février" dataDxfId="42">
      <calculatedColumnFormula>SUMIFS(T_Saisie[Durée (heures)],T_Saisie[Mois],T_Financeurs[[#Headers],[Février]],T_Saisie[Financeur],T_Financeurs[[#This Row],[Financeurs]])</calculatedColumnFormula>
    </tableColumn>
    <tableColumn id="13" name="Mars" dataDxfId="41">
      <calculatedColumnFormula>SUMIFS(T_Saisie[Durée (heures)],T_Saisie[Mois],T_Financeurs[[#Headers],[Mars]],T_Saisie[Financeur],T_Financeurs[[#This Row],[Financeurs]])</calculatedColumnFormula>
    </tableColumn>
    <tableColumn id="12" name="Avril" dataDxfId="40">
      <calculatedColumnFormula>SUMIFS(T_Saisie[Durée (heures)],T_Saisie[Mois],T_Financeurs[[#Headers],[Avril]],T_Saisie[Financeur],T_Financeurs[[#This Row],[Financeurs]])</calculatedColumnFormula>
    </tableColumn>
    <tableColumn id="11" name="Mai" dataDxfId="39">
      <calculatedColumnFormula>SUMIFS(T_Saisie[Durée (heures)],T_Saisie[Mois],T_Financeurs[[#Headers],[Mai]],T_Saisie[Financeur],T_Financeurs[[#This Row],[Financeurs]])</calculatedColumnFormula>
    </tableColumn>
    <tableColumn id="10" name="Juin" dataDxfId="38">
      <calculatedColumnFormula>SUMIFS(T_Saisie[Durée (heures)],T_Saisie[Mois],T_Financeurs[[#Headers],[Juin]],T_Saisie[Financeur],T_Financeurs[[#This Row],[Financeurs]])</calculatedColumnFormula>
    </tableColumn>
    <tableColumn id="9" name="Juillet" dataDxfId="37">
      <calculatedColumnFormula>SUMIFS(T_Saisie[Durée (heures)],T_Saisie[Mois],T_Financeurs[[#Headers],[Juillet]],T_Saisie[Financeur],T_Financeurs[[#This Row],[Financeurs]])</calculatedColumnFormula>
    </tableColumn>
    <tableColumn id="8" name="Août" dataDxfId="36">
      <calculatedColumnFormula>SUMIFS(T_Saisie[Durée (heures)],T_Saisie[Mois],T_Financeurs[[#Headers],[Août]],T_Saisie[Financeur],T_Financeurs[[#This Row],[Financeurs]])</calculatedColumnFormula>
    </tableColumn>
    <tableColumn id="7" name="Septembre" dataDxfId="35">
      <calculatedColumnFormula>SUMIFS(T_Saisie[Durée (heures)],T_Saisie[Mois],T_Financeurs[[#Headers],[Septembre]],T_Saisie[Financeur],T_Financeurs[[#This Row],[Financeurs]])</calculatedColumnFormula>
    </tableColumn>
    <tableColumn id="6" name="Octobre" dataDxfId="34">
      <calculatedColumnFormula>SUMIFS(T_Saisie[Durée (heures)],T_Saisie[Mois],T_Financeurs[[#Headers],[Octobre]],T_Saisie[Financeur],T_Financeurs[[#This Row],[Financeurs]])</calculatedColumnFormula>
    </tableColumn>
    <tableColumn id="5" name="Novembre" dataDxfId="33">
      <calculatedColumnFormula>SUMIFS(T_Saisie[Durée (heures)],T_Saisie[Mois],T_Financeurs[[#Headers],[Novembre]],T_Saisie[Financeur],T_Financeurs[[#This Row],[Financeurs]])</calculatedColumnFormula>
    </tableColumn>
    <tableColumn id="4" name="Décembre" dataDxfId="32">
      <calculatedColumnFormula>SUMIFS(T_Saisie[Durée (heures)],T_Saisie[Mois],T_Financeurs[[#Headers],[Décembre]],T_Saisie[Financeur],T_Financeurs[[#This Row],[Financeurs]])</calculatedColumnFormula>
    </tableColumn>
    <tableColumn id="2" name="TOTAL Année" dataDxfId="44">
      <calculatedColumnFormula>SUMIFS(T_Saisie[Durée (heures)],T_Saisie[Financeur],T_Financeurs[[#This Row],[Financeurs]])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_Tache" displayName="T_Tache" ref="A13:N25" totalsRowShown="0">
  <autoFilter ref="A13:N25"/>
  <tableColumns count="14">
    <tableColumn id="1" name="Taches"/>
    <tableColumn id="2" name="Janvier" dataDxfId="31">
      <calculatedColumnFormula>SUMIFS(T_Saisie[Durée (heures)],T_Saisie[Tâche],T_Tache[[#This Row],[Taches]],T_Saisie[Mois],T_Tache[[#Headers],[Janvier]])</calculatedColumnFormula>
    </tableColumn>
    <tableColumn id="3" name="Février" dataDxfId="29">
      <calculatedColumnFormula>SUMIFS(T_Saisie[Durée (heures)],T_Saisie[Tâche],T_Tache[[#This Row],[Taches]],T_Saisie[Mois],T_Tache[[#Headers],[Février]])</calculatedColumnFormula>
    </tableColumn>
    <tableColumn id="4" name="Mars" dataDxfId="28">
      <calculatedColumnFormula>SUMIFS(T_Saisie[Durée (heures)],T_Saisie[Tâche],T_Tache[[#This Row],[Taches]],T_Saisie[Mois],T_Tache[[#Headers],[Mars]])</calculatedColumnFormula>
    </tableColumn>
    <tableColumn id="5" name="Avril" dataDxfId="27">
      <calculatedColumnFormula>SUMIFS(T_Saisie[Durée (heures)],T_Saisie[Tâche],T_Tache[[#This Row],[Taches]],T_Saisie[Mois],T_Tache[[#Headers],[Avril]])</calculatedColumnFormula>
    </tableColumn>
    <tableColumn id="6" name="Mai" dataDxfId="26">
      <calculatedColumnFormula>SUMIFS(T_Saisie[Durée (heures)],T_Saisie[Tâche],T_Tache[[#This Row],[Taches]],T_Saisie[Mois],T_Tache[[#Headers],[Mai]])</calculatedColumnFormula>
    </tableColumn>
    <tableColumn id="7" name="Juin" dataDxfId="25">
      <calculatedColumnFormula>SUMIFS(T_Saisie[Durée (heures)],T_Saisie[Tâche],T_Tache[[#This Row],[Taches]],T_Saisie[Mois],T_Tache[[#Headers],[Juin]])</calculatedColumnFormula>
    </tableColumn>
    <tableColumn id="8" name="Juillet" dataDxfId="24">
      <calculatedColumnFormula>SUMIFS(T_Saisie[Durée (heures)],T_Saisie[Tâche],T_Tache[[#This Row],[Taches]],T_Saisie[Mois],T_Tache[[#Headers],[Juillet]])</calculatedColumnFormula>
    </tableColumn>
    <tableColumn id="9" name="Août" dataDxfId="23">
      <calculatedColumnFormula>SUMIFS(T_Saisie[Durée (heures)],T_Saisie[Tâche],T_Tache[[#This Row],[Taches]],T_Saisie[Mois],T_Tache[[#Headers],[Août]])</calculatedColumnFormula>
    </tableColumn>
    <tableColumn id="10" name="Septembre" dataDxfId="22">
      <calculatedColumnFormula>SUMIFS(T_Saisie[Durée (heures)],T_Saisie[Tâche],T_Tache[[#This Row],[Taches]],T_Saisie[Mois],T_Tache[[#Headers],[Septembre]])</calculatedColumnFormula>
    </tableColumn>
    <tableColumn id="11" name="Octobre" dataDxfId="21">
      <calculatedColumnFormula>SUMIFS(T_Saisie[Durée (heures)],T_Saisie[Tâche],T_Tache[[#This Row],[Taches]],T_Saisie[Mois],T_Tache[[#Headers],[Octobre]])</calculatedColumnFormula>
    </tableColumn>
    <tableColumn id="12" name="Novembre" dataDxfId="20">
      <calculatedColumnFormula>SUMIFS(T_Saisie[Durée (heures)],T_Saisie[Tâche],T_Tache[[#This Row],[Taches]],T_Saisie[Mois],T_Tache[[#Headers],[Novembre]])</calculatedColumnFormula>
    </tableColumn>
    <tableColumn id="13" name="Décembre" dataDxfId="19">
      <calculatedColumnFormula>SUMIFS(T_Saisie[Durée (heures)],T_Saisie[Tâche],T_Tache[[#This Row],[Taches]],T_Saisie[Mois],T_Tache[[#Headers],[Décembre]])</calculatedColumnFormula>
    </tableColumn>
    <tableColumn id="14" name="Total Année" dataDxfId="30">
      <calculatedColumnFormula>SUMIF(T_Saisie[Tâche],T_Tache[[#This Row],[Taches]],T_Saisie[Durée (heures)])</calculatedColumnFormula>
    </tableColumn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9" name="T_Projets" displayName="T_Projets" ref="A29:N38" totalsRowShown="0" headerRowDxfId="14" dataDxfId="13" headerRowBorderDxfId="17" tableBorderDxfId="18" totalsRowBorderDxfId="16">
  <autoFilter ref="A29:N38"/>
  <tableColumns count="14">
    <tableColumn id="1" name="Projets" dataDxfId="15"/>
    <tableColumn id="2" name="Janvier" dataDxfId="12">
      <calculatedColumnFormula>SUMIFS(T_Saisie[Durée (heures)],T_Saisie[Projet],T_Projets[[#This Row],[Projets]],T_Saisie[Mois],T_Projets[[#Headers],[Janvier]])</calculatedColumnFormula>
    </tableColumn>
    <tableColumn id="3" name="Février" dataDxfId="11">
      <calculatedColumnFormula>SUMIFS(T_Saisie[Durée (heures)],T_Saisie[Projet],T_Projets[[#This Row],[Projets]],T_Saisie[Mois],T_Projets[[#Headers],[Février]])</calculatedColumnFormula>
    </tableColumn>
    <tableColumn id="4" name="Mars" dataDxfId="10">
      <calculatedColumnFormula>SUMIFS(T_Saisie[Durée (heures)],T_Saisie[Projet],T_Projets[[#This Row],[Projets]],T_Saisie[Mois],T_Projets[[#Headers],[Mars]])</calculatedColumnFormula>
    </tableColumn>
    <tableColumn id="5" name="Avril" dataDxfId="9">
      <calculatedColumnFormula>SUMIFS(T_Saisie[Durée (heures)],T_Saisie[Projet],T_Projets[[#This Row],[Projets]],T_Saisie[Mois],T_Projets[[#Headers],[Avril]])</calculatedColumnFormula>
    </tableColumn>
    <tableColumn id="6" name="Mai" dataDxfId="8">
      <calculatedColumnFormula>SUMIFS(T_Saisie[Durée (heures)],T_Saisie[Projet],T_Projets[[#This Row],[Projets]],T_Saisie[Mois],T_Projets[[#Headers],[Mai]])</calculatedColumnFormula>
    </tableColumn>
    <tableColumn id="7" name="Juin" dataDxfId="7">
      <calculatedColumnFormula>SUMIFS(T_Saisie[Durée (heures)],T_Saisie[Projet],T_Projets[[#This Row],[Projets]],T_Saisie[Mois],T_Projets[[#Headers],[Juin]])</calculatedColumnFormula>
    </tableColumn>
    <tableColumn id="8" name="Juillet" dataDxfId="6">
      <calculatedColumnFormula>SUMIFS(T_Saisie[Durée (heures)],T_Saisie[Projet],T_Projets[[#This Row],[Projets]],T_Saisie[Mois],T_Projets[[#Headers],[Juillet]])</calculatedColumnFormula>
    </tableColumn>
    <tableColumn id="9" name="Août" dataDxfId="5">
      <calculatedColumnFormula>SUMIFS(T_Saisie[Durée (heures)],T_Saisie[Projet],T_Projets[[#This Row],[Projets]],T_Saisie[Mois],T_Projets[[#Headers],[Août]])</calculatedColumnFormula>
    </tableColumn>
    <tableColumn id="10" name="Septembre" dataDxfId="4">
      <calculatedColumnFormula>SUMIFS(T_Saisie[Durée (heures)],T_Saisie[Projet],T_Projets[[#This Row],[Projets]],T_Saisie[Mois],T_Projets[[#Headers],[Septembre]])</calculatedColumnFormula>
    </tableColumn>
    <tableColumn id="11" name="Octobre" dataDxfId="3">
      <calculatedColumnFormula>SUMIFS(T_Saisie[Durée (heures)],T_Saisie[Projet],T_Projets[[#This Row],[Projets]],T_Saisie[Mois],T_Projets[[#Headers],[Octobre]])</calculatedColumnFormula>
    </tableColumn>
    <tableColumn id="12" name="Novembre" dataDxfId="2">
      <calculatedColumnFormula>SUMIFS(T_Saisie[Durée (heures)],T_Saisie[Projet],T_Projets[[#This Row],[Projets]],T_Saisie[Mois],T_Projets[[#Headers],[Novembre]])</calculatedColumnFormula>
    </tableColumn>
    <tableColumn id="13" name="Décembre" dataDxfId="1">
      <calculatedColumnFormula>SUMIFS(T_Saisie[Durée (heures)],T_Saisie[Projet],T_Projets[[#This Row],[Projets]],T_Saisie[Mois],T_Projets[[#Headers],[Décembre]])</calculatedColumnFormula>
    </tableColumn>
    <tableColumn id="14" name="TOTAL Année" dataDxfId="0">
      <calculatedColumnFormula>SUMIF(T_Saisie[Projet],T_Projets[[#This Row],[Projets]],T_Saisie[Durée (heures)])</calculatedColumnFormula>
    </tableColumn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1" name="T_Mois" displayName="T_Mois" ref="A1:B13" totalsRowShown="0">
  <autoFilter ref="A1:B13"/>
  <tableColumns count="2">
    <tableColumn id="1" name="N° Mois"/>
    <tableColumn id="2" name="Texte Mo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_Personnel" displayName="T_Personnel" ref="D1:F6" totalsRowShown="0">
  <autoFilter ref="D1:F6"/>
  <tableColumns count="3">
    <tableColumn id="1" name="Personnel"/>
    <tableColumn id="2" name="Statut"/>
    <tableColumn id="3" name="Quota H/semaine" dataDxfId="4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I28" sqref="I28"/>
    </sheetView>
  </sheetViews>
  <sheetFormatPr baseColWidth="10" defaultColWidth="8.88671875" defaultRowHeight="13.2"/>
  <cols>
    <col min="1" max="1" width="12" style="14" customWidth="1"/>
    <col min="2" max="2" width="12.6640625" customWidth="1"/>
    <col min="3" max="3" width="10.6640625" customWidth="1"/>
    <col min="4" max="4" width="16" style="14" customWidth="1"/>
    <col min="5" max="5" width="13.88671875" style="14" customWidth="1"/>
    <col min="6" max="6" width="24.5546875" customWidth="1"/>
    <col min="7" max="7" width="25.33203125" style="14" customWidth="1"/>
    <col min="8" max="8" width="22.44140625" style="14" customWidth="1"/>
    <col min="9" max="9" width="22.88671875" style="14" customWidth="1"/>
    <col min="10" max="10" width="26.6640625" style="14" customWidth="1"/>
    <col min="11" max="11" width="4.88671875" customWidth="1"/>
    <col min="12" max="12" width="4.21875" customWidth="1"/>
    <col min="13" max="1024" width="25.44140625"/>
  </cols>
  <sheetData>
    <row r="1" spans="1:11" ht="12" customHeight="1"/>
    <row r="2" spans="1:11" ht="30.15" customHeight="1">
      <c r="A2" s="16" t="s">
        <v>0</v>
      </c>
      <c r="B2" s="2" t="s">
        <v>1</v>
      </c>
      <c r="C2" s="2" t="s">
        <v>2</v>
      </c>
      <c r="D2" s="16" t="s">
        <v>3</v>
      </c>
      <c r="E2" s="16" t="s">
        <v>4</v>
      </c>
      <c r="F2" s="2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0" t="s">
        <v>14</v>
      </c>
    </row>
    <row r="3" spans="1:11" ht="12.75" customHeight="1">
      <c r="A3" s="11">
        <v>46027</v>
      </c>
      <c r="B3" t="str">
        <f>"Semaine "&amp;WEEKNUM(T_Saisie[[#This Row],[Date]])</f>
        <v>Semaine 2</v>
      </c>
      <c r="C3" t="str">
        <f>VLOOKUP(T_Saisie[[#This Row],[N° Mois]],T_Mois[],2,FALSE)</f>
        <v>Janvier</v>
      </c>
      <c r="D3" s="12">
        <v>0.16666666666666666</v>
      </c>
      <c r="E3" s="13" t="s">
        <v>32</v>
      </c>
      <c r="F3" t="str">
        <f>VLOOKUP(T_Saisie[Personne],T_Personnel[],2,FALSE)</f>
        <v>Salariée</v>
      </c>
      <c r="G3" s="14" t="s">
        <v>106</v>
      </c>
      <c r="H3" s="14" t="s">
        <v>120</v>
      </c>
      <c r="I3" s="14" t="s">
        <v>94</v>
      </c>
      <c r="J3" s="14" t="s">
        <v>35</v>
      </c>
      <c r="K3">
        <f>MONTH(A3)</f>
        <v>1</v>
      </c>
    </row>
    <row r="4" spans="1:11">
      <c r="A4" s="11">
        <v>46027</v>
      </c>
      <c r="B4" t="str">
        <f>"Semaine "&amp;WEEKNUM(T_Saisie[[#This Row],[Date]])</f>
        <v>Semaine 2</v>
      </c>
      <c r="C4" t="str">
        <f>VLOOKUP(T_Saisie[[#This Row],[N° Mois]],T_Mois[],2,FALSE)</f>
        <v>Janvier</v>
      </c>
      <c r="D4" s="12">
        <v>0.125</v>
      </c>
      <c r="E4" s="13" t="s">
        <v>32</v>
      </c>
      <c r="F4" t="str">
        <f>VLOOKUP(T_Saisie[Personne],T_Personnel[],2,FALSE)</f>
        <v>Salariée</v>
      </c>
      <c r="G4" s="14" t="s">
        <v>107</v>
      </c>
      <c r="H4" s="14" t="s">
        <v>121</v>
      </c>
      <c r="I4" s="14" t="s">
        <v>94</v>
      </c>
      <c r="J4" s="14" t="s">
        <v>113</v>
      </c>
      <c r="K4">
        <f t="shared" ref="K4:K11" si="0">MONTH(A4)</f>
        <v>1</v>
      </c>
    </row>
    <row r="5" spans="1:11">
      <c r="A5" s="11">
        <v>46027</v>
      </c>
      <c r="B5" t="str">
        <f>"Semaine "&amp;WEEKNUM(T_Saisie[[#This Row],[Date]])</f>
        <v>Semaine 2</v>
      </c>
      <c r="C5" t="str">
        <f>VLOOKUP(T_Saisie[[#This Row],[N° Mois]],T_Mois[],2,FALSE)</f>
        <v>Janvier</v>
      </c>
      <c r="D5" s="12">
        <v>4.1666666666666664E-2</v>
      </c>
      <c r="E5" s="13" t="s">
        <v>32</v>
      </c>
      <c r="F5" t="str">
        <f>VLOOKUP(T_Saisie[Personne],T_Personnel[],2,FALSE)</f>
        <v>Salariée</v>
      </c>
      <c r="G5" s="14" t="s">
        <v>109</v>
      </c>
      <c r="H5" s="14" t="s">
        <v>121</v>
      </c>
      <c r="I5" s="14" t="s">
        <v>94</v>
      </c>
      <c r="J5" s="14" t="s">
        <v>114</v>
      </c>
      <c r="K5">
        <f t="shared" si="0"/>
        <v>1</v>
      </c>
    </row>
    <row r="6" spans="1:11">
      <c r="A6" s="11">
        <v>46028</v>
      </c>
      <c r="B6" t="str">
        <f>"Semaine "&amp;WEEKNUM(T_Saisie[[#This Row],[Date]])</f>
        <v>Semaine 2</v>
      </c>
      <c r="C6" t="str">
        <f>VLOOKUP(T_Saisie[[#This Row],[N° Mois]],T_Mois[],2,FALSE)</f>
        <v>Janvier</v>
      </c>
      <c r="D6" s="12">
        <v>0.16666666666666666</v>
      </c>
      <c r="E6" s="13" t="s">
        <v>32</v>
      </c>
      <c r="F6" t="str">
        <f>VLOOKUP(T_Saisie[Personne],T_Personnel[],2,FALSE)</f>
        <v>Salariée</v>
      </c>
      <c r="G6" s="14" t="s">
        <v>106</v>
      </c>
      <c r="H6" s="14" t="s">
        <v>122</v>
      </c>
      <c r="I6" s="14" t="s">
        <v>94</v>
      </c>
      <c r="J6" s="14" t="s">
        <v>114</v>
      </c>
      <c r="K6">
        <f t="shared" si="0"/>
        <v>1</v>
      </c>
    </row>
    <row r="7" spans="1:11">
      <c r="A7" s="11">
        <v>46028</v>
      </c>
      <c r="B7" t="str">
        <f>"Semaine "&amp;WEEKNUM(T_Saisie[[#This Row],[Date]])</f>
        <v>Semaine 2</v>
      </c>
      <c r="C7" t="str">
        <f>VLOOKUP(T_Saisie[[#This Row],[N° Mois]],T_Mois[],2,FALSE)</f>
        <v>Janvier</v>
      </c>
      <c r="D7" s="12">
        <v>0.125</v>
      </c>
      <c r="E7" s="13" t="s">
        <v>32</v>
      </c>
      <c r="F7" t="str">
        <f>VLOOKUP(T_Saisie[Personne],T_Personnel[],2,FALSE)</f>
        <v>Salariée</v>
      </c>
      <c r="G7" s="14" t="s">
        <v>106</v>
      </c>
      <c r="H7" s="14" t="s">
        <v>122</v>
      </c>
      <c r="I7" s="14" t="s">
        <v>94</v>
      </c>
      <c r="J7" s="14" t="s">
        <v>113</v>
      </c>
      <c r="K7">
        <f t="shared" si="0"/>
        <v>1</v>
      </c>
    </row>
    <row r="8" spans="1:11">
      <c r="A8" s="11">
        <v>46028</v>
      </c>
      <c r="B8" t="str">
        <f>"Semaine "&amp;WEEKNUM(T_Saisie[[#This Row],[Date]])</f>
        <v>Semaine 2</v>
      </c>
      <c r="C8" t="str">
        <f>VLOOKUP(T_Saisie[[#This Row],[N° Mois]],T_Mois[],2,FALSE)</f>
        <v>Janvier</v>
      </c>
      <c r="D8" s="12">
        <v>4.1666666666666699E-2</v>
      </c>
      <c r="E8" s="13" t="s">
        <v>32</v>
      </c>
      <c r="F8" t="str">
        <f>VLOOKUP(T_Saisie[Personne],T_Personnel[],2,FALSE)</f>
        <v>Salariée</v>
      </c>
      <c r="H8" s="14" t="s">
        <v>123</v>
      </c>
      <c r="I8" s="14" t="s">
        <v>94</v>
      </c>
      <c r="K8">
        <f t="shared" si="0"/>
        <v>1</v>
      </c>
    </row>
    <row r="9" spans="1:11">
      <c r="A9" s="11">
        <v>46029</v>
      </c>
      <c r="B9" t="str">
        <f>"Semaine "&amp;WEEKNUM(T_Saisie[[#This Row],[Date]])</f>
        <v>Semaine 2</v>
      </c>
      <c r="C9" t="str">
        <f>VLOOKUP(T_Saisie[[#This Row],[N° Mois]],T_Mois[],2,FALSE)</f>
        <v>Janvier</v>
      </c>
      <c r="D9" s="12">
        <v>0.16666666666666699</v>
      </c>
      <c r="E9" s="13" t="s">
        <v>32</v>
      </c>
      <c r="F9" t="str">
        <f>VLOOKUP(T_Saisie[Personne],T_Personnel[],2,FALSE)</f>
        <v>Salariée</v>
      </c>
      <c r="H9" s="14" t="s">
        <v>123</v>
      </c>
      <c r="I9" s="14" t="s">
        <v>94</v>
      </c>
      <c r="K9">
        <f t="shared" si="0"/>
        <v>1</v>
      </c>
    </row>
    <row r="10" spans="1:11">
      <c r="A10" s="11">
        <v>46029</v>
      </c>
      <c r="B10" t="str">
        <f>"Semaine "&amp;WEEKNUM(T_Saisie[[#This Row],[Date]])</f>
        <v>Semaine 2</v>
      </c>
      <c r="C10" t="str">
        <f>VLOOKUP(T_Saisie[[#This Row],[N° Mois]],T_Mois[],2,FALSE)</f>
        <v>Janvier</v>
      </c>
      <c r="D10" s="12">
        <v>0.125</v>
      </c>
      <c r="E10" s="13" t="s">
        <v>32</v>
      </c>
      <c r="F10" t="str">
        <f>VLOOKUP(T_Saisie[Personne],T_Personnel[],2,FALSE)</f>
        <v>Salariée</v>
      </c>
      <c r="H10" s="14" t="s">
        <v>124</v>
      </c>
      <c r="I10" s="14" t="s">
        <v>94</v>
      </c>
      <c r="K10">
        <f t="shared" si="0"/>
        <v>1</v>
      </c>
    </row>
    <row r="11" spans="1:11">
      <c r="A11" s="11">
        <v>46029</v>
      </c>
      <c r="B11" t="str">
        <f>"Semaine "&amp;WEEKNUM(T_Saisie[[#This Row],[Date]])</f>
        <v>Semaine 2</v>
      </c>
      <c r="C11" t="str">
        <f>VLOOKUP(T_Saisie[[#This Row],[N° Mois]],T_Mois[],2,FALSE)</f>
        <v>Janvier</v>
      </c>
      <c r="D11" s="12">
        <v>4.1666666666666699E-2</v>
      </c>
      <c r="E11" s="13" t="s">
        <v>32</v>
      </c>
      <c r="F11" t="str">
        <f>VLOOKUP(T_Saisie[Personne],T_Personnel[],2,FALSE)</f>
        <v>Salariée</v>
      </c>
      <c r="H11" s="14" t="s">
        <v>124</v>
      </c>
      <c r="I11" s="14" t="s">
        <v>94</v>
      </c>
      <c r="K11">
        <f t="shared" si="0"/>
        <v>1</v>
      </c>
    </row>
    <row r="12" spans="1:11">
      <c r="A12" s="11">
        <v>46029</v>
      </c>
      <c r="B12" t="str">
        <f>"Semaine "&amp;WEEKNUM(T_Saisie[[#This Row],[Date]])</f>
        <v>Semaine 2</v>
      </c>
      <c r="C12" t="str">
        <f>VLOOKUP(T_Saisie[[#This Row],[N° Mois]],T_Mois[],2,FALSE)</f>
        <v>Janvier</v>
      </c>
      <c r="D12" s="12">
        <v>0.125</v>
      </c>
      <c r="E12" s="14" t="s">
        <v>32</v>
      </c>
      <c r="F12" t="str">
        <f>VLOOKUP(T_Saisie[Personne],T_Personnel[],2,FALSE)</f>
        <v>Salariée</v>
      </c>
      <c r="H12" s="14" t="s">
        <v>125</v>
      </c>
      <c r="I12" s="14" t="s">
        <v>94</v>
      </c>
      <c r="K12">
        <f>MONTH(A12)</f>
        <v>1</v>
      </c>
    </row>
    <row r="13" spans="1:11">
      <c r="A13" s="11">
        <v>46063</v>
      </c>
      <c r="B13" t="str">
        <f>"Semaine "&amp;WEEKNUM(T_Saisie[[#This Row],[Date]])</f>
        <v>Semaine 7</v>
      </c>
      <c r="C13" t="str">
        <f>VLOOKUP(T_Saisie[[#This Row],[N° Mois]],T_Mois[],2,FALSE)</f>
        <v>Février</v>
      </c>
      <c r="D13" s="12">
        <v>0.22916666666666666</v>
      </c>
      <c r="E13" s="15" t="s">
        <v>30</v>
      </c>
      <c r="F13" t="str">
        <f>VLOOKUP(T_Saisie[Personne],T_Personnel[],2,FALSE)</f>
        <v>Salariée</v>
      </c>
      <c r="G13" s="14" t="s">
        <v>108</v>
      </c>
      <c r="H13" s="14" t="s">
        <v>125</v>
      </c>
      <c r="I13" s="14" t="s">
        <v>94</v>
      </c>
      <c r="J13" s="14" t="s">
        <v>35</v>
      </c>
      <c r="K13">
        <f>MONTH(A13)</f>
        <v>2</v>
      </c>
    </row>
  </sheetData>
  <dataValidations count="5">
    <dataValidation type="list" allowBlank="1" showInputMessage="1" showErrorMessage="1" sqref="J3:J13">
      <formula1>"OUI,NON"</formula1>
    </dataValidation>
    <dataValidation type="list" allowBlank="1" showInputMessage="1" showErrorMessage="1" sqref="I3:I13">
      <formula1>Taches</formula1>
    </dataValidation>
    <dataValidation type="list" allowBlank="1" showInputMessage="1" showErrorMessage="1" sqref="G3:G13">
      <formula1>Financeurs</formula1>
    </dataValidation>
    <dataValidation type="list" allowBlank="1" showInputMessage="1" showErrorMessage="1" sqref="E3:E13">
      <formula1>Personnes</formula1>
    </dataValidation>
    <dataValidation type="list" allowBlank="1" showInputMessage="1" showErrorMessage="1" sqref="H3:H13">
      <formula1>Projets</formula1>
    </dataValidation>
  </dataValidations>
  <pageMargins left="0.70078740157480324" right="0.70078740157480324" top="0.75196850393700787" bottom="0.75196850393700787" header="0.3" footer="0.3"/>
  <pageSetup paperSize="9" firstPageNumber="4294967295" orientation="portrait" r:id="rId1"/>
  <headerFooter differentOddEven="1" differentFirst="1">
    <oddFooter>Page 1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4"/>
  <sheetViews>
    <sheetView workbookViewId="0">
      <selection activeCell="I16" sqref="I16"/>
    </sheetView>
  </sheetViews>
  <sheetFormatPr baseColWidth="10" defaultColWidth="8.88671875" defaultRowHeight="13.2"/>
  <cols>
    <col min="1" max="1" width="15.6640625" customWidth="1"/>
    <col min="2" max="2" width="10.6640625" customWidth="1"/>
    <col min="3" max="3" width="11.77734375" customWidth="1"/>
    <col min="4" max="4" width="14.88671875" customWidth="1"/>
    <col min="5" max="5" width="13.109375" customWidth="1"/>
    <col min="6" max="7" width="12.5546875" customWidth="1"/>
    <col min="8" max="1020" width="21.6640625"/>
  </cols>
  <sheetData>
    <row r="1" spans="1:7" ht="26.4" customHeight="1">
      <c r="A1" s="4" t="s">
        <v>32</v>
      </c>
      <c r="B1" s="1" t="s">
        <v>10</v>
      </c>
      <c r="C1" s="7" t="s">
        <v>11</v>
      </c>
      <c r="D1" s="7" t="s">
        <v>116</v>
      </c>
      <c r="E1" s="7" t="s">
        <v>12</v>
      </c>
      <c r="F1" s="7" t="s">
        <v>13</v>
      </c>
      <c r="G1" s="9" t="s">
        <v>89</v>
      </c>
    </row>
    <row r="2" spans="1:7" ht="12.75" customHeight="1">
      <c r="B2" s="3" t="s">
        <v>36</v>
      </c>
      <c r="C2" s="5">
        <f>SUMIFS(T_Saisie[Durée (heures)],T_Saisie[Personne],Récap!$A$1,T_Saisie[N° semaine],Récap!B2)</f>
        <v>0</v>
      </c>
      <c r="D2" s="21" t="str">
        <f>IF(AND($A$1,listes!$D$2,C2&gt;listes!$F$2),C2-listes!$F$2,IF(AND($A$1,listes!$D$3,C2&gt;listes!$F$3),C2-listes!$F$3,""))</f>
        <v/>
      </c>
      <c r="E2" s="5">
        <f>SUMIFS(T_Saisie[Durée (heures)],T_Saisie[Personne],$A$1,T_Saisie[Mois],G2)</f>
        <v>1.1250000000000004</v>
      </c>
      <c r="F2" s="6">
        <f>COUNTIFS(T_Saisie[Personne],$A$1,T_Saisie[Mois],G2,T_Saisie[Titre resto utilisé (Oui/Non)],"OUI")</f>
        <v>1</v>
      </c>
      <c r="G2" s="8" t="s">
        <v>16</v>
      </c>
    </row>
    <row r="3" spans="1:7" ht="12.75" customHeight="1">
      <c r="B3" s="3" t="s">
        <v>37</v>
      </c>
      <c r="C3" s="5">
        <f>SUMIFS(T_Saisie[Durée (heures)],T_Saisie[Personne],Récap!$A$1,T_Saisie[N° semaine],Récap!B3)</f>
        <v>1.1250000000000004</v>
      </c>
      <c r="D3" s="21">
        <f>IF(AND($A$1,listes!$D$2,C3&gt;listes!$F$2),C3-listes!$F$2,IF(AND($A$1,listes!$D$3,C3&gt;listes!$F$3),C3-listes!$F$3,""))</f>
        <v>0.12500000000000044</v>
      </c>
      <c r="E3" s="5">
        <f>SUMIFS(T_Saisie[Durée (heures)],T_Saisie[Personne],$A$1,T_Saisie[Mois],G3)</f>
        <v>0</v>
      </c>
      <c r="F3" s="6">
        <f>COUNTIFS(T_Saisie[Personne],$A$1,T_Saisie[Mois],G3,T_Saisie[Titre resto utilisé (Oui/Non)],"OUI")</f>
        <v>0</v>
      </c>
      <c r="G3" s="8" t="s">
        <v>17</v>
      </c>
    </row>
    <row r="4" spans="1:7" ht="12.75" customHeight="1">
      <c r="B4" s="3" t="s">
        <v>38</v>
      </c>
      <c r="C4" s="5">
        <f>SUMIFS(T_Saisie[Durée (heures)],T_Saisie[Personne],Récap!$A$1,T_Saisie[N° semaine],Récap!B4)</f>
        <v>0</v>
      </c>
      <c r="D4" s="21" t="str">
        <f>IF(AND($A$1,listes!$D$2,C4&gt;listes!$F$2),C4-listes!$F$2,IF(AND($A$1,listes!$D$3,C4&gt;listes!$F$3),C4-listes!$F$3,""))</f>
        <v/>
      </c>
      <c r="E4" s="5">
        <f>SUMIFS(T_Saisie[Durée (heures)],T_Saisie[Personne],$A$1,T_Saisie[Mois],G4)</f>
        <v>0</v>
      </c>
      <c r="F4" s="6">
        <f>COUNTIFS(T_Saisie[Personne],$A$1,T_Saisie[Mois],G4,T_Saisie[Titre resto utilisé (Oui/Non)],"OUI")</f>
        <v>0</v>
      </c>
      <c r="G4" s="8" t="s">
        <v>18</v>
      </c>
    </row>
    <row r="5" spans="1:7" ht="12.75" customHeight="1">
      <c r="B5" s="3" t="s">
        <v>39</v>
      </c>
      <c r="C5" s="5">
        <f>SUMIFS(T_Saisie[Durée (heures)],T_Saisie[Personne],Récap!$A$1,T_Saisie[N° semaine],Récap!B5)</f>
        <v>0</v>
      </c>
      <c r="D5" s="21" t="str">
        <f>IF(AND($A$1,listes!$D$2,C5&gt;listes!$F$2),C5-listes!$F$2,IF(AND($A$1,listes!$D$3,C5&gt;listes!$F$3),C5-listes!$F$3,""))</f>
        <v/>
      </c>
      <c r="E5" s="5">
        <f>SUMIFS(T_Saisie[Durée (heures)],T_Saisie[Personne],$A$1,T_Saisie[Mois],G5)</f>
        <v>0</v>
      </c>
      <c r="F5" s="6">
        <f>COUNTIFS(T_Saisie[Personne],$A$1,T_Saisie[Mois],G5,T_Saisie[Titre resto utilisé (Oui/Non)],"OUI")</f>
        <v>0</v>
      </c>
      <c r="G5" s="8" t="s">
        <v>19</v>
      </c>
    </row>
    <row r="6" spans="1:7" ht="12.75" customHeight="1">
      <c r="B6" s="3" t="s">
        <v>40</v>
      </c>
      <c r="C6" s="5">
        <f>SUMIFS(T_Saisie[Durée (heures)],T_Saisie[Personne],Récap!$A$1,T_Saisie[N° semaine],Récap!B6)</f>
        <v>0</v>
      </c>
      <c r="D6" s="21" t="str">
        <f>IF(AND($A$1,listes!$D$2,C6&gt;listes!$F$2),C6-listes!$F$2,IF(AND($A$1,listes!$D$3,C6&gt;listes!$F$3),C6-listes!$F$3,""))</f>
        <v/>
      </c>
      <c r="E6" s="5">
        <f>SUMIFS(T_Saisie[Durée (heures)],T_Saisie[Personne],$A$1,T_Saisie[Mois],G6)</f>
        <v>0</v>
      </c>
      <c r="F6" s="6">
        <f>COUNTIFS(T_Saisie[Personne],$A$1,T_Saisie[Mois],G6,T_Saisie[Titre resto utilisé (Oui/Non)],"OUI")</f>
        <v>0</v>
      </c>
      <c r="G6" s="8" t="s">
        <v>20</v>
      </c>
    </row>
    <row r="7" spans="1:7" ht="12.75" customHeight="1">
      <c r="B7" s="3" t="s">
        <v>41</v>
      </c>
      <c r="C7" s="5">
        <f>SUMIFS(T_Saisie[Durée (heures)],T_Saisie[Personne],Récap!$A$1,T_Saisie[N° semaine],Récap!B7)</f>
        <v>0</v>
      </c>
      <c r="D7" s="21" t="str">
        <f>IF(AND($A$1,listes!$D$2,C7&gt;listes!$F$2),C7-listes!$F$2,IF(AND($A$1,listes!$D$3,C7&gt;listes!$F$3),C7-listes!$F$3,""))</f>
        <v/>
      </c>
      <c r="E7" s="5">
        <f>SUMIFS(T_Saisie[Durée (heures)],T_Saisie[Personne],$A$1,T_Saisie[Mois],G7)</f>
        <v>0</v>
      </c>
      <c r="F7" s="6">
        <f>COUNTIFS(T_Saisie[Personne],$A$1,T_Saisie[Mois],G7,T_Saisie[Titre resto utilisé (Oui/Non)],"OUI")</f>
        <v>0</v>
      </c>
      <c r="G7" s="8" t="s">
        <v>21</v>
      </c>
    </row>
    <row r="8" spans="1:7" ht="12.75" customHeight="1">
      <c r="B8" s="3" t="s">
        <v>42</v>
      </c>
      <c r="C8" s="5">
        <f>SUMIFS(T_Saisie[Durée (heures)],T_Saisie[Personne],Récap!$A$1,T_Saisie[N° semaine],Récap!B8)</f>
        <v>0</v>
      </c>
      <c r="D8" s="21" t="str">
        <f>IF(AND($A$1,listes!$D$2,C8&gt;listes!$F$2),C8-listes!$F$2,IF(AND($A$1,listes!$D$3,C8&gt;listes!$F$3),C8-listes!$F$3,""))</f>
        <v/>
      </c>
      <c r="E8" s="5">
        <f>SUMIFS(T_Saisie[Durée (heures)],T_Saisie[Personne],$A$1,T_Saisie[Mois],G8)</f>
        <v>0</v>
      </c>
      <c r="F8" s="6">
        <f>COUNTIFS(T_Saisie[Personne],$A$1,T_Saisie[Mois],G8,T_Saisie[Titre resto utilisé (Oui/Non)],"OUI")</f>
        <v>0</v>
      </c>
      <c r="G8" s="8" t="s">
        <v>22</v>
      </c>
    </row>
    <row r="9" spans="1:7" ht="12.75" customHeight="1">
      <c r="B9" s="3" t="s">
        <v>43</v>
      </c>
      <c r="C9" s="5">
        <f>SUMIFS(T_Saisie[Durée (heures)],T_Saisie[Personne],Récap!$A$1,T_Saisie[N° semaine],Récap!B9)</f>
        <v>0</v>
      </c>
      <c r="D9" s="21" t="str">
        <f>IF(AND($A$1,listes!$D$2,C9&gt;listes!$F$2),C9-listes!$F$2,IF(AND($A$1,listes!$D$3,C9&gt;listes!$F$3),C9-listes!$F$3,""))</f>
        <v/>
      </c>
      <c r="E9" s="5">
        <f>SUMIFS(T_Saisie[Durée (heures)],T_Saisie[Personne],$A$1,T_Saisie[Mois],G9)</f>
        <v>0</v>
      </c>
      <c r="F9" s="6">
        <f>COUNTIFS(T_Saisie[Personne],$A$1,T_Saisie[Mois],G9,T_Saisie[Titre resto utilisé (Oui/Non)],"OUI")</f>
        <v>0</v>
      </c>
      <c r="G9" s="8" t="s">
        <v>23</v>
      </c>
    </row>
    <row r="10" spans="1:7" ht="12.75" customHeight="1">
      <c r="B10" s="3" t="s">
        <v>44</v>
      </c>
      <c r="C10" s="5">
        <f>SUMIFS(T_Saisie[Durée (heures)],T_Saisie[Personne],Récap!$A$1,T_Saisie[N° semaine],Récap!B10)</f>
        <v>0</v>
      </c>
      <c r="D10" s="21" t="str">
        <f>IF(AND($A$1,listes!$D$2,C10&gt;listes!$F$2),C10-listes!$F$2,IF(AND($A$1,listes!$D$3,C10&gt;listes!$F$3),C10-listes!$F$3,""))</f>
        <v/>
      </c>
      <c r="E10" s="5">
        <f>SUMIFS(T_Saisie[Durée (heures)],T_Saisie[Personne],$A$1,T_Saisie[Mois],G10)</f>
        <v>0</v>
      </c>
      <c r="F10" s="6">
        <f>COUNTIFS(T_Saisie[Personne],$A$1,T_Saisie[Mois],G10,T_Saisie[Titre resto utilisé (Oui/Non)],"OUI")</f>
        <v>0</v>
      </c>
      <c r="G10" s="8" t="s">
        <v>24</v>
      </c>
    </row>
    <row r="11" spans="1:7" ht="12.75" customHeight="1">
      <c r="B11" s="3" t="s">
        <v>45</v>
      </c>
      <c r="C11" s="5">
        <f>SUMIFS(T_Saisie[Durée (heures)],T_Saisie[Personne],Récap!$A$1,T_Saisie[N° semaine],Récap!B11)</f>
        <v>0</v>
      </c>
      <c r="D11" s="21" t="str">
        <f>IF(AND($A$1,listes!$D$2,C11&gt;listes!$F$2),C11-listes!$F$2,IF(AND($A$1,listes!$D$3,C11&gt;listes!$F$3),C11-listes!$F$3,""))</f>
        <v/>
      </c>
      <c r="E11" s="5">
        <f>SUMIFS(T_Saisie[Durée (heures)],T_Saisie[Personne],$A$1,T_Saisie[Mois],G11)</f>
        <v>0</v>
      </c>
      <c r="F11" s="6">
        <f>COUNTIFS(T_Saisie[Personne],$A$1,T_Saisie[Mois],G11,T_Saisie[Titre resto utilisé (Oui/Non)],"OUI")</f>
        <v>0</v>
      </c>
      <c r="G11" s="8" t="s">
        <v>25</v>
      </c>
    </row>
    <row r="12" spans="1:7" ht="12.75" customHeight="1">
      <c r="B12" s="3" t="s">
        <v>46</v>
      </c>
      <c r="C12" s="5">
        <f>SUMIFS(T_Saisie[Durée (heures)],T_Saisie[Personne],Récap!$A$1,T_Saisie[N° semaine],Récap!B12)</f>
        <v>0</v>
      </c>
      <c r="D12" s="21" t="str">
        <f>IF(AND($A$1,listes!$D$2,C12&gt;listes!$F$2),C12-listes!$F$2,IF(AND($A$1,listes!$D$3,C12&gt;listes!$F$3),C12-listes!$F$3,""))</f>
        <v/>
      </c>
      <c r="E12" s="5">
        <f>SUMIFS(T_Saisie[Durée (heures)],T_Saisie[Personne],$A$1,T_Saisie[Mois],G12)</f>
        <v>0</v>
      </c>
      <c r="F12" s="6">
        <f>COUNTIFS(T_Saisie[Personne],$A$1,T_Saisie[Mois],G12,T_Saisie[Titre resto utilisé (Oui/Non)],"OUI")</f>
        <v>0</v>
      </c>
      <c r="G12" s="8" t="s">
        <v>26</v>
      </c>
    </row>
    <row r="13" spans="1:7" ht="12.75" customHeight="1">
      <c r="B13" s="3" t="s">
        <v>47</v>
      </c>
      <c r="C13" s="5">
        <f>SUMIFS(T_Saisie[Durée (heures)],T_Saisie[Personne],Récap!$A$1,T_Saisie[N° semaine],Récap!B13)</f>
        <v>0</v>
      </c>
      <c r="D13" s="21" t="str">
        <f>IF(AND($A$1,listes!$D$2,C13&gt;listes!$F$2),C13-listes!$F$2,IF(AND($A$1,listes!$D$3,C13&gt;listes!$F$3),C13-listes!$F$3,""))</f>
        <v/>
      </c>
      <c r="E13" s="5">
        <f>SUMIFS(T_Saisie[Durée (heures)],T_Saisie[Personne],$A$1,T_Saisie[Mois],G13)</f>
        <v>0</v>
      </c>
      <c r="F13" s="6">
        <f>COUNTIFS(T_Saisie[Personne],$A$1,T_Saisie[Mois],G13,T_Saisie[Titre resto utilisé (Oui/Non)],"OUI")</f>
        <v>0</v>
      </c>
      <c r="G13" s="8" t="s">
        <v>27</v>
      </c>
    </row>
    <row r="14" spans="1:7" ht="12.75" customHeight="1">
      <c r="B14" s="3" t="s">
        <v>48</v>
      </c>
      <c r="C14" s="5">
        <f>SUMIFS(T_Saisie[Durée (heures)],T_Saisie[Personne],Récap!$A$1,T_Saisie[N° semaine],Récap!B14)</f>
        <v>0</v>
      </c>
      <c r="D14" s="21" t="str">
        <f>IF(AND($A$1,listes!$D$2,C14&gt;listes!$F$2),C14-listes!$F$2,IF(AND($A$1,listes!$D$3,C14&gt;listes!$F$3),C14-listes!$F$3,""))</f>
        <v/>
      </c>
    </row>
    <row r="15" spans="1:7" ht="12.75" customHeight="1">
      <c r="B15" s="3" t="s">
        <v>49</v>
      </c>
      <c r="C15" s="5">
        <f>SUMIFS(T_Saisie[Durée (heures)],T_Saisie[Personne],Récap!$A$1,T_Saisie[N° semaine],Récap!B15)</f>
        <v>0</v>
      </c>
      <c r="D15" s="21" t="str">
        <f>IF(AND($A$1,listes!$D$2,C15&gt;listes!$F$2),C15-listes!$F$2,IF(AND($A$1,listes!$D$3,C15&gt;listes!$F$3),C15-listes!$F$3,""))</f>
        <v/>
      </c>
    </row>
    <row r="16" spans="1:7" ht="12.75" customHeight="1">
      <c r="B16" s="3" t="s">
        <v>50</v>
      </c>
      <c r="C16" s="5">
        <f>SUMIFS(T_Saisie[Durée (heures)],T_Saisie[Personne],Récap!$A$1,T_Saisie[N° semaine],Récap!B16)</f>
        <v>0</v>
      </c>
      <c r="D16" s="21" t="str">
        <f>IF(AND($A$1,listes!$D$2,C16&gt;listes!$F$2),C16-listes!$F$2,IF(AND($A$1,listes!$D$3,C16&gt;listes!$F$3),C16-listes!$F$3,""))</f>
        <v/>
      </c>
    </row>
    <row r="17" spans="2:4" ht="12.75" customHeight="1">
      <c r="B17" s="3" t="s">
        <v>51</v>
      </c>
      <c r="C17" s="5">
        <f>SUMIFS(T_Saisie[Durée (heures)],T_Saisie[Personne],Récap!$A$1,T_Saisie[N° semaine],Récap!B17)</f>
        <v>0</v>
      </c>
      <c r="D17" s="21" t="str">
        <f>IF(AND($A$1,listes!$D$2,C17&gt;listes!$F$2),C17-listes!$F$2,IF(AND($A$1,listes!$D$3,C17&gt;listes!$F$3),C17-listes!$F$3,""))</f>
        <v/>
      </c>
    </row>
    <row r="18" spans="2:4" ht="12.75" customHeight="1">
      <c r="B18" s="3" t="s">
        <v>52</v>
      </c>
      <c r="C18" s="5">
        <f>SUMIFS(T_Saisie[Durée (heures)],T_Saisie[Personne],Récap!$A$1,T_Saisie[N° semaine],Récap!B18)</f>
        <v>0</v>
      </c>
      <c r="D18" s="21" t="str">
        <f>IF(AND($A$1,listes!$D$2,C18&gt;listes!$F$2),C18-listes!$F$2,IF(AND($A$1,listes!$D$3,C18&gt;listes!$F$3),C18-listes!$F$3,""))</f>
        <v/>
      </c>
    </row>
    <row r="19" spans="2:4" ht="12.75" customHeight="1">
      <c r="B19" s="3" t="s">
        <v>53</v>
      </c>
      <c r="C19" s="5">
        <f>SUMIFS(T_Saisie[Durée (heures)],T_Saisie[Personne],Récap!$A$1,T_Saisie[N° semaine],Récap!B19)</f>
        <v>0</v>
      </c>
      <c r="D19" s="21" t="str">
        <f>IF(AND($A$1,listes!$D$2,C19&gt;listes!$F$2),C19-listes!$F$2,IF(AND($A$1,listes!$D$3,C19&gt;listes!$F$3),C19-listes!$F$3,""))</f>
        <v/>
      </c>
    </row>
    <row r="20" spans="2:4" ht="12.75" customHeight="1">
      <c r="B20" s="3" t="s">
        <v>54</v>
      </c>
      <c r="C20" s="5">
        <f>SUMIFS(T_Saisie[Durée (heures)],T_Saisie[Personne],Récap!$A$1,T_Saisie[N° semaine],Récap!B20)</f>
        <v>0</v>
      </c>
      <c r="D20" s="21" t="str">
        <f>IF(AND($A$1,listes!$D$2,C20&gt;listes!$F$2),C20-listes!$F$2,IF(AND($A$1,listes!$D$3,C20&gt;listes!$F$3),C20-listes!$F$3,""))</f>
        <v/>
      </c>
    </row>
    <row r="21" spans="2:4" ht="12.75" customHeight="1">
      <c r="B21" s="3" t="s">
        <v>55</v>
      </c>
      <c r="C21" s="5">
        <f>SUMIFS(T_Saisie[Durée (heures)],T_Saisie[Personne],Récap!$A$1,T_Saisie[N° semaine],Récap!B21)</f>
        <v>0</v>
      </c>
      <c r="D21" s="21" t="str">
        <f>IF(AND($A$1,listes!$D$2,C21&gt;listes!$F$2),C21-listes!$F$2,IF(AND($A$1,listes!$D$3,C21&gt;listes!$F$3),C21-listes!$F$3,""))</f>
        <v/>
      </c>
    </row>
    <row r="22" spans="2:4" ht="12.75" customHeight="1">
      <c r="B22" s="3" t="s">
        <v>56</v>
      </c>
      <c r="C22" s="5">
        <f>SUMIFS(T_Saisie[Durée (heures)],T_Saisie[Personne],Récap!$A$1,T_Saisie[N° semaine],Récap!B22)</f>
        <v>0</v>
      </c>
      <c r="D22" s="21" t="str">
        <f>IF(AND($A$1,listes!$D$2,C22&gt;listes!$F$2),C22-listes!$F$2,IF(AND($A$1,listes!$D$3,C22&gt;listes!$F$3),C22-listes!$F$3,""))</f>
        <v/>
      </c>
    </row>
    <row r="23" spans="2:4" ht="12.75" customHeight="1">
      <c r="B23" s="3" t="s">
        <v>57</v>
      </c>
      <c r="C23" s="5">
        <f>SUMIFS(T_Saisie[Durée (heures)],T_Saisie[Personne],Récap!$A$1,T_Saisie[N° semaine],Récap!B23)</f>
        <v>0</v>
      </c>
      <c r="D23" s="21" t="str">
        <f>IF(AND($A$1,listes!$D$2,C23&gt;listes!$F$2),C23-listes!$F$2,IF(AND($A$1,listes!$D$3,C23&gt;listes!$F$3),C23-listes!$F$3,""))</f>
        <v/>
      </c>
    </row>
    <row r="24" spans="2:4" ht="12.75" customHeight="1">
      <c r="B24" s="3" t="s">
        <v>58</v>
      </c>
      <c r="C24" s="5">
        <f>SUMIFS(T_Saisie[Durée (heures)],T_Saisie[Personne],Récap!$A$1,T_Saisie[N° semaine],Récap!B24)</f>
        <v>0</v>
      </c>
      <c r="D24" s="21" t="str">
        <f>IF(AND($A$1,listes!$D$2,C24&gt;listes!$F$2),C24-listes!$F$2,IF(AND($A$1,listes!$D$3,C24&gt;listes!$F$3),C24-listes!$F$3,""))</f>
        <v/>
      </c>
    </row>
    <row r="25" spans="2:4" ht="12.75" customHeight="1">
      <c r="B25" s="3" t="s">
        <v>59</v>
      </c>
      <c r="C25" s="5">
        <f>SUMIFS(T_Saisie[Durée (heures)],T_Saisie[Personne],Récap!$A$1,T_Saisie[N° semaine],Récap!B25)</f>
        <v>0</v>
      </c>
      <c r="D25" s="21" t="str">
        <f>IF(AND($A$1,listes!$D$2,C25&gt;listes!$F$2),C25-listes!$F$2,IF(AND($A$1,listes!$D$3,C25&gt;listes!$F$3),C25-listes!$F$3,""))</f>
        <v/>
      </c>
    </row>
    <row r="26" spans="2:4" ht="12.75" customHeight="1">
      <c r="B26" s="3" t="s">
        <v>60</v>
      </c>
      <c r="C26" s="5">
        <f>SUMIFS(T_Saisie[Durée (heures)],T_Saisie[Personne],Récap!$A$1,T_Saisie[N° semaine],Récap!B26)</f>
        <v>0</v>
      </c>
      <c r="D26" s="21" t="str">
        <f>IF(AND($A$1,listes!$D$2,C26&gt;listes!$F$2),C26-listes!$F$2,IF(AND($A$1,listes!$D$3,C26&gt;listes!$F$3),C26-listes!$F$3,""))</f>
        <v/>
      </c>
    </row>
    <row r="27" spans="2:4" ht="12.75" customHeight="1">
      <c r="B27" s="3" t="s">
        <v>61</v>
      </c>
      <c r="C27" s="5">
        <f>SUMIFS(T_Saisie[Durée (heures)],T_Saisie[Personne],Récap!$A$1,T_Saisie[N° semaine],Récap!B27)</f>
        <v>0</v>
      </c>
      <c r="D27" s="21" t="str">
        <f>IF(AND($A$1,listes!$D$2,C27&gt;listes!$F$2),C27-listes!$F$2,IF(AND($A$1,listes!$D$3,C27&gt;listes!$F$3),C27-listes!$F$3,""))</f>
        <v/>
      </c>
    </row>
    <row r="28" spans="2:4" ht="12.75" customHeight="1">
      <c r="B28" s="3" t="s">
        <v>62</v>
      </c>
      <c r="C28" s="5">
        <f>SUMIFS(T_Saisie[Durée (heures)],T_Saisie[Personne],Récap!$A$1,T_Saisie[N° semaine],Récap!B28)</f>
        <v>0</v>
      </c>
      <c r="D28" s="21" t="str">
        <f>IF(AND($A$1,listes!$D$2,C28&gt;listes!$F$2),C28-listes!$F$2,IF(AND($A$1,listes!$D$3,C28&gt;listes!$F$3),C28-listes!$F$3,""))</f>
        <v/>
      </c>
    </row>
    <row r="29" spans="2:4" ht="12.75" customHeight="1">
      <c r="B29" s="3" t="s">
        <v>63</v>
      </c>
      <c r="C29" s="5">
        <f>SUMIFS(T_Saisie[Durée (heures)],T_Saisie[Personne],Récap!$A$1,T_Saisie[N° semaine],Récap!B29)</f>
        <v>0</v>
      </c>
      <c r="D29" s="21" t="str">
        <f>IF(AND($A$1,listes!$D$2,C29&gt;listes!$F$2),C29-listes!$F$2,IF(AND($A$1,listes!$D$3,C29&gt;listes!$F$3),C29-listes!$F$3,""))</f>
        <v/>
      </c>
    </row>
    <row r="30" spans="2:4" ht="12.75" customHeight="1">
      <c r="B30" s="3" t="s">
        <v>64</v>
      </c>
      <c r="C30" s="5">
        <f>SUMIFS(T_Saisie[Durée (heures)],T_Saisie[Personne],Récap!$A$1,T_Saisie[N° semaine],Récap!B30)</f>
        <v>0</v>
      </c>
      <c r="D30" s="21" t="str">
        <f>IF(AND($A$1,listes!$D$2,C30&gt;listes!$F$2),C30-listes!$F$2,IF(AND($A$1,listes!$D$3,C30&gt;listes!$F$3),C30-listes!$F$3,""))</f>
        <v/>
      </c>
    </row>
    <row r="31" spans="2:4" ht="12.75" customHeight="1">
      <c r="B31" s="3" t="s">
        <v>65</v>
      </c>
      <c r="C31" s="5">
        <f>SUMIFS(T_Saisie[Durée (heures)],T_Saisie[Personne],Récap!$A$1,T_Saisie[N° semaine],Récap!B31)</f>
        <v>0</v>
      </c>
      <c r="D31" s="21" t="str">
        <f>IF(AND($A$1,listes!$D$2,C31&gt;listes!$F$2),C31-listes!$F$2,IF(AND($A$1,listes!$D$3,C31&gt;listes!$F$3),C31-listes!$F$3,""))</f>
        <v/>
      </c>
    </row>
    <row r="32" spans="2:4" ht="12.75" customHeight="1">
      <c r="B32" s="3" t="s">
        <v>66</v>
      </c>
      <c r="C32" s="5">
        <f>SUMIFS(T_Saisie[Durée (heures)],T_Saisie[Personne],Récap!$A$1,T_Saisie[N° semaine],Récap!B32)</f>
        <v>0</v>
      </c>
      <c r="D32" s="21" t="str">
        <f>IF(AND($A$1,listes!$D$2,C32&gt;listes!$F$2),C32-listes!$F$2,IF(AND($A$1,listes!$D$3,C32&gt;listes!$F$3),C32-listes!$F$3,""))</f>
        <v/>
      </c>
    </row>
    <row r="33" spans="2:4" ht="12.75" customHeight="1">
      <c r="B33" s="3" t="s">
        <v>67</v>
      </c>
      <c r="C33" s="5">
        <f>SUMIFS(T_Saisie[Durée (heures)],T_Saisie[Personne],Récap!$A$1,T_Saisie[N° semaine],Récap!B33)</f>
        <v>0</v>
      </c>
      <c r="D33" s="21" t="str">
        <f>IF(AND($A$1,listes!$D$2,C33&gt;listes!$F$2),C33-listes!$F$2,IF(AND($A$1,listes!$D$3,C33&gt;listes!$F$3),C33-listes!$F$3,""))</f>
        <v/>
      </c>
    </row>
    <row r="34" spans="2:4" ht="12.75" customHeight="1">
      <c r="B34" s="3" t="s">
        <v>68</v>
      </c>
      <c r="C34" s="5">
        <f>SUMIFS(T_Saisie[Durée (heures)],T_Saisie[Personne],Récap!$A$1,T_Saisie[N° semaine],Récap!B34)</f>
        <v>0</v>
      </c>
      <c r="D34" s="21" t="str">
        <f>IF(AND($A$1,listes!$D$2,C34&gt;listes!$F$2),C34-listes!$F$2,IF(AND($A$1,listes!$D$3,C34&gt;listes!$F$3),C34-listes!$F$3,""))</f>
        <v/>
      </c>
    </row>
    <row r="35" spans="2:4" ht="12.75" customHeight="1">
      <c r="B35" s="3" t="s">
        <v>69</v>
      </c>
      <c r="C35" s="5">
        <f>SUMIFS(T_Saisie[Durée (heures)],T_Saisie[Personne],Récap!$A$1,T_Saisie[N° semaine],Récap!B35)</f>
        <v>0</v>
      </c>
      <c r="D35" s="21" t="str">
        <f>IF(AND($A$1,listes!$D$2,C35&gt;listes!$F$2),C35-listes!$F$2,IF(AND($A$1,listes!$D$3,C35&gt;listes!$F$3),C35-listes!$F$3,""))</f>
        <v/>
      </c>
    </row>
    <row r="36" spans="2:4" ht="12.75" customHeight="1">
      <c r="B36" s="3" t="s">
        <v>70</v>
      </c>
      <c r="C36" s="5">
        <f>SUMIFS(T_Saisie[Durée (heures)],T_Saisie[Personne],Récap!$A$1,T_Saisie[N° semaine],Récap!B36)</f>
        <v>0</v>
      </c>
      <c r="D36" s="21" t="str">
        <f>IF(AND($A$1,listes!$D$2,C36&gt;listes!$F$2),C36-listes!$F$2,IF(AND($A$1,listes!$D$3,C36&gt;listes!$F$3),C36-listes!$F$3,""))</f>
        <v/>
      </c>
    </row>
    <row r="37" spans="2:4" ht="12.75" customHeight="1">
      <c r="B37" s="3" t="s">
        <v>71</v>
      </c>
      <c r="C37" s="5">
        <f>SUMIFS(T_Saisie[Durée (heures)],T_Saisie[Personne],Récap!$A$1,T_Saisie[N° semaine],Récap!B37)</f>
        <v>0</v>
      </c>
      <c r="D37" s="21" t="str">
        <f>IF(AND($A$1,listes!$D$2,C37&gt;listes!$F$2),C37-listes!$F$2,IF(AND($A$1,listes!$D$3,C37&gt;listes!$F$3),C37-listes!$F$3,""))</f>
        <v/>
      </c>
    </row>
    <row r="38" spans="2:4" ht="12.75" customHeight="1">
      <c r="B38" s="3" t="s">
        <v>72</v>
      </c>
      <c r="C38" s="5">
        <f>SUMIFS(T_Saisie[Durée (heures)],T_Saisie[Personne],Récap!$A$1,T_Saisie[N° semaine],Récap!B38)</f>
        <v>0</v>
      </c>
      <c r="D38" s="21" t="str">
        <f>IF(AND($A$1,listes!$D$2,C38&gt;listes!$F$2),C38-listes!$F$2,IF(AND($A$1,listes!$D$3,C38&gt;listes!$F$3),C38-listes!$F$3,""))</f>
        <v/>
      </c>
    </row>
    <row r="39" spans="2:4" ht="12.75" customHeight="1">
      <c r="B39" s="3" t="s">
        <v>73</v>
      </c>
      <c r="C39" s="5">
        <f>SUMIFS(T_Saisie[Durée (heures)],T_Saisie[Personne],Récap!$A$1,T_Saisie[N° semaine],Récap!B39)</f>
        <v>0</v>
      </c>
      <c r="D39" s="21" t="str">
        <f>IF(AND($A$1,listes!$D$2,C39&gt;listes!$F$2),C39-listes!$F$2,IF(AND($A$1,listes!$D$3,C39&gt;listes!$F$3),C39-listes!$F$3,""))</f>
        <v/>
      </c>
    </row>
    <row r="40" spans="2:4" ht="12.75" customHeight="1">
      <c r="B40" s="3" t="s">
        <v>74</v>
      </c>
      <c r="C40" s="5">
        <f>SUMIFS(T_Saisie[Durée (heures)],T_Saisie[Personne],Récap!$A$1,T_Saisie[N° semaine],Récap!B40)</f>
        <v>0</v>
      </c>
      <c r="D40" s="21" t="str">
        <f>IF(AND($A$1,listes!$D$2,C40&gt;listes!$F$2),C40-listes!$F$2,IF(AND($A$1,listes!$D$3,C40&gt;listes!$F$3),C40-listes!$F$3,""))</f>
        <v/>
      </c>
    </row>
    <row r="41" spans="2:4" ht="12.75" customHeight="1">
      <c r="B41" s="3" t="s">
        <v>75</v>
      </c>
      <c r="C41" s="5">
        <f>SUMIFS(T_Saisie[Durée (heures)],T_Saisie[Personne],Récap!$A$1,T_Saisie[N° semaine],Récap!B41)</f>
        <v>0</v>
      </c>
      <c r="D41" s="21" t="str">
        <f>IF(AND($A$1,listes!$D$2,C41&gt;listes!$F$2),C41-listes!$F$2,IF(AND($A$1,listes!$D$3,C41&gt;listes!$F$3),C41-listes!$F$3,""))</f>
        <v/>
      </c>
    </row>
    <row r="42" spans="2:4" ht="12.75" customHeight="1">
      <c r="B42" s="3" t="s">
        <v>76</v>
      </c>
      <c r="C42" s="5">
        <f>SUMIFS(T_Saisie[Durée (heures)],T_Saisie[Personne],Récap!$A$1,T_Saisie[N° semaine],Récap!B42)</f>
        <v>0</v>
      </c>
      <c r="D42" s="21" t="str">
        <f>IF(AND($A$1,listes!$D$2,C42&gt;listes!$F$2),C42-listes!$F$2,IF(AND($A$1,listes!$D$3,C42&gt;listes!$F$3),C42-listes!$F$3,""))</f>
        <v/>
      </c>
    </row>
    <row r="43" spans="2:4" ht="12.75" customHeight="1">
      <c r="B43" s="3" t="s">
        <v>77</v>
      </c>
      <c r="C43" s="5">
        <f>SUMIFS(T_Saisie[Durée (heures)],T_Saisie[Personne],Récap!$A$1,T_Saisie[N° semaine],Récap!B43)</f>
        <v>0</v>
      </c>
      <c r="D43" s="21" t="str">
        <f>IF(AND($A$1,listes!$D$2,C43&gt;listes!$F$2),C43-listes!$F$2,IF(AND($A$1,listes!$D$3,C43&gt;listes!$F$3),C43-listes!$F$3,""))</f>
        <v/>
      </c>
    </row>
    <row r="44" spans="2:4" ht="12.75" customHeight="1">
      <c r="B44" s="3" t="s">
        <v>78</v>
      </c>
      <c r="C44" s="5">
        <f>SUMIFS(T_Saisie[Durée (heures)],T_Saisie[Personne],Récap!$A$1,T_Saisie[N° semaine],Récap!B44)</f>
        <v>0</v>
      </c>
      <c r="D44" s="21" t="str">
        <f>IF(AND($A$1,listes!$D$2,C44&gt;listes!$F$2),C44-listes!$F$2,IF(AND($A$1,listes!$D$3,C44&gt;listes!$F$3),C44-listes!$F$3,""))</f>
        <v/>
      </c>
    </row>
    <row r="45" spans="2:4" ht="12.75" customHeight="1">
      <c r="B45" s="3" t="s">
        <v>79</v>
      </c>
      <c r="C45" s="5">
        <f>SUMIFS(T_Saisie[Durée (heures)],T_Saisie[Personne],Récap!$A$1,T_Saisie[N° semaine],Récap!B45)</f>
        <v>0</v>
      </c>
      <c r="D45" s="21" t="str">
        <f>IF(AND($A$1,listes!$D$2,C45&gt;listes!$F$2),C45-listes!$F$2,IF(AND($A$1,listes!$D$3,C45&gt;listes!$F$3),C45-listes!$F$3,""))</f>
        <v/>
      </c>
    </row>
    <row r="46" spans="2:4" ht="12.75" customHeight="1">
      <c r="B46" s="3" t="s">
        <v>80</v>
      </c>
      <c r="C46" s="5">
        <f>SUMIFS(T_Saisie[Durée (heures)],T_Saisie[Personne],Récap!$A$1,T_Saisie[N° semaine],Récap!B46)</f>
        <v>0</v>
      </c>
      <c r="D46" s="21" t="str">
        <f>IF(AND($A$1,listes!$D$2,C46&gt;listes!$F$2),C46-listes!$F$2,IF(AND($A$1,listes!$D$3,C46&gt;listes!$F$3),C46-listes!$F$3,""))</f>
        <v/>
      </c>
    </row>
    <row r="47" spans="2:4" ht="12.75" customHeight="1">
      <c r="B47" s="3" t="s">
        <v>81</v>
      </c>
      <c r="C47" s="5">
        <f>SUMIFS(T_Saisie[Durée (heures)],T_Saisie[Personne],Récap!$A$1,T_Saisie[N° semaine],Récap!B47)</f>
        <v>0</v>
      </c>
      <c r="D47" s="21" t="str">
        <f>IF(AND($A$1,listes!$D$2,C47&gt;listes!$F$2),C47-listes!$F$2,IF(AND($A$1,listes!$D$3,C47&gt;listes!$F$3),C47-listes!$F$3,""))</f>
        <v/>
      </c>
    </row>
    <row r="48" spans="2:4" ht="12.75" customHeight="1">
      <c r="B48" s="3" t="s">
        <v>82</v>
      </c>
      <c r="C48" s="5">
        <f>SUMIFS(T_Saisie[Durée (heures)],T_Saisie[Personne],Récap!$A$1,T_Saisie[N° semaine],Récap!B48)</f>
        <v>0</v>
      </c>
      <c r="D48" s="21" t="str">
        <f>IF(AND($A$1,listes!$D$2,C48&gt;listes!$F$2),C48-listes!$F$2,IF(AND($A$1,listes!$D$3,C48&gt;listes!$F$3),C48-listes!$F$3,""))</f>
        <v/>
      </c>
    </row>
    <row r="49" spans="2:4" ht="12.75" customHeight="1">
      <c r="B49" s="3" t="s">
        <v>83</v>
      </c>
      <c r="C49" s="5">
        <f>SUMIFS(T_Saisie[Durée (heures)],T_Saisie[Personne],Récap!$A$1,T_Saisie[N° semaine],Récap!B49)</f>
        <v>0</v>
      </c>
      <c r="D49" s="21" t="str">
        <f>IF(AND($A$1,listes!$D$2,C49&gt;listes!$F$2),C49-listes!$F$2,IF(AND($A$1,listes!$D$3,C49&gt;listes!$F$3),C49-listes!$F$3,""))</f>
        <v/>
      </c>
    </row>
    <row r="50" spans="2:4" ht="12.75" customHeight="1">
      <c r="B50" s="3" t="s">
        <v>84</v>
      </c>
      <c r="C50" s="5">
        <f>SUMIFS(T_Saisie[Durée (heures)],T_Saisie[Personne],Récap!$A$1,T_Saisie[N° semaine],Récap!B50)</f>
        <v>0</v>
      </c>
      <c r="D50" s="21" t="str">
        <f>IF(AND($A$1,listes!$D$2,C50&gt;listes!$F$2),C50-listes!$F$2,IF(AND($A$1,listes!$D$3,C50&gt;listes!$F$3),C50-listes!$F$3,""))</f>
        <v/>
      </c>
    </row>
    <row r="51" spans="2:4" ht="12.75" customHeight="1">
      <c r="B51" s="3" t="s">
        <v>85</v>
      </c>
      <c r="C51" s="5">
        <f>SUMIFS(T_Saisie[Durée (heures)],T_Saisie[Personne],Récap!$A$1,T_Saisie[N° semaine],Récap!B51)</f>
        <v>0</v>
      </c>
      <c r="D51" s="21" t="str">
        <f>IF(AND($A$1,listes!$D$2,C51&gt;listes!$F$2),C51-listes!$F$2,IF(AND($A$1,listes!$D$3,C51&gt;listes!$F$3),C51-listes!$F$3,""))</f>
        <v/>
      </c>
    </row>
    <row r="52" spans="2:4" ht="12.75" customHeight="1">
      <c r="B52" s="3" t="s">
        <v>86</v>
      </c>
      <c r="C52" s="5">
        <f>SUMIFS(T_Saisie[Durée (heures)],T_Saisie[Personne],Récap!$A$1,T_Saisie[N° semaine],Récap!B52)</f>
        <v>0</v>
      </c>
      <c r="D52" s="21" t="str">
        <f>IF(AND($A$1,listes!$D$2,C52&gt;listes!$F$2),C52-listes!$F$2,IF(AND($A$1,listes!$D$3,C52&gt;listes!$F$3),C52-listes!$F$3,""))</f>
        <v/>
      </c>
    </row>
    <row r="53" spans="2:4" ht="12.75" customHeight="1">
      <c r="B53" s="3" t="s">
        <v>87</v>
      </c>
      <c r="C53" s="5">
        <f>SUMIFS(T_Saisie[Durée (heures)],T_Saisie[Personne],Récap!$A$1,T_Saisie[N° semaine],Récap!B53)</f>
        <v>0</v>
      </c>
      <c r="D53" s="21" t="str">
        <f>IF(AND($A$1,listes!$D$2,C53&gt;listes!$F$2),C53-listes!$F$2,IF(AND($A$1,listes!$D$3,C53&gt;listes!$F$3),C53-listes!$F$3,""))</f>
        <v/>
      </c>
    </row>
    <row r="54" spans="2:4" ht="12.75" customHeight="1">
      <c r="B54" s="3" t="s">
        <v>88</v>
      </c>
      <c r="C54" s="5">
        <f>SUMIFS(T_Saisie[Durée (heures)],T_Saisie[Personne],Récap!$A$1,T_Saisie[N° semaine],Récap!B54)</f>
        <v>0</v>
      </c>
      <c r="D54" s="21" t="str">
        <f>IF(AND($A$1,listes!$D$2,C54&gt;listes!$F$2),C54-listes!$F$2,IF(AND($A$1,listes!$D$3,C54&gt;listes!$F$3),C54-listes!$F$3,""))</f>
        <v/>
      </c>
    </row>
  </sheetData>
  <dataValidations count="1">
    <dataValidation type="list" allowBlank="1" showInputMessage="1" showErrorMessage="1" sqref="A1">
      <formula1>Personnes</formula1>
    </dataValidation>
  </dataValidations>
  <pageMargins left="0.70078740157480324" right="0.70078740157480324" top="0.75196850393700787" bottom="0.75196850393700787" header="0.3" footer="0.3"/>
  <pageSetup paperSize="9" firstPageNumber="4294967295" orientation="portrait"/>
  <headerFooter differentOddEven="1" differentFirst="1">
    <oddFooter>Page 1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8"/>
  <sheetViews>
    <sheetView topLeftCell="A13" workbookViewId="0">
      <selection activeCell="H42" sqref="H42"/>
    </sheetView>
  </sheetViews>
  <sheetFormatPr baseColWidth="10" defaultColWidth="8.88671875" defaultRowHeight="13.2"/>
  <cols>
    <col min="1" max="1" width="25" customWidth="1"/>
    <col min="2" max="2" width="12" customWidth="1"/>
    <col min="3" max="13" width="10.6640625"/>
    <col min="14" max="14" width="14.109375" customWidth="1"/>
    <col min="15" max="1024" width="10.6640625"/>
  </cols>
  <sheetData>
    <row r="1" spans="1:14" ht="12.75" customHeight="1">
      <c r="A1" t="s">
        <v>90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117</v>
      </c>
    </row>
    <row r="2" spans="1:14">
      <c r="A2" t="s">
        <v>106</v>
      </c>
      <c r="B2" s="5">
        <f>SUMIFS(T_Saisie[Durée (heures)],T_Saisie[Mois],T_Financeurs[[#Headers],[Janvier]],T_Saisie[Financeur],T_Financeurs[[#This Row],[Financeurs]])</f>
        <v>0.45833333333333331</v>
      </c>
      <c r="C2" s="5">
        <f>SUMIFS(T_Saisie[Durée (heures)],T_Saisie[Mois],T_Financeurs[[#Headers],[Février]],T_Saisie[Financeur],T_Financeurs[[#This Row],[Financeurs]])</f>
        <v>0</v>
      </c>
      <c r="D2" s="5">
        <f>SUMIFS(T_Saisie[Durée (heures)],T_Saisie[Mois],T_Financeurs[[#Headers],[Mars]],T_Saisie[Financeur],T_Financeurs[[#This Row],[Financeurs]])</f>
        <v>0</v>
      </c>
      <c r="E2" s="5">
        <f>SUMIFS(T_Saisie[Durée (heures)],T_Saisie[Mois],T_Financeurs[[#Headers],[Avril]],T_Saisie[Financeur],T_Financeurs[[#This Row],[Financeurs]])</f>
        <v>0</v>
      </c>
      <c r="F2" s="5">
        <f>SUMIFS(T_Saisie[Durée (heures)],T_Saisie[Mois],T_Financeurs[[#Headers],[Mai]],T_Saisie[Financeur],T_Financeurs[[#This Row],[Financeurs]])</f>
        <v>0</v>
      </c>
      <c r="G2" s="5">
        <f>SUMIFS(T_Saisie[Durée (heures)],T_Saisie[Mois],T_Financeurs[[#Headers],[Juin]],T_Saisie[Financeur],T_Financeurs[[#This Row],[Financeurs]])</f>
        <v>0</v>
      </c>
      <c r="H2" s="5">
        <f>SUMIFS(T_Saisie[Durée (heures)],T_Saisie[Mois],T_Financeurs[[#Headers],[Juillet]],T_Saisie[Financeur],T_Financeurs[[#This Row],[Financeurs]])</f>
        <v>0</v>
      </c>
      <c r="I2" s="5">
        <f>SUMIFS(T_Saisie[Durée (heures)],T_Saisie[Mois],T_Financeurs[[#Headers],[Août]],T_Saisie[Financeur],T_Financeurs[[#This Row],[Financeurs]])</f>
        <v>0</v>
      </c>
      <c r="J2" s="5">
        <f>SUMIFS(T_Saisie[Durée (heures)],T_Saisie[Mois],T_Financeurs[[#Headers],[Septembre]],T_Saisie[Financeur],T_Financeurs[[#This Row],[Financeurs]])</f>
        <v>0</v>
      </c>
      <c r="K2" s="5">
        <f>SUMIFS(T_Saisie[Durée (heures)],T_Saisie[Mois],T_Financeurs[[#Headers],[Octobre]],T_Saisie[Financeur],T_Financeurs[[#This Row],[Financeurs]])</f>
        <v>0</v>
      </c>
      <c r="L2" s="5">
        <f>SUMIFS(T_Saisie[Durée (heures)],T_Saisie[Mois],T_Financeurs[[#Headers],[Novembre]],T_Saisie[Financeur],T_Financeurs[[#This Row],[Financeurs]])</f>
        <v>0</v>
      </c>
      <c r="M2" s="5">
        <f>SUMIFS(T_Saisie[Durée (heures)],T_Saisie[Mois],T_Financeurs[[#Headers],[Décembre]],T_Saisie[Financeur],T_Financeurs[[#This Row],[Financeurs]])</f>
        <v>0</v>
      </c>
      <c r="N2" s="5">
        <f>SUMIFS(T_Saisie[Durée (heures)],T_Saisie[Financeur],T_Financeurs[[#This Row],[Financeurs]])</f>
        <v>0.45833333333333331</v>
      </c>
    </row>
    <row r="3" spans="1:14">
      <c r="A3" t="s">
        <v>107</v>
      </c>
      <c r="B3" s="5">
        <f>SUMIFS(T_Saisie[Durée (heures)],T_Saisie[Mois],T_Financeurs[[#Headers],[Janvier]],T_Saisie[Financeur],T_Financeurs[[#This Row],[Financeurs]])</f>
        <v>0.125</v>
      </c>
      <c r="C3" s="5">
        <f>SUMIFS(T_Saisie[Durée (heures)],T_Saisie[Mois],T_Financeurs[[#Headers],[Février]],T_Saisie[Financeur],T_Financeurs[[#This Row],[Financeurs]])</f>
        <v>0</v>
      </c>
      <c r="D3" s="5">
        <f>SUMIFS(T_Saisie[Durée (heures)],T_Saisie[Mois],T_Financeurs[[#Headers],[Mars]],T_Saisie[Financeur],T_Financeurs[[#This Row],[Financeurs]])</f>
        <v>0</v>
      </c>
      <c r="E3" s="5">
        <f>SUMIFS(T_Saisie[Durée (heures)],T_Saisie[Mois],T_Financeurs[[#Headers],[Avril]],T_Saisie[Financeur],T_Financeurs[[#This Row],[Financeurs]])</f>
        <v>0</v>
      </c>
      <c r="F3" s="5">
        <f>SUMIFS(T_Saisie[Durée (heures)],T_Saisie[Mois],T_Financeurs[[#Headers],[Mai]],T_Saisie[Financeur],T_Financeurs[[#This Row],[Financeurs]])</f>
        <v>0</v>
      </c>
      <c r="G3" s="5">
        <f>SUMIFS(T_Saisie[Durée (heures)],T_Saisie[Mois],T_Financeurs[[#Headers],[Juin]],T_Saisie[Financeur],T_Financeurs[[#This Row],[Financeurs]])</f>
        <v>0</v>
      </c>
      <c r="H3" s="5">
        <f>SUMIFS(T_Saisie[Durée (heures)],T_Saisie[Mois],T_Financeurs[[#Headers],[Juillet]],T_Saisie[Financeur],T_Financeurs[[#This Row],[Financeurs]])</f>
        <v>0</v>
      </c>
      <c r="I3" s="5">
        <f>SUMIFS(T_Saisie[Durée (heures)],T_Saisie[Mois],T_Financeurs[[#Headers],[Août]],T_Saisie[Financeur],T_Financeurs[[#This Row],[Financeurs]])</f>
        <v>0</v>
      </c>
      <c r="J3" s="5">
        <f>SUMIFS(T_Saisie[Durée (heures)],T_Saisie[Mois],T_Financeurs[[#Headers],[Septembre]],T_Saisie[Financeur],T_Financeurs[[#This Row],[Financeurs]])</f>
        <v>0</v>
      </c>
      <c r="K3" s="5">
        <f>SUMIFS(T_Saisie[Durée (heures)],T_Saisie[Mois],T_Financeurs[[#Headers],[Octobre]],T_Saisie[Financeur],T_Financeurs[[#This Row],[Financeurs]])</f>
        <v>0</v>
      </c>
      <c r="L3" s="5">
        <f>SUMIFS(T_Saisie[Durée (heures)],T_Saisie[Mois],T_Financeurs[[#Headers],[Novembre]],T_Saisie[Financeur],T_Financeurs[[#This Row],[Financeurs]])</f>
        <v>0</v>
      </c>
      <c r="M3" s="5">
        <f>SUMIFS(T_Saisie[Durée (heures)],T_Saisie[Mois],T_Financeurs[[#Headers],[Décembre]],T_Saisie[Financeur],T_Financeurs[[#This Row],[Financeurs]])</f>
        <v>0</v>
      </c>
      <c r="N3" s="5">
        <f>SUMIFS(T_Saisie[Durée (heures)],T_Saisie[Financeur],T_Financeurs[[#This Row],[Financeurs]])</f>
        <v>0.125</v>
      </c>
    </row>
    <row r="4" spans="1:14">
      <c r="A4" t="s">
        <v>108</v>
      </c>
      <c r="B4" s="5">
        <f>SUMIFS(T_Saisie[Durée (heures)],T_Saisie[Mois],T_Financeurs[[#Headers],[Janvier]],T_Saisie[Financeur],T_Financeurs[[#This Row],[Financeurs]])</f>
        <v>0</v>
      </c>
      <c r="C4" s="5">
        <f>SUMIFS(T_Saisie[Durée (heures)],T_Saisie[Mois],T_Financeurs[[#Headers],[Février]],T_Saisie[Financeur],T_Financeurs[[#This Row],[Financeurs]])</f>
        <v>0.22916666666666666</v>
      </c>
      <c r="D4" s="5">
        <f>SUMIFS(T_Saisie[Durée (heures)],T_Saisie[Mois],T_Financeurs[[#Headers],[Mars]],T_Saisie[Financeur],T_Financeurs[[#This Row],[Financeurs]])</f>
        <v>0</v>
      </c>
      <c r="E4" s="5">
        <f>SUMIFS(T_Saisie[Durée (heures)],T_Saisie[Mois],T_Financeurs[[#Headers],[Avril]],T_Saisie[Financeur],T_Financeurs[[#This Row],[Financeurs]])</f>
        <v>0</v>
      </c>
      <c r="F4" s="5">
        <f>SUMIFS(T_Saisie[Durée (heures)],T_Saisie[Mois],T_Financeurs[[#Headers],[Mai]],T_Saisie[Financeur],T_Financeurs[[#This Row],[Financeurs]])</f>
        <v>0</v>
      </c>
      <c r="G4" s="5">
        <f>SUMIFS(T_Saisie[Durée (heures)],T_Saisie[Mois],T_Financeurs[[#Headers],[Juin]],T_Saisie[Financeur],T_Financeurs[[#This Row],[Financeurs]])</f>
        <v>0</v>
      </c>
      <c r="H4" s="5">
        <f>SUMIFS(T_Saisie[Durée (heures)],T_Saisie[Mois],T_Financeurs[[#Headers],[Juillet]],T_Saisie[Financeur],T_Financeurs[[#This Row],[Financeurs]])</f>
        <v>0</v>
      </c>
      <c r="I4" s="5">
        <f>SUMIFS(T_Saisie[Durée (heures)],T_Saisie[Mois],T_Financeurs[[#Headers],[Août]],T_Saisie[Financeur],T_Financeurs[[#This Row],[Financeurs]])</f>
        <v>0</v>
      </c>
      <c r="J4" s="5">
        <f>SUMIFS(T_Saisie[Durée (heures)],T_Saisie[Mois],T_Financeurs[[#Headers],[Septembre]],T_Saisie[Financeur],T_Financeurs[[#This Row],[Financeurs]])</f>
        <v>0</v>
      </c>
      <c r="K4" s="5">
        <f>SUMIFS(T_Saisie[Durée (heures)],T_Saisie[Mois],T_Financeurs[[#Headers],[Octobre]],T_Saisie[Financeur],T_Financeurs[[#This Row],[Financeurs]])</f>
        <v>0</v>
      </c>
      <c r="L4" s="5">
        <f>SUMIFS(T_Saisie[Durée (heures)],T_Saisie[Mois],T_Financeurs[[#Headers],[Novembre]],T_Saisie[Financeur],T_Financeurs[[#This Row],[Financeurs]])</f>
        <v>0</v>
      </c>
      <c r="M4" s="5">
        <f>SUMIFS(T_Saisie[Durée (heures)],T_Saisie[Mois],T_Financeurs[[#Headers],[Décembre]],T_Saisie[Financeur],T_Financeurs[[#This Row],[Financeurs]])</f>
        <v>0</v>
      </c>
      <c r="N4" s="5">
        <f>SUMIFS(T_Saisie[Durée (heures)],T_Saisie[Financeur],T_Financeurs[[#This Row],[Financeurs]])</f>
        <v>0.22916666666666666</v>
      </c>
    </row>
    <row r="5" spans="1:14">
      <c r="A5" t="s">
        <v>109</v>
      </c>
      <c r="B5" s="5">
        <f>SUMIFS(T_Saisie[Durée (heures)],T_Saisie[Mois],T_Financeurs[[#Headers],[Janvier]],T_Saisie[Financeur],T_Financeurs[[#This Row],[Financeurs]])</f>
        <v>4.1666666666666664E-2</v>
      </c>
      <c r="C5" s="5">
        <f>SUMIFS(T_Saisie[Durée (heures)],T_Saisie[Mois],T_Financeurs[[#Headers],[Février]],T_Saisie[Financeur],T_Financeurs[[#This Row],[Financeurs]])</f>
        <v>0</v>
      </c>
      <c r="D5" s="5">
        <f>SUMIFS(T_Saisie[Durée (heures)],T_Saisie[Mois],T_Financeurs[[#Headers],[Mars]],T_Saisie[Financeur],T_Financeurs[[#This Row],[Financeurs]])</f>
        <v>0</v>
      </c>
      <c r="E5" s="5">
        <f>SUMIFS(T_Saisie[Durée (heures)],T_Saisie[Mois],T_Financeurs[[#Headers],[Avril]],T_Saisie[Financeur],T_Financeurs[[#This Row],[Financeurs]])</f>
        <v>0</v>
      </c>
      <c r="F5" s="5">
        <f>SUMIFS(T_Saisie[Durée (heures)],T_Saisie[Mois],T_Financeurs[[#Headers],[Mai]],T_Saisie[Financeur],T_Financeurs[[#This Row],[Financeurs]])</f>
        <v>0</v>
      </c>
      <c r="G5" s="5">
        <f>SUMIFS(T_Saisie[Durée (heures)],T_Saisie[Mois],T_Financeurs[[#Headers],[Juin]],T_Saisie[Financeur],T_Financeurs[[#This Row],[Financeurs]])</f>
        <v>0</v>
      </c>
      <c r="H5" s="5">
        <f>SUMIFS(T_Saisie[Durée (heures)],T_Saisie[Mois],T_Financeurs[[#Headers],[Juillet]],T_Saisie[Financeur],T_Financeurs[[#This Row],[Financeurs]])</f>
        <v>0</v>
      </c>
      <c r="I5" s="5">
        <f>SUMIFS(T_Saisie[Durée (heures)],T_Saisie[Mois],T_Financeurs[[#Headers],[Août]],T_Saisie[Financeur],T_Financeurs[[#This Row],[Financeurs]])</f>
        <v>0</v>
      </c>
      <c r="J5" s="5">
        <f>SUMIFS(T_Saisie[Durée (heures)],T_Saisie[Mois],T_Financeurs[[#Headers],[Septembre]],T_Saisie[Financeur],T_Financeurs[[#This Row],[Financeurs]])</f>
        <v>0</v>
      </c>
      <c r="K5" s="5">
        <f>SUMIFS(T_Saisie[Durée (heures)],T_Saisie[Mois],T_Financeurs[[#Headers],[Octobre]],T_Saisie[Financeur],T_Financeurs[[#This Row],[Financeurs]])</f>
        <v>0</v>
      </c>
      <c r="L5" s="5">
        <f>SUMIFS(T_Saisie[Durée (heures)],T_Saisie[Mois],T_Financeurs[[#Headers],[Novembre]],T_Saisie[Financeur],T_Financeurs[[#This Row],[Financeurs]])</f>
        <v>0</v>
      </c>
      <c r="M5" s="5">
        <f>SUMIFS(T_Saisie[Durée (heures)],T_Saisie[Mois],T_Financeurs[[#Headers],[Décembre]],T_Saisie[Financeur],T_Financeurs[[#This Row],[Financeurs]])</f>
        <v>0</v>
      </c>
      <c r="N5" s="5">
        <f>SUMIFS(T_Saisie[Durée (heures)],T_Saisie[Financeur],T_Financeurs[[#This Row],[Financeurs]])</f>
        <v>4.1666666666666664E-2</v>
      </c>
    </row>
    <row r="6" spans="1:14">
      <c r="A6" t="s">
        <v>110</v>
      </c>
      <c r="B6" s="5">
        <f>SUMIFS(T_Saisie[Durée (heures)],T_Saisie[Mois],T_Financeurs[[#Headers],[Janvier]],T_Saisie[Financeur],T_Financeurs[[#This Row],[Financeurs]])</f>
        <v>0</v>
      </c>
      <c r="C6" s="5">
        <f>SUMIFS(T_Saisie[Durée (heures)],T_Saisie[Mois],T_Financeurs[[#Headers],[Février]],T_Saisie[Financeur],T_Financeurs[[#This Row],[Financeurs]])</f>
        <v>0</v>
      </c>
      <c r="D6" s="5">
        <f>SUMIFS(T_Saisie[Durée (heures)],T_Saisie[Mois],T_Financeurs[[#Headers],[Mars]],T_Saisie[Financeur],T_Financeurs[[#This Row],[Financeurs]])</f>
        <v>0</v>
      </c>
      <c r="E6" s="5">
        <f>SUMIFS(T_Saisie[Durée (heures)],T_Saisie[Mois],T_Financeurs[[#Headers],[Avril]],T_Saisie[Financeur],T_Financeurs[[#This Row],[Financeurs]])</f>
        <v>0</v>
      </c>
      <c r="F6" s="5">
        <f>SUMIFS(T_Saisie[Durée (heures)],T_Saisie[Mois],T_Financeurs[[#Headers],[Mai]],T_Saisie[Financeur],T_Financeurs[[#This Row],[Financeurs]])</f>
        <v>0</v>
      </c>
      <c r="G6" s="5">
        <f>SUMIFS(T_Saisie[Durée (heures)],T_Saisie[Mois],T_Financeurs[[#Headers],[Juin]],T_Saisie[Financeur],T_Financeurs[[#This Row],[Financeurs]])</f>
        <v>0</v>
      </c>
      <c r="H6" s="5">
        <f>SUMIFS(T_Saisie[Durée (heures)],T_Saisie[Mois],T_Financeurs[[#Headers],[Juillet]],T_Saisie[Financeur],T_Financeurs[[#This Row],[Financeurs]])</f>
        <v>0</v>
      </c>
      <c r="I6" s="5">
        <f>SUMIFS(T_Saisie[Durée (heures)],T_Saisie[Mois],T_Financeurs[[#Headers],[Août]],T_Saisie[Financeur],T_Financeurs[[#This Row],[Financeurs]])</f>
        <v>0</v>
      </c>
      <c r="J6" s="5">
        <f>SUMIFS(T_Saisie[Durée (heures)],T_Saisie[Mois],T_Financeurs[[#Headers],[Septembre]],T_Saisie[Financeur],T_Financeurs[[#This Row],[Financeurs]])</f>
        <v>0</v>
      </c>
      <c r="K6" s="5">
        <f>SUMIFS(T_Saisie[Durée (heures)],T_Saisie[Mois],T_Financeurs[[#Headers],[Octobre]],T_Saisie[Financeur],T_Financeurs[[#This Row],[Financeurs]])</f>
        <v>0</v>
      </c>
      <c r="L6" s="5">
        <f>SUMIFS(T_Saisie[Durée (heures)],T_Saisie[Mois],T_Financeurs[[#Headers],[Novembre]],T_Saisie[Financeur],T_Financeurs[[#This Row],[Financeurs]])</f>
        <v>0</v>
      </c>
      <c r="M6" s="5">
        <f>SUMIFS(T_Saisie[Durée (heures)],T_Saisie[Mois],T_Financeurs[[#Headers],[Décembre]],T_Saisie[Financeur],T_Financeurs[[#This Row],[Financeurs]])</f>
        <v>0</v>
      </c>
      <c r="N6" s="5">
        <f>SUMIFS(T_Saisie[Durée (heures)],T_Saisie[Financeur],T_Financeurs[[#This Row],[Financeurs]])</f>
        <v>0</v>
      </c>
    </row>
    <row r="7" spans="1:14">
      <c r="A7" t="s">
        <v>111</v>
      </c>
      <c r="B7" s="5">
        <f>SUMIFS(T_Saisie[Durée (heures)],T_Saisie[Mois],T_Financeurs[[#Headers],[Janvier]],T_Saisie[Financeur],T_Financeurs[[#This Row],[Financeurs]])</f>
        <v>0</v>
      </c>
      <c r="C7" s="5">
        <f>SUMIFS(T_Saisie[Durée (heures)],T_Saisie[Mois],T_Financeurs[[#Headers],[Février]],T_Saisie[Financeur],T_Financeurs[[#This Row],[Financeurs]])</f>
        <v>0</v>
      </c>
      <c r="D7" s="5">
        <f>SUMIFS(T_Saisie[Durée (heures)],T_Saisie[Mois],T_Financeurs[[#Headers],[Mars]],T_Saisie[Financeur],T_Financeurs[[#This Row],[Financeurs]])</f>
        <v>0</v>
      </c>
      <c r="E7" s="5">
        <f>SUMIFS(T_Saisie[Durée (heures)],T_Saisie[Mois],T_Financeurs[[#Headers],[Avril]],T_Saisie[Financeur],T_Financeurs[[#This Row],[Financeurs]])</f>
        <v>0</v>
      </c>
      <c r="F7" s="5">
        <f>SUMIFS(T_Saisie[Durée (heures)],T_Saisie[Mois],T_Financeurs[[#Headers],[Mai]],T_Saisie[Financeur],T_Financeurs[[#This Row],[Financeurs]])</f>
        <v>0</v>
      </c>
      <c r="G7" s="5">
        <f>SUMIFS(T_Saisie[Durée (heures)],T_Saisie[Mois],T_Financeurs[[#Headers],[Juin]],T_Saisie[Financeur],T_Financeurs[[#This Row],[Financeurs]])</f>
        <v>0</v>
      </c>
      <c r="H7" s="5">
        <f>SUMIFS(T_Saisie[Durée (heures)],T_Saisie[Mois],T_Financeurs[[#Headers],[Juillet]],T_Saisie[Financeur],T_Financeurs[[#This Row],[Financeurs]])</f>
        <v>0</v>
      </c>
      <c r="I7" s="5">
        <f>SUMIFS(T_Saisie[Durée (heures)],T_Saisie[Mois],T_Financeurs[[#Headers],[Août]],T_Saisie[Financeur],T_Financeurs[[#This Row],[Financeurs]])</f>
        <v>0</v>
      </c>
      <c r="J7" s="5">
        <f>SUMIFS(T_Saisie[Durée (heures)],T_Saisie[Mois],T_Financeurs[[#Headers],[Septembre]],T_Saisie[Financeur],T_Financeurs[[#This Row],[Financeurs]])</f>
        <v>0</v>
      </c>
      <c r="K7" s="5">
        <f>SUMIFS(T_Saisie[Durée (heures)],T_Saisie[Mois],T_Financeurs[[#Headers],[Octobre]],T_Saisie[Financeur],T_Financeurs[[#This Row],[Financeurs]])</f>
        <v>0</v>
      </c>
      <c r="L7" s="5">
        <f>SUMIFS(T_Saisie[Durée (heures)],T_Saisie[Mois],T_Financeurs[[#Headers],[Novembre]],T_Saisie[Financeur],T_Financeurs[[#This Row],[Financeurs]])</f>
        <v>0</v>
      </c>
      <c r="M7" s="5">
        <f>SUMIFS(T_Saisie[Durée (heures)],T_Saisie[Mois],T_Financeurs[[#Headers],[Décembre]],T_Saisie[Financeur],T_Financeurs[[#This Row],[Financeurs]])</f>
        <v>0</v>
      </c>
      <c r="N7" s="5">
        <f>SUMIFS(T_Saisie[Durée (heures)],T_Saisie[Financeur],T_Financeurs[[#This Row],[Financeurs]])</f>
        <v>0</v>
      </c>
    </row>
    <row r="8" spans="1:14">
      <c r="A8" t="s">
        <v>112</v>
      </c>
      <c r="B8" s="5">
        <f>SUMIFS(T_Saisie[Durée (heures)],T_Saisie[Mois],T_Financeurs[[#Headers],[Janvier]],T_Saisie[Financeur],T_Financeurs[[#This Row],[Financeurs]])</f>
        <v>0</v>
      </c>
      <c r="C8" s="5">
        <f>SUMIFS(T_Saisie[Durée (heures)],T_Saisie[Mois],T_Financeurs[[#Headers],[Février]],T_Saisie[Financeur],T_Financeurs[[#This Row],[Financeurs]])</f>
        <v>0</v>
      </c>
      <c r="D8" s="5">
        <f>SUMIFS(T_Saisie[Durée (heures)],T_Saisie[Mois],T_Financeurs[[#Headers],[Mars]],T_Saisie[Financeur],T_Financeurs[[#This Row],[Financeurs]])</f>
        <v>0</v>
      </c>
      <c r="E8" s="5">
        <f>SUMIFS(T_Saisie[Durée (heures)],T_Saisie[Mois],T_Financeurs[[#Headers],[Avril]],T_Saisie[Financeur],T_Financeurs[[#This Row],[Financeurs]])</f>
        <v>0</v>
      </c>
      <c r="F8" s="5">
        <f>SUMIFS(T_Saisie[Durée (heures)],T_Saisie[Mois],T_Financeurs[[#Headers],[Mai]],T_Saisie[Financeur],T_Financeurs[[#This Row],[Financeurs]])</f>
        <v>0</v>
      </c>
      <c r="G8" s="5">
        <f>SUMIFS(T_Saisie[Durée (heures)],T_Saisie[Mois],T_Financeurs[[#Headers],[Juin]],T_Saisie[Financeur],T_Financeurs[[#This Row],[Financeurs]])</f>
        <v>0</v>
      </c>
      <c r="H8" s="5">
        <f>SUMIFS(T_Saisie[Durée (heures)],T_Saisie[Mois],T_Financeurs[[#Headers],[Juillet]],T_Saisie[Financeur],T_Financeurs[[#This Row],[Financeurs]])</f>
        <v>0</v>
      </c>
      <c r="I8" s="5">
        <f>SUMIFS(T_Saisie[Durée (heures)],T_Saisie[Mois],T_Financeurs[[#Headers],[Août]],T_Saisie[Financeur],T_Financeurs[[#This Row],[Financeurs]])</f>
        <v>0</v>
      </c>
      <c r="J8" s="5">
        <f>SUMIFS(T_Saisie[Durée (heures)],T_Saisie[Mois],T_Financeurs[[#Headers],[Septembre]],T_Saisie[Financeur],T_Financeurs[[#This Row],[Financeurs]])</f>
        <v>0</v>
      </c>
      <c r="K8" s="5">
        <f>SUMIFS(T_Saisie[Durée (heures)],T_Saisie[Mois],T_Financeurs[[#Headers],[Octobre]],T_Saisie[Financeur],T_Financeurs[[#This Row],[Financeurs]])</f>
        <v>0</v>
      </c>
      <c r="L8" s="5">
        <f>SUMIFS(T_Saisie[Durée (heures)],T_Saisie[Mois],T_Financeurs[[#Headers],[Novembre]],T_Saisie[Financeur],T_Financeurs[[#This Row],[Financeurs]])</f>
        <v>0</v>
      </c>
      <c r="M8" s="5">
        <f>SUMIFS(T_Saisie[Durée (heures)],T_Saisie[Mois],T_Financeurs[[#Headers],[Décembre]],T_Saisie[Financeur],T_Financeurs[[#This Row],[Financeurs]])</f>
        <v>0</v>
      </c>
      <c r="N8" s="5">
        <f>SUMIFS(T_Saisie[Durée (heures)],T_Saisie[Financeur],T_Financeurs[[#This Row],[Financeurs]])</f>
        <v>0</v>
      </c>
    </row>
    <row r="13" spans="1:14">
      <c r="A13" t="s">
        <v>34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118</v>
      </c>
    </row>
    <row r="14" spans="1:14">
      <c r="A14" t="s">
        <v>94</v>
      </c>
      <c r="B14" s="5">
        <f>SUMIFS(T_Saisie[Durée (heures)],T_Saisie[Tâche],T_Tache[[#This Row],[Taches]],T_Saisie[Mois],T_Tache[[#Headers],[Janvier]])</f>
        <v>1.1250000000000004</v>
      </c>
      <c r="C14" s="5">
        <f>SUMIFS(T_Saisie[Durée (heures)],T_Saisie[Tâche],T_Tache[[#This Row],[Taches]],T_Saisie[Mois],T_Tache[[#Headers],[Février]])</f>
        <v>0.22916666666666666</v>
      </c>
      <c r="D14" s="5">
        <f>SUMIFS(T_Saisie[Durée (heures)],T_Saisie[Tâche],T_Tache[[#This Row],[Taches]],T_Saisie[Mois],T_Tache[[#Headers],[Mars]])</f>
        <v>0</v>
      </c>
      <c r="E14" s="5">
        <f>SUMIFS(T_Saisie[Durée (heures)],T_Saisie[Tâche],T_Tache[[#This Row],[Taches]],T_Saisie[Mois],T_Tache[[#Headers],[Avril]])</f>
        <v>0</v>
      </c>
      <c r="F14" s="5">
        <f>SUMIFS(T_Saisie[Durée (heures)],T_Saisie[Tâche],T_Tache[[#This Row],[Taches]],T_Saisie[Mois],T_Tache[[#Headers],[Mai]])</f>
        <v>0</v>
      </c>
      <c r="G14" s="5">
        <f>SUMIFS(T_Saisie[Durée (heures)],T_Saisie[Tâche],T_Tache[[#This Row],[Taches]],T_Saisie[Mois],T_Tache[[#Headers],[Juin]])</f>
        <v>0</v>
      </c>
      <c r="H14" s="5">
        <f>SUMIFS(T_Saisie[Durée (heures)],T_Saisie[Tâche],T_Tache[[#This Row],[Taches]],T_Saisie[Mois],T_Tache[[#Headers],[Juillet]])</f>
        <v>0</v>
      </c>
      <c r="I14" s="5">
        <f>SUMIFS(T_Saisie[Durée (heures)],T_Saisie[Tâche],T_Tache[[#This Row],[Taches]],T_Saisie[Mois],T_Tache[[#Headers],[Août]])</f>
        <v>0</v>
      </c>
      <c r="J14" s="5">
        <f>SUMIFS(T_Saisie[Durée (heures)],T_Saisie[Tâche],T_Tache[[#This Row],[Taches]],T_Saisie[Mois],T_Tache[[#Headers],[Septembre]])</f>
        <v>0</v>
      </c>
      <c r="K14" s="5">
        <f>SUMIFS(T_Saisie[Durée (heures)],T_Saisie[Tâche],T_Tache[[#This Row],[Taches]],T_Saisie[Mois],T_Tache[[#Headers],[Octobre]])</f>
        <v>0</v>
      </c>
      <c r="L14" s="5">
        <f>SUMIFS(T_Saisie[Durée (heures)],T_Saisie[Tâche],T_Tache[[#This Row],[Taches]],T_Saisie[Mois],T_Tache[[#Headers],[Novembre]])</f>
        <v>0</v>
      </c>
      <c r="M14" s="5">
        <f>SUMIFS(T_Saisie[Durée (heures)],T_Saisie[Tâche],T_Tache[[#This Row],[Taches]],T_Saisie[Mois],T_Tache[[#Headers],[Décembre]])</f>
        <v>0</v>
      </c>
      <c r="N14" s="5">
        <f>SUMIF(T_Saisie[Tâche],T_Tache[[#This Row],[Taches]],T_Saisie[Durée (heures)])</f>
        <v>1.3541666666666672</v>
      </c>
    </row>
    <row r="15" spans="1:14">
      <c r="A15" t="s">
        <v>95</v>
      </c>
      <c r="B15" s="5">
        <f>SUMIFS(T_Saisie[Durée (heures)],T_Saisie[Tâche],T_Tache[[#This Row],[Taches]],T_Saisie[Mois],T_Tache[[#Headers],[Janvier]])</f>
        <v>0</v>
      </c>
      <c r="C15" s="5">
        <f>SUMIFS(T_Saisie[Durée (heures)],T_Saisie[Tâche],T_Tache[[#This Row],[Taches]],T_Saisie[Mois],T_Tache[[#Headers],[Février]])</f>
        <v>0</v>
      </c>
      <c r="D15" s="5">
        <f>SUMIFS(T_Saisie[Durée (heures)],T_Saisie[Tâche],T_Tache[[#This Row],[Taches]],T_Saisie[Mois],T_Tache[[#Headers],[Mars]])</f>
        <v>0</v>
      </c>
      <c r="E15" s="5">
        <f>SUMIFS(T_Saisie[Durée (heures)],T_Saisie[Tâche],T_Tache[[#This Row],[Taches]],T_Saisie[Mois],T_Tache[[#Headers],[Avril]])</f>
        <v>0</v>
      </c>
      <c r="F15" s="5">
        <f>SUMIFS(T_Saisie[Durée (heures)],T_Saisie[Tâche],T_Tache[[#This Row],[Taches]],T_Saisie[Mois],T_Tache[[#Headers],[Mai]])</f>
        <v>0</v>
      </c>
      <c r="G15" s="5">
        <f>SUMIFS(T_Saisie[Durée (heures)],T_Saisie[Tâche],T_Tache[[#This Row],[Taches]],T_Saisie[Mois],T_Tache[[#Headers],[Juin]])</f>
        <v>0</v>
      </c>
      <c r="H15" s="5">
        <f>SUMIFS(T_Saisie[Durée (heures)],T_Saisie[Tâche],T_Tache[[#This Row],[Taches]],T_Saisie[Mois],T_Tache[[#Headers],[Juillet]])</f>
        <v>0</v>
      </c>
      <c r="I15" s="5">
        <f>SUMIFS(T_Saisie[Durée (heures)],T_Saisie[Tâche],T_Tache[[#This Row],[Taches]],T_Saisie[Mois],T_Tache[[#Headers],[Août]])</f>
        <v>0</v>
      </c>
      <c r="J15" s="5">
        <f>SUMIFS(T_Saisie[Durée (heures)],T_Saisie[Tâche],T_Tache[[#This Row],[Taches]],T_Saisie[Mois],T_Tache[[#Headers],[Septembre]])</f>
        <v>0</v>
      </c>
      <c r="K15" s="5">
        <f>SUMIFS(T_Saisie[Durée (heures)],T_Saisie[Tâche],T_Tache[[#This Row],[Taches]],T_Saisie[Mois],T_Tache[[#Headers],[Octobre]])</f>
        <v>0</v>
      </c>
      <c r="L15" s="5">
        <f>SUMIFS(T_Saisie[Durée (heures)],T_Saisie[Tâche],T_Tache[[#This Row],[Taches]],T_Saisie[Mois],T_Tache[[#Headers],[Novembre]])</f>
        <v>0</v>
      </c>
      <c r="M15" s="5">
        <f>SUMIFS(T_Saisie[Durée (heures)],T_Saisie[Tâche],T_Tache[[#This Row],[Taches]],T_Saisie[Mois],T_Tache[[#Headers],[Décembre]])</f>
        <v>0</v>
      </c>
      <c r="N15" s="5">
        <f>SUMIF(T_Saisie[Tâche],T_Tache[[#This Row],[Taches]],T_Saisie[Durée (heures)])</f>
        <v>0</v>
      </c>
    </row>
    <row r="16" spans="1:14">
      <c r="A16" t="s">
        <v>96</v>
      </c>
      <c r="B16" s="5">
        <f>SUMIFS(T_Saisie[Durée (heures)],T_Saisie[Tâche],T_Tache[[#This Row],[Taches]],T_Saisie[Mois],T_Tache[[#Headers],[Janvier]])</f>
        <v>0</v>
      </c>
      <c r="C16" s="5">
        <f>SUMIFS(T_Saisie[Durée (heures)],T_Saisie[Tâche],T_Tache[[#This Row],[Taches]],T_Saisie[Mois],T_Tache[[#Headers],[Février]])</f>
        <v>0</v>
      </c>
      <c r="D16" s="5">
        <f>SUMIFS(T_Saisie[Durée (heures)],T_Saisie[Tâche],T_Tache[[#This Row],[Taches]],T_Saisie[Mois],T_Tache[[#Headers],[Mars]])</f>
        <v>0</v>
      </c>
      <c r="E16" s="5">
        <f>SUMIFS(T_Saisie[Durée (heures)],T_Saisie[Tâche],T_Tache[[#This Row],[Taches]],T_Saisie[Mois],T_Tache[[#Headers],[Avril]])</f>
        <v>0</v>
      </c>
      <c r="F16" s="5">
        <f>SUMIFS(T_Saisie[Durée (heures)],T_Saisie[Tâche],T_Tache[[#This Row],[Taches]],T_Saisie[Mois],T_Tache[[#Headers],[Mai]])</f>
        <v>0</v>
      </c>
      <c r="G16" s="5">
        <f>SUMIFS(T_Saisie[Durée (heures)],T_Saisie[Tâche],T_Tache[[#This Row],[Taches]],T_Saisie[Mois],T_Tache[[#Headers],[Juin]])</f>
        <v>0</v>
      </c>
      <c r="H16" s="5">
        <f>SUMIFS(T_Saisie[Durée (heures)],T_Saisie[Tâche],T_Tache[[#This Row],[Taches]],T_Saisie[Mois],T_Tache[[#Headers],[Juillet]])</f>
        <v>0</v>
      </c>
      <c r="I16" s="5">
        <f>SUMIFS(T_Saisie[Durée (heures)],T_Saisie[Tâche],T_Tache[[#This Row],[Taches]],T_Saisie[Mois],T_Tache[[#Headers],[Août]])</f>
        <v>0</v>
      </c>
      <c r="J16" s="5">
        <f>SUMIFS(T_Saisie[Durée (heures)],T_Saisie[Tâche],T_Tache[[#This Row],[Taches]],T_Saisie[Mois],T_Tache[[#Headers],[Septembre]])</f>
        <v>0</v>
      </c>
      <c r="K16" s="5">
        <f>SUMIFS(T_Saisie[Durée (heures)],T_Saisie[Tâche],T_Tache[[#This Row],[Taches]],T_Saisie[Mois],T_Tache[[#Headers],[Octobre]])</f>
        <v>0</v>
      </c>
      <c r="L16" s="5">
        <f>SUMIFS(T_Saisie[Durée (heures)],T_Saisie[Tâche],T_Tache[[#This Row],[Taches]],T_Saisie[Mois],T_Tache[[#Headers],[Novembre]])</f>
        <v>0</v>
      </c>
      <c r="M16" s="5">
        <f>SUMIFS(T_Saisie[Durée (heures)],T_Saisie[Tâche],T_Tache[[#This Row],[Taches]],T_Saisie[Mois],T_Tache[[#Headers],[Décembre]])</f>
        <v>0</v>
      </c>
      <c r="N16" s="5">
        <f>SUMIF(T_Saisie[Tâche],T_Tache[[#This Row],[Taches]],T_Saisie[Durée (heures)])</f>
        <v>0</v>
      </c>
    </row>
    <row r="17" spans="1:14">
      <c r="A17" t="s">
        <v>97</v>
      </c>
      <c r="B17" s="5">
        <f>SUMIFS(T_Saisie[Durée (heures)],T_Saisie[Tâche],T_Tache[[#This Row],[Taches]],T_Saisie[Mois],T_Tache[[#Headers],[Janvier]])</f>
        <v>0</v>
      </c>
      <c r="C17" s="5">
        <f>SUMIFS(T_Saisie[Durée (heures)],T_Saisie[Tâche],T_Tache[[#This Row],[Taches]],T_Saisie[Mois],T_Tache[[#Headers],[Février]])</f>
        <v>0</v>
      </c>
      <c r="D17" s="5">
        <f>SUMIFS(T_Saisie[Durée (heures)],T_Saisie[Tâche],T_Tache[[#This Row],[Taches]],T_Saisie[Mois],T_Tache[[#Headers],[Mars]])</f>
        <v>0</v>
      </c>
      <c r="E17" s="5">
        <f>SUMIFS(T_Saisie[Durée (heures)],T_Saisie[Tâche],T_Tache[[#This Row],[Taches]],T_Saisie[Mois],T_Tache[[#Headers],[Avril]])</f>
        <v>0</v>
      </c>
      <c r="F17" s="5">
        <f>SUMIFS(T_Saisie[Durée (heures)],T_Saisie[Tâche],T_Tache[[#This Row],[Taches]],T_Saisie[Mois],T_Tache[[#Headers],[Mai]])</f>
        <v>0</v>
      </c>
      <c r="G17" s="5">
        <f>SUMIFS(T_Saisie[Durée (heures)],T_Saisie[Tâche],T_Tache[[#This Row],[Taches]],T_Saisie[Mois],T_Tache[[#Headers],[Juin]])</f>
        <v>0</v>
      </c>
      <c r="H17" s="5">
        <f>SUMIFS(T_Saisie[Durée (heures)],T_Saisie[Tâche],T_Tache[[#This Row],[Taches]],T_Saisie[Mois],T_Tache[[#Headers],[Juillet]])</f>
        <v>0</v>
      </c>
      <c r="I17" s="5">
        <f>SUMIFS(T_Saisie[Durée (heures)],T_Saisie[Tâche],T_Tache[[#This Row],[Taches]],T_Saisie[Mois],T_Tache[[#Headers],[Août]])</f>
        <v>0</v>
      </c>
      <c r="J17" s="5">
        <f>SUMIFS(T_Saisie[Durée (heures)],T_Saisie[Tâche],T_Tache[[#This Row],[Taches]],T_Saisie[Mois],T_Tache[[#Headers],[Septembre]])</f>
        <v>0</v>
      </c>
      <c r="K17" s="5">
        <f>SUMIFS(T_Saisie[Durée (heures)],T_Saisie[Tâche],T_Tache[[#This Row],[Taches]],T_Saisie[Mois],T_Tache[[#Headers],[Octobre]])</f>
        <v>0</v>
      </c>
      <c r="L17" s="5">
        <f>SUMIFS(T_Saisie[Durée (heures)],T_Saisie[Tâche],T_Tache[[#This Row],[Taches]],T_Saisie[Mois],T_Tache[[#Headers],[Novembre]])</f>
        <v>0</v>
      </c>
      <c r="M17" s="5">
        <f>SUMIFS(T_Saisie[Durée (heures)],T_Saisie[Tâche],T_Tache[[#This Row],[Taches]],T_Saisie[Mois],T_Tache[[#Headers],[Décembre]])</f>
        <v>0</v>
      </c>
      <c r="N17" s="5">
        <f>SUMIF(T_Saisie[Tâche],T_Tache[[#This Row],[Taches]],T_Saisie[Durée (heures)])</f>
        <v>0</v>
      </c>
    </row>
    <row r="18" spans="1:14">
      <c r="A18" t="s">
        <v>98</v>
      </c>
      <c r="B18" s="5">
        <f>SUMIFS(T_Saisie[Durée (heures)],T_Saisie[Tâche],T_Tache[[#This Row],[Taches]],T_Saisie[Mois],T_Tache[[#Headers],[Janvier]])</f>
        <v>0</v>
      </c>
      <c r="C18" s="5">
        <f>SUMIFS(T_Saisie[Durée (heures)],T_Saisie[Tâche],T_Tache[[#This Row],[Taches]],T_Saisie[Mois],T_Tache[[#Headers],[Février]])</f>
        <v>0</v>
      </c>
      <c r="D18" s="5">
        <f>SUMIFS(T_Saisie[Durée (heures)],T_Saisie[Tâche],T_Tache[[#This Row],[Taches]],T_Saisie[Mois],T_Tache[[#Headers],[Mars]])</f>
        <v>0</v>
      </c>
      <c r="E18" s="5">
        <f>SUMIFS(T_Saisie[Durée (heures)],T_Saisie[Tâche],T_Tache[[#This Row],[Taches]],T_Saisie[Mois],T_Tache[[#Headers],[Avril]])</f>
        <v>0</v>
      </c>
      <c r="F18" s="5">
        <f>SUMIFS(T_Saisie[Durée (heures)],T_Saisie[Tâche],T_Tache[[#This Row],[Taches]],T_Saisie[Mois],T_Tache[[#Headers],[Mai]])</f>
        <v>0</v>
      </c>
      <c r="G18" s="5">
        <f>SUMIFS(T_Saisie[Durée (heures)],T_Saisie[Tâche],T_Tache[[#This Row],[Taches]],T_Saisie[Mois],T_Tache[[#Headers],[Juin]])</f>
        <v>0</v>
      </c>
      <c r="H18" s="5">
        <f>SUMIFS(T_Saisie[Durée (heures)],T_Saisie[Tâche],T_Tache[[#This Row],[Taches]],T_Saisie[Mois],T_Tache[[#Headers],[Juillet]])</f>
        <v>0</v>
      </c>
      <c r="I18" s="5">
        <f>SUMIFS(T_Saisie[Durée (heures)],T_Saisie[Tâche],T_Tache[[#This Row],[Taches]],T_Saisie[Mois],T_Tache[[#Headers],[Août]])</f>
        <v>0</v>
      </c>
      <c r="J18" s="5">
        <f>SUMIFS(T_Saisie[Durée (heures)],T_Saisie[Tâche],T_Tache[[#This Row],[Taches]],T_Saisie[Mois],T_Tache[[#Headers],[Septembre]])</f>
        <v>0</v>
      </c>
      <c r="K18" s="5">
        <f>SUMIFS(T_Saisie[Durée (heures)],T_Saisie[Tâche],T_Tache[[#This Row],[Taches]],T_Saisie[Mois],T_Tache[[#Headers],[Octobre]])</f>
        <v>0</v>
      </c>
      <c r="L18" s="5">
        <f>SUMIFS(T_Saisie[Durée (heures)],T_Saisie[Tâche],T_Tache[[#This Row],[Taches]],T_Saisie[Mois],T_Tache[[#Headers],[Novembre]])</f>
        <v>0</v>
      </c>
      <c r="M18" s="5">
        <f>SUMIFS(T_Saisie[Durée (heures)],T_Saisie[Tâche],T_Tache[[#This Row],[Taches]],T_Saisie[Mois],T_Tache[[#Headers],[Décembre]])</f>
        <v>0</v>
      </c>
      <c r="N18" s="5">
        <f>SUMIF(T_Saisie[Tâche],T_Tache[[#This Row],[Taches]],T_Saisie[Durée (heures)])</f>
        <v>0</v>
      </c>
    </row>
    <row r="19" spans="1:14">
      <c r="A19" t="s">
        <v>99</v>
      </c>
      <c r="B19" s="5">
        <f>SUMIFS(T_Saisie[Durée (heures)],T_Saisie[Tâche],T_Tache[[#This Row],[Taches]],T_Saisie[Mois],T_Tache[[#Headers],[Janvier]])</f>
        <v>0</v>
      </c>
      <c r="C19" s="5">
        <f>SUMIFS(T_Saisie[Durée (heures)],T_Saisie[Tâche],T_Tache[[#This Row],[Taches]],T_Saisie[Mois],T_Tache[[#Headers],[Février]])</f>
        <v>0</v>
      </c>
      <c r="D19" s="5">
        <f>SUMIFS(T_Saisie[Durée (heures)],T_Saisie[Tâche],T_Tache[[#This Row],[Taches]],T_Saisie[Mois],T_Tache[[#Headers],[Mars]])</f>
        <v>0</v>
      </c>
      <c r="E19" s="5">
        <f>SUMIFS(T_Saisie[Durée (heures)],T_Saisie[Tâche],T_Tache[[#This Row],[Taches]],T_Saisie[Mois],T_Tache[[#Headers],[Avril]])</f>
        <v>0</v>
      </c>
      <c r="F19" s="5">
        <f>SUMIFS(T_Saisie[Durée (heures)],T_Saisie[Tâche],T_Tache[[#This Row],[Taches]],T_Saisie[Mois],T_Tache[[#Headers],[Mai]])</f>
        <v>0</v>
      </c>
      <c r="G19" s="5">
        <f>SUMIFS(T_Saisie[Durée (heures)],T_Saisie[Tâche],T_Tache[[#This Row],[Taches]],T_Saisie[Mois],T_Tache[[#Headers],[Juin]])</f>
        <v>0</v>
      </c>
      <c r="H19" s="5">
        <f>SUMIFS(T_Saisie[Durée (heures)],T_Saisie[Tâche],T_Tache[[#This Row],[Taches]],T_Saisie[Mois],T_Tache[[#Headers],[Juillet]])</f>
        <v>0</v>
      </c>
      <c r="I19" s="5">
        <f>SUMIFS(T_Saisie[Durée (heures)],T_Saisie[Tâche],T_Tache[[#This Row],[Taches]],T_Saisie[Mois],T_Tache[[#Headers],[Août]])</f>
        <v>0</v>
      </c>
      <c r="J19" s="5">
        <f>SUMIFS(T_Saisie[Durée (heures)],T_Saisie[Tâche],T_Tache[[#This Row],[Taches]],T_Saisie[Mois],T_Tache[[#Headers],[Septembre]])</f>
        <v>0</v>
      </c>
      <c r="K19" s="5">
        <f>SUMIFS(T_Saisie[Durée (heures)],T_Saisie[Tâche],T_Tache[[#This Row],[Taches]],T_Saisie[Mois],T_Tache[[#Headers],[Octobre]])</f>
        <v>0</v>
      </c>
      <c r="L19" s="5">
        <f>SUMIFS(T_Saisie[Durée (heures)],T_Saisie[Tâche],T_Tache[[#This Row],[Taches]],T_Saisie[Mois],T_Tache[[#Headers],[Novembre]])</f>
        <v>0</v>
      </c>
      <c r="M19" s="5">
        <f>SUMIFS(T_Saisie[Durée (heures)],T_Saisie[Tâche],T_Tache[[#This Row],[Taches]],T_Saisie[Mois],T_Tache[[#Headers],[Décembre]])</f>
        <v>0</v>
      </c>
      <c r="N19" s="5">
        <f>SUMIF(T_Saisie[Tâche],T_Tache[[#This Row],[Taches]],T_Saisie[Durée (heures)])</f>
        <v>0</v>
      </c>
    </row>
    <row r="20" spans="1:14">
      <c r="A20" t="s">
        <v>100</v>
      </c>
      <c r="B20" s="5">
        <f>SUMIFS(T_Saisie[Durée (heures)],T_Saisie[Tâche],T_Tache[[#This Row],[Taches]],T_Saisie[Mois],T_Tache[[#Headers],[Janvier]])</f>
        <v>0</v>
      </c>
      <c r="C20" s="5">
        <f>SUMIFS(T_Saisie[Durée (heures)],T_Saisie[Tâche],T_Tache[[#This Row],[Taches]],T_Saisie[Mois],T_Tache[[#Headers],[Février]])</f>
        <v>0</v>
      </c>
      <c r="D20" s="5">
        <f>SUMIFS(T_Saisie[Durée (heures)],T_Saisie[Tâche],T_Tache[[#This Row],[Taches]],T_Saisie[Mois],T_Tache[[#Headers],[Mars]])</f>
        <v>0</v>
      </c>
      <c r="E20" s="5">
        <f>SUMIFS(T_Saisie[Durée (heures)],T_Saisie[Tâche],T_Tache[[#This Row],[Taches]],T_Saisie[Mois],T_Tache[[#Headers],[Avril]])</f>
        <v>0</v>
      </c>
      <c r="F20" s="5">
        <f>SUMIFS(T_Saisie[Durée (heures)],T_Saisie[Tâche],T_Tache[[#This Row],[Taches]],T_Saisie[Mois],T_Tache[[#Headers],[Mai]])</f>
        <v>0</v>
      </c>
      <c r="G20" s="5">
        <f>SUMIFS(T_Saisie[Durée (heures)],T_Saisie[Tâche],T_Tache[[#This Row],[Taches]],T_Saisie[Mois],T_Tache[[#Headers],[Juin]])</f>
        <v>0</v>
      </c>
      <c r="H20" s="5">
        <f>SUMIFS(T_Saisie[Durée (heures)],T_Saisie[Tâche],T_Tache[[#This Row],[Taches]],T_Saisie[Mois],T_Tache[[#Headers],[Juillet]])</f>
        <v>0</v>
      </c>
      <c r="I20" s="5">
        <f>SUMIFS(T_Saisie[Durée (heures)],T_Saisie[Tâche],T_Tache[[#This Row],[Taches]],T_Saisie[Mois],T_Tache[[#Headers],[Août]])</f>
        <v>0</v>
      </c>
      <c r="J20" s="5">
        <f>SUMIFS(T_Saisie[Durée (heures)],T_Saisie[Tâche],T_Tache[[#This Row],[Taches]],T_Saisie[Mois],T_Tache[[#Headers],[Septembre]])</f>
        <v>0</v>
      </c>
      <c r="K20" s="5">
        <f>SUMIFS(T_Saisie[Durée (heures)],T_Saisie[Tâche],T_Tache[[#This Row],[Taches]],T_Saisie[Mois],T_Tache[[#Headers],[Octobre]])</f>
        <v>0</v>
      </c>
      <c r="L20" s="5">
        <f>SUMIFS(T_Saisie[Durée (heures)],T_Saisie[Tâche],T_Tache[[#This Row],[Taches]],T_Saisie[Mois],T_Tache[[#Headers],[Novembre]])</f>
        <v>0</v>
      </c>
      <c r="M20" s="5">
        <f>SUMIFS(T_Saisie[Durée (heures)],T_Saisie[Tâche],T_Tache[[#This Row],[Taches]],T_Saisie[Mois],T_Tache[[#Headers],[Décembre]])</f>
        <v>0</v>
      </c>
      <c r="N20" s="5">
        <f>SUMIF(T_Saisie[Tâche],T_Tache[[#This Row],[Taches]],T_Saisie[Durée (heures)])</f>
        <v>0</v>
      </c>
    </row>
    <row r="21" spans="1:14">
      <c r="A21" t="s">
        <v>101</v>
      </c>
      <c r="B21" s="5">
        <f>SUMIFS(T_Saisie[Durée (heures)],T_Saisie[Tâche],T_Tache[[#This Row],[Taches]],T_Saisie[Mois],T_Tache[[#Headers],[Janvier]])</f>
        <v>0</v>
      </c>
      <c r="C21" s="5">
        <f>SUMIFS(T_Saisie[Durée (heures)],T_Saisie[Tâche],T_Tache[[#This Row],[Taches]],T_Saisie[Mois],T_Tache[[#Headers],[Février]])</f>
        <v>0</v>
      </c>
      <c r="D21" s="5">
        <f>SUMIFS(T_Saisie[Durée (heures)],T_Saisie[Tâche],T_Tache[[#This Row],[Taches]],T_Saisie[Mois],T_Tache[[#Headers],[Mars]])</f>
        <v>0</v>
      </c>
      <c r="E21" s="5">
        <f>SUMIFS(T_Saisie[Durée (heures)],T_Saisie[Tâche],T_Tache[[#This Row],[Taches]],T_Saisie[Mois],T_Tache[[#Headers],[Avril]])</f>
        <v>0</v>
      </c>
      <c r="F21" s="5">
        <f>SUMIFS(T_Saisie[Durée (heures)],T_Saisie[Tâche],T_Tache[[#This Row],[Taches]],T_Saisie[Mois],T_Tache[[#Headers],[Mai]])</f>
        <v>0</v>
      </c>
      <c r="G21" s="5">
        <f>SUMIFS(T_Saisie[Durée (heures)],T_Saisie[Tâche],T_Tache[[#This Row],[Taches]],T_Saisie[Mois],T_Tache[[#Headers],[Juin]])</f>
        <v>0</v>
      </c>
      <c r="H21" s="5">
        <f>SUMIFS(T_Saisie[Durée (heures)],T_Saisie[Tâche],T_Tache[[#This Row],[Taches]],T_Saisie[Mois],T_Tache[[#Headers],[Juillet]])</f>
        <v>0</v>
      </c>
      <c r="I21" s="5">
        <f>SUMIFS(T_Saisie[Durée (heures)],T_Saisie[Tâche],T_Tache[[#This Row],[Taches]],T_Saisie[Mois],T_Tache[[#Headers],[Août]])</f>
        <v>0</v>
      </c>
      <c r="J21" s="5">
        <f>SUMIFS(T_Saisie[Durée (heures)],T_Saisie[Tâche],T_Tache[[#This Row],[Taches]],T_Saisie[Mois],T_Tache[[#Headers],[Septembre]])</f>
        <v>0</v>
      </c>
      <c r="K21" s="5">
        <f>SUMIFS(T_Saisie[Durée (heures)],T_Saisie[Tâche],T_Tache[[#This Row],[Taches]],T_Saisie[Mois],T_Tache[[#Headers],[Octobre]])</f>
        <v>0</v>
      </c>
      <c r="L21" s="5">
        <f>SUMIFS(T_Saisie[Durée (heures)],T_Saisie[Tâche],T_Tache[[#This Row],[Taches]],T_Saisie[Mois],T_Tache[[#Headers],[Novembre]])</f>
        <v>0</v>
      </c>
      <c r="M21" s="5">
        <f>SUMIFS(T_Saisie[Durée (heures)],T_Saisie[Tâche],T_Tache[[#This Row],[Taches]],T_Saisie[Mois],T_Tache[[#Headers],[Décembre]])</f>
        <v>0</v>
      </c>
      <c r="N21" s="5">
        <f>SUMIF(T_Saisie[Tâche],T_Tache[[#This Row],[Taches]],T_Saisie[Durée (heures)])</f>
        <v>0</v>
      </c>
    </row>
    <row r="22" spans="1:14">
      <c r="A22" t="s">
        <v>102</v>
      </c>
      <c r="B22" s="5">
        <f>SUMIFS(T_Saisie[Durée (heures)],T_Saisie[Tâche],T_Tache[[#This Row],[Taches]],T_Saisie[Mois],T_Tache[[#Headers],[Janvier]])</f>
        <v>0</v>
      </c>
      <c r="C22" s="5">
        <f>SUMIFS(T_Saisie[Durée (heures)],T_Saisie[Tâche],T_Tache[[#This Row],[Taches]],T_Saisie[Mois],T_Tache[[#Headers],[Février]])</f>
        <v>0</v>
      </c>
      <c r="D22" s="5">
        <f>SUMIFS(T_Saisie[Durée (heures)],T_Saisie[Tâche],T_Tache[[#This Row],[Taches]],T_Saisie[Mois],T_Tache[[#Headers],[Mars]])</f>
        <v>0</v>
      </c>
      <c r="E22" s="5">
        <f>SUMIFS(T_Saisie[Durée (heures)],T_Saisie[Tâche],T_Tache[[#This Row],[Taches]],T_Saisie[Mois],T_Tache[[#Headers],[Avril]])</f>
        <v>0</v>
      </c>
      <c r="F22" s="5">
        <f>SUMIFS(T_Saisie[Durée (heures)],T_Saisie[Tâche],T_Tache[[#This Row],[Taches]],T_Saisie[Mois],T_Tache[[#Headers],[Mai]])</f>
        <v>0</v>
      </c>
      <c r="G22" s="5">
        <f>SUMIFS(T_Saisie[Durée (heures)],T_Saisie[Tâche],T_Tache[[#This Row],[Taches]],T_Saisie[Mois],T_Tache[[#Headers],[Juin]])</f>
        <v>0</v>
      </c>
      <c r="H22" s="5">
        <f>SUMIFS(T_Saisie[Durée (heures)],T_Saisie[Tâche],T_Tache[[#This Row],[Taches]],T_Saisie[Mois],T_Tache[[#Headers],[Juillet]])</f>
        <v>0</v>
      </c>
      <c r="I22" s="5">
        <f>SUMIFS(T_Saisie[Durée (heures)],T_Saisie[Tâche],T_Tache[[#This Row],[Taches]],T_Saisie[Mois],T_Tache[[#Headers],[Août]])</f>
        <v>0</v>
      </c>
      <c r="J22" s="5">
        <f>SUMIFS(T_Saisie[Durée (heures)],T_Saisie[Tâche],T_Tache[[#This Row],[Taches]],T_Saisie[Mois],T_Tache[[#Headers],[Septembre]])</f>
        <v>0</v>
      </c>
      <c r="K22" s="5">
        <f>SUMIFS(T_Saisie[Durée (heures)],T_Saisie[Tâche],T_Tache[[#This Row],[Taches]],T_Saisie[Mois],T_Tache[[#Headers],[Octobre]])</f>
        <v>0</v>
      </c>
      <c r="L22" s="5">
        <f>SUMIFS(T_Saisie[Durée (heures)],T_Saisie[Tâche],T_Tache[[#This Row],[Taches]],T_Saisie[Mois],T_Tache[[#Headers],[Novembre]])</f>
        <v>0</v>
      </c>
      <c r="M22" s="5">
        <f>SUMIFS(T_Saisie[Durée (heures)],T_Saisie[Tâche],T_Tache[[#This Row],[Taches]],T_Saisie[Mois],T_Tache[[#Headers],[Décembre]])</f>
        <v>0</v>
      </c>
      <c r="N22" s="5">
        <f>SUMIF(T_Saisie[Tâche],T_Tache[[#This Row],[Taches]],T_Saisie[Durée (heures)])</f>
        <v>0</v>
      </c>
    </row>
    <row r="23" spans="1:14">
      <c r="A23" t="s">
        <v>103</v>
      </c>
      <c r="B23" s="5">
        <f>SUMIFS(T_Saisie[Durée (heures)],T_Saisie[Tâche],T_Tache[[#This Row],[Taches]],T_Saisie[Mois],T_Tache[[#Headers],[Janvier]])</f>
        <v>0</v>
      </c>
      <c r="C23" s="5">
        <f>SUMIFS(T_Saisie[Durée (heures)],T_Saisie[Tâche],T_Tache[[#This Row],[Taches]],T_Saisie[Mois],T_Tache[[#Headers],[Février]])</f>
        <v>0</v>
      </c>
      <c r="D23" s="5">
        <f>SUMIFS(T_Saisie[Durée (heures)],T_Saisie[Tâche],T_Tache[[#This Row],[Taches]],T_Saisie[Mois],T_Tache[[#Headers],[Mars]])</f>
        <v>0</v>
      </c>
      <c r="E23" s="5">
        <f>SUMIFS(T_Saisie[Durée (heures)],T_Saisie[Tâche],T_Tache[[#This Row],[Taches]],T_Saisie[Mois],T_Tache[[#Headers],[Avril]])</f>
        <v>0</v>
      </c>
      <c r="F23" s="5">
        <f>SUMIFS(T_Saisie[Durée (heures)],T_Saisie[Tâche],T_Tache[[#This Row],[Taches]],T_Saisie[Mois],T_Tache[[#Headers],[Mai]])</f>
        <v>0</v>
      </c>
      <c r="G23" s="5">
        <f>SUMIFS(T_Saisie[Durée (heures)],T_Saisie[Tâche],T_Tache[[#This Row],[Taches]],T_Saisie[Mois],T_Tache[[#Headers],[Juin]])</f>
        <v>0</v>
      </c>
      <c r="H23" s="5">
        <f>SUMIFS(T_Saisie[Durée (heures)],T_Saisie[Tâche],T_Tache[[#This Row],[Taches]],T_Saisie[Mois],T_Tache[[#Headers],[Juillet]])</f>
        <v>0</v>
      </c>
      <c r="I23" s="5">
        <f>SUMIFS(T_Saisie[Durée (heures)],T_Saisie[Tâche],T_Tache[[#This Row],[Taches]],T_Saisie[Mois],T_Tache[[#Headers],[Août]])</f>
        <v>0</v>
      </c>
      <c r="J23" s="5">
        <f>SUMIFS(T_Saisie[Durée (heures)],T_Saisie[Tâche],T_Tache[[#This Row],[Taches]],T_Saisie[Mois],T_Tache[[#Headers],[Septembre]])</f>
        <v>0</v>
      </c>
      <c r="K23" s="5">
        <f>SUMIFS(T_Saisie[Durée (heures)],T_Saisie[Tâche],T_Tache[[#This Row],[Taches]],T_Saisie[Mois],T_Tache[[#Headers],[Octobre]])</f>
        <v>0</v>
      </c>
      <c r="L23" s="5">
        <f>SUMIFS(T_Saisie[Durée (heures)],T_Saisie[Tâche],T_Tache[[#This Row],[Taches]],T_Saisie[Mois],T_Tache[[#Headers],[Novembre]])</f>
        <v>0</v>
      </c>
      <c r="M23" s="5">
        <f>SUMIFS(T_Saisie[Durée (heures)],T_Saisie[Tâche],T_Tache[[#This Row],[Taches]],T_Saisie[Mois],T_Tache[[#Headers],[Décembre]])</f>
        <v>0</v>
      </c>
      <c r="N23" s="5">
        <f>SUMIF(T_Saisie[Tâche],T_Tache[[#This Row],[Taches]],T_Saisie[Durée (heures)])</f>
        <v>0</v>
      </c>
    </row>
    <row r="24" spans="1:14">
      <c r="A24" t="s">
        <v>104</v>
      </c>
      <c r="B24" s="5">
        <f>SUMIFS(T_Saisie[Durée (heures)],T_Saisie[Tâche],T_Tache[[#This Row],[Taches]],T_Saisie[Mois],T_Tache[[#Headers],[Janvier]])</f>
        <v>0</v>
      </c>
      <c r="C24" s="5">
        <f>SUMIFS(T_Saisie[Durée (heures)],T_Saisie[Tâche],T_Tache[[#This Row],[Taches]],T_Saisie[Mois],T_Tache[[#Headers],[Février]])</f>
        <v>0</v>
      </c>
      <c r="D24" s="5">
        <f>SUMIFS(T_Saisie[Durée (heures)],T_Saisie[Tâche],T_Tache[[#This Row],[Taches]],T_Saisie[Mois],T_Tache[[#Headers],[Mars]])</f>
        <v>0</v>
      </c>
      <c r="E24" s="5">
        <f>SUMIFS(T_Saisie[Durée (heures)],T_Saisie[Tâche],T_Tache[[#This Row],[Taches]],T_Saisie[Mois],T_Tache[[#Headers],[Avril]])</f>
        <v>0</v>
      </c>
      <c r="F24" s="5">
        <f>SUMIFS(T_Saisie[Durée (heures)],T_Saisie[Tâche],T_Tache[[#This Row],[Taches]],T_Saisie[Mois],T_Tache[[#Headers],[Mai]])</f>
        <v>0</v>
      </c>
      <c r="G24" s="5">
        <f>SUMIFS(T_Saisie[Durée (heures)],T_Saisie[Tâche],T_Tache[[#This Row],[Taches]],T_Saisie[Mois],T_Tache[[#Headers],[Juin]])</f>
        <v>0</v>
      </c>
      <c r="H24" s="5">
        <f>SUMIFS(T_Saisie[Durée (heures)],T_Saisie[Tâche],T_Tache[[#This Row],[Taches]],T_Saisie[Mois],T_Tache[[#Headers],[Juillet]])</f>
        <v>0</v>
      </c>
      <c r="I24" s="5">
        <f>SUMIFS(T_Saisie[Durée (heures)],T_Saisie[Tâche],T_Tache[[#This Row],[Taches]],T_Saisie[Mois],T_Tache[[#Headers],[Août]])</f>
        <v>0</v>
      </c>
      <c r="J24" s="5">
        <f>SUMIFS(T_Saisie[Durée (heures)],T_Saisie[Tâche],T_Tache[[#This Row],[Taches]],T_Saisie[Mois],T_Tache[[#Headers],[Septembre]])</f>
        <v>0</v>
      </c>
      <c r="K24" s="5">
        <f>SUMIFS(T_Saisie[Durée (heures)],T_Saisie[Tâche],T_Tache[[#This Row],[Taches]],T_Saisie[Mois],T_Tache[[#Headers],[Octobre]])</f>
        <v>0</v>
      </c>
      <c r="L24" s="5">
        <f>SUMIFS(T_Saisie[Durée (heures)],T_Saisie[Tâche],T_Tache[[#This Row],[Taches]],T_Saisie[Mois],T_Tache[[#Headers],[Novembre]])</f>
        <v>0</v>
      </c>
      <c r="M24" s="5">
        <f>SUMIFS(T_Saisie[Durée (heures)],T_Saisie[Tâche],T_Tache[[#This Row],[Taches]],T_Saisie[Mois],T_Tache[[#Headers],[Décembre]])</f>
        <v>0</v>
      </c>
      <c r="N24" s="5">
        <f>SUMIF(T_Saisie[Tâche],T_Tache[[#This Row],[Taches]],T_Saisie[Durée (heures)])</f>
        <v>0</v>
      </c>
    </row>
    <row r="25" spans="1:14">
      <c r="A25" t="s">
        <v>105</v>
      </c>
      <c r="B25" s="5">
        <f>SUMIFS(T_Saisie[Durée (heures)],T_Saisie[Tâche],T_Tache[[#This Row],[Taches]],T_Saisie[Mois],T_Tache[[#Headers],[Janvier]])</f>
        <v>0</v>
      </c>
      <c r="C25" s="5">
        <f>SUMIFS(T_Saisie[Durée (heures)],T_Saisie[Tâche],T_Tache[[#This Row],[Taches]],T_Saisie[Mois],T_Tache[[#Headers],[Février]])</f>
        <v>0</v>
      </c>
      <c r="D25" s="5">
        <f>SUMIFS(T_Saisie[Durée (heures)],T_Saisie[Tâche],T_Tache[[#This Row],[Taches]],T_Saisie[Mois],T_Tache[[#Headers],[Mars]])</f>
        <v>0</v>
      </c>
      <c r="E25" s="5">
        <f>SUMIFS(T_Saisie[Durée (heures)],T_Saisie[Tâche],T_Tache[[#This Row],[Taches]],T_Saisie[Mois],T_Tache[[#Headers],[Avril]])</f>
        <v>0</v>
      </c>
      <c r="F25" s="5">
        <f>SUMIFS(T_Saisie[Durée (heures)],T_Saisie[Tâche],T_Tache[[#This Row],[Taches]],T_Saisie[Mois],T_Tache[[#Headers],[Mai]])</f>
        <v>0</v>
      </c>
      <c r="G25" s="5">
        <f>SUMIFS(T_Saisie[Durée (heures)],T_Saisie[Tâche],T_Tache[[#This Row],[Taches]],T_Saisie[Mois],T_Tache[[#Headers],[Juin]])</f>
        <v>0</v>
      </c>
      <c r="H25" s="5">
        <f>SUMIFS(T_Saisie[Durée (heures)],T_Saisie[Tâche],T_Tache[[#This Row],[Taches]],T_Saisie[Mois],T_Tache[[#Headers],[Juillet]])</f>
        <v>0</v>
      </c>
      <c r="I25" s="5">
        <f>SUMIFS(T_Saisie[Durée (heures)],T_Saisie[Tâche],T_Tache[[#This Row],[Taches]],T_Saisie[Mois],T_Tache[[#Headers],[Août]])</f>
        <v>0</v>
      </c>
      <c r="J25" s="5">
        <f>SUMIFS(T_Saisie[Durée (heures)],T_Saisie[Tâche],T_Tache[[#This Row],[Taches]],T_Saisie[Mois],T_Tache[[#Headers],[Septembre]])</f>
        <v>0</v>
      </c>
      <c r="K25" s="5">
        <f>SUMIFS(T_Saisie[Durée (heures)],T_Saisie[Tâche],T_Tache[[#This Row],[Taches]],T_Saisie[Mois],T_Tache[[#Headers],[Octobre]])</f>
        <v>0</v>
      </c>
      <c r="L25" s="5">
        <f>SUMIFS(T_Saisie[Durée (heures)],T_Saisie[Tâche],T_Tache[[#This Row],[Taches]],T_Saisie[Mois],T_Tache[[#Headers],[Novembre]])</f>
        <v>0</v>
      </c>
      <c r="M25" s="5">
        <f>SUMIFS(T_Saisie[Durée (heures)],T_Saisie[Tâche],T_Tache[[#This Row],[Taches]],T_Saisie[Mois],T_Tache[[#Headers],[Décembre]])</f>
        <v>0</v>
      </c>
      <c r="N25" s="5">
        <f>SUMIF(T_Saisie[Tâche],T_Tache[[#This Row],[Taches]],T_Saisie[Durée (heures)])</f>
        <v>0</v>
      </c>
    </row>
    <row r="29" spans="1:14">
      <c r="A29" s="17" t="s">
        <v>119</v>
      </c>
      <c r="B29" s="17" t="s">
        <v>16</v>
      </c>
      <c r="C29" s="17" t="s">
        <v>17</v>
      </c>
      <c r="D29" s="17" t="s">
        <v>18</v>
      </c>
      <c r="E29" s="17" t="s">
        <v>19</v>
      </c>
      <c r="F29" s="17" t="s">
        <v>20</v>
      </c>
      <c r="G29" s="17" t="s">
        <v>21</v>
      </c>
      <c r="H29" s="17" t="s">
        <v>22</v>
      </c>
      <c r="I29" s="17" t="s">
        <v>23</v>
      </c>
      <c r="J29" s="17" t="s">
        <v>24</v>
      </c>
      <c r="K29" s="17" t="s">
        <v>25</v>
      </c>
      <c r="L29" s="17" t="s">
        <v>26</v>
      </c>
      <c r="M29" s="17" t="s">
        <v>27</v>
      </c>
      <c r="N29" s="17" t="s">
        <v>117</v>
      </c>
    </row>
    <row r="30" spans="1:14">
      <c r="A30" s="18" t="s">
        <v>120</v>
      </c>
      <c r="B30" s="19">
        <f>SUMIFS(T_Saisie[Durée (heures)],T_Saisie[Projet],T_Projets[[#This Row],[Projets]],T_Saisie[Mois],T_Projets[[#Headers],[Janvier]])</f>
        <v>0.16666666666666666</v>
      </c>
      <c r="C30" s="19">
        <f>SUMIFS(T_Saisie[Durée (heures)],T_Saisie[Projet],T_Projets[[#This Row],[Projets]],T_Saisie[Mois],T_Projets[[#Headers],[Février]])</f>
        <v>0</v>
      </c>
      <c r="D30" s="19">
        <f>SUMIFS(T_Saisie[Durée (heures)],T_Saisie[Projet],T_Projets[[#This Row],[Projets]],T_Saisie[Mois],T_Projets[[#Headers],[Mars]])</f>
        <v>0</v>
      </c>
      <c r="E30" s="19">
        <f>SUMIFS(T_Saisie[Durée (heures)],T_Saisie[Projet],T_Projets[[#This Row],[Projets]],T_Saisie[Mois],T_Projets[[#Headers],[Avril]])</f>
        <v>0</v>
      </c>
      <c r="F30" s="19">
        <f>SUMIFS(T_Saisie[Durée (heures)],T_Saisie[Projet],T_Projets[[#This Row],[Projets]],T_Saisie[Mois],T_Projets[[#Headers],[Mai]])</f>
        <v>0</v>
      </c>
      <c r="G30" s="19">
        <f>SUMIFS(T_Saisie[Durée (heures)],T_Saisie[Projet],T_Projets[[#This Row],[Projets]],T_Saisie[Mois],T_Projets[[#Headers],[Juin]])</f>
        <v>0</v>
      </c>
      <c r="H30" s="19">
        <f>SUMIFS(T_Saisie[Durée (heures)],T_Saisie[Projet],T_Projets[[#This Row],[Projets]],T_Saisie[Mois],T_Projets[[#Headers],[Juillet]])</f>
        <v>0</v>
      </c>
      <c r="I30" s="19">
        <f>SUMIFS(T_Saisie[Durée (heures)],T_Saisie[Projet],T_Projets[[#This Row],[Projets]],T_Saisie[Mois],T_Projets[[#Headers],[Août]])</f>
        <v>0</v>
      </c>
      <c r="J30" s="19">
        <f>SUMIFS(T_Saisie[Durée (heures)],T_Saisie[Projet],T_Projets[[#This Row],[Projets]],T_Saisie[Mois],T_Projets[[#Headers],[Septembre]])</f>
        <v>0</v>
      </c>
      <c r="K30" s="19">
        <f>SUMIFS(T_Saisie[Durée (heures)],T_Saisie[Projet],T_Projets[[#This Row],[Projets]],T_Saisie[Mois],T_Projets[[#Headers],[Octobre]])</f>
        <v>0</v>
      </c>
      <c r="L30" s="19">
        <f>SUMIFS(T_Saisie[Durée (heures)],T_Saisie[Projet],T_Projets[[#This Row],[Projets]],T_Saisie[Mois],T_Projets[[#Headers],[Novembre]])</f>
        <v>0</v>
      </c>
      <c r="M30" s="19">
        <f>SUMIFS(T_Saisie[Durée (heures)],T_Saisie[Projet],T_Projets[[#This Row],[Projets]],T_Saisie[Mois],T_Projets[[#Headers],[Décembre]])</f>
        <v>0</v>
      </c>
      <c r="N30" s="19">
        <f>SUMIF(T_Saisie[Projet],T_Projets[[#This Row],[Projets]],T_Saisie[Durée (heures)])</f>
        <v>0.16666666666666666</v>
      </c>
    </row>
    <row r="31" spans="1:14">
      <c r="A31" s="18" t="s">
        <v>121</v>
      </c>
      <c r="B31" s="20">
        <f>SUMIFS(T_Saisie[Durée (heures)],T_Saisie[Projet],T_Projets[[#This Row],[Projets]],T_Saisie[Mois],T_Projets[[#Headers],[Janvier]])</f>
        <v>0.16666666666666666</v>
      </c>
      <c r="C31" s="20">
        <f>SUMIFS(T_Saisie[Durée (heures)],T_Saisie[Projet],T_Projets[[#This Row],[Projets]],T_Saisie[Mois],T_Projets[[#Headers],[Février]])</f>
        <v>0</v>
      </c>
      <c r="D31" s="20">
        <f>SUMIFS(T_Saisie[Durée (heures)],T_Saisie[Projet],T_Projets[[#This Row],[Projets]],T_Saisie[Mois],T_Projets[[#Headers],[Mars]])</f>
        <v>0</v>
      </c>
      <c r="E31" s="20">
        <f>SUMIFS(T_Saisie[Durée (heures)],T_Saisie[Projet],T_Projets[[#This Row],[Projets]],T_Saisie[Mois],T_Projets[[#Headers],[Avril]])</f>
        <v>0</v>
      </c>
      <c r="F31" s="20">
        <f>SUMIFS(T_Saisie[Durée (heures)],T_Saisie[Projet],T_Projets[[#This Row],[Projets]],T_Saisie[Mois],T_Projets[[#Headers],[Mai]])</f>
        <v>0</v>
      </c>
      <c r="G31" s="20">
        <f>SUMIFS(T_Saisie[Durée (heures)],T_Saisie[Projet],T_Projets[[#This Row],[Projets]],T_Saisie[Mois],T_Projets[[#Headers],[Juin]])</f>
        <v>0</v>
      </c>
      <c r="H31" s="20">
        <f>SUMIFS(T_Saisie[Durée (heures)],T_Saisie[Projet],T_Projets[[#This Row],[Projets]],T_Saisie[Mois],T_Projets[[#Headers],[Juillet]])</f>
        <v>0</v>
      </c>
      <c r="I31" s="20">
        <f>SUMIFS(T_Saisie[Durée (heures)],T_Saisie[Projet],T_Projets[[#This Row],[Projets]],T_Saisie[Mois],T_Projets[[#Headers],[Août]])</f>
        <v>0</v>
      </c>
      <c r="J31" s="20">
        <f>SUMIFS(T_Saisie[Durée (heures)],T_Saisie[Projet],T_Projets[[#This Row],[Projets]],T_Saisie[Mois],T_Projets[[#Headers],[Septembre]])</f>
        <v>0</v>
      </c>
      <c r="K31" s="20">
        <f>SUMIFS(T_Saisie[Durée (heures)],T_Saisie[Projet],T_Projets[[#This Row],[Projets]],T_Saisie[Mois],T_Projets[[#Headers],[Octobre]])</f>
        <v>0</v>
      </c>
      <c r="L31" s="20">
        <f>SUMIFS(T_Saisie[Durée (heures)],T_Saisie[Projet],T_Projets[[#This Row],[Projets]],T_Saisie[Mois],T_Projets[[#Headers],[Novembre]])</f>
        <v>0</v>
      </c>
      <c r="M31" s="20">
        <f>SUMIFS(T_Saisie[Durée (heures)],T_Saisie[Projet],T_Projets[[#This Row],[Projets]],T_Saisie[Mois],T_Projets[[#Headers],[Décembre]])</f>
        <v>0</v>
      </c>
      <c r="N31" s="20">
        <f>SUMIF(T_Saisie[Projet],T_Projets[[#This Row],[Projets]],T_Saisie[Durée (heures)])</f>
        <v>0.16666666666666666</v>
      </c>
    </row>
    <row r="32" spans="1:14">
      <c r="A32" s="18" t="s">
        <v>122</v>
      </c>
      <c r="B32" s="20">
        <f>SUMIFS(T_Saisie[Durée (heures)],T_Saisie[Projet],T_Projets[[#This Row],[Projets]],T_Saisie[Mois],T_Projets[[#Headers],[Janvier]])</f>
        <v>0.29166666666666663</v>
      </c>
      <c r="C32" s="20">
        <f>SUMIFS(T_Saisie[Durée (heures)],T_Saisie[Projet],T_Projets[[#This Row],[Projets]],T_Saisie[Mois],T_Projets[[#Headers],[Février]])</f>
        <v>0</v>
      </c>
      <c r="D32" s="20">
        <f>SUMIFS(T_Saisie[Durée (heures)],T_Saisie[Projet],T_Projets[[#This Row],[Projets]],T_Saisie[Mois],T_Projets[[#Headers],[Mars]])</f>
        <v>0</v>
      </c>
      <c r="E32" s="20">
        <f>SUMIFS(T_Saisie[Durée (heures)],T_Saisie[Projet],T_Projets[[#This Row],[Projets]],T_Saisie[Mois],T_Projets[[#Headers],[Avril]])</f>
        <v>0</v>
      </c>
      <c r="F32" s="20">
        <f>SUMIFS(T_Saisie[Durée (heures)],T_Saisie[Projet],T_Projets[[#This Row],[Projets]],T_Saisie[Mois],T_Projets[[#Headers],[Mai]])</f>
        <v>0</v>
      </c>
      <c r="G32" s="20">
        <f>SUMIFS(T_Saisie[Durée (heures)],T_Saisie[Projet],T_Projets[[#This Row],[Projets]],T_Saisie[Mois],T_Projets[[#Headers],[Juin]])</f>
        <v>0</v>
      </c>
      <c r="H32" s="20">
        <f>SUMIFS(T_Saisie[Durée (heures)],T_Saisie[Projet],T_Projets[[#This Row],[Projets]],T_Saisie[Mois],T_Projets[[#Headers],[Juillet]])</f>
        <v>0</v>
      </c>
      <c r="I32" s="20">
        <f>SUMIFS(T_Saisie[Durée (heures)],T_Saisie[Projet],T_Projets[[#This Row],[Projets]],T_Saisie[Mois],T_Projets[[#Headers],[Août]])</f>
        <v>0</v>
      </c>
      <c r="J32" s="20">
        <f>SUMIFS(T_Saisie[Durée (heures)],T_Saisie[Projet],T_Projets[[#This Row],[Projets]],T_Saisie[Mois],T_Projets[[#Headers],[Septembre]])</f>
        <v>0</v>
      </c>
      <c r="K32" s="20">
        <f>SUMIFS(T_Saisie[Durée (heures)],T_Saisie[Projet],T_Projets[[#This Row],[Projets]],T_Saisie[Mois],T_Projets[[#Headers],[Octobre]])</f>
        <v>0</v>
      </c>
      <c r="L32" s="20">
        <f>SUMIFS(T_Saisie[Durée (heures)],T_Saisie[Projet],T_Projets[[#This Row],[Projets]],T_Saisie[Mois],T_Projets[[#Headers],[Novembre]])</f>
        <v>0</v>
      </c>
      <c r="M32" s="20">
        <f>SUMIFS(T_Saisie[Durée (heures)],T_Saisie[Projet],T_Projets[[#This Row],[Projets]],T_Saisie[Mois],T_Projets[[#Headers],[Décembre]])</f>
        <v>0</v>
      </c>
      <c r="N32" s="20">
        <f>SUMIF(T_Saisie[Projet],T_Projets[[#This Row],[Projets]],T_Saisie[Durée (heures)])</f>
        <v>0.29166666666666663</v>
      </c>
    </row>
    <row r="33" spans="1:14">
      <c r="A33" s="18" t="s">
        <v>123</v>
      </c>
      <c r="B33" s="20">
        <f>SUMIFS(T_Saisie[Durée (heures)],T_Saisie[Projet],T_Projets[[#This Row],[Projets]],T_Saisie[Mois],T_Projets[[#Headers],[Janvier]])</f>
        <v>0.2083333333333337</v>
      </c>
      <c r="C33" s="20">
        <f>SUMIFS(T_Saisie[Durée (heures)],T_Saisie[Projet],T_Projets[[#This Row],[Projets]],T_Saisie[Mois],T_Projets[[#Headers],[Février]])</f>
        <v>0</v>
      </c>
      <c r="D33" s="20">
        <f>SUMIFS(T_Saisie[Durée (heures)],T_Saisie[Projet],T_Projets[[#This Row],[Projets]],T_Saisie[Mois],T_Projets[[#Headers],[Mars]])</f>
        <v>0</v>
      </c>
      <c r="E33" s="20">
        <f>SUMIFS(T_Saisie[Durée (heures)],T_Saisie[Projet],T_Projets[[#This Row],[Projets]],T_Saisie[Mois],T_Projets[[#Headers],[Avril]])</f>
        <v>0</v>
      </c>
      <c r="F33" s="20">
        <f>SUMIFS(T_Saisie[Durée (heures)],T_Saisie[Projet],T_Projets[[#This Row],[Projets]],T_Saisie[Mois],T_Projets[[#Headers],[Mai]])</f>
        <v>0</v>
      </c>
      <c r="G33" s="20">
        <f>SUMIFS(T_Saisie[Durée (heures)],T_Saisie[Projet],T_Projets[[#This Row],[Projets]],T_Saisie[Mois],T_Projets[[#Headers],[Juin]])</f>
        <v>0</v>
      </c>
      <c r="H33" s="20">
        <f>SUMIFS(T_Saisie[Durée (heures)],T_Saisie[Projet],T_Projets[[#This Row],[Projets]],T_Saisie[Mois],T_Projets[[#Headers],[Juillet]])</f>
        <v>0</v>
      </c>
      <c r="I33" s="20">
        <f>SUMIFS(T_Saisie[Durée (heures)],T_Saisie[Projet],T_Projets[[#This Row],[Projets]],T_Saisie[Mois],T_Projets[[#Headers],[Août]])</f>
        <v>0</v>
      </c>
      <c r="J33" s="20">
        <f>SUMIFS(T_Saisie[Durée (heures)],T_Saisie[Projet],T_Projets[[#This Row],[Projets]],T_Saisie[Mois],T_Projets[[#Headers],[Septembre]])</f>
        <v>0</v>
      </c>
      <c r="K33" s="20">
        <f>SUMIFS(T_Saisie[Durée (heures)],T_Saisie[Projet],T_Projets[[#This Row],[Projets]],T_Saisie[Mois],T_Projets[[#Headers],[Octobre]])</f>
        <v>0</v>
      </c>
      <c r="L33" s="20">
        <f>SUMIFS(T_Saisie[Durée (heures)],T_Saisie[Projet],T_Projets[[#This Row],[Projets]],T_Saisie[Mois],T_Projets[[#Headers],[Novembre]])</f>
        <v>0</v>
      </c>
      <c r="M33" s="20">
        <f>SUMIFS(T_Saisie[Durée (heures)],T_Saisie[Projet],T_Projets[[#This Row],[Projets]],T_Saisie[Mois],T_Projets[[#Headers],[Décembre]])</f>
        <v>0</v>
      </c>
      <c r="N33" s="20">
        <f>SUMIF(T_Saisie[Projet],T_Projets[[#This Row],[Projets]],T_Saisie[Durée (heures)])</f>
        <v>0.2083333333333337</v>
      </c>
    </row>
    <row r="34" spans="1:14">
      <c r="A34" s="18" t="s">
        <v>124</v>
      </c>
      <c r="B34" s="20">
        <f>SUMIFS(T_Saisie[Durée (heures)],T_Saisie[Projet],T_Projets[[#This Row],[Projets]],T_Saisie[Mois],T_Projets[[#Headers],[Janvier]])</f>
        <v>0.16666666666666669</v>
      </c>
      <c r="C34" s="20">
        <f>SUMIFS(T_Saisie[Durée (heures)],T_Saisie[Projet],T_Projets[[#This Row],[Projets]],T_Saisie[Mois],T_Projets[[#Headers],[Février]])</f>
        <v>0</v>
      </c>
      <c r="D34" s="20">
        <f>SUMIFS(T_Saisie[Durée (heures)],T_Saisie[Projet],T_Projets[[#This Row],[Projets]],T_Saisie[Mois],T_Projets[[#Headers],[Mars]])</f>
        <v>0</v>
      </c>
      <c r="E34" s="20">
        <f>SUMIFS(T_Saisie[Durée (heures)],T_Saisie[Projet],T_Projets[[#This Row],[Projets]],T_Saisie[Mois],T_Projets[[#Headers],[Avril]])</f>
        <v>0</v>
      </c>
      <c r="F34" s="20">
        <f>SUMIFS(T_Saisie[Durée (heures)],T_Saisie[Projet],T_Projets[[#This Row],[Projets]],T_Saisie[Mois],T_Projets[[#Headers],[Mai]])</f>
        <v>0</v>
      </c>
      <c r="G34" s="20">
        <f>SUMIFS(T_Saisie[Durée (heures)],T_Saisie[Projet],T_Projets[[#This Row],[Projets]],T_Saisie[Mois],T_Projets[[#Headers],[Juin]])</f>
        <v>0</v>
      </c>
      <c r="H34" s="20">
        <f>SUMIFS(T_Saisie[Durée (heures)],T_Saisie[Projet],T_Projets[[#This Row],[Projets]],T_Saisie[Mois],T_Projets[[#Headers],[Juillet]])</f>
        <v>0</v>
      </c>
      <c r="I34" s="20">
        <f>SUMIFS(T_Saisie[Durée (heures)],T_Saisie[Projet],T_Projets[[#This Row],[Projets]],T_Saisie[Mois],T_Projets[[#Headers],[Août]])</f>
        <v>0</v>
      </c>
      <c r="J34" s="20">
        <f>SUMIFS(T_Saisie[Durée (heures)],T_Saisie[Projet],T_Projets[[#This Row],[Projets]],T_Saisie[Mois],T_Projets[[#Headers],[Septembre]])</f>
        <v>0</v>
      </c>
      <c r="K34" s="20">
        <f>SUMIFS(T_Saisie[Durée (heures)],T_Saisie[Projet],T_Projets[[#This Row],[Projets]],T_Saisie[Mois],T_Projets[[#Headers],[Octobre]])</f>
        <v>0</v>
      </c>
      <c r="L34" s="20">
        <f>SUMIFS(T_Saisie[Durée (heures)],T_Saisie[Projet],T_Projets[[#This Row],[Projets]],T_Saisie[Mois],T_Projets[[#Headers],[Novembre]])</f>
        <v>0</v>
      </c>
      <c r="M34" s="20">
        <f>SUMIFS(T_Saisie[Durée (heures)],T_Saisie[Projet],T_Projets[[#This Row],[Projets]],T_Saisie[Mois],T_Projets[[#Headers],[Décembre]])</f>
        <v>0</v>
      </c>
      <c r="N34" s="20">
        <f>SUMIF(T_Saisie[Projet],T_Projets[[#This Row],[Projets]],T_Saisie[Durée (heures)])</f>
        <v>0.16666666666666669</v>
      </c>
    </row>
    <row r="35" spans="1:14">
      <c r="A35" s="18" t="s">
        <v>125</v>
      </c>
      <c r="B35" s="20">
        <f>SUMIFS(T_Saisie[Durée (heures)],T_Saisie[Projet],T_Projets[[#This Row],[Projets]],T_Saisie[Mois],T_Projets[[#Headers],[Janvier]])</f>
        <v>0.125</v>
      </c>
      <c r="C35" s="20">
        <f>SUMIFS(T_Saisie[Durée (heures)],T_Saisie[Projet],T_Projets[[#This Row],[Projets]],T_Saisie[Mois],T_Projets[[#Headers],[Février]])</f>
        <v>0.22916666666666666</v>
      </c>
      <c r="D35" s="20">
        <f>SUMIFS(T_Saisie[Durée (heures)],T_Saisie[Projet],T_Projets[[#This Row],[Projets]],T_Saisie[Mois],T_Projets[[#Headers],[Mars]])</f>
        <v>0</v>
      </c>
      <c r="E35" s="20">
        <f>SUMIFS(T_Saisie[Durée (heures)],T_Saisie[Projet],T_Projets[[#This Row],[Projets]],T_Saisie[Mois],T_Projets[[#Headers],[Avril]])</f>
        <v>0</v>
      </c>
      <c r="F35" s="20">
        <f>SUMIFS(T_Saisie[Durée (heures)],T_Saisie[Projet],T_Projets[[#This Row],[Projets]],T_Saisie[Mois],T_Projets[[#Headers],[Mai]])</f>
        <v>0</v>
      </c>
      <c r="G35" s="20">
        <f>SUMIFS(T_Saisie[Durée (heures)],T_Saisie[Projet],T_Projets[[#This Row],[Projets]],T_Saisie[Mois],T_Projets[[#Headers],[Juin]])</f>
        <v>0</v>
      </c>
      <c r="H35" s="20">
        <f>SUMIFS(T_Saisie[Durée (heures)],T_Saisie[Projet],T_Projets[[#This Row],[Projets]],T_Saisie[Mois],T_Projets[[#Headers],[Juillet]])</f>
        <v>0</v>
      </c>
      <c r="I35" s="20">
        <f>SUMIFS(T_Saisie[Durée (heures)],T_Saisie[Projet],T_Projets[[#This Row],[Projets]],T_Saisie[Mois],T_Projets[[#Headers],[Août]])</f>
        <v>0</v>
      </c>
      <c r="J35" s="20">
        <f>SUMIFS(T_Saisie[Durée (heures)],T_Saisie[Projet],T_Projets[[#This Row],[Projets]],T_Saisie[Mois],T_Projets[[#Headers],[Septembre]])</f>
        <v>0</v>
      </c>
      <c r="K35" s="20">
        <f>SUMIFS(T_Saisie[Durée (heures)],T_Saisie[Projet],T_Projets[[#This Row],[Projets]],T_Saisie[Mois],T_Projets[[#Headers],[Octobre]])</f>
        <v>0</v>
      </c>
      <c r="L35" s="20">
        <f>SUMIFS(T_Saisie[Durée (heures)],T_Saisie[Projet],T_Projets[[#This Row],[Projets]],T_Saisie[Mois],T_Projets[[#Headers],[Novembre]])</f>
        <v>0</v>
      </c>
      <c r="M35" s="20">
        <f>SUMIFS(T_Saisie[Durée (heures)],T_Saisie[Projet],T_Projets[[#This Row],[Projets]],T_Saisie[Mois],T_Projets[[#Headers],[Décembre]])</f>
        <v>0</v>
      </c>
      <c r="N35" s="20">
        <f>SUMIF(T_Saisie[Projet],T_Projets[[#This Row],[Projets]],T_Saisie[Durée (heures)])</f>
        <v>0.35416666666666663</v>
      </c>
    </row>
    <row r="36" spans="1:14">
      <c r="A36" s="18" t="s">
        <v>126</v>
      </c>
      <c r="B36" s="20">
        <f>SUMIFS(T_Saisie[Durée (heures)],T_Saisie[Projet],T_Projets[[#This Row],[Projets]],T_Saisie[Mois],T_Projets[[#Headers],[Janvier]])</f>
        <v>0</v>
      </c>
      <c r="C36" s="20">
        <f>SUMIFS(T_Saisie[Durée (heures)],T_Saisie[Projet],T_Projets[[#This Row],[Projets]],T_Saisie[Mois],T_Projets[[#Headers],[Février]])</f>
        <v>0</v>
      </c>
      <c r="D36" s="20">
        <f>SUMIFS(T_Saisie[Durée (heures)],T_Saisie[Projet],T_Projets[[#This Row],[Projets]],T_Saisie[Mois],T_Projets[[#Headers],[Mars]])</f>
        <v>0</v>
      </c>
      <c r="E36" s="20">
        <f>SUMIFS(T_Saisie[Durée (heures)],T_Saisie[Projet],T_Projets[[#This Row],[Projets]],T_Saisie[Mois],T_Projets[[#Headers],[Avril]])</f>
        <v>0</v>
      </c>
      <c r="F36" s="20">
        <f>SUMIFS(T_Saisie[Durée (heures)],T_Saisie[Projet],T_Projets[[#This Row],[Projets]],T_Saisie[Mois],T_Projets[[#Headers],[Mai]])</f>
        <v>0</v>
      </c>
      <c r="G36" s="20">
        <f>SUMIFS(T_Saisie[Durée (heures)],T_Saisie[Projet],T_Projets[[#This Row],[Projets]],T_Saisie[Mois],T_Projets[[#Headers],[Juin]])</f>
        <v>0</v>
      </c>
      <c r="H36" s="20">
        <f>SUMIFS(T_Saisie[Durée (heures)],T_Saisie[Projet],T_Projets[[#This Row],[Projets]],T_Saisie[Mois],T_Projets[[#Headers],[Juillet]])</f>
        <v>0</v>
      </c>
      <c r="I36" s="20">
        <f>SUMIFS(T_Saisie[Durée (heures)],T_Saisie[Projet],T_Projets[[#This Row],[Projets]],T_Saisie[Mois],T_Projets[[#Headers],[Août]])</f>
        <v>0</v>
      </c>
      <c r="J36" s="20">
        <f>SUMIFS(T_Saisie[Durée (heures)],T_Saisie[Projet],T_Projets[[#This Row],[Projets]],T_Saisie[Mois],T_Projets[[#Headers],[Septembre]])</f>
        <v>0</v>
      </c>
      <c r="K36" s="20">
        <f>SUMIFS(T_Saisie[Durée (heures)],T_Saisie[Projet],T_Projets[[#This Row],[Projets]],T_Saisie[Mois],T_Projets[[#Headers],[Octobre]])</f>
        <v>0</v>
      </c>
      <c r="L36" s="20">
        <f>SUMIFS(T_Saisie[Durée (heures)],T_Saisie[Projet],T_Projets[[#This Row],[Projets]],T_Saisie[Mois],T_Projets[[#Headers],[Novembre]])</f>
        <v>0</v>
      </c>
      <c r="M36" s="20">
        <f>SUMIFS(T_Saisie[Durée (heures)],T_Saisie[Projet],T_Projets[[#This Row],[Projets]],T_Saisie[Mois],T_Projets[[#Headers],[Décembre]])</f>
        <v>0</v>
      </c>
      <c r="N36" s="20">
        <f>SUMIF(T_Saisie[Projet],T_Projets[[#This Row],[Projets]],T_Saisie[Durée (heures)])</f>
        <v>0</v>
      </c>
    </row>
    <row r="37" spans="1:14">
      <c r="A37" s="18" t="s">
        <v>127</v>
      </c>
      <c r="B37" s="20">
        <f>SUMIFS(T_Saisie[Durée (heures)],T_Saisie[Projet],T_Projets[[#This Row],[Projets]],T_Saisie[Mois],T_Projets[[#Headers],[Janvier]])</f>
        <v>0</v>
      </c>
      <c r="C37" s="20">
        <f>SUMIFS(T_Saisie[Durée (heures)],T_Saisie[Projet],T_Projets[[#This Row],[Projets]],T_Saisie[Mois],T_Projets[[#Headers],[Février]])</f>
        <v>0</v>
      </c>
      <c r="D37" s="20">
        <f>SUMIFS(T_Saisie[Durée (heures)],T_Saisie[Projet],T_Projets[[#This Row],[Projets]],T_Saisie[Mois],T_Projets[[#Headers],[Mars]])</f>
        <v>0</v>
      </c>
      <c r="E37" s="20">
        <f>SUMIFS(T_Saisie[Durée (heures)],T_Saisie[Projet],T_Projets[[#This Row],[Projets]],T_Saisie[Mois],T_Projets[[#Headers],[Avril]])</f>
        <v>0</v>
      </c>
      <c r="F37" s="20">
        <f>SUMIFS(T_Saisie[Durée (heures)],T_Saisie[Projet],T_Projets[[#This Row],[Projets]],T_Saisie[Mois],T_Projets[[#Headers],[Mai]])</f>
        <v>0</v>
      </c>
      <c r="G37" s="20">
        <f>SUMIFS(T_Saisie[Durée (heures)],T_Saisie[Projet],T_Projets[[#This Row],[Projets]],T_Saisie[Mois],T_Projets[[#Headers],[Juin]])</f>
        <v>0</v>
      </c>
      <c r="H37" s="20">
        <f>SUMIFS(T_Saisie[Durée (heures)],T_Saisie[Projet],T_Projets[[#This Row],[Projets]],T_Saisie[Mois],T_Projets[[#Headers],[Juillet]])</f>
        <v>0</v>
      </c>
      <c r="I37" s="20">
        <f>SUMIFS(T_Saisie[Durée (heures)],T_Saisie[Projet],T_Projets[[#This Row],[Projets]],T_Saisie[Mois],T_Projets[[#Headers],[Août]])</f>
        <v>0</v>
      </c>
      <c r="J37" s="20">
        <f>SUMIFS(T_Saisie[Durée (heures)],T_Saisie[Projet],T_Projets[[#This Row],[Projets]],T_Saisie[Mois],T_Projets[[#Headers],[Septembre]])</f>
        <v>0</v>
      </c>
      <c r="K37" s="20">
        <f>SUMIFS(T_Saisie[Durée (heures)],T_Saisie[Projet],T_Projets[[#This Row],[Projets]],T_Saisie[Mois],T_Projets[[#Headers],[Octobre]])</f>
        <v>0</v>
      </c>
      <c r="L37" s="20">
        <f>SUMIFS(T_Saisie[Durée (heures)],T_Saisie[Projet],T_Projets[[#This Row],[Projets]],T_Saisie[Mois],T_Projets[[#Headers],[Novembre]])</f>
        <v>0</v>
      </c>
      <c r="M37" s="20">
        <f>SUMIFS(T_Saisie[Durée (heures)],T_Saisie[Projet],T_Projets[[#This Row],[Projets]],T_Saisie[Mois],T_Projets[[#Headers],[Décembre]])</f>
        <v>0</v>
      </c>
      <c r="N37" s="20">
        <f>SUMIF(T_Saisie[Projet],T_Projets[[#This Row],[Projets]],T_Saisie[Durée (heures)])</f>
        <v>0</v>
      </c>
    </row>
    <row r="38" spans="1:14">
      <c r="A38" s="18" t="s">
        <v>128</v>
      </c>
      <c r="B38" s="20">
        <f>SUMIFS(T_Saisie[Durée (heures)],T_Saisie[Projet],T_Projets[[#This Row],[Projets]],T_Saisie[Mois],T_Projets[[#Headers],[Janvier]])</f>
        <v>0</v>
      </c>
      <c r="C38" s="20">
        <f>SUMIFS(T_Saisie[Durée (heures)],T_Saisie[Projet],T_Projets[[#This Row],[Projets]],T_Saisie[Mois],T_Projets[[#Headers],[Février]])</f>
        <v>0</v>
      </c>
      <c r="D38" s="20">
        <f>SUMIFS(T_Saisie[Durée (heures)],T_Saisie[Projet],T_Projets[[#This Row],[Projets]],T_Saisie[Mois],T_Projets[[#Headers],[Mars]])</f>
        <v>0</v>
      </c>
      <c r="E38" s="20">
        <f>SUMIFS(T_Saisie[Durée (heures)],T_Saisie[Projet],T_Projets[[#This Row],[Projets]],T_Saisie[Mois],T_Projets[[#Headers],[Avril]])</f>
        <v>0</v>
      </c>
      <c r="F38" s="20">
        <f>SUMIFS(T_Saisie[Durée (heures)],T_Saisie[Projet],T_Projets[[#This Row],[Projets]],T_Saisie[Mois],T_Projets[[#Headers],[Mai]])</f>
        <v>0</v>
      </c>
      <c r="G38" s="20">
        <f>SUMIFS(T_Saisie[Durée (heures)],T_Saisie[Projet],T_Projets[[#This Row],[Projets]],T_Saisie[Mois],T_Projets[[#Headers],[Juin]])</f>
        <v>0</v>
      </c>
      <c r="H38" s="20">
        <f>SUMIFS(T_Saisie[Durée (heures)],T_Saisie[Projet],T_Projets[[#This Row],[Projets]],T_Saisie[Mois],T_Projets[[#Headers],[Juillet]])</f>
        <v>0</v>
      </c>
      <c r="I38" s="20">
        <f>SUMIFS(T_Saisie[Durée (heures)],T_Saisie[Projet],T_Projets[[#This Row],[Projets]],T_Saisie[Mois],T_Projets[[#Headers],[Août]])</f>
        <v>0</v>
      </c>
      <c r="J38" s="20">
        <f>SUMIFS(T_Saisie[Durée (heures)],T_Saisie[Projet],T_Projets[[#This Row],[Projets]],T_Saisie[Mois],T_Projets[[#Headers],[Septembre]])</f>
        <v>0</v>
      </c>
      <c r="K38" s="20">
        <f>SUMIFS(T_Saisie[Durée (heures)],T_Saisie[Projet],T_Projets[[#This Row],[Projets]],T_Saisie[Mois],T_Projets[[#Headers],[Octobre]])</f>
        <v>0</v>
      </c>
      <c r="L38" s="20">
        <f>SUMIFS(T_Saisie[Durée (heures)],T_Saisie[Projet],T_Projets[[#This Row],[Projets]],T_Saisie[Mois],T_Projets[[#Headers],[Novembre]])</f>
        <v>0</v>
      </c>
      <c r="M38" s="20">
        <f>SUMIFS(T_Saisie[Durée (heures)],T_Saisie[Projet],T_Projets[[#This Row],[Projets]],T_Saisie[Mois],T_Projets[[#Headers],[Décembre]])</f>
        <v>0</v>
      </c>
      <c r="N38" s="20">
        <f>SUMIF(T_Saisie[Projet],T_Projets[[#This Row],[Projets]],T_Saisie[Durée (heures)])</f>
        <v>0</v>
      </c>
    </row>
  </sheetData>
  <pageMargins left="0.70078740157480324" right="0.70078740157480324" top="0.75196850393700787" bottom="0.75196850393700787" header="0.3" footer="0.3"/>
  <pageSetup paperSize="9" firstPageNumber="4294967295" orientation="portrait"/>
  <headerFooter differentOddEven="1" differentFirst="1">
    <oddFooter>Page 1</oddFooter>
  </headerFooter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3"/>
  <sheetViews>
    <sheetView workbookViewId="0">
      <selection activeCell="I14" sqref="I14"/>
    </sheetView>
  </sheetViews>
  <sheetFormatPr baseColWidth="10" defaultRowHeight="13.2"/>
  <cols>
    <col min="2" max="2" width="12.21875" customWidth="1"/>
    <col min="4" max="4" width="11.6640625" customWidth="1"/>
    <col min="6" max="6" width="15.21875" bestFit="1" customWidth="1"/>
    <col min="9" max="9" width="21.88671875" customWidth="1"/>
  </cols>
  <sheetData>
    <row r="1" spans="1:6">
      <c r="A1" t="s">
        <v>14</v>
      </c>
      <c r="B1" t="s">
        <v>15</v>
      </c>
      <c r="D1" t="s">
        <v>28</v>
      </c>
      <c r="E1" t="s">
        <v>29</v>
      </c>
      <c r="F1" t="s">
        <v>115</v>
      </c>
    </row>
    <row r="2" spans="1:6">
      <c r="A2">
        <v>1</v>
      </c>
      <c r="B2" t="s">
        <v>16</v>
      </c>
      <c r="D2" t="s">
        <v>30</v>
      </c>
      <c r="E2" t="s">
        <v>31</v>
      </c>
      <c r="F2" s="5">
        <v>1.1666666666666667</v>
      </c>
    </row>
    <row r="3" spans="1:6">
      <c r="A3">
        <v>2</v>
      </c>
      <c r="B3" t="s">
        <v>17</v>
      </c>
      <c r="D3" t="s">
        <v>32</v>
      </c>
      <c r="E3" t="s">
        <v>31</v>
      </c>
      <c r="F3" s="5">
        <v>1</v>
      </c>
    </row>
    <row r="4" spans="1:6">
      <c r="A4">
        <v>3</v>
      </c>
      <c r="B4" t="s">
        <v>18</v>
      </c>
      <c r="D4" t="s">
        <v>91</v>
      </c>
      <c r="E4" t="s">
        <v>33</v>
      </c>
      <c r="F4" s="5"/>
    </row>
    <row r="5" spans="1:6">
      <c r="A5">
        <v>4</v>
      </c>
      <c r="B5" t="s">
        <v>19</v>
      </c>
      <c r="D5" t="s">
        <v>92</v>
      </c>
      <c r="E5" t="s">
        <v>33</v>
      </c>
      <c r="F5" s="5"/>
    </row>
    <row r="6" spans="1:6">
      <c r="A6">
        <v>5</v>
      </c>
      <c r="B6" t="s">
        <v>20</v>
      </c>
      <c r="D6" t="s">
        <v>93</v>
      </c>
      <c r="E6" t="s">
        <v>33</v>
      </c>
      <c r="F6" s="5"/>
    </row>
    <row r="7" spans="1:6">
      <c r="A7">
        <v>6</v>
      </c>
      <c r="B7" t="s">
        <v>21</v>
      </c>
    </row>
    <row r="8" spans="1:6">
      <c r="A8">
        <v>7</v>
      </c>
      <c r="B8" t="s">
        <v>22</v>
      </c>
    </row>
    <row r="9" spans="1:6">
      <c r="A9">
        <v>8</v>
      </c>
      <c r="B9" t="s">
        <v>23</v>
      </c>
    </row>
    <row r="10" spans="1:6">
      <c r="A10">
        <v>9</v>
      </c>
      <c r="B10" t="s">
        <v>24</v>
      </c>
    </row>
    <row r="11" spans="1:6">
      <c r="A11">
        <v>10</v>
      </c>
      <c r="B11" t="s">
        <v>25</v>
      </c>
    </row>
    <row r="12" spans="1:6">
      <c r="A12">
        <v>11</v>
      </c>
      <c r="B12" t="s">
        <v>26</v>
      </c>
    </row>
    <row r="13" spans="1:6">
      <c r="A13">
        <v>12</v>
      </c>
      <c r="B13" t="s">
        <v>27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Saisie</vt:lpstr>
      <vt:lpstr>Récap</vt:lpstr>
      <vt:lpstr>Récap 2</vt:lpstr>
      <vt:lpstr>listes</vt:lpstr>
      <vt:lpstr>Financeurs</vt:lpstr>
      <vt:lpstr>Personnes</vt:lpstr>
      <vt:lpstr>Projets</vt:lpstr>
      <vt:lpstr>Taches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revision>2</cp:revision>
  <dcterms:created xsi:type="dcterms:W3CDTF">2026-01-06T18:16:20Z</dcterms:created>
  <dcterms:modified xsi:type="dcterms:W3CDTF">2026-01-09T11:41:26Z</dcterms:modified>
</cp:coreProperties>
</file>