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tables/table3.xml" ContentType="application/vnd.openxmlformats-officedocument.spreadsheetml.table+xml"/>
  <Override PartName="/xl/drawings/drawing3.xml" ContentType="application/vnd.openxmlformats-officedocument.drawing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FEH\Documents\Essais\"/>
    </mc:Choice>
  </mc:AlternateContent>
  <bookViews>
    <workbookView xWindow="0" yWindow="0" windowWidth="23040" windowHeight="9408" activeTab="4"/>
  </bookViews>
  <sheets>
    <sheet name="Accueil" sheetId="4" r:id="rId1"/>
    <sheet name="Entrée-Sortie" sheetId="5" r:id="rId2"/>
    <sheet name="BDD" sheetId="3" r:id="rId3"/>
    <sheet name="Emprunteurs" sheetId="2" r:id="rId4"/>
    <sheet name="Calendrier" sheetId="6" r:id="rId5"/>
    <sheet name="Listes" sheetId="7" r:id="rId6"/>
  </sheets>
  <definedNames>
    <definedName name="Années">Accueil!$B$1:$B$12</definedName>
    <definedName name="Jours_Feries">Listes!$E$3:$E$14</definedName>
    <definedName name="Liste">T_BDD[Ref]</definedName>
    <definedName name="Mois">Listes!$B$2:$B$13</definedName>
    <definedName name="_xlnm.Print_Area" localSheetId="4">Calendrier!$A$1:$H$37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" i="7" l="1"/>
  <c r="E14" i="7" s="1"/>
  <c r="E3" i="7" l="1"/>
  <c r="E11" i="7"/>
  <c r="E7" i="7"/>
  <c r="E13" i="7"/>
  <c r="E4" i="7"/>
  <c r="E6" i="7"/>
  <c r="E10" i="7"/>
  <c r="E12" i="7"/>
  <c r="E8" i="7" l="1"/>
  <c r="E9" i="7"/>
  <c r="E5" i="7"/>
  <c r="A2" i="6" l="1"/>
  <c r="A4" i="6"/>
  <c r="A5" i="6" s="1"/>
  <c r="A6" i="6" s="1"/>
  <c r="A7" i="6" s="1"/>
  <c r="A8" i="6" s="1"/>
  <c r="A9" i="6" s="1"/>
  <c r="A10" i="6" s="1"/>
  <c r="A11" i="6" s="1"/>
  <c r="A12" i="6" s="1"/>
  <c r="A13" i="6" s="1"/>
  <c r="A14" i="6" s="1"/>
  <c r="A15" i="6" s="1"/>
  <c r="A16" i="6" s="1"/>
  <c r="A17" i="6" s="1"/>
  <c r="A18" i="6" s="1"/>
  <c r="A19" i="6" s="1"/>
  <c r="A20" i="6" s="1"/>
  <c r="A21" i="6" s="1"/>
  <c r="A22" i="6" s="1"/>
  <c r="A23" i="6" s="1"/>
  <c r="A24" i="6" s="1"/>
  <c r="A25" i="6" s="1"/>
  <c r="A26" i="6" s="1"/>
  <c r="A27" i="6" s="1"/>
  <c r="A28" i="6" s="1"/>
  <c r="A29" i="6" s="1"/>
  <c r="A30" i="6" s="1"/>
  <c r="A31" i="6" s="1"/>
  <c r="A32" i="6" s="1"/>
  <c r="A33" i="6" s="1"/>
  <c r="A34" i="6" s="1"/>
  <c r="D3" i="3" l="1"/>
  <c r="D4" i="3"/>
  <c r="D5" i="3"/>
  <c r="D6" i="3"/>
  <c r="D7" i="3"/>
  <c r="D8" i="3"/>
  <c r="D9" i="3"/>
  <c r="D10" i="3"/>
  <c r="D11" i="3"/>
  <c r="D12" i="3"/>
</calcChain>
</file>

<file path=xl/sharedStrings.xml><?xml version="1.0" encoding="utf-8"?>
<sst xmlns="http://schemas.openxmlformats.org/spreadsheetml/2006/main" count="122" uniqueCount="93">
  <si>
    <t>Foot</t>
  </si>
  <si>
    <t>Tennis</t>
  </si>
  <si>
    <t>Volley</t>
  </si>
  <si>
    <t>Tous</t>
  </si>
  <si>
    <t>Cela créera des "OptionButton" nominatifs dans la feuille "Sheet1" qui au clic déclechera la macro du choix de l'affichage</t>
  </si>
  <si>
    <t>Liste déroulante (à partir de A31 à remplir en dessous si besoin - les données seront reprises dans les listes déroulantes de la feuille "Sheet1")</t>
  </si>
  <si>
    <t>En cas d'ajout, associer une couleur et cliquer sur le bouton "Clic !"  ==&gt;</t>
  </si>
  <si>
    <t>Nom des emprunteurs</t>
  </si>
  <si>
    <t>ASSO1</t>
  </si>
  <si>
    <t>ASSO2</t>
  </si>
  <si>
    <t>Responsable</t>
  </si>
  <si>
    <t>Tél</t>
  </si>
  <si>
    <t>Ref</t>
  </si>
  <si>
    <t>dénomination</t>
  </si>
  <si>
    <t>Qté initiale</t>
  </si>
  <si>
    <t>Qté en stock</t>
  </si>
  <si>
    <t>SUIVI DES STOCK</t>
  </si>
  <si>
    <t>St</t>
  </si>
  <si>
    <t>Stand</t>
  </si>
  <si>
    <t>StB</t>
  </si>
  <si>
    <t>Stand Buvette</t>
  </si>
  <si>
    <t>CCTIV</t>
  </si>
  <si>
    <t>Barnum 4m x 3m CCTIV</t>
  </si>
  <si>
    <t>T3</t>
  </si>
  <si>
    <t>Tables de 3m (12pers.)</t>
  </si>
  <si>
    <t>T2.5</t>
  </si>
  <si>
    <t>Tables de 2,5m (10pers.)</t>
  </si>
  <si>
    <t>Ch-orange</t>
  </si>
  <si>
    <t>Chaise / coquille orange</t>
  </si>
  <si>
    <t>Ch-beige</t>
  </si>
  <si>
    <t>chaise / coquille beige</t>
  </si>
  <si>
    <t>Bc-P</t>
  </si>
  <si>
    <t>Bancs pliables</t>
  </si>
  <si>
    <t>G-E</t>
  </si>
  <si>
    <t>Grille Expo 2m x 1,20m</t>
  </si>
  <si>
    <t>B-V</t>
  </si>
  <si>
    <t>Barrière Vauban</t>
  </si>
  <si>
    <t>Id</t>
  </si>
  <si>
    <t>Emprunteur</t>
  </si>
  <si>
    <t>Téléphone</t>
  </si>
  <si>
    <t>Mail</t>
  </si>
  <si>
    <t>Durée</t>
  </si>
  <si>
    <t>Matériel emprunté</t>
  </si>
  <si>
    <t>Date Restitution</t>
  </si>
  <si>
    <t>xxx</t>
  </si>
  <si>
    <t>asso1@orange.fr</t>
  </si>
  <si>
    <t>Référence</t>
  </si>
  <si>
    <t>Dte emprunt</t>
  </si>
  <si>
    <t>Qté</t>
  </si>
  <si>
    <t>Zzzz</t>
  </si>
  <si>
    <t>06 05 04 03 02</t>
  </si>
  <si>
    <t>asso2@orange.fr</t>
  </si>
  <si>
    <t>Année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</si>
  <si>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</si>
  <si>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</si>
  <si>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</si>
  <si>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</si>
  <si>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</si>
  <si>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</si>
  <si>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</si>
  <si>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</si>
  <si>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</si>
  <si>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</si>
  <si>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</si>
  <si>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</si>
  <si>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</si>
  <si>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Jour</t>
  </si>
  <si>
    <t>ASSO3</t>
  </si>
  <si>
    <t>ASSO4</t>
  </si>
  <si>
    <t>ASSO5</t>
  </si>
  <si>
    <t>ASSO6</t>
  </si>
  <si>
    <t>ASSO7</t>
  </si>
  <si>
    <t>ASSO8</t>
  </si>
  <si>
    <t>ASSO9</t>
  </si>
  <si>
    <t>ASSO10</t>
  </si>
  <si>
    <t>ASSO11</t>
  </si>
  <si>
    <t>ASSO12</t>
  </si>
  <si>
    <t>Calendrier du Matériel emprunté</t>
  </si>
  <si>
    <t>Jours fériés</t>
  </si>
  <si>
    <t>1er Janvier</t>
  </si>
  <si>
    <t>Pâques</t>
  </si>
  <si>
    <t>Lundi de Pâques</t>
  </si>
  <si>
    <t>1er Mai</t>
  </si>
  <si>
    <t>8 Mai</t>
  </si>
  <si>
    <t>Ascension</t>
  </si>
  <si>
    <t>Lundi de Pentecôte</t>
  </si>
  <si>
    <t>14 Juillet</t>
  </si>
  <si>
    <t>15 Août</t>
  </si>
  <si>
    <t>1er Novembre</t>
  </si>
  <si>
    <t>11 Novembre</t>
  </si>
  <si>
    <t>25 Décembre</t>
  </si>
  <si>
    <t>N° Mois</t>
  </si>
  <si>
    <t>Tarif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</si>
</sst>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#&quot; &quot;##&quot; &quot;##&quot; &quot;##&quot; &quot;##"/>
    <numFmt numFmtId="165" formatCode="dddd\ dd"/>
    <numFmt numFmtId="166" formatCode="mmmm"/>
  </numFmts>
  <fonts count="8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9"/>
      <color theme="1"/>
      <name val="Calibri"/>
      <family val="2"/>
    </font>
    <font>
      <sz val="12"/>
      <color theme="1"/>
      <name val="Calibri"/>
      <family val="2"/>
    </font>
    <font>
      <b/>
      <sz val="12"/>
      <color theme="1"/>
      <name val="Calibri"/>
      <family val="2"/>
    </font>
    <font>
      <b/>
      <sz val="14"/>
      <color theme="1"/>
      <name val="Calibri"/>
      <family val="2"/>
    </font>
    <font>
      <sz val="14"/>
      <color theme="1"/>
      <name val="Calibri"/>
      <family val="2"/>
    </font>
    <font>
      <sz val="20"/>
      <color theme="1"/>
      <name val="Calibri"/>
      <family val="2"/>
    </font>
  </fonts>
  <fills count="14">
    <fill>
      <patternFill patternType="none"/>
    </fill>
    <fill>
      <patternFill patternType="gray125"/>
    </fill>
    <fill>
      <patternFill patternType="solid">
        <fgColor rgb="FFFFFF00"/>
        <bgColor theme="4" tint="0.79998168889431442"/>
      </patternFill>
    </fill>
    <fill>
      <patternFill patternType="solid">
        <fgColor rgb="FF92D050"/>
        <bgColor indexed="64"/>
      </patternFill>
    </fill>
    <fill>
      <patternFill patternType="solid">
        <fgColor theme="3" tint="0.39997558519241921"/>
        <bgColor theme="4" tint="0.79998168889431442"/>
      </patternFill>
    </fill>
    <fill>
      <patternFill patternType="solid">
        <fgColor rgb="FF00B050"/>
        <bgColor theme="4" tint="0.79998168889431442"/>
      </patternFill>
    </fill>
    <fill>
      <patternFill patternType="solid">
        <fgColor rgb="FF00B0F0"/>
        <bgColor indexed="64"/>
      </patternFill>
    </fill>
    <fill>
      <patternFill patternType="solid">
        <fgColor rgb="FF0070C0"/>
        <bgColor theme="4" tint="0.79998168889431442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6" tint="0.59999389629810485"/>
        <bgColor theme="4" tint="0.79998168889431442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2" tint="-0.249977111117893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</borders>
  <cellStyleXfs count="3">
    <xf numFmtId="0" fontId="0" fillId="0" borderId="0"/>
    <xf numFmtId="0" fontId="1" fillId="0" borderId="0" applyNumberFormat="0" applyFill="0" applyBorder="0" applyAlignment="0" applyProtection="0"/>
    <xf numFmtId="0" fontId="2" fillId="0" borderId="0"/>
  </cellStyleXfs>
  <cellXfs count="35">
    <xf numFmtId="0" fontId="0" fillId="0" borderId="0" xfId="0"/>
    <xf numFmtId="0" fontId="0" fillId="0" borderId="0" xfId="0" applyFill="1"/>
    <xf numFmtId="0" fontId="0" fillId="2" borderId="2" xfId="0" applyFont="1" applyFill="1" applyBorder="1"/>
    <xf numFmtId="0" fontId="0" fillId="3" borderId="2" xfId="0" applyFont="1" applyFill="1" applyBorder="1"/>
    <xf numFmtId="0" fontId="0" fillId="4" borderId="2" xfId="0" applyFont="1" applyFill="1" applyBorder="1"/>
    <xf numFmtId="0" fontId="0" fillId="5" borderId="2" xfId="0" applyFont="1" applyFill="1" applyBorder="1"/>
    <xf numFmtId="0" fontId="0" fillId="6" borderId="2" xfId="0" applyFont="1" applyFill="1" applyBorder="1"/>
    <xf numFmtId="0" fontId="0" fillId="7" borderId="2" xfId="0" applyFont="1" applyFill="1" applyBorder="1"/>
    <xf numFmtId="0" fontId="0" fillId="8" borderId="2" xfId="0" applyFont="1" applyFill="1" applyBorder="1"/>
    <xf numFmtId="0" fontId="0" fillId="9" borderId="2" xfId="0" applyFont="1" applyFill="1" applyBorder="1"/>
    <xf numFmtId="0" fontId="0" fillId="10" borderId="2" xfId="0" applyFont="1" applyFill="1" applyBorder="1"/>
    <xf numFmtId="0" fontId="0" fillId="11" borderId="2" xfId="0" applyFont="1" applyFill="1" applyBorder="1"/>
    <xf numFmtId="164" fontId="0" fillId="0" borderId="0" xfId="0" applyNumberFormat="1"/>
    <xf numFmtId="0" fontId="1" fillId="0" borderId="0" xfId="1"/>
    <xf numFmtId="14" fontId="0" fillId="0" borderId="0" xfId="0" applyNumberFormat="1"/>
    <xf numFmtId="0" fontId="0" fillId="0" borderId="0" xfId="0" applyNumberFormat="1"/>
    <xf numFmtId="0" fontId="2" fillId="0" borderId="0" xfId="2"/>
    <xf numFmtId="0" fontId="3" fillId="0" borderId="0" xfId="2" applyFont="1"/>
    <xf numFmtId="165" fontId="3" fillId="0" borderId="0" xfId="2" applyNumberFormat="1" applyFont="1" applyAlignment="1">
      <alignment horizontal="center"/>
    </xf>
    <xf numFmtId="0" fontId="3" fillId="0" borderId="0" xfId="2" applyFont="1" applyAlignment="1">
      <alignment horizontal="center"/>
    </xf>
    <xf numFmtId="0" fontId="4" fillId="13" borderId="0" xfId="2" applyFont="1" applyFill="1" applyAlignment="1" applyProtection="1">
      <alignment horizontal="center" vertical="center"/>
      <protection locked="0"/>
    </xf>
    <xf numFmtId="166" fontId="5" fillId="0" borderId="0" xfId="2" applyNumberFormat="1" applyFont="1" applyAlignment="1">
      <alignment horizontal="center" vertical="center"/>
    </xf>
    <xf numFmtId="0" fontId="2" fillId="0" borderId="0" xfId="2" applyAlignment="1">
      <alignment vertical="center"/>
    </xf>
    <xf numFmtId="0" fontId="6" fillId="12" borderId="0" xfId="2" applyFont="1" applyFill="1" applyAlignment="1" applyProtection="1">
      <alignment horizontal="center" vertical="center"/>
      <protection locked="0"/>
    </xf>
    <xf numFmtId="0" fontId="3" fillId="0" borderId="1" xfId="2" applyNumberFormat="1" applyFont="1" applyBorder="1" applyAlignment="1">
      <alignment horizontal="center"/>
    </xf>
    <xf numFmtId="0" fontId="3" fillId="0" borderId="1" xfId="2" applyNumberFormat="1" applyFont="1" applyBorder="1" applyProtection="1">
      <protection locked="0"/>
    </xf>
    <xf numFmtId="0" fontId="3" fillId="0" borderId="1" xfId="2" applyNumberFormat="1" applyFont="1" applyFill="1" applyBorder="1"/>
    <xf numFmtId="0" fontId="3" fillId="0" borderId="1" xfId="2" applyNumberFormat="1" applyFont="1" applyBorder="1"/>
    <xf numFmtId="0" fontId="0" fillId="0" borderId="3" xfId="0" applyBorder="1"/>
    <xf numFmtId="49" fontId="0" fillId="0" borderId="3" xfId="0" applyNumberFormat="1" applyBorder="1"/>
    <xf numFmtId="14" fontId="0" fillId="0" borderId="3" xfId="0" applyNumberFormat="1" applyBorder="1"/>
    <xf numFmtId="0" fontId="0" fillId="0" borderId="0" xfId="0" applyAlignment="1">
      <alignment horizontal="center"/>
    </xf>
    <xf numFmtId="0" fontId="7" fillId="0" borderId="0" xfId="2" applyFont="1" applyAlignment="1">
      <alignment horizontal="center"/>
    </xf>
    <xf numFmtId="0" fontId="0" fillId="0" borderId="5" xfId="0" applyBorder="1" applyAlignment="1">
      <alignment horizontal="center"/>
    </xf>
    <xf numFmtId="0" fontId="0" fillId="0" borderId="4" xfId="0" applyBorder="1" applyAlignment="1">
      <alignment horizontal="center"/>
    </xf>
  </cellXfs>
  <cellStyles count="3">
    <cellStyle name="Lien hypertexte" xfId="1" builtinId="8"/>
    <cellStyle name="Normal" xfId="0" builtinId="0"/>
    <cellStyle name="Normal 2" xfId="2"/>
  </cellStyles>
  <dxfs count="44">
    <dxf>
      <fill>
        <patternFill>
          <bgColor rgb="FFFFFF00"/>
        </patternFill>
      </fill>
    </dxf>
    <dxf>
      <font>
        <color auto="1"/>
      </font>
      <fill>
        <patternFill>
          <bgColor theme="1" tint="0.499984740745262"/>
        </patternFill>
      </fill>
    </dxf>
    <dxf>
      <fill>
        <patternFill>
          <bgColor theme="5" tint="0.59996337778862885"/>
        </patternFill>
      </fill>
    </dxf>
    <dxf>
      <fill>
        <patternFill>
          <bgColor rgb="FFFFFF00"/>
        </patternFill>
      </fill>
    </dxf>
    <dxf>
      <font>
        <color auto="1"/>
      </font>
      <fill>
        <patternFill>
          <bgColor theme="1" tint="0.499984740745262"/>
        </patternFill>
      </fill>
    </dxf>
    <dxf>
      <fill>
        <patternFill>
          <bgColor theme="5" tint="0.59996337778862885"/>
        </patternFill>
      </fill>
    </dxf>
    <dxf>
      <fill>
        <patternFill>
          <bgColor rgb="FFFFFF00"/>
        </patternFill>
      </fill>
    </dxf>
    <dxf>
      <font>
        <color auto="1"/>
      </font>
      <fill>
        <patternFill>
          <bgColor theme="1" tint="0.499984740745262"/>
        </patternFill>
      </fill>
    </dxf>
    <dxf>
      <fill>
        <patternFill>
          <bgColor theme="5" tint="0.59996337778862885"/>
        </patternFill>
      </fill>
    </dxf>
    <dxf>
      <fill>
        <patternFill>
          <bgColor rgb="FFFFFF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none"/>
      </font>
      <numFmt numFmtId="0" formatCode="General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none"/>
      </font>
      <numFmt numFmtId="0" formatCode="General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none"/>
      </font>
      <numFmt numFmtId="0" formatCode="General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none"/>
      </font>
      <numFmt numFmtId="0" formatCode="General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none"/>
      </font>
      <numFmt numFmtId="0" formatCode="General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none"/>
      </font>
      <numFmt numFmtId="0" formatCode="General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none"/>
      </font>
      <numFmt numFmtId="0" formatCode="General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none"/>
      </font>
      <numFmt numFmtId="0" formatCode="General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none"/>
      </font>
      <numFmt numFmtId="0" formatCode="General"/>
      <fill>
        <patternFill patternType="none">
          <fgColor indexed="64"/>
          <bgColor auto="1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none"/>
      </font>
      <numFmt numFmtId="0" formatCode="General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none"/>
      </font>
      <numFmt numFmtId="0" formatCode="General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none"/>
      </font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none"/>
      </font>
      <numFmt numFmtId="167" formatCode="dddd\ dd/mm/yyyy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none"/>
      </font>
    </dxf>
    <dxf>
      <font>
        <strike val="0"/>
        <outline val="0"/>
        <shadow val="0"/>
        <u val="none"/>
        <vertAlign val="baseline"/>
        <sz val="12"/>
        <color theme="1"/>
        <name val="Calibri"/>
        <scheme val="none"/>
      </font>
    </dxf>
    <dxf>
      <font>
        <strike val="0"/>
        <outline val="0"/>
        <shadow val="0"/>
        <u val="none"/>
        <vertAlign val="baseline"/>
        <sz val="12"/>
        <color theme="1"/>
        <name val="Calibri"/>
        <scheme val="none"/>
      </font>
    </dxf>
    <dxf>
      <numFmt numFmtId="0" formatCode="General"/>
    </dxf>
    <dxf>
      <numFmt numFmtId="19" formatCode="dd/mm/yyyy"/>
    </dxf>
    <dxf>
      <numFmt numFmtId="0" formatCode="General"/>
    </dxf>
    <dxf>
      <numFmt numFmtId="19" formatCode="dd/mm/yyyy"/>
    </dxf>
    <dxf>
      <numFmt numFmtId="164" formatCode="0#&quot; &quot;##&quot; &quot;##&quot; &quot;##&quot; &quot;##"/>
    </dxf>
  </dxfs>
  <tableStyles count="0" defaultTableStyle="TableStyleMedium2" defaultPivotStyle="PivotStyleLight16"/>
  <colors>
    <mruColors>
      <color rgb="FFAFA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320040</xdr:colOff>
      <xdr:row>2</xdr:row>
      <xdr:rowOff>114300</xdr:rowOff>
    </xdr:from>
    <xdr:to>
      <xdr:col>6</xdr:col>
      <xdr:colOff>769620</xdr:colOff>
      <xdr:row>8</xdr:row>
      <xdr:rowOff>30480</xdr:rowOff>
    </xdr:to>
    <xdr:sp macro="[0]!Va_Cal" textlink="">
      <xdr:nvSpPr>
        <xdr:cNvPr id="2" name="Organigramme : Alternative 1"/>
        <xdr:cNvSpPr/>
      </xdr:nvSpPr>
      <xdr:spPr>
        <a:xfrm>
          <a:off x="2697480" y="480060"/>
          <a:ext cx="2827020" cy="1013460"/>
        </a:xfrm>
        <a:prstGeom prst="flowChartAlternateProcess">
          <a:avLst/>
        </a:prstGeom>
        <a:solidFill>
          <a:schemeClr val="accent2">
            <a:lumMod val="60000"/>
            <a:lumOff val="40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>
              <a:solidFill>
                <a:srgbClr val="FF0000"/>
              </a:solidFill>
            </a:rPr>
            <a:t>ACCES CALENDRIER</a:t>
          </a:r>
        </a:p>
      </xdr:txBody>
    </xdr:sp>
    <xdr:clientData/>
  </xdr:twoCellAnchor>
  <xdr:twoCellAnchor>
    <xdr:from>
      <xdr:col>8</xdr:col>
      <xdr:colOff>0</xdr:colOff>
      <xdr:row>11</xdr:row>
      <xdr:rowOff>0</xdr:rowOff>
    </xdr:from>
    <xdr:to>
      <xdr:col>11</xdr:col>
      <xdr:colOff>449580</xdr:colOff>
      <xdr:row>16</xdr:row>
      <xdr:rowOff>99060</xdr:rowOff>
    </xdr:to>
    <xdr:sp macro="[0]!Appel_Form" textlink="">
      <xdr:nvSpPr>
        <xdr:cNvPr id="4" name="Organigramme : Alternative 3"/>
        <xdr:cNvSpPr/>
      </xdr:nvSpPr>
      <xdr:spPr>
        <a:xfrm>
          <a:off x="6339840" y="2011680"/>
          <a:ext cx="2827020" cy="1013460"/>
        </a:xfrm>
        <a:prstGeom prst="flowChartAlternateProcess">
          <a:avLst/>
        </a:prstGeom>
        <a:solidFill>
          <a:srgbClr val="00B050"/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>
              <a:solidFill>
                <a:srgbClr val="FF0000"/>
              </a:solidFill>
            </a:rPr>
            <a:t>ACCES FORMULAIRE</a:t>
          </a:r>
        </a:p>
        <a:p>
          <a:pPr algn="ctr"/>
          <a:r>
            <a:rPr lang="fr-FR" sz="2000">
              <a:solidFill>
                <a:srgbClr val="FF0000"/>
              </a:solidFill>
            </a:rPr>
            <a:t>DE SAISIE</a:t>
          </a:r>
        </a:p>
      </xdr:txBody>
    </xdr:sp>
    <xdr:clientData/>
  </xdr:twoCellAnchor>
  <xdr:twoCellAnchor>
    <xdr:from>
      <xdr:col>11</xdr:col>
      <xdr:colOff>502920</xdr:colOff>
      <xdr:row>19</xdr:row>
      <xdr:rowOff>114300</xdr:rowOff>
    </xdr:from>
    <xdr:to>
      <xdr:col>15</xdr:col>
      <xdr:colOff>160020</xdr:colOff>
      <xdr:row>25</xdr:row>
      <xdr:rowOff>30480</xdr:rowOff>
    </xdr:to>
    <xdr:sp macro="[0]!Appel_Form2" textlink="">
      <xdr:nvSpPr>
        <xdr:cNvPr id="6" name="Organigramme : Alternative 5"/>
        <xdr:cNvSpPr/>
      </xdr:nvSpPr>
      <xdr:spPr>
        <a:xfrm>
          <a:off x="9220200" y="3589020"/>
          <a:ext cx="2827020" cy="1013460"/>
        </a:xfrm>
        <a:prstGeom prst="flowChartAlternateProcess">
          <a:avLst/>
        </a:prstGeom>
        <a:solidFill>
          <a:schemeClr val="accent1">
            <a:lumMod val="60000"/>
            <a:lumOff val="40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>
              <a:solidFill>
                <a:srgbClr val="FF0000"/>
              </a:solidFill>
            </a:rPr>
            <a:t>ACCES FORMULAIRE</a:t>
          </a:r>
        </a:p>
        <a:p>
          <a:pPr algn="ctr"/>
          <a:r>
            <a:rPr lang="fr-FR" sz="2000">
              <a:solidFill>
                <a:srgbClr val="FF0000"/>
              </a:solidFill>
            </a:rPr>
            <a:t>AJOUT EMPUNTEUR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533400</xdr:colOff>
      <xdr:row>49</xdr:row>
      <xdr:rowOff>6350</xdr:rowOff>
    </xdr:from>
    <xdr:to>
      <xdr:col>8</xdr:col>
      <xdr:colOff>347400</xdr:colOff>
      <xdr:row>50</xdr:row>
      <xdr:rowOff>2200</xdr:rowOff>
    </xdr:to>
    <xdr:sp macro="[0]!DupliquerOptionButtons" textlink="">
      <xdr:nvSpPr>
        <xdr:cNvPr id="2" name="Rectangle 1">
          <a:extLst>
            <a:ext uri="{FF2B5EF4-FFF2-40B4-BE49-F238E27FC236}">
              <a16:creationId xmlns="" xmlns:a16="http://schemas.microsoft.com/office/drawing/2014/main" id="{1A63EADA-1587-4AF8-A17E-AE164210C1A4}"/>
            </a:ext>
          </a:extLst>
        </xdr:cNvPr>
        <xdr:cNvSpPr/>
      </xdr:nvSpPr>
      <xdr:spPr>
        <a:xfrm>
          <a:off x="5867400" y="5530850"/>
          <a:ext cx="576000" cy="180000"/>
        </a:xfrm>
        <a:prstGeom prst="rect">
          <a:avLst/>
        </a:prstGeom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chemeClr val="bg1"/>
              </a:solidFill>
            </a:rPr>
            <a:t>Clic !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769620</xdr:colOff>
      <xdr:row>0</xdr:row>
      <xdr:rowOff>0</xdr:rowOff>
    </xdr:from>
    <xdr:to>
      <xdr:col>7</xdr:col>
      <xdr:colOff>464820</xdr:colOff>
      <xdr:row>1</xdr:row>
      <xdr:rowOff>220980</xdr:rowOff>
    </xdr:to>
    <xdr:sp macro="[0]!ChangerMois_S" textlink="">
      <xdr:nvSpPr>
        <xdr:cNvPr id="2" name="Organigramme : Alternative 1"/>
        <xdr:cNvSpPr/>
      </xdr:nvSpPr>
      <xdr:spPr>
        <a:xfrm>
          <a:off x="5737860" y="0"/>
          <a:ext cx="1318260" cy="548640"/>
        </a:xfrm>
        <a:prstGeom prst="flowChartAlternateProcess">
          <a:avLst/>
        </a:prstGeom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Mois suivant</a:t>
          </a:r>
        </a:p>
      </xdr:txBody>
    </xdr:sp>
    <xdr:clientData/>
  </xdr:twoCellAnchor>
  <xdr:twoCellAnchor>
    <xdr:from>
      <xdr:col>9</xdr:col>
      <xdr:colOff>708660</xdr:colOff>
      <xdr:row>0</xdr:row>
      <xdr:rowOff>0</xdr:rowOff>
    </xdr:from>
    <xdr:to>
      <xdr:col>12</xdr:col>
      <xdr:colOff>525780</xdr:colOff>
      <xdr:row>2</xdr:row>
      <xdr:rowOff>15240</xdr:rowOff>
    </xdr:to>
    <xdr:sp macro="[0]!Appel_Form" textlink="">
      <xdr:nvSpPr>
        <xdr:cNvPr id="4" name="Organigramme : Alternative 3"/>
        <xdr:cNvSpPr/>
      </xdr:nvSpPr>
      <xdr:spPr>
        <a:xfrm>
          <a:off x="8770620" y="0"/>
          <a:ext cx="2202180" cy="701040"/>
        </a:xfrm>
        <a:prstGeom prst="flowChartAlternateProcess">
          <a:avLst/>
        </a:prstGeom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APPEL FORMULAIRE</a:t>
          </a:r>
        </a:p>
        <a:p>
          <a:pPr algn="ctr"/>
          <a:r>
            <a:rPr lang="fr-FR" sz="1100" b="1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DE</a:t>
          </a:r>
          <a:r>
            <a:rPr lang="fr-FR" sz="1100" b="1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 SAISIE</a:t>
          </a:r>
          <a:endParaRPr lang="fr-FR" sz="1100" b="1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7</xdr:col>
      <xdr:colOff>480060</xdr:colOff>
      <xdr:row>0</xdr:row>
      <xdr:rowOff>0</xdr:rowOff>
    </xdr:from>
    <xdr:to>
      <xdr:col>9</xdr:col>
      <xdr:colOff>411480</xdr:colOff>
      <xdr:row>1</xdr:row>
      <xdr:rowOff>220980</xdr:rowOff>
    </xdr:to>
    <xdr:sp macro="[0]!ChangerMois_P" textlink="">
      <xdr:nvSpPr>
        <xdr:cNvPr id="6" name="Organigramme : Alternative 5"/>
        <xdr:cNvSpPr/>
      </xdr:nvSpPr>
      <xdr:spPr>
        <a:xfrm>
          <a:off x="7071360" y="0"/>
          <a:ext cx="1402080" cy="548640"/>
        </a:xfrm>
        <a:prstGeom prst="flowChartAlternateProcess">
          <a:avLst/>
        </a:prstGeom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Mois précédent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3" name="T_Emprunts" displayName="T_Emprunts" ref="A2:K3" insertRow="1" totalsRowShown="0">
  <autoFilter ref="A2:K3"/>
  <tableColumns count="11">
    <tableColumn id="1" name="Id"/>
    <tableColumn id="2" name="Emprunteur"/>
    <tableColumn id="3" name="Responsable"/>
    <tableColumn id="4" name="Téléphone" dataDxfId="43"/>
    <tableColumn id="5" name="Mail" dataCellStyle="Lien hypertexte"/>
    <tableColumn id="6" name="Matériel emprunté"/>
    <tableColumn id="15" name="Référence" dataDxfId="42"/>
    <tableColumn id="16" name="Qté" dataDxfId="41"/>
    <tableColumn id="14" name="Dte emprunt" dataDxfId="40"/>
    <tableColumn id="7" name="Durée"/>
    <tableColumn id="10" name="Date Restitution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_BDD" displayName="T_BDD" ref="A2:E12" totalsRowShown="0">
  <autoFilter ref="A2:E12"/>
  <tableColumns count="5">
    <tableColumn id="1" name="Ref"/>
    <tableColumn id="2" name="dénomination"/>
    <tableColumn id="3" name="Qté initiale"/>
    <tableColumn id="4" name="Qté en stock" dataDxfId="39">
      <calculatedColumnFormula>T_BDD[[#This Row],[Qté initiale]]-SUMIFS(T_Emprunts[Qté],T_Emprunts[Matériel emprunté],T_BDD[[#This Row],[dénomination]],T_Emprunts[Date Restitution],"")</calculatedColumnFormula>
    </tableColumn>
    <tableColumn id="5" name="Tarif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1" name="T_Asso" displayName="T_Asso" ref="A1:D13" totalsRowShown="0">
  <autoFilter ref="A1:D13"/>
  <tableColumns count="4">
    <tableColumn id="1" name="Nom des emprunteurs"/>
    <tableColumn id="2" name="Responsable"/>
    <tableColumn id="3" name="Tél"/>
    <tableColumn id="4" name="Mail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4" name="T_Cal" displayName="T_Cal" ref="A3:M34" totalsRowShown="0" headerRowDxfId="38" dataDxfId="37" totalsRowDxfId="36">
  <autoFilter ref="A3:M34"/>
  <tableColumns count="13">
    <tableColumn id="1" name="Jour" dataDxfId="35" totalsRowDxfId="34"/>
    <tableColumn id="5" name="ASSO1" dataDxfId="33" totalsRowDxfId="32"/>
    <tableColumn id="2" name="ASSO2" dataDxfId="31" totalsRowDxfId="30"/>
    <tableColumn id="3" name="ASSO3" dataDxfId="29" totalsRowDxfId="28"/>
    <tableColumn id="6" name="ASSO4" dataDxfId="27" totalsRowDxfId="26"/>
    <tableColumn id="7" name="ASSO5" dataDxfId="25" totalsRowDxfId="24"/>
    <tableColumn id="8" name="ASSO6" dataDxfId="23" totalsRowDxfId="22"/>
    <tableColumn id="9" name="ASSO7" dataDxfId="21" totalsRowDxfId="20"/>
    <tableColumn id="10" name="ASSO8" dataDxfId="19" totalsRowDxfId="18"/>
    <tableColumn id="11" name="ASSO9" dataDxfId="17" totalsRowDxfId="16"/>
    <tableColumn id="12" name="ASSO10" dataDxfId="15" totalsRowDxfId="14"/>
    <tableColumn id="13" name="ASSO11" dataDxfId="13" totalsRowDxfId="12"/>
    <tableColumn id="14" name="ASSO12" dataDxfId="11" totalsRowDxfId="1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2.xml"/><Relationship Id="rId1" Type="http://schemas.openxmlformats.org/officeDocument/2006/relationships/hyperlink" Target="mailto:asso1@orange.fr" TargetMode="Externa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F15" sqref="F15"/>
    </sheetView>
  </sheetViews>
  <sheetFormatPr baseColWidth="10" defaultRowHeight="14.4" x14ac:dyDescent="0.3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2:K3"/>
  <sheetViews>
    <sheetView workbookViewId="0">
      <selection activeCell="E14" sqref="E14"/>
    </sheetView>
  </sheetViews>
  <sheetFormatPr baseColWidth="10" defaultRowHeight="14.4" x14ac:dyDescent="0.3"/>
  <cols>
    <col min="1" max="1" width="5.6640625" customWidth="1"/>
    <col min="2" max="2" width="13" customWidth="1"/>
    <col min="3" max="3" width="13.44140625" customWidth="1"/>
    <col min="4" max="4" width="16.6640625" customWidth="1"/>
    <col min="5" max="5" width="20.88671875" customWidth="1"/>
    <col min="6" max="6" width="21.88671875" customWidth="1"/>
    <col min="7" max="7" width="19.5546875" customWidth="1"/>
    <col min="8" max="8" width="6.77734375" customWidth="1"/>
    <col min="9" max="9" width="15.6640625" customWidth="1"/>
    <col min="10" max="10" width="9" customWidth="1"/>
  </cols>
  <sheetData>
    <row r="2" spans="1:11" x14ac:dyDescent="0.3">
      <c r="A2" t="s">
        <v>37</v>
      </c>
      <c r="B2" t="s">
        <v>38</v>
      </c>
      <c r="C2" t="s">
        <v>10</v>
      </c>
      <c r="D2" t="s">
        <v>39</v>
      </c>
      <c r="E2" t="s">
        <v>40</v>
      </c>
      <c r="F2" t="s">
        <v>42</v>
      </c>
      <c r="G2" t="s">
        <v>46</v>
      </c>
      <c r="H2" t="s">
        <v>48</v>
      </c>
      <c r="I2" t="s">
        <v>47</v>
      </c>
      <c r="J2" t="s">
        <v>41</v>
      </c>
      <c r="K2" t="s">
        <v>43</v>
      </c>
    </row>
    <row r="3" spans="1:11" x14ac:dyDescent="0.3">
      <c r="D3" s="12"/>
      <c r="E3" s="13"/>
      <c r="G3" s="14"/>
      <c r="H3" s="15"/>
      <c r="I3" s="14"/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E12"/>
  <sheetViews>
    <sheetView workbookViewId="0">
      <selection activeCell="G9" sqref="G9"/>
    </sheetView>
  </sheetViews>
  <sheetFormatPr baseColWidth="10" defaultRowHeight="14.4" x14ac:dyDescent="0.3"/>
  <cols>
    <col min="2" max="2" width="26" customWidth="1"/>
    <col min="3" max="3" width="11.88671875" customWidth="1"/>
    <col min="4" max="4" width="13.33203125" customWidth="1"/>
  </cols>
  <sheetData>
    <row r="1" spans="1:5" x14ac:dyDescent="0.3">
      <c r="A1" s="31" t="s">
        <v>16</v>
      </c>
      <c r="B1" s="31"/>
      <c r="C1" s="31"/>
      <c r="D1" s="31"/>
      <c r="E1" s="31"/>
    </row>
    <row r="2" spans="1:5" x14ac:dyDescent="0.3">
      <c r="A2" t="s">
        <v>12</v>
      </c>
      <c r="B2" t="s">
        <v>13</v>
      </c>
      <c r="C2" t="s">
        <v>14</v>
      </c>
      <c r="D2" t="s">
        <v>15</v>
      </c>
      <c r="E2" t="s">
        <v>92</v>
      </c>
    </row>
    <row r="3" spans="1:5" x14ac:dyDescent="0.3">
      <c r="A3" t="s">
        <v>17</v>
      </c>
      <c r="B3" t="s">
        <v>18</v>
      </c>
      <c r="C3">
        <v>8</v>
      </c>
      <c r="D3">
        <f>T_BDD[[#This Row],[Qté initiale]]-SUMIFS(T_Emprunts[Qté],T_Emprunts[Matériel emprunté],T_BDD[[#This Row],[dénomination]],T_Emprunts[Date Restitution],"")</f>
        <v>8</v>
      </c>
    </row>
    <row r="4" spans="1:5" x14ac:dyDescent="0.3">
      <c r="A4" t="s">
        <v>19</v>
      </c>
      <c r="B4" t="s">
        <v>20</v>
      </c>
      <c r="C4">
        <v>1</v>
      </c>
      <c r="D4">
        <f>T_BDD[[#This Row],[Qté initiale]]-SUMIFS(T_Emprunts[Qté],T_Emprunts[Matériel emprunté],T_BDD[[#This Row],[dénomination]],T_Emprunts[Date Restitution],"")</f>
        <v>1</v>
      </c>
    </row>
    <row r="5" spans="1:5" x14ac:dyDescent="0.3">
      <c r="A5" t="s">
        <v>21</v>
      </c>
      <c r="B5" t="s">
        <v>22</v>
      </c>
      <c r="C5">
        <v>3</v>
      </c>
      <c r="D5">
        <f>T_BDD[[#This Row],[Qté initiale]]-SUMIFS(T_Emprunts[Qté],T_Emprunts[Matériel emprunté],T_BDD[[#This Row],[dénomination]],T_Emprunts[Date Restitution],"")</f>
        <v>3</v>
      </c>
    </row>
    <row r="6" spans="1:5" x14ac:dyDescent="0.3">
      <c r="A6" t="s">
        <v>23</v>
      </c>
      <c r="B6" t="s">
        <v>24</v>
      </c>
      <c r="C6">
        <v>7</v>
      </c>
      <c r="D6">
        <f>T_BDD[[#This Row],[Qté initiale]]-SUMIFS(T_Emprunts[Qté],T_Emprunts[Matériel emprunté],T_BDD[[#This Row],[dénomination]],T_Emprunts[Date Restitution],"")</f>
        <v>7</v>
      </c>
    </row>
    <row r="7" spans="1:5" x14ac:dyDescent="0.3">
      <c r="A7" t="s">
        <v>25</v>
      </c>
      <c r="B7" t="s">
        <v>26</v>
      </c>
      <c r="C7">
        <v>23</v>
      </c>
      <c r="D7">
        <f>T_BDD[[#This Row],[Qté initiale]]-SUMIFS(T_Emprunts[Qté],T_Emprunts[Matériel emprunté],T_BDD[[#This Row],[dénomination]],T_Emprunts[Date Restitution],"")</f>
        <v>23</v>
      </c>
    </row>
    <row r="8" spans="1:5" x14ac:dyDescent="0.3">
      <c r="A8" t="s">
        <v>27</v>
      </c>
      <c r="B8" t="s">
        <v>28</v>
      </c>
      <c r="C8">
        <v>45</v>
      </c>
      <c r="D8">
        <f>T_BDD[[#This Row],[Qté initiale]]-SUMIFS(T_Emprunts[Qté],T_Emprunts[Matériel emprunté],T_BDD[[#This Row],[dénomination]],T_Emprunts[Date Restitution],"")</f>
        <v>45</v>
      </c>
    </row>
    <row r="9" spans="1:5" x14ac:dyDescent="0.3">
      <c r="A9" t="s">
        <v>29</v>
      </c>
      <c r="B9" t="s">
        <v>30</v>
      </c>
      <c r="C9">
        <v>130</v>
      </c>
      <c r="D9">
        <f>T_BDD[[#This Row],[Qté initiale]]-SUMIFS(T_Emprunts[Qté],T_Emprunts[Matériel emprunté],T_BDD[[#This Row],[dénomination]],T_Emprunts[Date Restitution],"")</f>
        <v>130</v>
      </c>
    </row>
    <row r="10" spans="1:5" x14ac:dyDescent="0.3">
      <c r="A10" t="s">
        <v>31</v>
      </c>
      <c r="B10" t="s">
        <v>32</v>
      </c>
      <c r="C10">
        <v>41</v>
      </c>
      <c r="D10">
        <f>T_BDD[[#This Row],[Qté initiale]]-SUMIFS(T_Emprunts[Qté],T_Emprunts[Matériel emprunté],T_BDD[[#This Row],[dénomination]],T_Emprunts[Date Restitution],"")</f>
        <v>41</v>
      </c>
    </row>
    <row r="11" spans="1:5" x14ac:dyDescent="0.3">
      <c r="A11" t="s">
        <v>33</v>
      </c>
      <c r="B11" t="s">
        <v>34</v>
      </c>
      <c r="C11">
        <v>20</v>
      </c>
      <c r="D11">
        <f>T_BDD[[#This Row],[Qté initiale]]-SUMIFS(T_Emprunts[Qté],T_Emprunts[Matériel emprunté],T_BDD[[#This Row],[dénomination]],T_Emprunts[Date Restitution],"")</f>
        <v>20</v>
      </c>
    </row>
    <row r="12" spans="1:5" x14ac:dyDescent="0.3">
      <c r="A12" t="s">
        <v>35</v>
      </c>
      <c r="B12" t="s">
        <v>36</v>
      </c>
      <c r="C12">
        <v>20</v>
      </c>
      <c r="D12">
        <f>T_BDD[[#This Row],[Qté initiale]]-SUMIFS(T_Emprunts[Qté],T_Emprunts[Matériel emprunté],T_BDD[[#This Row],[dénomination]],T_Emprunts[Date Restitution],"")</f>
        <v>20</v>
      </c>
    </row>
  </sheetData>
  <mergeCells count="1">
    <mergeCell ref="A1:E1"/>
  </mergeCells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F42"/>
  <sheetViews>
    <sheetView workbookViewId="0">
      <selection activeCell="B8" sqref="B8"/>
    </sheetView>
  </sheetViews>
  <sheetFormatPr baseColWidth="10" defaultRowHeight="14.4" x14ac:dyDescent="0.3"/>
  <cols>
    <col min="1" max="1" width="31.44140625" customWidth="1"/>
    <col min="2" max="2" width="22.33203125" customWidth="1"/>
    <col min="3" max="3" width="15.44140625" customWidth="1"/>
    <col min="4" max="4" width="17.6640625" customWidth="1"/>
  </cols>
  <sheetData>
    <row r="1" spans="1:266" x14ac:dyDescent="0.3">
      <c r="A1" t="s">
        <v>7</v>
      </c>
      <c r="B1" t="s">
        <v>10</v>
      </c>
      <c r="C1" t="s">
        <v>11</v>
      </c>
      <c r="D1" t="s">
        <v>40</v>
      </c>
      <c r="AX1" t="s">
        <v>0</v>
      </c>
      <c r="JE1" t="s">
        <v>17</v>
      </c>
      <c r="JF1" t="s">
        <v>17</v>
      </c>
    </row>
    <row r="2" spans="1:266" x14ac:dyDescent="0.3">
      <c r="A2" t="s">
        <v>8</v>
      </c>
      <c r="B2" t="s">
        <v>44</v>
      </c>
      <c r="C2" s="12">
        <v>102030406</v>
      </c>
      <c r="D2" s="13" t="s">
        <v>45</v>
      </c>
      <c r="AX2" t="s">
        <v>1</v>
      </c>
      <c r="JE2" t="s">
        <v>23</v>
      </c>
      <c r="JF2" t="s">
        <v>23</v>
      </c>
    </row>
    <row r="3" spans="1:266" x14ac:dyDescent="0.3">
      <c r="A3" t="s">
        <v>9</v>
      </c>
      <c r="B3" t="s">
        <v>49</v>
      </c>
      <c r="C3" s="12" t="s">
        <v>50</v>
      </c>
      <c r="D3" s="13" t="s">
        <v>51</v>
      </c>
      <c r="AX3" t="s">
        <v>2</v>
      </c>
      <c r="JD3" t="s">
        <v>27</v>
      </c>
    </row>
    <row r="4" spans="1:266" x14ac:dyDescent="0.3">
      <c r="A4" t="s">
        <v>67</v>
      </c>
    </row>
    <row r="5" spans="1:266" x14ac:dyDescent="0.3">
      <c r="A5" t="s">
        <v>68</v>
      </c>
    </row>
    <row r="6" spans="1:266" x14ac:dyDescent="0.3">
      <c r="A6" t="s">
        <v>69</v>
      </c>
    </row>
    <row r="7" spans="1:266" x14ac:dyDescent="0.3">
      <c r="A7" t="s">
        <v>70</v>
      </c>
    </row>
    <row r="8" spans="1:266" x14ac:dyDescent="0.3">
      <c r="A8" t="s">
        <v>71</v>
      </c>
    </row>
    <row r="9" spans="1:266" x14ac:dyDescent="0.3">
      <c r="A9" t="s">
        <v>72</v>
      </c>
    </row>
    <row r="10" spans="1:266" x14ac:dyDescent="0.3">
      <c r="A10" t="s">
        <v>73</v>
      </c>
    </row>
    <row r="11" spans="1:266" x14ac:dyDescent="0.3">
      <c r="A11" t="s">
        <v>74</v>
      </c>
    </row>
    <row r="12" spans="1:266" x14ac:dyDescent="0.3">
      <c r="A12" t="s">
        <v>75</v>
      </c>
    </row>
    <row r="13" spans="1:266" x14ac:dyDescent="0.3">
      <c r="A13" t="s">
        <v>76</v>
      </c>
    </row>
    <row r="31" spans="1:3" x14ac:dyDescent="0.3">
      <c r="A31" s="1" t="s">
        <v>3</v>
      </c>
      <c r="C31" t="s">
        <v>5</v>
      </c>
    </row>
    <row r="32" spans="1:3" x14ac:dyDescent="0.3">
      <c r="C32" t="s">
        <v>6</v>
      </c>
    </row>
    <row r="33" spans="1:3" x14ac:dyDescent="0.3">
      <c r="A33" s="2" t="s">
        <v>17</v>
      </c>
      <c r="C33" t="s">
        <v>4</v>
      </c>
    </row>
    <row r="34" spans="1:3" x14ac:dyDescent="0.3">
      <c r="A34" s="3" t="s">
        <v>19</v>
      </c>
    </row>
    <row r="35" spans="1:3" x14ac:dyDescent="0.3">
      <c r="A35" s="5" t="s">
        <v>21</v>
      </c>
    </row>
    <row r="36" spans="1:3" x14ac:dyDescent="0.3">
      <c r="A36" s="6" t="s">
        <v>23</v>
      </c>
    </row>
    <row r="37" spans="1:3" x14ac:dyDescent="0.3">
      <c r="A37" s="7" t="s">
        <v>25</v>
      </c>
    </row>
    <row r="38" spans="1:3" x14ac:dyDescent="0.3">
      <c r="A38" s="8" t="s">
        <v>27</v>
      </c>
    </row>
    <row r="39" spans="1:3" x14ac:dyDescent="0.3">
      <c r="A39" s="9" t="s">
        <v>29</v>
      </c>
    </row>
    <row r="40" spans="1:3" x14ac:dyDescent="0.3">
      <c r="A40" s="10" t="s">
        <v>31</v>
      </c>
    </row>
    <row r="41" spans="1:3" x14ac:dyDescent="0.3">
      <c r="A41" s="4" t="s">
        <v>33</v>
      </c>
    </row>
    <row r="42" spans="1:3" x14ac:dyDescent="0.3">
      <c r="A42" s="11" t="s">
        <v>35</v>
      </c>
    </row>
  </sheetData>
  <hyperlinks>
    <hyperlink ref="D2" r:id="rId1"/>
  </hyperlinks>
  <pageMargins left="0.7" right="0.7" top="0.75" bottom="0.75" header="0.3" footer="0.3"/>
  <drawing r:id="rId2"/>
  <tableParts count="1">
    <tablePart r:id="rId3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pageSetUpPr fitToPage="1"/>
  </sheetPr>
  <dimension ref="A1:M34"/>
  <sheetViews>
    <sheetView tabSelected="1" workbookViewId="0">
      <selection activeCell="D9" sqref="D9"/>
    </sheetView>
  </sheetViews>
  <sheetFormatPr baseColWidth="10" defaultRowHeight="12" x14ac:dyDescent="0.25"/>
  <cols>
    <col min="1" max="1" width="24.77734375" style="16" customWidth="1"/>
    <col min="2" max="2" width="11.77734375" style="16" customWidth="1"/>
    <col min="3" max="3" width="12.5546875" style="16" customWidth="1"/>
    <col min="4" max="4" width="11.21875" style="16" customWidth="1"/>
    <col min="5" max="5" width="12.109375" style="16" customWidth="1"/>
    <col min="6" max="6" width="13.33203125" style="16" customWidth="1"/>
    <col min="7" max="7" width="10.33203125" style="16" customWidth="1"/>
    <col min="8" max="8" width="9.88671875" style="16" customWidth="1"/>
    <col min="9" max="9" width="11.5546875" style="16"/>
    <col min="10" max="10" width="11.6640625" style="16" customWidth="1"/>
    <col min="11" max="11" width="11.5546875" style="16" customWidth="1"/>
    <col min="12" max="16384" width="11.5546875" style="16"/>
  </cols>
  <sheetData>
    <row r="1" spans="1:13" ht="25.8" x14ac:dyDescent="0.5">
      <c r="A1" s="32" t="s">
        <v>77</v>
      </c>
      <c r="B1" s="32"/>
      <c r="C1" s="32"/>
      <c r="D1" s="32"/>
      <c r="E1" s="32"/>
      <c r="F1" s="32"/>
      <c r="G1" s="32"/>
      <c r="H1" s="32"/>
      <c r="I1" s="23">
        <v>9</v>
      </c>
      <c r="J1" s="22"/>
    </row>
    <row r="2" spans="1:13" ht="28.2" customHeight="1" x14ac:dyDescent="0.25">
      <c r="A2" s="21">
        <f>DATE($B$2,$I$1,1)</f>
        <v>45901</v>
      </c>
      <c r="B2" s="20">
        <v>2025</v>
      </c>
    </row>
    <row r="3" spans="1:13" ht="15.6" x14ac:dyDescent="0.3">
      <c r="A3" s="19" t="s">
        <v>66</v>
      </c>
      <c r="B3" s="17" t="s">
        <v>8</v>
      </c>
      <c r="C3" s="19" t="s">
        <v>9</v>
      </c>
      <c r="D3" s="19" t="s">
        <v>67</v>
      </c>
      <c r="E3" s="19" t="s">
        <v>68</v>
      </c>
      <c r="F3" s="19" t="s">
        <v>69</v>
      </c>
      <c r="G3" s="19" t="s">
        <v>70</v>
      </c>
      <c r="H3" s="19" t="s">
        <v>71</v>
      </c>
      <c r="I3" s="19" t="s">
        <v>72</v>
      </c>
      <c r="J3" s="19" t="s">
        <v>73</v>
      </c>
      <c r="K3" s="19" t="s">
        <v>74</v>
      </c>
      <c r="L3" s="19" t="s">
        <v>75</v>
      </c>
      <c r="M3" s="19" t="s">
        <v>76</v>
      </c>
    </row>
    <row r="4" spans="1:13" ht="15.6" x14ac:dyDescent="0.3">
      <c r="A4" s="18">
        <f>DATE($B$2,$I$1,1)</f>
        <v>45901</v>
      </c>
      <c r="B4" s="24"/>
      <c r="C4" s="25"/>
      <c r="D4" s="25"/>
      <c r="E4" s="26"/>
      <c r="F4" s="27"/>
      <c r="G4" s="27"/>
      <c r="H4" s="27"/>
      <c r="I4" s="27"/>
      <c r="J4" s="24"/>
      <c r="K4" s="24"/>
      <c r="L4" s="27"/>
      <c r="M4" s="27"/>
    </row>
    <row r="5" spans="1:13" ht="15.6" x14ac:dyDescent="0.3">
      <c r="A5" s="18">
        <f t="shared" ref="A5:A31" si="0">A4+1</f>
        <v>45902</v>
      </c>
      <c r="B5" s="24"/>
      <c r="C5" s="25"/>
      <c r="D5" s="25"/>
      <c r="E5" s="26"/>
      <c r="F5" s="27"/>
      <c r="G5" s="27"/>
      <c r="H5" s="27"/>
      <c r="I5" s="27"/>
      <c r="J5" s="24"/>
      <c r="K5" s="24"/>
      <c r="L5" s="27"/>
      <c r="M5" s="27"/>
    </row>
    <row r="6" spans="1:13" ht="15.6" x14ac:dyDescent="0.3">
      <c r="A6" s="18">
        <f t="shared" si="0"/>
        <v>45903</v>
      </c>
      <c r="B6" s="24"/>
      <c r="C6" s="25"/>
      <c r="D6" s="25"/>
      <c r="E6" s="26"/>
      <c r="F6" s="27"/>
      <c r="G6" s="27"/>
      <c r="H6" s="27"/>
      <c r="I6" s="27"/>
      <c r="J6" s="24"/>
      <c r="K6" s="24"/>
      <c r="L6" s="27"/>
      <c r="M6" s="27"/>
    </row>
    <row r="7" spans="1:13" ht="15.6" x14ac:dyDescent="0.3">
      <c r="A7" s="18">
        <f t="shared" si="0"/>
        <v>45904</v>
      </c>
      <c r="B7" s="24"/>
      <c r="C7" s="25"/>
      <c r="D7" s="25"/>
      <c r="E7" s="26"/>
      <c r="F7" s="27"/>
      <c r="G7" s="27"/>
      <c r="H7" s="27"/>
      <c r="I7" s="27"/>
      <c r="J7" s="24"/>
      <c r="K7" s="24"/>
      <c r="L7" s="27"/>
      <c r="M7" s="27"/>
    </row>
    <row r="8" spans="1:13" ht="15.6" x14ac:dyDescent="0.3">
      <c r="A8" s="18">
        <f t="shared" si="0"/>
        <v>45905</v>
      </c>
      <c r="B8" s="24"/>
      <c r="C8" s="25"/>
      <c r="D8" s="25"/>
      <c r="E8" s="26"/>
      <c r="F8" s="27"/>
      <c r="G8" s="27"/>
      <c r="H8" s="27"/>
      <c r="I8" s="27"/>
      <c r="J8" s="24"/>
      <c r="K8" s="24"/>
      <c r="L8" s="27"/>
      <c r="M8" s="27"/>
    </row>
    <row r="9" spans="1:13" ht="15.6" x14ac:dyDescent="0.3">
      <c r="A9" s="18">
        <f t="shared" si="0"/>
        <v>45906</v>
      </c>
      <c r="B9" s="24"/>
      <c r="C9" s="25"/>
      <c r="D9" s="25"/>
      <c r="E9" s="26"/>
      <c r="F9" s="27"/>
      <c r="G9" s="27"/>
      <c r="H9" s="27"/>
      <c r="I9" s="27"/>
      <c r="J9" s="24"/>
      <c r="K9" s="24"/>
      <c r="L9" s="27"/>
      <c r="M9" s="27"/>
    </row>
    <row r="10" spans="1:13" ht="15.6" x14ac:dyDescent="0.3">
      <c r="A10" s="18">
        <f t="shared" si="0"/>
        <v>45907</v>
      </c>
      <c r="B10" s="24"/>
      <c r="C10" s="25"/>
      <c r="D10" s="25"/>
      <c r="E10" s="26"/>
      <c r="F10" s="27"/>
      <c r="G10" s="27"/>
      <c r="H10" s="27"/>
      <c r="I10" s="27"/>
      <c r="J10" s="24"/>
      <c r="K10" s="24"/>
      <c r="L10" s="27"/>
      <c r="M10" s="27"/>
    </row>
    <row r="11" spans="1:13" ht="15.6" x14ac:dyDescent="0.3">
      <c r="A11" s="18">
        <f t="shared" si="0"/>
        <v>45908</v>
      </c>
      <c r="B11" s="24"/>
      <c r="C11" s="25"/>
      <c r="D11" s="25"/>
      <c r="E11" s="26"/>
      <c r="F11" s="27"/>
      <c r="G11" s="27"/>
      <c r="H11" s="27"/>
      <c r="I11" s="27"/>
      <c r="J11" s="24"/>
      <c r="K11" s="24"/>
      <c r="L11" s="27"/>
      <c r="M11" s="27"/>
    </row>
    <row r="12" spans="1:13" ht="15.6" x14ac:dyDescent="0.3">
      <c r="A12" s="18">
        <f t="shared" si="0"/>
        <v>45909</v>
      </c>
      <c r="B12" s="24"/>
      <c r="C12" s="25"/>
      <c r="D12" s="25"/>
      <c r="E12" s="26"/>
      <c r="F12" s="27"/>
      <c r="G12" s="27"/>
      <c r="H12" s="27"/>
      <c r="I12" s="27"/>
      <c r="J12" s="24"/>
      <c r="K12" s="24"/>
      <c r="L12" s="27"/>
      <c r="M12" s="27"/>
    </row>
    <row r="13" spans="1:13" ht="15.6" x14ac:dyDescent="0.3">
      <c r="A13" s="18">
        <f t="shared" si="0"/>
        <v>45910</v>
      </c>
      <c r="B13" s="24"/>
      <c r="C13" s="25"/>
      <c r="D13" s="25"/>
      <c r="E13" s="26"/>
      <c r="F13" s="27"/>
      <c r="G13" s="27"/>
      <c r="H13" s="27"/>
      <c r="I13" s="27"/>
      <c r="J13" s="24"/>
      <c r="K13" s="24"/>
      <c r="L13" s="27"/>
      <c r="M13" s="27"/>
    </row>
    <row r="14" spans="1:13" ht="15.6" x14ac:dyDescent="0.3">
      <c r="A14" s="18">
        <f t="shared" si="0"/>
        <v>45911</v>
      </c>
      <c r="B14" s="24"/>
      <c r="C14" s="25"/>
      <c r="D14" s="25"/>
      <c r="E14" s="26"/>
      <c r="F14" s="27"/>
      <c r="G14" s="27"/>
      <c r="H14" s="27"/>
      <c r="I14" s="27"/>
      <c r="J14" s="24"/>
      <c r="K14" s="24"/>
      <c r="L14" s="27"/>
      <c r="M14" s="27"/>
    </row>
    <row r="15" spans="1:13" ht="15.6" x14ac:dyDescent="0.3">
      <c r="A15" s="18">
        <f t="shared" si="0"/>
        <v>45912</v>
      </c>
      <c r="B15" s="24"/>
      <c r="C15" s="25"/>
      <c r="D15" s="25"/>
      <c r="E15" s="26"/>
      <c r="F15" s="27"/>
      <c r="G15" s="27"/>
      <c r="H15" s="27"/>
      <c r="I15" s="27"/>
      <c r="J15" s="27"/>
      <c r="K15" s="27"/>
      <c r="L15" s="27"/>
      <c r="M15" s="27"/>
    </row>
    <row r="16" spans="1:13" ht="15.6" x14ac:dyDescent="0.3">
      <c r="A16" s="18">
        <f t="shared" si="0"/>
        <v>45913</v>
      </c>
      <c r="B16" s="24"/>
      <c r="C16" s="25"/>
      <c r="D16" s="25"/>
      <c r="E16" s="26"/>
      <c r="F16" s="27"/>
      <c r="G16" s="27"/>
      <c r="H16" s="27"/>
      <c r="I16" s="27"/>
      <c r="J16" s="27"/>
      <c r="K16" s="27"/>
      <c r="L16" s="27"/>
      <c r="M16" s="27"/>
    </row>
    <row r="17" spans="1:13" ht="15.6" x14ac:dyDescent="0.3">
      <c r="A17" s="18">
        <f t="shared" si="0"/>
        <v>45914</v>
      </c>
      <c r="B17" s="24"/>
      <c r="C17" s="25"/>
      <c r="D17" s="25"/>
      <c r="E17" s="26"/>
      <c r="F17" s="27"/>
      <c r="G17" s="27"/>
      <c r="H17" s="27"/>
      <c r="I17" s="27"/>
      <c r="J17" s="27"/>
      <c r="K17" s="27"/>
      <c r="L17" s="27"/>
      <c r="M17" s="27"/>
    </row>
    <row r="18" spans="1:13" ht="15.6" x14ac:dyDescent="0.3">
      <c r="A18" s="18">
        <f t="shared" si="0"/>
        <v>45915</v>
      </c>
      <c r="B18" s="24"/>
      <c r="C18" s="25"/>
      <c r="D18" s="25"/>
      <c r="E18" s="26"/>
      <c r="F18" s="27"/>
      <c r="G18" s="27"/>
      <c r="H18" s="27"/>
      <c r="I18" s="27"/>
      <c r="J18" s="27"/>
      <c r="K18" s="27"/>
      <c r="L18" s="27"/>
      <c r="M18" s="27"/>
    </row>
    <row r="19" spans="1:13" ht="15.6" x14ac:dyDescent="0.3">
      <c r="A19" s="18">
        <f t="shared" si="0"/>
        <v>45916</v>
      </c>
      <c r="B19" s="24"/>
      <c r="C19" s="25"/>
      <c r="D19" s="25"/>
      <c r="E19" s="26"/>
      <c r="F19" s="27"/>
      <c r="G19" s="27"/>
      <c r="H19" s="27"/>
      <c r="I19" s="27"/>
      <c r="J19" s="27"/>
      <c r="K19" s="27"/>
      <c r="L19" s="27"/>
      <c r="M19" s="27"/>
    </row>
    <row r="20" spans="1:13" ht="15.6" x14ac:dyDescent="0.3">
      <c r="A20" s="18">
        <f t="shared" si="0"/>
        <v>45917</v>
      </c>
      <c r="B20" s="24"/>
      <c r="C20" s="25"/>
      <c r="D20" s="25"/>
      <c r="E20" s="26"/>
      <c r="F20" s="27"/>
      <c r="G20" s="27"/>
      <c r="H20" s="27"/>
      <c r="I20" s="27"/>
      <c r="J20" s="27"/>
      <c r="K20" s="27"/>
      <c r="L20" s="27"/>
      <c r="M20" s="27"/>
    </row>
    <row r="21" spans="1:13" ht="15.6" x14ac:dyDescent="0.3">
      <c r="A21" s="18">
        <f t="shared" si="0"/>
        <v>45918</v>
      </c>
      <c r="B21" s="24"/>
      <c r="C21" s="25"/>
      <c r="D21" s="25"/>
      <c r="E21" s="26"/>
      <c r="F21" s="27"/>
      <c r="G21" s="27"/>
      <c r="H21" s="27"/>
      <c r="I21" s="27"/>
      <c r="J21" s="27"/>
      <c r="K21" s="27"/>
      <c r="L21" s="27"/>
      <c r="M21" s="27"/>
    </row>
    <row r="22" spans="1:13" ht="15.6" x14ac:dyDescent="0.3">
      <c r="A22" s="18">
        <f t="shared" si="0"/>
        <v>45919</v>
      </c>
      <c r="B22" s="24"/>
      <c r="C22" s="25"/>
      <c r="D22" s="25"/>
      <c r="E22" s="26"/>
      <c r="F22" s="27"/>
      <c r="G22" s="27"/>
      <c r="H22" s="27"/>
      <c r="I22" s="27"/>
      <c r="J22" s="27"/>
      <c r="K22" s="27"/>
      <c r="L22" s="27"/>
      <c r="M22" s="27"/>
    </row>
    <row r="23" spans="1:13" ht="15.6" x14ac:dyDescent="0.3">
      <c r="A23" s="18">
        <f t="shared" si="0"/>
        <v>45920</v>
      </c>
      <c r="B23" s="24"/>
      <c r="C23" s="25"/>
      <c r="D23" s="25"/>
      <c r="E23" s="26"/>
      <c r="F23" s="27"/>
      <c r="G23" s="27"/>
      <c r="H23" s="27"/>
      <c r="I23" s="27"/>
      <c r="J23" s="27"/>
      <c r="K23" s="27"/>
      <c r="L23" s="27"/>
      <c r="M23" s="27"/>
    </row>
    <row r="24" spans="1:13" ht="15.6" x14ac:dyDescent="0.3">
      <c r="A24" s="18">
        <f t="shared" si="0"/>
        <v>45921</v>
      </c>
      <c r="B24" s="24"/>
      <c r="C24" s="25"/>
      <c r="D24" s="25"/>
      <c r="E24" s="26"/>
      <c r="F24" s="27"/>
      <c r="G24" s="27"/>
      <c r="H24" s="27"/>
      <c r="I24" s="27"/>
      <c r="J24" s="27"/>
      <c r="K24" s="27"/>
      <c r="L24" s="27"/>
      <c r="M24" s="27"/>
    </row>
    <row r="25" spans="1:13" ht="15.6" x14ac:dyDescent="0.3">
      <c r="A25" s="18">
        <f t="shared" si="0"/>
        <v>45922</v>
      </c>
      <c r="B25" s="24"/>
      <c r="C25" s="25"/>
      <c r="D25" s="25"/>
      <c r="E25" s="26"/>
      <c r="F25" s="27"/>
      <c r="G25" s="27"/>
      <c r="H25" s="27"/>
      <c r="I25" s="27"/>
      <c r="J25" s="27"/>
      <c r="K25" s="27"/>
      <c r="L25" s="27"/>
      <c r="M25" s="27"/>
    </row>
    <row r="26" spans="1:13" ht="15.6" x14ac:dyDescent="0.3">
      <c r="A26" s="18">
        <f t="shared" si="0"/>
        <v>45923</v>
      </c>
      <c r="B26" s="24"/>
      <c r="C26" s="25"/>
      <c r="D26" s="25"/>
      <c r="E26" s="26"/>
      <c r="F26" s="27"/>
      <c r="G26" s="27"/>
      <c r="H26" s="27"/>
      <c r="I26" s="27"/>
      <c r="J26" s="27"/>
      <c r="K26" s="27"/>
      <c r="L26" s="27"/>
      <c r="M26" s="27"/>
    </row>
    <row r="27" spans="1:13" ht="15.6" x14ac:dyDescent="0.3">
      <c r="A27" s="18">
        <f t="shared" si="0"/>
        <v>45924</v>
      </c>
      <c r="B27" s="24"/>
      <c r="C27" s="25"/>
      <c r="D27" s="25"/>
      <c r="E27" s="26"/>
      <c r="F27" s="27"/>
      <c r="G27" s="27"/>
      <c r="H27" s="27"/>
      <c r="I27" s="27"/>
      <c r="J27" s="27"/>
      <c r="K27" s="27"/>
      <c r="L27" s="27"/>
      <c r="M27" s="27"/>
    </row>
    <row r="28" spans="1:13" ht="15.6" x14ac:dyDescent="0.3">
      <c r="A28" s="18">
        <f t="shared" si="0"/>
        <v>45925</v>
      </c>
      <c r="B28" s="24"/>
      <c r="C28" s="25"/>
      <c r="D28" s="25"/>
      <c r="E28" s="26"/>
      <c r="F28" s="27"/>
      <c r="G28" s="27"/>
      <c r="H28" s="27"/>
      <c r="I28" s="27"/>
      <c r="J28" s="27"/>
      <c r="K28" s="27"/>
      <c r="L28" s="27"/>
      <c r="M28" s="27"/>
    </row>
    <row r="29" spans="1:13" ht="15.6" x14ac:dyDescent="0.3">
      <c r="A29" s="18">
        <f t="shared" si="0"/>
        <v>45926</v>
      </c>
      <c r="B29" s="24"/>
      <c r="C29" s="25"/>
      <c r="D29" s="25"/>
      <c r="E29" s="26"/>
      <c r="F29" s="27"/>
      <c r="G29" s="27"/>
      <c r="H29" s="27"/>
      <c r="I29" s="27"/>
      <c r="J29" s="27"/>
      <c r="K29" s="27"/>
      <c r="L29" s="27"/>
      <c r="M29" s="27"/>
    </row>
    <row r="30" spans="1:13" ht="15.6" x14ac:dyDescent="0.3">
      <c r="A30" s="18">
        <f t="shared" si="0"/>
        <v>45927</v>
      </c>
      <c r="B30" s="24"/>
      <c r="C30" s="25"/>
      <c r="D30" s="25"/>
      <c r="E30" s="26"/>
      <c r="F30" s="27"/>
      <c r="G30" s="27"/>
      <c r="H30" s="27"/>
      <c r="I30" s="27"/>
      <c r="J30" s="27"/>
      <c r="K30" s="27"/>
      <c r="L30" s="27"/>
      <c r="M30" s="27"/>
    </row>
    <row r="31" spans="1:13" ht="15.6" x14ac:dyDescent="0.3">
      <c r="A31" s="18">
        <f t="shared" si="0"/>
        <v>45928</v>
      </c>
      <c r="B31" s="24"/>
      <c r="C31" s="25"/>
      <c r="D31" s="25"/>
      <c r="E31" s="26"/>
      <c r="F31" s="27"/>
      <c r="G31" s="27"/>
      <c r="H31" s="27"/>
      <c r="I31" s="27"/>
      <c r="J31" s="27"/>
      <c r="K31" s="27"/>
      <c r="L31" s="27"/>
      <c r="M31" s="27"/>
    </row>
    <row r="32" spans="1:13" ht="15.6" x14ac:dyDescent="0.3">
      <c r="A32" s="18">
        <f>IFERROR(IF(MONTH(A31+1)=MONTH(A31),A31+1," "),"")</f>
        <v>45929</v>
      </c>
      <c r="B32" s="24"/>
      <c r="C32" s="25"/>
      <c r="D32" s="25"/>
      <c r="E32" s="26"/>
      <c r="F32" s="27"/>
      <c r="G32" s="27"/>
      <c r="H32" s="27"/>
      <c r="I32" s="27"/>
      <c r="J32" s="27"/>
      <c r="K32" s="27"/>
      <c r="L32" s="27"/>
      <c r="M32" s="27"/>
    </row>
    <row r="33" spans="1:13" ht="15.6" x14ac:dyDescent="0.3">
      <c r="A33" s="18">
        <f>IFERROR(IF(MONTH(A32+1)=MONTH(A32),A32+1," "),"")</f>
        <v>45930</v>
      </c>
      <c r="B33" s="24"/>
      <c r="C33" s="25"/>
      <c r="D33" s="25"/>
      <c r="E33" s="26"/>
      <c r="F33" s="27"/>
      <c r="G33" s="27"/>
      <c r="H33" s="27"/>
      <c r="I33" s="27"/>
      <c r="J33" s="27"/>
      <c r="K33" s="27"/>
      <c r="L33" s="27"/>
      <c r="M33" s="27"/>
    </row>
    <row r="34" spans="1:13" ht="15.6" x14ac:dyDescent="0.3">
      <c r="A34" s="18" t="str">
        <f>IFERROR(IF(MONTH(A33+1)=MONTH(A33),A33+1," "),"")</f>
        <v xml:space="preserve"> </v>
      </c>
      <c r="B34" s="24"/>
      <c r="C34" s="25"/>
      <c r="D34" s="25"/>
      <c r="E34" s="26"/>
      <c r="F34" s="27"/>
      <c r="G34" s="27"/>
      <c r="H34" s="27"/>
      <c r="I34" s="27"/>
      <c r="J34" s="27"/>
      <c r="K34" s="27"/>
      <c r="L34" s="27"/>
      <c r="M34" s="27"/>
    </row>
  </sheetData>
  <mergeCells count="1">
    <mergeCell ref="A1:H1"/>
  </mergeCells>
  <conditionalFormatting sqref="A4:A34">
    <cfRule type="expression" dxfId="5" priority="2">
      <formula>NOT(ISNA(VLOOKUP(A4,Jours_Feries,1,FALSE)))</formula>
    </cfRule>
    <cfRule type="expression" dxfId="4" priority="3">
      <formula>OR(WEEKDAY(A4,2)=6,WEEKDAY(A4,2)=7)</formula>
    </cfRule>
  </conditionalFormatting>
  <conditionalFormatting sqref="B4:M34">
    <cfRule type="containsText" dxfId="3" priority="1" operator="containsText" text="***">
      <formula>NOT(ISERROR(SEARCH("***",B4)))</formula>
    </cfRule>
  </conditionalFormatting>
  <dataValidations count="3">
    <dataValidation type="list" allowBlank="1" showInputMessage="1" showErrorMessage="1" sqref="B2">
      <formula1>Années</formula1>
    </dataValidation>
    <dataValidation type="list" allowBlank="1" showInputMessage="1" showErrorMessage="1" sqref="B4:M34">
      <formula1>Liste</formula1>
    </dataValidation>
    <dataValidation type="list" allowBlank="1" showInputMessage="1" showErrorMessage="1" sqref="I1">
      <formula1>Mois</formula1>
    </dataValidation>
  </dataValidations>
  <pageMargins left="0.7" right="0.7" top="0.75" bottom="0.75" header="0.3" footer="0.3"/>
  <pageSetup paperSize="9" scale="89" orientation="portrait" horizontalDpi="0" verticalDpi="0" r:id="rId1"/>
  <drawing r:id="rId2"/>
  <tableParts count="1">
    <tablePart r:id="rId3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14"/>
  <sheetViews>
    <sheetView workbookViewId="0">
      <selection activeCell="H29" sqref="H29"/>
    </sheetView>
  </sheetViews>
  <sheetFormatPr baseColWidth="10" defaultRowHeight="14.4" x14ac:dyDescent="0.3"/>
  <sheetData>
    <row r="1" spans="1:5" ht="15" thickBot="1" x14ac:dyDescent="0.35">
      <c r="A1" t="s">
        <v>53</v>
      </c>
      <c r="B1" t="s">
        <v>91</v>
      </c>
      <c r="D1" s="33" t="s">
        <v>78</v>
      </c>
      <c r="E1" s="34"/>
    </row>
    <row r="2" spans="1:5" ht="15" thickBot="1" x14ac:dyDescent="0.35">
      <c r="A2" t="s">
        <v>54</v>
      </c>
      <c r="B2">
        <v>1</v>
      </c>
      <c r="D2" s="28" t="s">
        <v>52</v>
      </c>
      <c r="E2" s="28">
        <f>Calendrier!B2</f>
        <v>2025</v>
      </c>
    </row>
    <row r="3" spans="1:5" ht="15" thickBot="1" x14ac:dyDescent="0.35">
      <c r="A3" t="s">
        <v>55</v>
      </c>
      <c r="B3">
        <v>2</v>
      </c>
      <c r="D3" s="29" t="s">
        <v>79</v>
      </c>
      <c r="E3" s="30">
        <f>DATE($E$2,1,1)</f>
        <v>45658</v>
      </c>
    </row>
    <row r="4" spans="1:5" ht="15" thickBot="1" x14ac:dyDescent="0.35">
      <c r="A4" t="s">
        <v>56</v>
      </c>
      <c r="B4">
        <v>3</v>
      </c>
      <c r="D4" s="29" t="s">
        <v>80</v>
      </c>
      <c r="E4" s="30">
        <f>ROUND(DATE($E$2,4,MOD(234-11*MOD($E$2,19),30))/7,)*7-6</f>
        <v>45767</v>
      </c>
    </row>
    <row r="5" spans="1:5" ht="15" thickBot="1" x14ac:dyDescent="0.35">
      <c r="A5" t="s">
        <v>57</v>
      </c>
      <c r="B5">
        <v>4</v>
      </c>
      <c r="D5" s="29" t="s">
        <v>81</v>
      </c>
      <c r="E5" s="30">
        <f>$E$4+1</f>
        <v>45768</v>
      </c>
    </row>
    <row r="6" spans="1:5" ht="15" thickBot="1" x14ac:dyDescent="0.35">
      <c r="A6" t="s">
        <v>58</v>
      </c>
      <c r="B6">
        <v>5</v>
      </c>
      <c r="D6" s="29" t="s">
        <v>82</v>
      </c>
      <c r="E6" s="30">
        <f>DATE($E$2,5,1)</f>
        <v>45778</v>
      </c>
    </row>
    <row r="7" spans="1:5" ht="15" thickBot="1" x14ac:dyDescent="0.35">
      <c r="A7" t="s">
        <v>59</v>
      </c>
      <c r="B7">
        <v>6</v>
      </c>
      <c r="D7" s="29" t="s">
        <v>83</v>
      </c>
      <c r="E7" s="30">
        <f>DATE($E$2,5,8)</f>
        <v>45785</v>
      </c>
    </row>
    <row r="8" spans="1:5" ht="15" thickBot="1" x14ac:dyDescent="0.35">
      <c r="A8" t="s">
        <v>60</v>
      </c>
      <c r="B8">
        <v>7</v>
      </c>
      <c r="D8" s="29" t="s">
        <v>84</v>
      </c>
      <c r="E8" s="30">
        <f>$E$4+39</f>
        <v>45806</v>
      </c>
    </row>
    <row r="9" spans="1:5" ht="15" thickBot="1" x14ac:dyDescent="0.35">
      <c r="A9" t="s">
        <v>61</v>
      </c>
      <c r="B9">
        <v>8</v>
      </c>
      <c r="D9" s="29" t="s">
        <v>85</v>
      </c>
      <c r="E9" s="30">
        <f>$E$4+50</f>
        <v>45817</v>
      </c>
    </row>
    <row r="10" spans="1:5" ht="15" thickBot="1" x14ac:dyDescent="0.35">
      <c r="A10" t="s">
        <v>62</v>
      </c>
      <c r="B10">
        <v>9</v>
      </c>
      <c r="D10" s="29" t="s">
        <v>86</v>
      </c>
      <c r="E10" s="30">
        <f>DATE($E$2,7,14)</f>
        <v>45852</v>
      </c>
    </row>
    <row r="11" spans="1:5" ht="15" thickBot="1" x14ac:dyDescent="0.35">
      <c r="A11" t="s">
        <v>63</v>
      </c>
      <c r="B11">
        <v>10</v>
      </c>
      <c r="D11" s="29" t="s">
        <v>87</v>
      </c>
      <c r="E11" s="30">
        <f>DATE($E$2,8,15)</f>
        <v>45884</v>
      </c>
    </row>
    <row r="12" spans="1:5" ht="15" thickBot="1" x14ac:dyDescent="0.35">
      <c r="A12" t="s">
        <v>64</v>
      </c>
      <c r="B12">
        <v>11</v>
      </c>
      <c r="D12" s="29" t="s">
        <v>88</v>
      </c>
      <c r="E12" s="30">
        <f>DATE($E$2,11,1)</f>
        <v>45962</v>
      </c>
    </row>
    <row r="13" spans="1:5" ht="15" thickBot="1" x14ac:dyDescent="0.35">
      <c r="A13" t="s">
        <v>65</v>
      </c>
      <c r="B13">
        <v>12</v>
      </c>
      <c r="D13" s="29" t="s">
        <v>89</v>
      </c>
      <c r="E13" s="30">
        <f>DATE($E$2,11,11)</f>
        <v>45972</v>
      </c>
    </row>
    <row r="14" spans="1:5" ht="15" thickBot="1" x14ac:dyDescent="0.35">
      <c r="D14" s="29" t="s">
        <v>90</v>
      </c>
      <c r="E14" s="30">
        <f>DATE($E$2,12,25)</f>
        <v>46016</v>
      </c>
    </row>
  </sheetData>
  <mergeCells count="1">
    <mergeCell ref="D1:E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5</vt:i4>
      </vt:variant>
    </vt:vector>
  </HeadingPairs>
  <TitlesOfParts>
    <vt:vector size="11" baseType="lpstr">
      <vt:lpstr>Accueil</vt:lpstr>
      <vt:lpstr>Entrée-Sortie</vt:lpstr>
      <vt:lpstr>BDD</vt:lpstr>
      <vt:lpstr>Emprunteurs</vt:lpstr>
      <vt:lpstr>Calendrier</vt:lpstr>
      <vt:lpstr>Listes</vt:lpstr>
      <vt:lpstr>Années</vt:lpstr>
      <vt:lpstr>Jours_Feries</vt:lpstr>
      <vt:lpstr>Liste</vt:lpstr>
      <vt:lpstr>Mois</vt:lpstr>
      <vt:lpstr>Calendrier!Zone_d_impression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Joffrey Jung</dc:creator>
  <cp:lastModifiedBy>HENRI</cp:lastModifiedBy>
  <dcterms:created xsi:type="dcterms:W3CDTF">2015-06-05T18:17:20Z</dcterms:created>
  <dcterms:modified xsi:type="dcterms:W3CDTF">2025-09-19T15:01:30Z</dcterms:modified>
</cp:coreProperties>
</file>