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9440" windowHeight="12450"/>
  </bookViews>
  <sheets>
    <sheet name="Base" sheetId="5" r:id="rId1"/>
    <sheet name="Paramètres" sheetId="6" r:id="rId2"/>
  </sheets>
  <externalReferences>
    <externalReference r:id="rId3"/>
  </externalReferences>
  <definedNames>
    <definedName name="MEASURE">[1]Sheet3!$D$1:$D$2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5" l="1"/>
  <c r="D9" i="5"/>
  <c r="E9" i="5" s="1"/>
  <c r="B8" i="5"/>
  <c r="D8" i="5"/>
  <c r="E8" i="5" s="1"/>
  <c r="D7" i="5"/>
  <c r="E7" i="5" s="1"/>
  <c r="B7" i="5"/>
  <c r="F9" i="5" l="1"/>
  <c r="G9" i="5" s="1"/>
  <c r="I9" i="5" s="1"/>
  <c r="L9" i="5" s="1"/>
  <c r="F8" i="5"/>
  <c r="G8" i="5" s="1"/>
  <c r="I8" i="5" s="1"/>
  <c r="L8" i="5" s="1"/>
  <c r="F7" i="5"/>
  <c r="M9" i="5" l="1"/>
  <c r="O9" i="5"/>
  <c r="O8" i="5"/>
  <c r="M8" i="5"/>
  <c r="N8" i="5" s="1"/>
  <c r="P8" i="5"/>
  <c r="G7" i="5"/>
  <c r="I7" i="5" s="1"/>
  <c r="Q8" i="5" l="1"/>
  <c r="N9" i="5"/>
  <c r="Q9" i="5" s="1"/>
  <c r="P9" i="5"/>
  <c r="L7" i="5"/>
  <c r="O7" i="5" s="1"/>
  <c r="M7" i="5" l="1"/>
  <c r="P7" i="5" l="1"/>
  <c r="N7" i="5"/>
  <c r="Q7" i="5" s="1"/>
</calcChain>
</file>

<file path=xl/sharedStrings.xml><?xml version="1.0" encoding="utf-8"?>
<sst xmlns="http://schemas.openxmlformats.org/spreadsheetml/2006/main" count="45" uniqueCount="33">
  <si>
    <t>BASE DE CALCUL IMPORTATION</t>
  </si>
  <si>
    <t>Designation</t>
  </si>
  <si>
    <t>P/N</t>
  </si>
  <si>
    <t>Quantity</t>
  </si>
  <si>
    <t>Unit price</t>
  </si>
  <si>
    <t>Total price</t>
  </si>
  <si>
    <t>Total Amount</t>
  </si>
  <si>
    <t>% of total price</t>
  </si>
  <si>
    <t xml:space="preserve">Freight cost </t>
  </si>
  <si>
    <t>Freight part</t>
  </si>
  <si>
    <t>Local fees</t>
  </si>
  <si>
    <t>Local fees part</t>
  </si>
  <si>
    <t>Unit Cost price</t>
  </si>
  <si>
    <t>Unit Selling price</t>
  </si>
  <si>
    <t>Total Selling price</t>
  </si>
  <si>
    <t>Total Cost Price</t>
  </si>
  <si>
    <t>Marge Unitaire</t>
  </si>
  <si>
    <t>Marge Totale</t>
  </si>
  <si>
    <t>devise euro</t>
  </si>
  <si>
    <t>Désignations</t>
  </si>
  <si>
    <t>P.U.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</si>
  <si>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</si>
  <si>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</si>
  <si>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</si>
  <si>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</si>
  <si>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</si>
  <si>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</si>
  <si>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</si>
  <si>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</si>
  <si>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</si>
  <si>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</si>
  <si>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P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</si>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</sst>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D_H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5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AF46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/>
      <right style="dotted">
        <color theme="0"/>
      </right>
      <top/>
      <bottom style="dotted">
        <color theme="0"/>
      </bottom>
      <diagonal/>
    </border>
    <border>
      <left style="dotted">
        <color theme="0"/>
      </left>
      <right style="dotted">
        <color theme="0"/>
      </right>
      <top/>
      <bottom style="dotted">
        <color theme="0"/>
      </bottom>
      <diagonal/>
    </border>
    <border>
      <left style="dotted">
        <color theme="0"/>
      </left>
      <right/>
      <top/>
      <bottom style="dotted">
        <color theme="0"/>
      </bottom>
      <diagonal/>
    </border>
    <border>
      <left/>
      <right style="dotted">
        <color theme="0"/>
      </right>
      <top style="dotted">
        <color theme="0"/>
      </top>
      <bottom/>
      <diagonal/>
    </border>
    <border>
      <left style="dotted">
        <color theme="0"/>
      </left>
      <right style="dotted">
        <color theme="0"/>
      </right>
      <top style="dotted">
        <color theme="0"/>
      </top>
      <bottom/>
      <diagonal/>
    </border>
    <border>
      <left style="dotted">
        <color theme="0"/>
      </left>
      <right/>
      <top style="dotted">
        <color theme="0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9" borderId="4" xfId="0" applyNumberFormat="1" applyFill="1" applyBorder="1" applyAlignment="1">
      <alignment horizontal="center" vertical="center"/>
    </xf>
    <xf numFmtId="0" fontId="2" fillId="13" borderId="4" xfId="0" applyFont="1" applyFill="1" applyBorder="1" applyAlignment="1">
      <alignment vertical="center"/>
    </xf>
    <xf numFmtId="4" fontId="0" fillId="5" borderId="4" xfId="0" applyNumberFormat="1" applyFill="1" applyBorder="1" applyAlignment="1">
      <alignment horizontal="center" vertical="center"/>
    </xf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0" fillId="8" borderId="4" xfId="0" applyFill="1" applyBorder="1"/>
    <xf numFmtId="0" fontId="0" fillId="10" borderId="4" xfId="0" applyFill="1" applyBorder="1"/>
    <xf numFmtId="0" fontId="0" fillId="11" borderId="4" xfId="0" applyFill="1" applyBorder="1" applyAlignment="1">
      <alignment horizontal="center" vertical="center"/>
    </xf>
    <xf numFmtId="0" fontId="0" fillId="12" borderId="4" xfId="0" applyFill="1" applyBorder="1"/>
    <xf numFmtId="4" fontId="0" fillId="0" borderId="1" xfId="0" applyNumberFormat="1" applyBorder="1"/>
    <xf numFmtId="0" fontId="4" fillId="13" borderId="4" xfId="0" applyFont="1" applyFill="1" applyBorder="1" applyAlignment="1">
      <alignment vertical="center"/>
    </xf>
    <xf numFmtId="0" fontId="0" fillId="2" borderId="8" xfId="0" applyFill="1" applyBorder="1"/>
    <xf numFmtId="0" fontId="3" fillId="2" borderId="9" xfId="0" applyFont="1" applyFill="1" applyBorder="1" applyAlignment="1">
      <alignment horizontal="center" vertical="center"/>
    </xf>
    <xf numFmtId="4" fontId="1" fillId="2" borderId="9" xfId="0" applyNumberFormat="1" applyFont="1" applyFill="1" applyBorder="1" applyAlignment="1">
      <alignment horizontal="center" vertical="center"/>
    </xf>
    <xf numFmtId="4" fontId="1" fillId="3" borderId="9" xfId="0" applyNumberFormat="1" applyFont="1" applyFill="1" applyBorder="1" applyAlignment="1">
      <alignment horizontal="center" vertical="center"/>
    </xf>
    <xf numFmtId="10" fontId="1" fillId="3" borderId="9" xfId="0" applyNumberFormat="1" applyFont="1" applyFill="1" applyBorder="1" applyAlignment="1">
      <alignment horizontal="center" vertical="center"/>
    </xf>
    <xf numFmtId="4" fontId="1" fillId="3" borderId="10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4" fontId="3" fillId="5" borderId="6" xfId="0" applyNumberFormat="1" applyFont="1" applyFill="1" applyBorder="1" applyAlignment="1">
      <alignment horizontal="center" vertical="center" wrapText="1"/>
    </xf>
    <xf numFmtId="4" fontId="3" fillId="6" borderId="6" xfId="0" applyNumberFormat="1" applyFont="1" applyFill="1" applyBorder="1" applyAlignment="1">
      <alignment horizontal="center" vertical="center" wrapText="1"/>
    </xf>
    <xf numFmtId="4" fontId="3" fillId="7" borderId="6" xfId="0" applyNumberFormat="1" applyFont="1" applyFill="1" applyBorder="1" applyAlignment="1">
      <alignment horizontal="center" vertical="center" wrapText="1"/>
    </xf>
    <xf numFmtId="4" fontId="3" fillId="8" borderId="6" xfId="0" applyNumberFormat="1" applyFont="1" applyFill="1" applyBorder="1" applyAlignment="1">
      <alignment horizontal="center" vertical="center" wrapText="1"/>
    </xf>
    <xf numFmtId="4" fontId="3" fillId="9" borderId="6" xfId="0" applyNumberFormat="1" applyFont="1" applyFill="1" applyBorder="1" applyAlignment="1">
      <alignment horizontal="center" vertical="center" wrapText="1"/>
    </xf>
    <xf numFmtId="4" fontId="3" fillId="10" borderId="6" xfId="0" applyNumberFormat="1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 vertical="center"/>
    </xf>
    <xf numFmtId="0" fontId="3" fillId="12" borderId="7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</cellXfs>
  <cellStyles count="1"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/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theme="0"/>
        </left>
        <right style="dotted">
          <color theme="0"/>
        </right>
        <top style="dotted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theme="0"/>
        </left>
        <right style="dotted">
          <color theme="0"/>
        </right>
        <top style="dotted">
          <color theme="0"/>
        </top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theme="0"/>
        </left>
        <right style="dotted">
          <color theme="0"/>
        </right>
        <top style="dotted">
          <color theme="0"/>
        </top>
        <bottom/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/>
        <right style="dotted">
          <color theme="0"/>
        </right>
        <top style="dotted">
          <color theme="0"/>
        </top>
        <bottom/>
      </border>
    </dxf>
    <dxf>
      <border outline="0">
        <top style="dotted">
          <color theme="0"/>
        </top>
      </border>
    </dxf>
    <dxf>
      <border outline="0">
        <left style="dotted">
          <color theme="0"/>
        </left>
        <right style="dotted">
          <color theme="0"/>
        </right>
        <top style="dotted">
          <color theme="0"/>
        </top>
        <bottom style="dotted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0-%20Design/170%20-%20622%20Track%20Trommel/BOM's/17TRM62216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REVISIONS"/>
      <sheetName val="GUIDE"/>
      <sheetName val="Sheet3"/>
      <sheetName val="Sheet1"/>
    </sheetNames>
    <sheetDataSet>
      <sheetData sheetId="0"/>
      <sheetData sheetId="1"/>
      <sheetData sheetId="2"/>
      <sheetData sheetId="3">
        <row r="1">
          <cell r="D1" t="str">
            <v>EA</v>
          </cell>
        </row>
        <row r="2">
          <cell r="D2" t="str">
            <v>mm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id="1" name="T_Base" displayName="T_Base" ref="A6:Q9" totalsRowShown="0" headerRowDxfId="21" dataDxfId="19" headerRowBorderDxfId="20" tableBorderDxfId="18" totalsRowBorderDxfId="17">
  <autoFilter ref="A6:Q9"/>
  <tableColumns count="17">
    <tableColumn id="1" name="Designation" dataDxfId="16"/>
    <tableColumn id="2" name="P/N" dataDxfId="15">
      <calculatedColumnFormula>IFERROR(VLOOKUP(T_Base[Designation],T_Liste[],2,FALSE),"")</calculatedColumnFormula>
    </tableColumn>
    <tableColumn id="3" name="Quantity" dataDxfId="14"/>
    <tableColumn id="4" name="Unit price" dataDxfId="13">
      <calculatedColumnFormula>IFERROR(VLOOKUP(T_Base[Designation],T_Liste[],3,FALSE),"")</calculatedColumnFormula>
    </tableColumn>
    <tableColumn id="5" name="Total price" dataDxfId="12">
      <calculatedColumnFormula>IF(T_Base[Designation]="","",C7*D7)</calculatedColumnFormula>
    </tableColumn>
    <tableColumn id="6" name="Total Amount" dataDxfId="11">
      <calculatedColumnFormula>SUBTOTAL(9,T_Base[Total price])</calculatedColumnFormula>
    </tableColumn>
    <tableColumn id="7" name="% of total price" dataDxfId="10">
      <calculatedColumnFormula>IF(T_Base[Designation]="","",T_Base[Total price]/T_Base[Total Amount])</calculatedColumnFormula>
    </tableColumn>
    <tableColumn id="8" name="Freight cost " dataDxfId="9"/>
    <tableColumn id="9" name="Freight part" dataDxfId="8">
      <calculatedColumnFormula>IF(T_Base[Designation]="","",G7*H7)</calculatedColumnFormula>
    </tableColumn>
    <tableColumn id="10" name="Local fees" dataDxfId="7"/>
    <tableColumn id="11" name="Local fees part" dataDxfId="6"/>
    <tableColumn id="12" name="Unit Cost price" dataDxfId="5">
      <calculatedColumnFormula>IF(T_Base[Designation]="","",(T_Base[Total price]+T_Base[Freight part])*$P$3+T_Base[Local fees part]/T_Base[Quantity])</calculatedColumnFormula>
    </tableColumn>
    <tableColumn id="13" name="Unit Selling price" dataDxfId="4">
      <calculatedColumnFormula>IF(T_Base[Designation]="","",T_Base[Unit Cost price]/0.7)</calculatedColumnFormula>
    </tableColumn>
    <tableColumn id="14" name="Total Selling price" dataDxfId="3">
      <calculatedColumnFormula>IF(T_Base[Designation]="","",T_Base[Quantity]*T_Base[Unit Selling price])</calculatedColumnFormula>
    </tableColumn>
    <tableColumn id="15" name="Total Cost Price" dataDxfId="2">
      <calculatedColumnFormula>IF(T_Base[Designation]="","",T_Base[Quantity]*T_Base[Unit Cost price])</calculatedColumnFormula>
    </tableColumn>
    <tableColumn id="16" name="Marge Unitaire" dataDxfId="1">
      <calculatedColumnFormula>IF(T_Base[Designation]="","",T_Base[Unit Selling price]-T_Base[Unit Cost price])</calculatedColumnFormula>
    </tableColumn>
    <tableColumn id="17" name="Marge Totale" dataDxfId="0">
      <calculatedColumnFormula>IF(T_Base[Designation]="","",T_Base[Total Selling price]-T_Base[Total Cost Price])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Liste" displayName="T_Liste" ref="A1:C11" totalsRowShown="0">
  <autoFilter ref="A1:C11"/>
  <tableColumns count="3">
    <tableColumn id="1" name="Désignations"/>
    <tableColumn id="3" name="P/N"/>
    <tableColumn id="2" name="P.U.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89"/>
  <sheetViews>
    <sheetView tabSelected="1" workbookViewId="0">
      <selection activeCell="B14" sqref="B14"/>
    </sheetView>
  </sheetViews>
  <sheetFormatPr baseColWidth="10" defaultColWidth="11.5703125" defaultRowHeight="15" x14ac:dyDescent="0.25"/>
  <cols>
    <col min="1" max="1" width="50.7109375" style="1" bestFit="1" customWidth="1"/>
    <col min="2" max="2" width="15.7109375" style="1" bestFit="1" customWidth="1"/>
    <col min="3" max="3" width="11.5703125" style="1"/>
    <col min="4" max="4" width="11.85546875" style="1" customWidth="1"/>
    <col min="5" max="5" width="12.42578125" style="1" customWidth="1"/>
    <col min="6" max="6" width="15.140625" style="1" customWidth="1"/>
    <col min="7" max="7" width="16.42578125" style="1" customWidth="1"/>
    <col min="8" max="8" width="13.85546875" style="1" customWidth="1"/>
    <col min="9" max="9" width="13.42578125" style="1" customWidth="1"/>
    <col min="10" max="10" width="11.85546875" style="1" customWidth="1"/>
    <col min="11" max="11" width="15.85546875" style="1" customWidth="1"/>
    <col min="12" max="12" width="16.140625" style="1" customWidth="1"/>
    <col min="13" max="13" width="18.28515625" style="1" customWidth="1"/>
    <col min="14" max="14" width="18.85546875" style="1" customWidth="1"/>
    <col min="15" max="15" width="16.7109375" style="1" customWidth="1"/>
    <col min="16" max="16" width="16.5703125" style="1" customWidth="1"/>
    <col min="17" max="17" width="14.85546875" style="1" customWidth="1"/>
    <col min="18" max="16384" width="11.5703125" style="1"/>
  </cols>
  <sheetData>
    <row r="2" spans="1:18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18" ht="13.15" customHeight="1" x14ac:dyDescent="0.25">
      <c r="A3" s="16" t="s">
        <v>0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4" t="s">
        <v>18</v>
      </c>
      <c r="P3" s="4">
        <v>13.3</v>
      </c>
      <c r="Q3" s="4"/>
      <c r="R3" s="2"/>
    </row>
    <row r="4" spans="1:18" ht="14.45" customHeight="1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4"/>
      <c r="P4" s="4"/>
      <c r="Q4" s="4"/>
      <c r="R4" s="2"/>
    </row>
    <row r="5" spans="1:18" x14ac:dyDescent="0.25">
      <c r="A5" s="4"/>
      <c r="B5" s="4"/>
      <c r="C5" s="4"/>
      <c r="D5" s="7"/>
      <c r="E5" s="8"/>
      <c r="F5" s="8"/>
      <c r="G5" s="9"/>
      <c r="H5" s="10"/>
      <c r="I5" s="10"/>
      <c r="J5" s="10"/>
      <c r="K5" s="10"/>
      <c r="L5" s="11"/>
      <c r="M5" s="5"/>
      <c r="N5" s="12"/>
      <c r="O5" s="11"/>
      <c r="P5" s="13"/>
      <c r="Q5" s="14"/>
      <c r="R5" s="2"/>
    </row>
    <row r="6" spans="1:18" x14ac:dyDescent="0.25">
      <c r="A6" s="23" t="s">
        <v>1</v>
      </c>
      <c r="B6" s="24" t="s">
        <v>2</v>
      </c>
      <c r="C6" s="24" t="s">
        <v>3</v>
      </c>
      <c r="D6" s="25" t="s">
        <v>4</v>
      </c>
      <c r="E6" s="25" t="s">
        <v>5</v>
      </c>
      <c r="F6" s="25" t="s">
        <v>6</v>
      </c>
      <c r="G6" s="26" t="s">
        <v>7</v>
      </c>
      <c r="H6" s="27" t="s">
        <v>8</v>
      </c>
      <c r="I6" s="27" t="s">
        <v>9</v>
      </c>
      <c r="J6" s="27" t="s">
        <v>10</v>
      </c>
      <c r="K6" s="27" t="s">
        <v>11</v>
      </c>
      <c r="L6" s="28" t="s">
        <v>12</v>
      </c>
      <c r="M6" s="29" t="s">
        <v>13</v>
      </c>
      <c r="N6" s="30" t="s">
        <v>14</v>
      </c>
      <c r="O6" s="28" t="s">
        <v>15</v>
      </c>
      <c r="P6" s="31" t="s">
        <v>16</v>
      </c>
      <c r="Q6" s="32" t="s">
        <v>17</v>
      </c>
      <c r="R6" s="2"/>
    </row>
    <row r="7" spans="1:18" x14ac:dyDescent="0.25">
      <c r="A7" s="17" t="s">
        <v>24</v>
      </c>
      <c r="B7" s="33" t="str">
        <f>IFERROR(VLOOKUP(T_Base[Designation],T_Liste[],2,FALSE),"")</f>
        <v>N</v>
      </c>
      <c r="C7" s="18">
        <v>10</v>
      </c>
      <c r="D7" s="19">
        <f>IFERROR(VLOOKUP(T_Base[Designation],T_Liste[],3,FALSE),"")</f>
        <v>13</v>
      </c>
      <c r="E7" s="20">
        <f>IF(T_Base[Designation]="","",C7*D7)</f>
        <v>130</v>
      </c>
      <c r="F7" s="20">
        <f>SUBTOTAL(9,T_Base[Total price])</f>
        <v>2010</v>
      </c>
      <c r="G7" s="21">
        <f>IF(T_Base[Designation]="","",T_Base[Total price]/T_Base[Total Amount])</f>
        <v>6.4676616915422883E-2</v>
      </c>
      <c r="H7" s="19"/>
      <c r="I7" s="20">
        <f>IF(T_Base[Designation]="","",G7*H7)</f>
        <v>0</v>
      </c>
      <c r="J7" s="19"/>
      <c r="K7" s="20"/>
      <c r="L7" s="20">
        <f>IF(T_Base[Designation]="","",(T_Base[Total price]+T_Base[Freight part])*$P$3+T_Base[Local fees part]/T_Base[Quantity])</f>
        <v>1729</v>
      </c>
      <c r="M7" s="20">
        <f>IF(T_Base[Designation]="","",T_Base[Unit Cost price]/0.7)</f>
        <v>2470</v>
      </c>
      <c r="N7" s="20">
        <f>IF(T_Base[Designation]="","",T_Base[Quantity]*T_Base[Unit Selling price])</f>
        <v>24700</v>
      </c>
      <c r="O7" s="20">
        <f>IF(T_Base[Designation]="","",T_Base[Quantity]*T_Base[Unit Cost price])</f>
        <v>17290</v>
      </c>
      <c r="P7" s="20">
        <f>IF(T_Base[Designation]="","",T_Base[Unit Selling price]-T_Base[Unit Cost price])</f>
        <v>741</v>
      </c>
      <c r="Q7" s="22">
        <f>IF(T_Base[Designation]="","",T_Base[Total Selling price]-T_Base[Total Cost Price])</f>
        <v>7410</v>
      </c>
      <c r="R7" s="2"/>
    </row>
    <row r="8" spans="1:18" x14ac:dyDescent="0.25">
      <c r="A8" s="17" t="s">
        <v>30</v>
      </c>
      <c r="B8" s="33" t="str">
        <f>IFERROR(VLOOKUP(T_Base[Designation],T_Liste[],2,FALSE),"")</f>
        <v>P</v>
      </c>
      <c r="C8" s="18">
        <v>20</v>
      </c>
      <c r="D8" s="19">
        <f>IFERROR(VLOOKUP(T_Base[Designation],T_Liste[],3,FALSE),"")</f>
        <v>19</v>
      </c>
      <c r="E8" s="20">
        <f>IF(T_Base[Designation]="","",C8*D8)</f>
        <v>380</v>
      </c>
      <c r="F8" s="20">
        <f>SUBTOTAL(9,T_Base[Total price])</f>
        <v>2010</v>
      </c>
      <c r="G8" s="21">
        <f>IF(T_Base[Designation]="","",T_Base[Total price]/T_Base[Total Amount])</f>
        <v>0.1890547263681592</v>
      </c>
      <c r="H8" s="19"/>
      <c r="I8" s="20">
        <f>IF(T_Base[Designation]="","",G8*H8)</f>
        <v>0</v>
      </c>
      <c r="J8" s="19"/>
      <c r="K8" s="20"/>
      <c r="L8" s="20">
        <f>IF(T_Base[Designation]="","",(T_Base[Total price]+T_Base[Freight part])*$P$3+T_Base[Local fees part]/T_Base[Quantity])</f>
        <v>5054</v>
      </c>
      <c r="M8" s="20">
        <f>IF(T_Base[Designation]="","",T_Base[Unit Cost price]/0.7)</f>
        <v>7220.0000000000009</v>
      </c>
      <c r="N8" s="20">
        <f>IF(T_Base[Designation]="","",T_Base[Quantity]*T_Base[Unit Selling price])</f>
        <v>144400.00000000003</v>
      </c>
      <c r="O8" s="20">
        <f>IF(T_Base[Designation]="","",T_Base[Quantity]*T_Base[Unit Cost price])</f>
        <v>101080</v>
      </c>
      <c r="P8" s="20">
        <f>IF(T_Base[Designation]="","",T_Base[Unit Selling price]-T_Base[Unit Cost price])</f>
        <v>2166.0000000000009</v>
      </c>
      <c r="Q8" s="22">
        <f>IF(T_Base[Designation]="","",T_Base[Total Selling price]-T_Base[Total Cost Price])</f>
        <v>43320.000000000029</v>
      </c>
      <c r="R8" s="2"/>
    </row>
    <row r="9" spans="1:18" x14ac:dyDescent="0.25">
      <c r="A9" s="17" t="s">
        <v>26</v>
      </c>
      <c r="B9" s="33" t="str">
        <f>IFERROR(VLOOKUP(T_Base[Designation],T_Liste[],2,FALSE),"")</f>
        <v>P</v>
      </c>
      <c r="C9" s="18">
        <v>100</v>
      </c>
      <c r="D9" s="19">
        <f>IFERROR(VLOOKUP(T_Base[Designation],T_Liste[],3,FALSE),"")</f>
        <v>15</v>
      </c>
      <c r="E9" s="20">
        <f>IF(T_Base[Designation]="","",C9*D9)</f>
        <v>1500</v>
      </c>
      <c r="F9" s="20">
        <f>SUBTOTAL(9,T_Base[Total price])</f>
        <v>2010</v>
      </c>
      <c r="G9" s="21">
        <f>IF(T_Base[Designation]="","",T_Base[Total price]/T_Base[Total Amount])</f>
        <v>0.74626865671641796</v>
      </c>
      <c r="H9" s="19"/>
      <c r="I9" s="20">
        <f>IF(T_Base[Designation]="","",G9*H9)</f>
        <v>0</v>
      </c>
      <c r="J9" s="19"/>
      <c r="K9" s="20"/>
      <c r="L9" s="20">
        <f>IF(T_Base[Designation]="","",(T_Base[Total price]+T_Base[Freight part])*$P$3+T_Base[Local fees part]/T_Base[Quantity])</f>
        <v>19950</v>
      </c>
      <c r="M9" s="20">
        <f>IF(T_Base[Designation]="","",T_Base[Unit Cost price]/0.7)</f>
        <v>28500</v>
      </c>
      <c r="N9" s="20">
        <f>IF(T_Base[Designation]="","",T_Base[Quantity]*T_Base[Unit Selling price])</f>
        <v>2850000</v>
      </c>
      <c r="O9" s="20">
        <f>IF(T_Base[Designation]="","",T_Base[Quantity]*T_Base[Unit Cost price])</f>
        <v>1995000</v>
      </c>
      <c r="P9" s="20">
        <f>IF(T_Base[Designation]="","",T_Base[Unit Selling price]-T_Base[Unit Cost price])</f>
        <v>8550</v>
      </c>
      <c r="Q9" s="22">
        <f>IF(T_Base[Designation]="","",T_Base[Total Selling price]-T_Base[Total Cost Price])</f>
        <v>855000</v>
      </c>
      <c r="R9" s="2"/>
    </row>
    <row r="10" spans="1:18" x14ac:dyDescent="0.25">
      <c r="K10" s="15"/>
      <c r="R10" s="2"/>
    </row>
    <row r="11" spans="1:18" x14ac:dyDescent="0.25">
      <c r="K11" s="15"/>
      <c r="R11" s="2"/>
    </row>
    <row r="12" spans="1:18" x14ac:dyDescent="0.25">
      <c r="K12" s="15"/>
      <c r="R12" s="2"/>
    </row>
    <row r="13" spans="1:18" x14ac:dyDescent="0.25">
      <c r="K13" s="15"/>
      <c r="R13" s="2"/>
    </row>
    <row r="14" spans="1:18" x14ac:dyDescent="0.25">
      <c r="K14" s="15"/>
      <c r="R14" s="2"/>
    </row>
    <row r="15" spans="1:18" x14ac:dyDescent="0.25">
      <c r="K15" s="15"/>
      <c r="R15" s="2"/>
    </row>
    <row r="16" spans="1:18" x14ac:dyDescent="0.25">
      <c r="K16" s="15"/>
      <c r="R16" s="2"/>
    </row>
    <row r="17" spans="11:18" x14ac:dyDescent="0.25">
      <c r="K17" s="15"/>
      <c r="R17" s="2"/>
    </row>
    <row r="18" spans="11:18" x14ac:dyDescent="0.25">
      <c r="K18" s="15"/>
      <c r="R18" s="2"/>
    </row>
    <row r="19" spans="11:18" x14ac:dyDescent="0.25">
      <c r="K19" s="15"/>
      <c r="R19" s="2"/>
    </row>
    <row r="20" spans="11:18" x14ac:dyDescent="0.25">
      <c r="K20" s="15"/>
      <c r="R20" s="2"/>
    </row>
    <row r="21" spans="11:18" x14ac:dyDescent="0.25">
      <c r="K21" s="15"/>
      <c r="R21" s="2"/>
    </row>
    <row r="22" spans="11:18" x14ac:dyDescent="0.25">
      <c r="K22" s="15"/>
      <c r="R22" s="2"/>
    </row>
    <row r="23" spans="11:18" x14ac:dyDescent="0.25">
      <c r="K23" s="15"/>
      <c r="R23" s="2"/>
    </row>
    <row r="24" spans="11:18" x14ac:dyDescent="0.25">
      <c r="K24" s="15"/>
      <c r="R24" s="2"/>
    </row>
    <row r="25" spans="11:18" x14ac:dyDescent="0.25">
      <c r="K25" s="15"/>
      <c r="R25" s="2"/>
    </row>
    <row r="26" spans="11:18" x14ac:dyDescent="0.25">
      <c r="K26" s="15"/>
    </row>
    <row r="27" spans="11:18" x14ac:dyDescent="0.25">
      <c r="K27" s="15"/>
    </row>
    <row r="28" spans="11:18" x14ac:dyDescent="0.25">
      <c r="K28" s="15"/>
    </row>
    <row r="29" spans="11:18" x14ac:dyDescent="0.25">
      <c r="K29" s="15"/>
    </row>
    <row r="30" spans="11:18" x14ac:dyDescent="0.25">
      <c r="K30" s="15"/>
    </row>
    <row r="31" spans="11:18" x14ac:dyDescent="0.25">
      <c r="K31" s="15"/>
    </row>
    <row r="32" spans="11:18" x14ac:dyDescent="0.25">
      <c r="K32" s="15"/>
    </row>
    <row r="33" spans="11:11" x14ac:dyDescent="0.25">
      <c r="K33" s="15"/>
    </row>
    <row r="34" spans="11:11" x14ac:dyDescent="0.25">
      <c r="K34" s="15"/>
    </row>
    <row r="35" spans="11:11" x14ac:dyDescent="0.25">
      <c r="K35" s="15"/>
    </row>
    <row r="36" spans="11:11" x14ac:dyDescent="0.25">
      <c r="K36" s="15"/>
    </row>
    <row r="37" spans="11:11" x14ac:dyDescent="0.25">
      <c r="K37" s="15"/>
    </row>
    <row r="38" spans="11:11" x14ac:dyDescent="0.25">
      <c r="K38" s="15"/>
    </row>
    <row r="39" spans="11:11" x14ac:dyDescent="0.25">
      <c r="K39" s="15"/>
    </row>
    <row r="40" spans="11:11" x14ac:dyDescent="0.25">
      <c r="K40" s="15"/>
    </row>
    <row r="41" spans="11:11" x14ac:dyDescent="0.25">
      <c r="K41" s="15"/>
    </row>
    <row r="42" spans="11:11" x14ac:dyDescent="0.25">
      <c r="K42" s="15"/>
    </row>
    <row r="43" spans="11:11" x14ac:dyDescent="0.25">
      <c r="K43" s="15"/>
    </row>
    <row r="44" spans="11:11" x14ac:dyDescent="0.25">
      <c r="K44" s="15"/>
    </row>
    <row r="45" spans="11:11" x14ac:dyDescent="0.25">
      <c r="K45" s="15"/>
    </row>
    <row r="46" spans="11:11" x14ac:dyDescent="0.25">
      <c r="K46" s="15"/>
    </row>
    <row r="47" spans="11:11" x14ac:dyDescent="0.25">
      <c r="K47" s="15"/>
    </row>
    <row r="48" spans="11:11" x14ac:dyDescent="0.25">
      <c r="K48" s="15"/>
    </row>
    <row r="49" spans="11:11" x14ac:dyDescent="0.25">
      <c r="K49" s="15"/>
    </row>
    <row r="50" spans="11:11" x14ac:dyDescent="0.25">
      <c r="K50" s="15"/>
    </row>
    <row r="51" spans="11:11" x14ac:dyDescent="0.25">
      <c r="K51" s="15"/>
    </row>
    <row r="52" spans="11:11" x14ac:dyDescent="0.25">
      <c r="K52" s="15"/>
    </row>
    <row r="53" spans="11:11" x14ac:dyDescent="0.25">
      <c r="K53" s="15"/>
    </row>
    <row r="54" spans="11:11" x14ac:dyDescent="0.25">
      <c r="K54" s="15"/>
    </row>
    <row r="55" spans="11:11" x14ac:dyDescent="0.25">
      <c r="K55" s="15"/>
    </row>
    <row r="56" spans="11:11" x14ac:dyDescent="0.25">
      <c r="K56" s="15"/>
    </row>
    <row r="57" spans="11:11" x14ac:dyDescent="0.25">
      <c r="K57" s="15"/>
    </row>
    <row r="58" spans="11:11" x14ac:dyDescent="0.25">
      <c r="K58" s="15"/>
    </row>
    <row r="59" spans="11:11" x14ac:dyDescent="0.25">
      <c r="K59" s="15"/>
    </row>
    <row r="60" spans="11:11" x14ac:dyDescent="0.25">
      <c r="K60" s="15"/>
    </row>
    <row r="61" spans="11:11" x14ac:dyDescent="0.25">
      <c r="K61" s="15"/>
    </row>
    <row r="62" spans="11:11" x14ac:dyDescent="0.25">
      <c r="K62" s="15"/>
    </row>
    <row r="63" spans="11:11" x14ac:dyDescent="0.25">
      <c r="K63" s="15"/>
    </row>
    <row r="64" spans="11:11" x14ac:dyDescent="0.25">
      <c r="K64" s="15"/>
    </row>
    <row r="65" spans="11:11" x14ac:dyDescent="0.25">
      <c r="K65" s="15"/>
    </row>
    <row r="66" spans="11:11" x14ac:dyDescent="0.25">
      <c r="K66" s="15"/>
    </row>
    <row r="67" spans="11:11" x14ac:dyDescent="0.25">
      <c r="K67" s="15"/>
    </row>
    <row r="68" spans="11:11" x14ac:dyDescent="0.25">
      <c r="K68" s="15"/>
    </row>
    <row r="69" spans="11:11" x14ac:dyDescent="0.25">
      <c r="K69" s="15"/>
    </row>
    <row r="70" spans="11:11" x14ac:dyDescent="0.25">
      <c r="K70" s="15"/>
    </row>
    <row r="71" spans="11:11" x14ac:dyDescent="0.25">
      <c r="K71" s="15"/>
    </row>
    <row r="72" spans="11:11" x14ac:dyDescent="0.25">
      <c r="K72" s="15"/>
    </row>
    <row r="73" spans="11:11" x14ac:dyDescent="0.25">
      <c r="K73" s="15"/>
    </row>
    <row r="74" spans="11:11" x14ac:dyDescent="0.25">
      <c r="K74" s="15"/>
    </row>
    <row r="75" spans="11:11" x14ac:dyDescent="0.25">
      <c r="K75" s="15"/>
    </row>
    <row r="76" spans="11:11" x14ac:dyDescent="0.25">
      <c r="K76" s="15"/>
    </row>
    <row r="77" spans="11:11" x14ac:dyDescent="0.25">
      <c r="K77" s="15"/>
    </row>
    <row r="78" spans="11:11" x14ac:dyDescent="0.25">
      <c r="K78" s="15"/>
    </row>
    <row r="79" spans="11:11" x14ac:dyDescent="0.25">
      <c r="K79" s="15"/>
    </row>
    <row r="80" spans="11:11" x14ac:dyDescent="0.25">
      <c r="K80" s="15"/>
    </row>
    <row r="81" spans="11:11" x14ac:dyDescent="0.25">
      <c r="K81" s="15"/>
    </row>
    <row r="82" spans="11:11" x14ac:dyDescent="0.25">
      <c r="K82" s="15"/>
    </row>
    <row r="83" spans="11:11" x14ac:dyDescent="0.25">
      <c r="K83" s="15"/>
    </row>
    <row r="84" spans="11:11" x14ac:dyDescent="0.25">
      <c r="K84" s="15"/>
    </row>
    <row r="85" spans="11:11" x14ac:dyDescent="0.25">
      <c r="K85" s="15"/>
    </row>
    <row r="86" spans="11:11" x14ac:dyDescent="0.25">
      <c r="K86" s="15"/>
    </row>
    <row r="87" spans="11:11" x14ac:dyDescent="0.25">
      <c r="K87" s="15"/>
    </row>
    <row r="88" spans="11:11" x14ac:dyDescent="0.25">
      <c r="K88" s="15"/>
    </row>
    <row r="89" spans="11:11" x14ac:dyDescent="0.25">
      <c r="K89" s="15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Paramètres!$A$2:$A$11</xm:f>
          </x14:formula1>
          <xm:sqref>A7:A9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17" sqref="B17"/>
    </sheetView>
  </sheetViews>
  <sheetFormatPr baseColWidth="10" defaultRowHeight="15" x14ac:dyDescent="0.25"/>
  <cols>
    <col min="1" max="1" width="31.28515625" customWidth="1"/>
    <col min="2" max="2" width="8.5703125" customWidth="1"/>
  </cols>
  <sheetData>
    <row r="1" spans="1:3" x14ac:dyDescent="0.25">
      <c r="A1" t="s">
        <v>19</v>
      </c>
      <c r="B1" t="s">
        <v>2</v>
      </c>
      <c r="C1" t="s">
        <v>20</v>
      </c>
    </row>
    <row r="2" spans="1:3" x14ac:dyDescent="0.25">
      <c r="A2" t="s">
        <v>21</v>
      </c>
      <c r="B2" t="s">
        <v>31</v>
      </c>
      <c r="C2">
        <v>10</v>
      </c>
    </row>
    <row r="3" spans="1:3" x14ac:dyDescent="0.25">
      <c r="A3" t="s">
        <v>22</v>
      </c>
      <c r="B3" t="s">
        <v>32</v>
      </c>
      <c r="C3">
        <v>11</v>
      </c>
    </row>
    <row r="4" spans="1:3" x14ac:dyDescent="0.25">
      <c r="A4" t="s">
        <v>23</v>
      </c>
      <c r="B4" t="s">
        <v>31</v>
      </c>
      <c r="C4">
        <v>12</v>
      </c>
    </row>
    <row r="5" spans="1:3" x14ac:dyDescent="0.25">
      <c r="A5" t="s">
        <v>24</v>
      </c>
      <c r="B5" t="s">
        <v>32</v>
      </c>
      <c r="C5">
        <v>13</v>
      </c>
    </row>
    <row r="6" spans="1:3" x14ac:dyDescent="0.25">
      <c r="A6" t="s">
        <v>25</v>
      </c>
      <c r="B6" t="s">
        <v>31</v>
      </c>
      <c r="C6">
        <v>14</v>
      </c>
    </row>
    <row r="7" spans="1:3" x14ac:dyDescent="0.25">
      <c r="A7" t="s">
        <v>26</v>
      </c>
      <c r="B7" t="s">
        <v>31</v>
      </c>
      <c r="C7">
        <v>15</v>
      </c>
    </row>
    <row r="8" spans="1:3" x14ac:dyDescent="0.25">
      <c r="A8" t="s">
        <v>27</v>
      </c>
      <c r="B8" t="s">
        <v>32</v>
      </c>
      <c r="C8">
        <v>16</v>
      </c>
    </row>
    <row r="9" spans="1:3" x14ac:dyDescent="0.25">
      <c r="A9" t="s">
        <v>28</v>
      </c>
      <c r="B9" t="s">
        <v>32</v>
      </c>
      <c r="C9">
        <v>17</v>
      </c>
    </row>
    <row r="10" spans="1:3" x14ac:dyDescent="0.25">
      <c r="A10" t="s">
        <v>29</v>
      </c>
      <c r="B10" t="s">
        <v>32</v>
      </c>
      <c r="C10">
        <v>18</v>
      </c>
    </row>
    <row r="11" spans="1:3" x14ac:dyDescent="0.25">
      <c r="A11" t="s">
        <v>30</v>
      </c>
      <c r="B11" t="s">
        <v>31</v>
      </c>
      <c r="C11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Henri</cp:lastModifiedBy>
  <cp:lastPrinted>2017-07-16T14:51:16Z</cp:lastPrinted>
  <dcterms:created xsi:type="dcterms:W3CDTF">2017-07-16T09:47:31Z</dcterms:created>
  <dcterms:modified xsi:type="dcterms:W3CDTF">2025-09-15T13:06:52Z</dcterms:modified>
</cp:coreProperties>
</file>