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0" yWindow="0" windowWidth="23040" windowHeight="10668" activeTab="2"/>
  </bookViews>
  <sheets>
    <sheet name="Fiche mensuelle salarié A" sheetId="2" r:id="rId1"/>
    <sheet name="Fiche mensuelle salarié B" sheetId="5" r:id="rId2"/>
    <sheet name="Récap' mensuel par site" sheetId="4" r:id="rId3"/>
    <sheet name="Suivi budget par site" sheetId="6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0" i="4" l="1"/>
  <c r="E19" i="4"/>
  <c r="E18" i="4"/>
  <c r="E17" i="4"/>
  <c r="K8" i="4"/>
  <c r="K7" i="4"/>
  <c r="K6" i="4"/>
  <c r="K5" i="4"/>
  <c r="E8" i="4"/>
  <c r="E7" i="4"/>
  <c r="E6" i="4"/>
  <c r="E5" i="4"/>
  <c r="H8" i="6" l="1"/>
  <c r="C20" i="4"/>
  <c r="C19" i="4"/>
  <c r="C18" i="4"/>
  <c r="C17" i="4"/>
  <c r="I8" i="4"/>
  <c r="I7" i="4"/>
  <c r="I6" i="4"/>
  <c r="I5" i="4"/>
  <c r="C6" i="4"/>
  <c r="E11" i="4" s="1"/>
  <c r="C5" i="4"/>
  <c r="E10" i="4" s="1"/>
  <c r="B15" i="5"/>
  <c r="T14" i="5"/>
  <c r="S14" i="5"/>
  <c r="R14" i="5"/>
  <c r="Q14" i="5"/>
  <c r="P14" i="5"/>
  <c r="O14" i="5"/>
  <c r="N14" i="5"/>
  <c r="M14" i="5"/>
  <c r="C8" i="4" s="1"/>
  <c r="L14" i="5"/>
  <c r="C7" i="4" s="1"/>
  <c r="B14" i="5"/>
  <c r="J13" i="5"/>
  <c r="I13" i="5"/>
  <c r="K13" i="5" s="1"/>
  <c r="K12" i="5"/>
  <c r="J12" i="5"/>
  <c r="I12" i="5"/>
  <c r="J11" i="5"/>
  <c r="I11" i="5"/>
  <c r="K11" i="5" s="1"/>
  <c r="J10" i="5"/>
  <c r="I10" i="5"/>
  <c r="K10" i="5" s="1"/>
  <c r="J9" i="5"/>
  <c r="I9" i="5"/>
  <c r="K9" i="5" s="1"/>
  <c r="J8" i="5"/>
  <c r="I8" i="5"/>
  <c r="K8" i="5" s="1"/>
  <c r="K7" i="5"/>
  <c r="J7" i="5"/>
  <c r="I7" i="5"/>
  <c r="I14" i="5" s="1"/>
  <c r="I15" i="5" s="1"/>
  <c r="A2" i="5"/>
  <c r="J8" i="2"/>
  <c r="J9" i="2"/>
  <c r="J10" i="2"/>
  <c r="J11" i="2"/>
  <c r="J7" i="2"/>
  <c r="M14" i="2"/>
  <c r="N14" i="2"/>
  <c r="O14" i="2"/>
  <c r="P14" i="2"/>
  <c r="Q14" i="2"/>
  <c r="B14" i="2"/>
  <c r="B15" i="2" s="1"/>
  <c r="S14" i="2"/>
  <c r="R14" i="2"/>
  <c r="L14" i="2"/>
  <c r="J13" i="2"/>
  <c r="I13" i="2"/>
  <c r="K13" i="2" s="1"/>
  <c r="J12" i="2"/>
  <c r="I12" i="2"/>
  <c r="K12" i="2" s="1"/>
  <c r="I11" i="2"/>
  <c r="I10" i="2"/>
  <c r="K10" i="2" s="1"/>
  <c r="I9" i="2"/>
  <c r="I8" i="2"/>
  <c r="K8" i="2" s="1"/>
  <c r="T14" i="2"/>
  <c r="I7" i="2"/>
  <c r="A2" i="2"/>
  <c r="E12" i="4" l="1"/>
  <c r="C8" i="6" s="1"/>
  <c r="C11" i="6" s="1"/>
  <c r="E23" i="4"/>
  <c r="E22" i="4"/>
  <c r="K11" i="4"/>
  <c r="K10" i="4"/>
  <c r="J14" i="5"/>
  <c r="K14" i="5"/>
  <c r="I14" i="2"/>
  <c r="I15" i="2" s="1"/>
  <c r="J14" i="2"/>
  <c r="K11" i="2"/>
  <c r="K9" i="2"/>
  <c r="K7" i="2"/>
  <c r="K12" i="4" l="1"/>
  <c r="E24" i="4"/>
  <c r="K14" i="2"/>
</calcChain>
</file>

<file path=xl/sharedStrings.xml><?xml version="1.0" encoding="utf-8"?>
<sst xmlns="http://schemas.openxmlformats.org/spreadsheetml/2006/main" count="106" uniqueCount="52">
  <si>
    <t>Salarié A</t>
  </si>
  <si>
    <t>Salarié B</t>
  </si>
  <si>
    <t>Site A</t>
  </si>
  <si>
    <t>Fiche horaire mensuelle - Période 1</t>
  </si>
  <si>
    <t>SEPTEMBRE</t>
  </si>
  <si>
    <t>Jour</t>
  </si>
  <si>
    <t>Volume horaire prévu</t>
  </si>
  <si>
    <t>M début</t>
  </si>
  <si>
    <t>M fin</t>
  </si>
  <si>
    <t>AM début</t>
  </si>
  <si>
    <t>AM fin</t>
  </si>
  <si>
    <t>(Autre début)</t>
  </si>
  <si>
    <t>(Autre fin)</t>
  </si>
  <si>
    <t>Temps de travail</t>
  </si>
  <si>
    <t>Vérif'</t>
  </si>
  <si>
    <t>diff'
réel-prévi</t>
  </si>
  <si>
    <t>CP exeptionnel</t>
  </si>
  <si>
    <t>Arrêt de travail</t>
  </si>
  <si>
    <t>KM</t>
  </si>
  <si>
    <t>Sous total</t>
  </si>
  <si>
    <t>Site B</t>
  </si>
  <si>
    <t>Site C</t>
  </si>
  <si>
    <t>Chaque salarié de la stucture dispose d'un classeur Excel sur lequel il a 12 onglets : un pour chaque mois. Il doit remplir sa fiche horaire en indiquant tous les jours sont heure d'arrivée et de départ du matin, et idem l'après-midi. 
De plus, les salariés sont amenés à travailler sur différents sites, et nous avons besoin de connaître le temps qu'il consacre à chacun des sites. Il renseigne donc également le temps consacré dans sa journée pour chaque site.</t>
  </si>
  <si>
    <t>Nom du salarié</t>
  </si>
  <si>
    <t>Fonction</t>
  </si>
  <si>
    <t>Volume mensuel par fonction</t>
  </si>
  <si>
    <t>Coût horaire</t>
  </si>
  <si>
    <t>Côut mensuel du salarié par fonction</t>
  </si>
  <si>
    <t>Site A
Animation périscolaire</t>
  </si>
  <si>
    <t>Site A
Animation extrascolaire</t>
  </si>
  <si>
    <t>Site B
Animation périscolaire</t>
  </si>
  <si>
    <t>Site B
Animation extrascolaire</t>
  </si>
  <si>
    <t>Site C
Animation périscolaire</t>
  </si>
  <si>
    <t>Site C
Animation extrascolaire</t>
  </si>
  <si>
    <t>Animation périscolaire</t>
  </si>
  <si>
    <t>Animation extrascolaire</t>
  </si>
  <si>
    <t>Coût salarial mensuel total Site A</t>
  </si>
  <si>
    <t>Coût salarial mensuel animation extrascolaire</t>
  </si>
  <si>
    <t>Coût salarial mensuel animation périscolaire</t>
  </si>
  <si>
    <t>Coût salarial mensuel total Site B</t>
  </si>
  <si>
    <t>Coût salarial mensuel total Site C</t>
  </si>
  <si>
    <t>Site A - suivi budget</t>
  </si>
  <si>
    <t>Alimentation</t>
  </si>
  <si>
    <t>Matériel</t>
  </si>
  <si>
    <t>…</t>
  </si>
  <si>
    <t>Salaire</t>
  </si>
  <si>
    <t>Dépenses septembre</t>
  </si>
  <si>
    <t>TOTAL</t>
  </si>
  <si>
    <t>Calcul de la masse salariale mensuelle, par site.</t>
  </si>
  <si>
    <t>Pour le site A, la masse salariale devrait représenter</t>
  </si>
  <si>
    <t>=((9.5+2)*11.85)+((12+2.5)*12.08)</t>
  </si>
  <si>
    <r>
      <t xml:space="preserve">Je n'arrive pas à multiplier le "volume mensuel par fonction", qui est au format [h]:mm , avec le coût horaire.
</t>
    </r>
    <r>
      <rPr>
        <b/>
        <sz val="14"/>
        <color rgb="FFFF0000"/>
        <rFont val="Calibri"/>
        <family val="2"/>
        <scheme val="minor"/>
      </rPr>
      <t xml:space="preserve">
Mettre ces formules dans les colonnes "Coût mensuel du salarié par fonction" Ex: =C5*D5*24 soit 112,58€ après avoir mis cette colonne en format monétaire.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</si>
</sst>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h:mm;@"/>
    <numFmt numFmtId="165" formatCode="[h]:mm;@"/>
    <numFmt numFmtId="166" formatCode="[h]:mm"/>
    <numFmt numFmtId="168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20" fontId="0" fillId="2" borderId="6" xfId="0" applyNumberFormat="1" applyFill="1" applyBorder="1" applyAlignment="1">
      <alignment horizontal="center" vertical="center"/>
    </xf>
    <xf numFmtId="20" fontId="0" fillId="5" borderId="6" xfId="0" applyNumberFormat="1" applyFill="1" applyBorder="1" applyAlignment="1">
      <alignment horizontal="center" vertical="center"/>
    </xf>
    <xf numFmtId="20" fontId="2" fillId="5" borderId="6" xfId="0" applyNumberFormat="1" applyFont="1" applyFill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0" fontId="0" fillId="6" borderId="6" xfId="0" applyNumberFormat="1" applyFill="1" applyBorder="1" applyAlignment="1">
      <alignment horizontal="center" vertical="center"/>
    </xf>
    <xf numFmtId="20" fontId="2" fillId="6" borderId="6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3" borderId="10" xfId="0" applyNumberFormat="1" applyFill="1" applyBorder="1" applyAlignment="1">
      <alignment horizontal="center" vertical="center"/>
    </xf>
    <xf numFmtId="165" fontId="0" fillId="3" borderId="15" xfId="0" applyNumberFormat="1" applyFill="1" applyBorder="1" applyAlignment="1">
      <alignment horizontal="center" vertical="center"/>
    </xf>
    <xf numFmtId="165" fontId="0" fillId="4" borderId="16" xfId="0" applyNumberFormat="1" applyFill="1" applyBorder="1" applyAlignment="1">
      <alignment horizontal="center" vertical="center"/>
    </xf>
    <xf numFmtId="165" fontId="3" fillId="7" borderId="17" xfId="0" applyNumberFormat="1" applyFont="1" applyFill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6" borderId="9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/>
    </xf>
    <xf numFmtId="166" fontId="0" fillId="0" borderId="6" xfId="0" applyNumberFormat="1" applyFont="1" applyFill="1" applyBorder="1"/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9" xfId="0" applyBorder="1"/>
    <xf numFmtId="0" fontId="0" fillId="0" borderId="0" xfId="0" applyBorder="1"/>
    <xf numFmtId="8" fontId="0" fillId="0" borderId="0" xfId="0" applyNumberFormat="1"/>
    <xf numFmtId="8" fontId="0" fillId="12" borderId="0" xfId="0" applyNumberFormat="1" applyFill="1"/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8" fontId="0" fillId="8" borderId="0" xfId="0" applyNumberFormat="1" applyFill="1"/>
    <xf numFmtId="0" fontId="4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8" borderId="0" xfId="0" applyFont="1" applyFill="1" applyAlignment="1">
      <alignment horizontal="left" vertical="center" wrapText="1"/>
    </xf>
    <xf numFmtId="0" fontId="6" fillId="8" borderId="0" xfId="0" applyFont="1" applyFill="1" applyAlignment="1">
      <alignment horizontal="left" vertical="center"/>
    </xf>
    <xf numFmtId="0" fontId="0" fillId="0" borderId="19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11" borderId="21" xfId="0" applyFill="1" applyBorder="1" applyAlignment="1">
      <alignment horizontal="right"/>
    </xf>
    <xf numFmtId="0" fontId="0" fillId="11" borderId="18" xfId="0" applyFill="1" applyBorder="1" applyAlignment="1">
      <alignment horizontal="right"/>
    </xf>
    <xf numFmtId="0" fontId="8" fillId="0" borderId="0" xfId="0" applyFont="1" applyAlignment="1">
      <alignment horizontal="center"/>
    </xf>
    <xf numFmtId="0" fontId="6" fillId="8" borderId="0" xfId="0" applyFont="1" applyFill="1" applyAlignment="1">
      <alignment horizontal="center" vertical="top" wrapText="1"/>
    </xf>
    <xf numFmtId="0" fontId="0" fillId="11" borderId="1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8" fontId="0" fillId="0" borderId="6" xfId="1" applyNumberFormat="1" applyFont="1" applyFill="1" applyBorder="1" applyAlignment="1">
      <alignment horizontal="center" vertical="center"/>
    </xf>
    <xf numFmtId="0" fontId="0" fillId="9" borderId="21" xfId="0" applyFill="1" applyBorder="1" applyAlignment="1">
      <alignment horizontal="right"/>
    </xf>
    <xf numFmtId="0" fontId="0" fillId="9" borderId="18" xfId="0" applyFill="1" applyBorder="1" applyAlignment="1">
      <alignment horizontal="right"/>
    </xf>
    <xf numFmtId="0" fontId="0" fillId="10" borderId="1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21" xfId="0" applyFill="1" applyBorder="1" applyAlignment="1">
      <alignment horizontal="right"/>
    </xf>
    <xf numFmtId="0" fontId="0" fillId="10" borderId="18" xfId="0" applyFill="1" applyBorder="1" applyAlignment="1">
      <alignment horizontal="right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7" fillId="9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49" fontId="0" fillId="8" borderId="0" xfId="0" applyNumberFormat="1" applyFill="1" applyAlignment="1">
      <alignment horizontal="center"/>
    </xf>
    <xf numFmtId="168" fontId="0" fillId="12" borderId="7" xfId="1" applyNumberFormat="1" applyFont="1" applyFill="1" applyBorder="1" applyAlignment="1">
      <alignment horizontal="center" vertical="center"/>
    </xf>
    <xf numFmtId="168" fontId="0" fillId="12" borderId="20" xfId="0" applyNumberFormat="1" applyFill="1" applyBorder="1"/>
    <xf numFmtId="168" fontId="0" fillId="12" borderId="22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403860</xdr:colOff>
      <xdr:row>5</xdr:row>
      <xdr:rowOff>53340</xdr:rowOff>
    </xdr:from>
    <xdr:to>
      <xdr:col>7</xdr:col>
      <xdr:colOff>411480</xdr:colOff>
      <xdr:row>6</xdr:row>
      <xdr:rowOff>137160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44E17B4A-FC16-4BC4-BB0A-0FE33E0675D4}"/>
            </a:ext>
          </a:extLst>
        </xdr:cNvPr>
        <xdr:cNvCxnSpPr/>
      </xdr:nvCxnSpPr>
      <xdr:spPr>
        <a:xfrm flipH="1">
          <a:off x="5364480" y="1104900"/>
          <a:ext cx="7620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Echange-Commun\FICHES%20HORAIRES\Ann&#233;e%202025-2026\PERRET%20L&#233;a%2025-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ssions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Août"/>
      <sheetName val="Temps du CIC"/>
      <sheetName val="PLANNING TYPE"/>
      <sheetName val="Nbre d'heure à l'année"/>
    </sheetNames>
    <sheetDataSet>
      <sheetData sheetId="0">
        <row r="1">
          <cell r="B1" t="str">
            <v>2025 - 2026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Zeros="0" zoomScale="80" zoomScaleNormal="80" workbookViewId="0">
      <pane xSplit="1" ySplit="6" topLeftCell="B7" activePane="bottomRight" state="frozen"/>
      <selection activeCell="AR33" sqref="AR33"/>
      <selection pane="topRight" activeCell="AR33" sqref="AR33"/>
      <selection pane="bottomLeft" activeCell="AR33" sqref="AR33"/>
      <selection pane="bottomRight" activeCell="X18" sqref="X18"/>
    </sheetView>
  </sheetViews>
  <sheetFormatPr baseColWidth="10" defaultRowHeight="14.4" x14ac:dyDescent="0.3"/>
  <cols>
    <col min="1" max="1" width="4.5546875" style="1" bestFit="1" customWidth="1"/>
    <col min="2" max="11" width="7.77734375" style="1" customWidth="1"/>
    <col min="12" max="17" width="9.77734375" style="1" customWidth="1"/>
    <col min="18" max="19" width="9.33203125" style="1" customWidth="1"/>
    <col min="20" max="20" width="6.77734375" style="1" customWidth="1"/>
    <col min="21" max="16384" width="11.5546875" style="1"/>
  </cols>
  <sheetData>
    <row r="1" spans="1:20" ht="18" x14ac:dyDescent="0.3">
      <c r="A1" s="45" t="s">
        <v>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ht="18" x14ac:dyDescent="0.3">
      <c r="A2" s="45" t="str">
        <f>[1]Missions!B1</f>
        <v>2025 - 2026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0" ht="18" x14ac:dyDescent="0.3">
      <c r="A3" s="45" t="s">
        <v>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</row>
    <row r="4" spans="1:20" ht="18" x14ac:dyDescent="0.3">
      <c r="A4" s="45" t="s">
        <v>4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</row>
    <row r="5" spans="1:20" ht="15" thickBot="1" x14ac:dyDescent="0.35"/>
    <row r="6" spans="1:20" s="8" customFormat="1" ht="30.6" x14ac:dyDescent="0.3">
      <c r="A6" s="2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4" t="s">
        <v>28</v>
      </c>
      <c r="M6" s="4" t="s">
        <v>29</v>
      </c>
      <c r="N6" s="4" t="s">
        <v>30</v>
      </c>
      <c r="O6" s="4" t="s">
        <v>31</v>
      </c>
      <c r="P6" s="4" t="s">
        <v>32</v>
      </c>
      <c r="Q6" s="4" t="s">
        <v>33</v>
      </c>
      <c r="R6" s="5" t="s">
        <v>16</v>
      </c>
      <c r="S6" s="6" t="s">
        <v>17</v>
      </c>
      <c r="T6" s="7" t="s">
        <v>18</v>
      </c>
    </row>
    <row r="7" spans="1:20" x14ac:dyDescent="0.3">
      <c r="A7" s="9">
        <v>1</v>
      </c>
      <c r="B7" s="10">
        <v>0.29166666666666669</v>
      </c>
      <c r="C7" s="11">
        <v>0.375</v>
      </c>
      <c r="D7" s="11">
        <v>0.5</v>
      </c>
      <c r="E7" s="11">
        <v>0.54166666666666663</v>
      </c>
      <c r="F7" s="11">
        <v>0.70833333333333337</v>
      </c>
      <c r="G7" s="11"/>
      <c r="H7" s="11"/>
      <c r="I7" s="12">
        <f>SUM(D7-C7,F7-E7,H7-G7)</f>
        <v>0.29166666666666674</v>
      </c>
      <c r="J7" s="12">
        <f>SUM(L7:Q7)</f>
        <v>0.29166666666666669</v>
      </c>
      <c r="K7" s="13">
        <f>I7-B7</f>
        <v>0</v>
      </c>
      <c r="L7" s="14">
        <v>0.20833333333333334</v>
      </c>
      <c r="M7" s="14"/>
      <c r="N7" s="14">
        <v>4.1666666666666664E-2</v>
      </c>
      <c r="O7" s="14">
        <v>4.1666666666666664E-2</v>
      </c>
      <c r="P7" s="14"/>
      <c r="Q7" s="30"/>
      <c r="R7" s="15"/>
      <c r="S7" s="16"/>
      <c r="T7" s="17"/>
    </row>
    <row r="8" spans="1:20" x14ac:dyDescent="0.3">
      <c r="A8" s="9">
        <v>2</v>
      </c>
      <c r="B8" s="10">
        <v>0.29166666666666669</v>
      </c>
      <c r="C8" s="11">
        <v>0.375</v>
      </c>
      <c r="D8" s="11">
        <v>0.52083333333333337</v>
      </c>
      <c r="E8" s="11">
        <v>0.5625</v>
      </c>
      <c r="F8" s="11">
        <v>0.70833333333333337</v>
      </c>
      <c r="G8" s="11"/>
      <c r="H8" s="11"/>
      <c r="I8" s="12">
        <f t="shared" ref="I8:I13" si="0">SUM(D8-C8,F8-E8,H8-G8)</f>
        <v>0.29166666666666674</v>
      </c>
      <c r="J8" s="12">
        <f t="shared" ref="J8:J11" si="1">SUM(L8:Q8)</f>
        <v>0.29166666666666663</v>
      </c>
      <c r="K8" s="13">
        <f>I8-B8</f>
        <v>0</v>
      </c>
      <c r="L8" s="14">
        <v>4.1666666666666664E-2</v>
      </c>
      <c r="M8" s="14">
        <v>8.3333333333333329E-2</v>
      </c>
      <c r="N8" s="14">
        <v>4.1666666666666664E-2</v>
      </c>
      <c r="O8" s="14"/>
      <c r="P8" s="14">
        <v>0.125</v>
      </c>
      <c r="Q8" s="30"/>
      <c r="R8" s="15"/>
      <c r="S8" s="16"/>
      <c r="T8" s="17"/>
    </row>
    <row r="9" spans="1:20" x14ac:dyDescent="0.3">
      <c r="A9" s="9">
        <v>3</v>
      </c>
      <c r="B9" s="10">
        <v>0.29166666666666669</v>
      </c>
      <c r="C9" s="11">
        <v>0.375</v>
      </c>
      <c r="D9" s="11">
        <v>0.5</v>
      </c>
      <c r="E9" s="11">
        <v>0.54166666666666663</v>
      </c>
      <c r="F9" s="11">
        <v>0.70833333333333337</v>
      </c>
      <c r="G9" s="11"/>
      <c r="H9" s="11"/>
      <c r="I9" s="12">
        <f t="shared" si="0"/>
        <v>0.29166666666666674</v>
      </c>
      <c r="J9" s="12">
        <f t="shared" si="1"/>
        <v>0.29166666666666669</v>
      </c>
      <c r="K9" s="13">
        <f>I9-B9</f>
        <v>0</v>
      </c>
      <c r="L9" s="14">
        <v>0.125</v>
      </c>
      <c r="M9" s="14"/>
      <c r="N9" s="14">
        <v>0.10416666666666667</v>
      </c>
      <c r="O9" s="14"/>
      <c r="P9" s="14">
        <v>4.1666666666666664E-2</v>
      </c>
      <c r="Q9" s="30">
        <v>2.0833333333333332E-2</v>
      </c>
      <c r="R9" s="15"/>
      <c r="S9" s="16"/>
      <c r="T9" s="17"/>
    </row>
    <row r="10" spans="1:20" x14ac:dyDescent="0.3">
      <c r="A10" s="9">
        <v>4</v>
      </c>
      <c r="B10" s="10">
        <v>0.29166666666666669</v>
      </c>
      <c r="C10" s="11">
        <v>0.375</v>
      </c>
      <c r="D10" s="11">
        <v>0.5</v>
      </c>
      <c r="E10" s="11">
        <v>0.54166666666666663</v>
      </c>
      <c r="F10" s="11">
        <v>0.70833333333333337</v>
      </c>
      <c r="G10" s="11"/>
      <c r="H10" s="11"/>
      <c r="I10" s="12">
        <f t="shared" si="0"/>
        <v>0.29166666666666674</v>
      </c>
      <c r="J10" s="12">
        <f t="shared" si="1"/>
        <v>0.29166666666666669</v>
      </c>
      <c r="K10" s="13">
        <f t="shared" ref="K10:K13" si="2">I10-B10</f>
        <v>0</v>
      </c>
      <c r="L10" s="14"/>
      <c r="M10" s="14"/>
      <c r="N10" s="14">
        <v>0.29166666666666669</v>
      </c>
      <c r="O10" s="14"/>
      <c r="P10" s="14"/>
      <c r="Q10" s="30"/>
      <c r="R10" s="15"/>
      <c r="S10" s="16"/>
      <c r="T10" s="17"/>
    </row>
    <row r="11" spans="1:20" x14ac:dyDescent="0.3">
      <c r="A11" s="9">
        <v>5</v>
      </c>
      <c r="B11" s="10">
        <v>0.29166666666666669</v>
      </c>
      <c r="C11" s="11">
        <v>0.375</v>
      </c>
      <c r="D11" s="11">
        <v>0.5</v>
      </c>
      <c r="E11" s="11">
        <v>0.54166666666666663</v>
      </c>
      <c r="F11" s="11">
        <v>0.70833333333333337</v>
      </c>
      <c r="G11" s="11"/>
      <c r="H11" s="11"/>
      <c r="I11" s="12">
        <f t="shared" si="0"/>
        <v>0.29166666666666674</v>
      </c>
      <c r="J11" s="12">
        <f t="shared" si="1"/>
        <v>0.29166666666666669</v>
      </c>
      <c r="K11" s="13">
        <f t="shared" si="2"/>
        <v>0</v>
      </c>
      <c r="L11" s="14">
        <v>2.0833333333333332E-2</v>
      </c>
      <c r="M11" s="14"/>
      <c r="N11" s="14">
        <v>2.0833333333333332E-2</v>
      </c>
      <c r="O11" s="14"/>
      <c r="P11" s="14">
        <v>0.20833333333333334</v>
      </c>
      <c r="Q11" s="30">
        <v>4.1666666666666664E-2</v>
      </c>
      <c r="R11" s="15"/>
      <c r="S11" s="16"/>
      <c r="T11" s="17"/>
    </row>
    <row r="12" spans="1:20" x14ac:dyDescent="0.3">
      <c r="A12" s="9">
        <v>6</v>
      </c>
      <c r="B12" s="18"/>
      <c r="C12" s="18"/>
      <c r="D12" s="18"/>
      <c r="E12" s="18"/>
      <c r="F12" s="18"/>
      <c r="G12" s="18"/>
      <c r="H12" s="18"/>
      <c r="I12" s="18">
        <f t="shared" si="0"/>
        <v>0</v>
      </c>
      <c r="J12" s="18">
        <f>SUM(L12:P12)</f>
        <v>0</v>
      </c>
      <c r="K12" s="19">
        <f t="shared" si="2"/>
        <v>0</v>
      </c>
      <c r="L12" s="18"/>
      <c r="M12" s="18"/>
      <c r="N12" s="18"/>
      <c r="O12" s="18"/>
      <c r="P12" s="18"/>
      <c r="Q12" s="31"/>
      <c r="R12" s="20"/>
      <c r="S12" s="21"/>
      <c r="T12" s="22"/>
    </row>
    <row r="13" spans="1:20" ht="15" thickBot="1" x14ac:dyDescent="0.35">
      <c r="A13" s="9">
        <v>7</v>
      </c>
      <c r="B13" s="18"/>
      <c r="C13" s="18"/>
      <c r="D13" s="18"/>
      <c r="E13" s="18"/>
      <c r="F13" s="18"/>
      <c r="G13" s="18"/>
      <c r="H13" s="18"/>
      <c r="I13" s="18">
        <f t="shared" si="0"/>
        <v>0</v>
      </c>
      <c r="J13" s="18">
        <f>SUM(L13:P13)</f>
        <v>0</v>
      </c>
      <c r="K13" s="19">
        <f t="shared" si="2"/>
        <v>0</v>
      </c>
      <c r="L13" s="18"/>
      <c r="M13" s="18"/>
      <c r="N13" s="18"/>
      <c r="O13" s="18"/>
      <c r="P13" s="18"/>
      <c r="Q13" s="31"/>
      <c r="R13" s="20"/>
      <c r="S13" s="21"/>
      <c r="T13" s="22"/>
    </row>
    <row r="14" spans="1:20" ht="15" thickBot="1" x14ac:dyDescent="0.35">
      <c r="A14" s="23" t="s">
        <v>19</v>
      </c>
      <c r="B14" s="24">
        <f>SUM(B7:B13)</f>
        <v>1.4583333333333335</v>
      </c>
      <c r="C14" s="46"/>
      <c r="D14" s="47"/>
      <c r="E14" s="47"/>
      <c r="F14" s="47"/>
      <c r="G14" s="47"/>
      <c r="H14" s="48"/>
      <c r="I14" s="24">
        <f>SUM(I7:I13)</f>
        <v>1.4583333333333337</v>
      </c>
      <c r="J14" s="24">
        <f>SUM(J7:J13)</f>
        <v>1.4583333333333335</v>
      </c>
      <c r="K14" s="24">
        <f>SUM(K7:K13)</f>
        <v>0</v>
      </c>
      <c r="L14" s="25">
        <f>SUM(L7:L13)</f>
        <v>0.39583333333333331</v>
      </c>
      <c r="M14" s="25">
        <f t="shared" ref="M14:Q14" si="3">SUM(M7:M13)</f>
        <v>8.3333333333333329E-2</v>
      </c>
      <c r="N14" s="25">
        <f t="shared" si="3"/>
        <v>0.5</v>
      </c>
      <c r="O14" s="25">
        <f t="shared" si="3"/>
        <v>4.1666666666666664E-2</v>
      </c>
      <c r="P14" s="25">
        <f t="shared" si="3"/>
        <v>0.375</v>
      </c>
      <c r="Q14" s="25">
        <f t="shared" si="3"/>
        <v>6.25E-2</v>
      </c>
      <c r="R14" s="26">
        <f>SUM(R7:R13)</f>
        <v>0</v>
      </c>
      <c r="S14" s="27">
        <f>SUM(S7:S13)</f>
        <v>0</v>
      </c>
      <c r="T14" s="28">
        <f>SUM(T7:T13)</f>
        <v>0</v>
      </c>
    </row>
    <row r="15" spans="1:20" x14ac:dyDescent="0.3">
      <c r="B15" s="29">
        <f>B14</f>
        <v>1.4583333333333335</v>
      </c>
      <c r="I15" s="29">
        <f>I14</f>
        <v>1.4583333333333337</v>
      </c>
    </row>
    <row r="18" spans="2:20" ht="87" customHeight="1" x14ac:dyDescent="0.3">
      <c r="B18" s="49" t="s">
        <v>22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</row>
  </sheetData>
  <mergeCells count="6">
    <mergeCell ref="B18:T18"/>
    <mergeCell ref="A1:T1"/>
    <mergeCell ref="A2:T2"/>
    <mergeCell ref="A3:T3"/>
    <mergeCell ref="A4:T4"/>
    <mergeCell ref="C14:H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Zeros="0" zoomScale="80" zoomScaleNormal="80" workbookViewId="0">
      <pane xSplit="1" ySplit="6" topLeftCell="B7" activePane="bottomRight" state="frozen"/>
      <selection activeCell="AR33" sqref="AR33"/>
      <selection pane="topRight" activeCell="AR33" sqref="AR33"/>
      <selection pane="bottomLeft" activeCell="AR33" sqref="AR33"/>
      <selection pane="bottomRight" activeCell="B18" sqref="B18:T18"/>
    </sheetView>
  </sheetViews>
  <sheetFormatPr baseColWidth="10" defaultRowHeight="14.4" x14ac:dyDescent="0.3"/>
  <cols>
    <col min="1" max="1" width="4.5546875" style="1" bestFit="1" customWidth="1"/>
    <col min="2" max="11" width="7.77734375" style="1" customWidth="1"/>
    <col min="12" max="17" width="9.77734375" style="1" customWidth="1"/>
    <col min="18" max="19" width="9.33203125" style="1" customWidth="1"/>
    <col min="20" max="20" width="6.77734375" style="1" customWidth="1"/>
    <col min="21" max="16384" width="11.5546875" style="1"/>
  </cols>
  <sheetData>
    <row r="1" spans="1:20" ht="18" x14ac:dyDescent="0.3">
      <c r="A1" s="45" t="s">
        <v>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ht="18" x14ac:dyDescent="0.3">
      <c r="A2" s="45" t="str">
        <f>[1]Missions!B1</f>
        <v>2025 - 2026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0" ht="18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</row>
    <row r="4" spans="1:20" ht="18" x14ac:dyDescent="0.3">
      <c r="A4" s="45" t="s">
        <v>4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</row>
    <row r="5" spans="1:20" ht="15" thickBot="1" x14ac:dyDescent="0.35"/>
    <row r="6" spans="1:20" s="8" customFormat="1" ht="30.6" x14ac:dyDescent="0.3">
      <c r="A6" s="2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4" t="s">
        <v>28</v>
      </c>
      <c r="M6" s="4" t="s">
        <v>29</v>
      </c>
      <c r="N6" s="4" t="s">
        <v>30</v>
      </c>
      <c r="O6" s="4" t="s">
        <v>31</v>
      </c>
      <c r="P6" s="4" t="s">
        <v>32</v>
      </c>
      <c r="Q6" s="4" t="s">
        <v>33</v>
      </c>
      <c r="R6" s="5" t="s">
        <v>16</v>
      </c>
      <c r="S6" s="6" t="s">
        <v>17</v>
      </c>
      <c r="T6" s="7" t="s">
        <v>18</v>
      </c>
    </row>
    <row r="7" spans="1:20" x14ac:dyDescent="0.3">
      <c r="A7" s="9">
        <v>1</v>
      </c>
      <c r="B7" s="10">
        <v>0.29166666666666669</v>
      </c>
      <c r="C7" s="11">
        <v>0.375</v>
      </c>
      <c r="D7" s="11">
        <v>0.5</v>
      </c>
      <c r="E7" s="11">
        <v>0.54166666666666663</v>
      </c>
      <c r="F7" s="11">
        <v>0.70833333333333337</v>
      </c>
      <c r="G7" s="11"/>
      <c r="H7" s="11"/>
      <c r="I7" s="12">
        <f>SUM(D7-C7,F7-E7,H7-G7)</f>
        <v>0.29166666666666674</v>
      </c>
      <c r="J7" s="12">
        <f>SUM(L7:Q7)</f>
        <v>0.29166666666666663</v>
      </c>
      <c r="K7" s="13">
        <f>I7-B7</f>
        <v>0</v>
      </c>
      <c r="L7" s="14">
        <v>0.16666666666666666</v>
      </c>
      <c r="M7" s="14">
        <v>4.1666666666666664E-2</v>
      </c>
      <c r="N7" s="14">
        <v>4.1666666666666664E-2</v>
      </c>
      <c r="O7" s="14">
        <v>4.1666666666666664E-2</v>
      </c>
      <c r="P7" s="14"/>
      <c r="Q7" s="30"/>
      <c r="R7" s="15"/>
      <c r="S7" s="16"/>
      <c r="T7" s="17"/>
    </row>
    <row r="8" spans="1:20" x14ac:dyDescent="0.3">
      <c r="A8" s="9">
        <v>2</v>
      </c>
      <c r="B8" s="10">
        <v>0.29166666666666669</v>
      </c>
      <c r="C8" s="11">
        <v>0.375</v>
      </c>
      <c r="D8" s="11">
        <v>0.52083333333333337</v>
      </c>
      <c r="E8" s="11">
        <v>0.5625</v>
      </c>
      <c r="F8" s="11">
        <v>0.70833333333333337</v>
      </c>
      <c r="G8" s="11"/>
      <c r="H8" s="11"/>
      <c r="I8" s="12">
        <f t="shared" ref="I8:I13" si="0">SUM(D8-C8,F8-E8,H8-G8)</f>
        <v>0.29166666666666674</v>
      </c>
      <c r="J8" s="12">
        <f t="shared" ref="J8:J11" si="1">SUM(L8:Q8)</f>
        <v>0.29166666666666663</v>
      </c>
      <c r="K8" s="13">
        <f>I8-B8</f>
        <v>0</v>
      </c>
      <c r="L8" s="14">
        <v>2.0833333333333332E-2</v>
      </c>
      <c r="M8" s="14">
        <v>2.0833333333333332E-2</v>
      </c>
      <c r="N8" s="14">
        <v>2.0833333333333332E-2</v>
      </c>
      <c r="O8" s="14">
        <v>2.0833333333333332E-2</v>
      </c>
      <c r="P8" s="14">
        <v>2.0833333333333332E-2</v>
      </c>
      <c r="Q8" s="30">
        <v>0.1875</v>
      </c>
      <c r="R8" s="15"/>
      <c r="S8" s="16"/>
      <c r="T8" s="17"/>
    </row>
    <row r="9" spans="1:20" x14ac:dyDescent="0.3">
      <c r="A9" s="9">
        <v>3</v>
      </c>
      <c r="B9" s="10">
        <v>0.29166666666666669</v>
      </c>
      <c r="C9" s="11">
        <v>0.375</v>
      </c>
      <c r="D9" s="11">
        <v>0.5</v>
      </c>
      <c r="E9" s="11">
        <v>0.54166666666666663</v>
      </c>
      <c r="F9" s="11">
        <v>0.70833333333333337</v>
      </c>
      <c r="G9" s="11"/>
      <c r="H9" s="11"/>
      <c r="I9" s="12">
        <f t="shared" si="0"/>
        <v>0.29166666666666674</v>
      </c>
      <c r="J9" s="12">
        <f t="shared" si="1"/>
        <v>0.29166666666666663</v>
      </c>
      <c r="K9" s="13">
        <f>I9-B9</f>
        <v>0</v>
      </c>
      <c r="L9" s="14"/>
      <c r="M9" s="14">
        <v>4.1666666666666664E-2</v>
      </c>
      <c r="N9" s="14">
        <v>0.16666666666666666</v>
      </c>
      <c r="O9" s="14">
        <v>2.0833333333333332E-2</v>
      </c>
      <c r="P9" s="14">
        <v>4.1666666666666664E-2</v>
      </c>
      <c r="Q9" s="30">
        <v>2.0833333333333332E-2</v>
      </c>
      <c r="R9" s="15"/>
      <c r="S9" s="16"/>
      <c r="T9" s="17"/>
    </row>
    <row r="10" spans="1:20" x14ac:dyDescent="0.3">
      <c r="A10" s="9">
        <v>4</v>
      </c>
      <c r="B10" s="10">
        <v>0.29166666666666669</v>
      </c>
      <c r="C10" s="11">
        <v>0.375</v>
      </c>
      <c r="D10" s="11">
        <v>0.5</v>
      </c>
      <c r="E10" s="11">
        <v>0.54166666666666663</v>
      </c>
      <c r="F10" s="11">
        <v>0.70833333333333337</v>
      </c>
      <c r="G10" s="11"/>
      <c r="H10" s="11"/>
      <c r="I10" s="12">
        <f t="shared" si="0"/>
        <v>0.29166666666666674</v>
      </c>
      <c r="J10" s="12">
        <f t="shared" si="1"/>
        <v>0.29166666666666669</v>
      </c>
      <c r="K10" s="13">
        <f t="shared" ref="K10:K13" si="2">I10-B10</f>
        <v>0</v>
      </c>
      <c r="L10" s="14">
        <v>0.29166666666666669</v>
      </c>
      <c r="M10" s="14"/>
      <c r="N10" s="14"/>
      <c r="O10" s="14"/>
      <c r="P10" s="14"/>
      <c r="Q10" s="30"/>
      <c r="R10" s="15"/>
      <c r="S10" s="16"/>
      <c r="T10" s="17"/>
    </row>
    <row r="11" spans="1:20" x14ac:dyDescent="0.3">
      <c r="A11" s="9">
        <v>5</v>
      </c>
      <c r="B11" s="10">
        <v>0.29166666666666669</v>
      </c>
      <c r="C11" s="11">
        <v>0.375</v>
      </c>
      <c r="D11" s="11">
        <v>0.5</v>
      </c>
      <c r="E11" s="11">
        <v>0.54166666666666663</v>
      </c>
      <c r="F11" s="11">
        <v>0.70833333333333337</v>
      </c>
      <c r="G11" s="11"/>
      <c r="H11" s="11"/>
      <c r="I11" s="12">
        <f t="shared" si="0"/>
        <v>0.29166666666666674</v>
      </c>
      <c r="J11" s="12">
        <f t="shared" si="1"/>
        <v>0.29166666666666669</v>
      </c>
      <c r="K11" s="13">
        <f t="shared" si="2"/>
        <v>0</v>
      </c>
      <c r="L11" s="14">
        <v>2.0833333333333332E-2</v>
      </c>
      <c r="M11" s="14"/>
      <c r="N11" s="14">
        <v>2.0833333333333332E-2</v>
      </c>
      <c r="O11" s="14"/>
      <c r="P11" s="14">
        <v>0.20833333333333334</v>
      </c>
      <c r="Q11" s="30">
        <v>4.1666666666666664E-2</v>
      </c>
      <c r="R11" s="15"/>
      <c r="S11" s="16"/>
      <c r="T11" s="17"/>
    </row>
    <row r="12" spans="1:20" x14ac:dyDescent="0.3">
      <c r="A12" s="9">
        <v>6</v>
      </c>
      <c r="B12" s="18"/>
      <c r="C12" s="18"/>
      <c r="D12" s="18"/>
      <c r="E12" s="18"/>
      <c r="F12" s="18"/>
      <c r="G12" s="18"/>
      <c r="H12" s="18"/>
      <c r="I12" s="18">
        <f t="shared" si="0"/>
        <v>0</v>
      </c>
      <c r="J12" s="18">
        <f>SUM(L12:P12)</f>
        <v>0</v>
      </c>
      <c r="K12" s="19">
        <f t="shared" si="2"/>
        <v>0</v>
      </c>
      <c r="L12" s="18"/>
      <c r="M12" s="18"/>
      <c r="N12" s="18"/>
      <c r="O12" s="18"/>
      <c r="P12" s="18"/>
      <c r="Q12" s="31"/>
      <c r="R12" s="20"/>
      <c r="S12" s="21"/>
      <c r="T12" s="22"/>
    </row>
    <row r="13" spans="1:20" ht="15" thickBot="1" x14ac:dyDescent="0.35">
      <c r="A13" s="9">
        <v>7</v>
      </c>
      <c r="B13" s="18"/>
      <c r="C13" s="18"/>
      <c r="D13" s="18"/>
      <c r="E13" s="18"/>
      <c r="F13" s="18"/>
      <c r="G13" s="18"/>
      <c r="H13" s="18"/>
      <c r="I13" s="18">
        <f t="shared" si="0"/>
        <v>0</v>
      </c>
      <c r="J13" s="18">
        <f>SUM(L13:P13)</f>
        <v>0</v>
      </c>
      <c r="K13" s="19">
        <f t="shared" si="2"/>
        <v>0</v>
      </c>
      <c r="L13" s="18"/>
      <c r="M13" s="18"/>
      <c r="N13" s="18"/>
      <c r="O13" s="18"/>
      <c r="P13" s="18"/>
      <c r="Q13" s="31"/>
      <c r="R13" s="20"/>
      <c r="S13" s="21"/>
      <c r="T13" s="22"/>
    </row>
    <row r="14" spans="1:20" ht="15" thickBot="1" x14ac:dyDescent="0.35">
      <c r="A14" s="23" t="s">
        <v>19</v>
      </c>
      <c r="B14" s="24">
        <f>SUM(B7:B13)</f>
        <v>1.4583333333333335</v>
      </c>
      <c r="C14" s="46"/>
      <c r="D14" s="47"/>
      <c r="E14" s="47"/>
      <c r="F14" s="47"/>
      <c r="G14" s="47"/>
      <c r="H14" s="48"/>
      <c r="I14" s="24">
        <f>SUM(I7:I13)</f>
        <v>1.4583333333333337</v>
      </c>
      <c r="J14" s="24">
        <f>SUM(J7:J13)</f>
        <v>1.4583333333333333</v>
      </c>
      <c r="K14" s="24">
        <f>SUM(K7:K13)</f>
        <v>0</v>
      </c>
      <c r="L14" s="25">
        <f>SUM(L7:L13)</f>
        <v>0.5</v>
      </c>
      <c r="M14" s="25">
        <f t="shared" ref="M14:Q14" si="3">SUM(M7:M13)</f>
        <v>0.10416666666666666</v>
      </c>
      <c r="N14" s="25">
        <f t="shared" si="3"/>
        <v>0.25</v>
      </c>
      <c r="O14" s="25">
        <f t="shared" si="3"/>
        <v>8.3333333333333329E-2</v>
      </c>
      <c r="P14" s="25">
        <f t="shared" si="3"/>
        <v>0.27083333333333337</v>
      </c>
      <c r="Q14" s="25">
        <f t="shared" si="3"/>
        <v>0.25</v>
      </c>
      <c r="R14" s="26">
        <f>SUM(R7:R13)</f>
        <v>0</v>
      </c>
      <c r="S14" s="27">
        <f>SUM(S7:S13)</f>
        <v>0</v>
      </c>
      <c r="T14" s="28">
        <f>SUM(T7:T13)</f>
        <v>0</v>
      </c>
    </row>
    <row r="15" spans="1:20" x14ac:dyDescent="0.3">
      <c r="B15" s="29">
        <f>B14</f>
        <v>1.4583333333333335</v>
      </c>
      <c r="I15" s="29">
        <f>I14</f>
        <v>1.4583333333333337</v>
      </c>
    </row>
    <row r="18" spans="2:20" ht="87" customHeight="1" x14ac:dyDescent="0.3">
      <c r="B18" s="49" t="s">
        <v>22</v>
      </c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</row>
  </sheetData>
  <mergeCells count="6">
    <mergeCell ref="B18:T18"/>
    <mergeCell ref="A1:T1"/>
    <mergeCell ref="A2:T2"/>
    <mergeCell ref="A3:T3"/>
    <mergeCell ref="A4:T4"/>
    <mergeCell ref="C14:H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L24" sqref="L24"/>
    </sheetView>
  </sheetViews>
  <sheetFormatPr baseColWidth="10" defaultRowHeight="14.4" x14ac:dyDescent="0.3"/>
  <cols>
    <col min="1" max="1" width="13.21875" bestFit="1" customWidth="1"/>
    <col min="2" max="2" width="20.44140625" bestFit="1" customWidth="1"/>
    <col min="8" max="8" width="20.44140625" bestFit="1" customWidth="1"/>
  </cols>
  <sheetData>
    <row r="1" spans="1:11" ht="23.4" x14ac:dyDescent="0.45">
      <c r="A1" s="55" t="s">
        <v>48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15" thickBot="1" x14ac:dyDescent="0.35"/>
    <row r="3" spans="1:11" x14ac:dyDescent="0.3">
      <c r="A3" s="69" t="s">
        <v>2</v>
      </c>
      <c r="B3" s="70"/>
      <c r="C3" s="70"/>
      <c r="D3" s="70"/>
      <c r="E3" s="71"/>
      <c r="G3" s="64" t="s">
        <v>20</v>
      </c>
      <c r="H3" s="65"/>
      <c r="I3" s="65"/>
      <c r="J3" s="65"/>
      <c r="K3" s="66"/>
    </row>
    <row r="4" spans="1:11" s="32" customFormat="1" ht="57.6" x14ac:dyDescent="0.3">
      <c r="A4" s="36" t="s">
        <v>23</v>
      </c>
      <c r="B4" s="33" t="s">
        <v>24</v>
      </c>
      <c r="C4" s="33" t="s">
        <v>25</v>
      </c>
      <c r="D4" s="33" t="s">
        <v>26</v>
      </c>
      <c r="E4" s="37" t="s">
        <v>27</v>
      </c>
      <c r="G4" s="36" t="s">
        <v>23</v>
      </c>
      <c r="H4" s="33" t="s">
        <v>24</v>
      </c>
      <c r="I4" s="33" t="s">
        <v>25</v>
      </c>
      <c r="J4" s="33" t="s">
        <v>26</v>
      </c>
      <c r="K4" s="37" t="s">
        <v>27</v>
      </c>
    </row>
    <row r="5" spans="1:11" x14ac:dyDescent="0.3">
      <c r="A5" s="60" t="s">
        <v>0</v>
      </c>
      <c r="B5" s="34" t="s">
        <v>34</v>
      </c>
      <c r="C5" s="35">
        <f>'Fiche mensuelle salarié A'!L14</f>
        <v>0.39583333333333331</v>
      </c>
      <c r="D5" s="61">
        <v>11.85</v>
      </c>
      <c r="E5" s="77">
        <f>C5*D5*24</f>
        <v>112.57499999999999</v>
      </c>
      <c r="G5" s="60" t="s">
        <v>0</v>
      </c>
      <c r="H5" s="34" t="s">
        <v>34</v>
      </c>
      <c r="I5" s="35">
        <f>'Fiche mensuelle salarié A'!N14</f>
        <v>0.5</v>
      </c>
      <c r="J5" s="61">
        <v>11.85</v>
      </c>
      <c r="K5" s="77">
        <f>I5*J5*24</f>
        <v>142.19999999999999</v>
      </c>
    </row>
    <row r="6" spans="1:11" x14ac:dyDescent="0.3">
      <c r="A6" s="60"/>
      <c r="B6" s="34" t="s">
        <v>35</v>
      </c>
      <c r="C6" s="35">
        <f>'Fiche mensuelle salarié A'!M14</f>
        <v>8.3333333333333329E-2</v>
      </c>
      <c r="D6" s="61"/>
      <c r="E6" s="77">
        <f>C6*D5*24</f>
        <v>23.7</v>
      </c>
      <c r="G6" s="60"/>
      <c r="H6" s="34" t="s">
        <v>35</v>
      </c>
      <c r="I6" s="35">
        <f>'Fiche mensuelle salarié A'!O14</f>
        <v>4.1666666666666664E-2</v>
      </c>
      <c r="J6" s="61"/>
      <c r="K6" s="77">
        <f>I6*J5*24</f>
        <v>11.85</v>
      </c>
    </row>
    <row r="7" spans="1:11" x14ac:dyDescent="0.3">
      <c r="A7" s="60" t="s">
        <v>1</v>
      </c>
      <c r="B7" s="34" t="s">
        <v>34</v>
      </c>
      <c r="C7" s="35">
        <f>'Fiche mensuelle salarié B'!L14</f>
        <v>0.5</v>
      </c>
      <c r="D7" s="61">
        <v>12.08</v>
      </c>
      <c r="E7" s="77">
        <f>C7*D7*24</f>
        <v>144.96</v>
      </c>
      <c r="G7" s="60" t="s">
        <v>1</v>
      </c>
      <c r="H7" s="34" t="s">
        <v>34</v>
      </c>
      <c r="I7" s="35">
        <f>'Fiche mensuelle salarié B'!N14</f>
        <v>0.25</v>
      </c>
      <c r="J7" s="61">
        <v>12.08</v>
      </c>
      <c r="K7" s="77">
        <f>I7*J7*24</f>
        <v>72.48</v>
      </c>
    </row>
    <row r="8" spans="1:11" x14ac:dyDescent="0.3">
      <c r="A8" s="60"/>
      <c r="B8" s="34" t="s">
        <v>35</v>
      </c>
      <c r="C8" s="35">
        <f>'Fiche mensuelle salarié B'!M14</f>
        <v>0.10416666666666666</v>
      </c>
      <c r="D8" s="61"/>
      <c r="E8" s="77">
        <f>C8*D7*24</f>
        <v>30.2</v>
      </c>
      <c r="G8" s="60"/>
      <c r="H8" s="34" t="s">
        <v>35</v>
      </c>
      <c r="I8" s="35">
        <f>'Fiche mensuelle salarié B'!O14</f>
        <v>8.3333333333333329E-2</v>
      </c>
      <c r="J8" s="61"/>
      <c r="K8" s="77">
        <f>I8*J7*24</f>
        <v>24.159999999999997</v>
      </c>
    </row>
    <row r="9" spans="1:11" x14ac:dyDescent="0.3">
      <c r="A9" s="38"/>
      <c r="B9" s="39"/>
      <c r="C9" s="39"/>
      <c r="D9" s="39"/>
      <c r="E9" s="78"/>
      <c r="G9" s="38"/>
      <c r="H9" s="39"/>
      <c r="I9" s="39"/>
      <c r="J9" s="39"/>
      <c r="K9" s="78"/>
    </row>
    <row r="10" spans="1:11" x14ac:dyDescent="0.3">
      <c r="A10" s="51" t="s">
        <v>38</v>
      </c>
      <c r="B10" s="52"/>
      <c r="C10" s="52"/>
      <c r="D10" s="52"/>
      <c r="E10" s="78">
        <f>E5+E7</f>
        <v>257.53499999999997</v>
      </c>
      <c r="G10" s="51" t="s">
        <v>38</v>
      </c>
      <c r="H10" s="52"/>
      <c r="I10" s="52"/>
      <c r="J10" s="52"/>
      <c r="K10" s="78">
        <f>K5+K7</f>
        <v>214.68</v>
      </c>
    </row>
    <row r="11" spans="1:11" x14ac:dyDescent="0.3">
      <c r="A11" s="51" t="s">
        <v>37</v>
      </c>
      <c r="B11" s="52"/>
      <c r="C11" s="52"/>
      <c r="D11" s="52"/>
      <c r="E11" s="78">
        <f>E6+E8</f>
        <v>53.9</v>
      </c>
      <c r="G11" s="51" t="s">
        <v>37</v>
      </c>
      <c r="H11" s="52"/>
      <c r="I11" s="52"/>
      <c r="J11" s="52"/>
      <c r="K11" s="78">
        <f>K6+K8</f>
        <v>36.01</v>
      </c>
    </row>
    <row r="12" spans="1:11" ht="15" thickBot="1" x14ac:dyDescent="0.35">
      <c r="A12" s="62" t="s">
        <v>36</v>
      </c>
      <c r="B12" s="63"/>
      <c r="C12" s="63"/>
      <c r="D12" s="63"/>
      <c r="E12" s="79">
        <f>E11+E10</f>
        <v>311.43499999999995</v>
      </c>
      <c r="G12" s="67" t="s">
        <v>39</v>
      </c>
      <c r="H12" s="68"/>
      <c r="I12" s="68"/>
      <c r="J12" s="68"/>
      <c r="K12" s="79">
        <f>K11+K10</f>
        <v>250.69</v>
      </c>
    </row>
    <row r="14" spans="1:11" ht="15" thickBot="1" x14ac:dyDescent="0.35"/>
    <row r="15" spans="1:11" x14ac:dyDescent="0.3">
      <c r="A15" s="57" t="s">
        <v>21</v>
      </c>
      <c r="B15" s="58"/>
      <c r="C15" s="58"/>
      <c r="D15" s="58"/>
      <c r="E15" s="59"/>
      <c r="G15" s="56" t="s">
        <v>51</v>
      </c>
      <c r="H15" s="56"/>
      <c r="I15" s="56"/>
      <c r="J15" s="56"/>
      <c r="K15" s="56"/>
    </row>
    <row r="16" spans="1:11" ht="57.6" x14ac:dyDescent="0.3">
      <c r="A16" s="36" t="s">
        <v>23</v>
      </c>
      <c r="B16" s="33" t="s">
        <v>24</v>
      </c>
      <c r="C16" s="33" t="s">
        <v>25</v>
      </c>
      <c r="D16" s="33" t="s">
        <v>26</v>
      </c>
      <c r="E16" s="37" t="s">
        <v>27</v>
      </c>
      <c r="G16" s="56"/>
      <c r="H16" s="56"/>
      <c r="I16" s="56"/>
      <c r="J16" s="56"/>
      <c r="K16" s="56"/>
    </row>
    <row r="17" spans="1:11" x14ac:dyDescent="0.3">
      <c r="A17" s="60" t="s">
        <v>0</v>
      </c>
      <c r="B17" s="34" t="s">
        <v>34</v>
      </c>
      <c r="C17" s="35">
        <f>'Fiche mensuelle salarié A'!P14</f>
        <v>0.375</v>
      </c>
      <c r="D17" s="61">
        <v>11.85</v>
      </c>
      <c r="E17" s="77">
        <f>C17*D17*24</f>
        <v>106.64999999999999</v>
      </c>
      <c r="G17" s="56"/>
      <c r="H17" s="56"/>
      <c r="I17" s="56"/>
      <c r="J17" s="56"/>
      <c r="K17" s="56"/>
    </row>
    <row r="18" spans="1:11" x14ac:dyDescent="0.3">
      <c r="A18" s="60"/>
      <c r="B18" s="34" t="s">
        <v>35</v>
      </c>
      <c r="C18" s="35">
        <f>'Fiche mensuelle salarié A'!Q14</f>
        <v>6.25E-2</v>
      </c>
      <c r="D18" s="61"/>
      <c r="E18" s="77">
        <f>C18*D17*24</f>
        <v>17.774999999999999</v>
      </c>
      <c r="G18" s="56"/>
      <c r="H18" s="56"/>
      <c r="I18" s="56"/>
      <c r="J18" s="56"/>
      <c r="K18" s="56"/>
    </row>
    <row r="19" spans="1:11" x14ac:dyDescent="0.3">
      <c r="A19" s="60" t="s">
        <v>1</v>
      </c>
      <c r="B19" s="34" t="s">
        <v>34</v>
      </c>
      <c r="C19" s="35">
        <f>'Fiche mensuelle salarié B'!P14</f>
        <v>0.27083333333333337</v>
      </c>
      <c r="D19" s="61">
        <v>12.08</v>
      </c>
      <c r="E19" s="77">
        <f>C19*D19*24</f>
        <v>78.52000000000001</v>
      </c>
      <c r="G19" s="56"/>
      <c r="H19" s="56"/>
      <c r="I19" s="56"/>
      <c r="J19" s="56"/>
      <c r="K19" s="56"/>
    </row>
    <row r="20" spans="1:11" x14ac:dyDescent="0.3">
      <c r="A20" s="60"/>
      <c r="B20" s="34" t="s">
        <v>35</v>
      </c>
      <c r="C20" s="35">
        <f>'Fiche mensuelle salarié B'!Q14</f>
        <v>0.25</v>
      </c>
      <c r="D20" s="61"/>
      <c r="E20" s="77">
        <f>C20*D19*24</f>
        <v>72.48</v>
      </c>
      <c r="G20" s="56"/>
      <c r="H20" s="56"/>
      <c r="I20" s="56"/>
      <c r="J20" s="56"/>
      <c r="K20" s="56"/>
    </row>
    <row r="21" spans="1:11" x14ac:dyDescent="0.3">
      <c r="A21" s="38"/>
      <c r="B21" s="39"/>
      <c r="C21" s="39"/>
      <c r="D21" s="39"/>
      <c r="E21" s="78"/>
      <c r="G21" s="56"/>
      <c r="H21" s="56"/>
      <c r="I21" s="56"/>
      <c r="J21" s="56"/>
      <c r="K21" s="56"/>
    </row>
    <row r="22" spans="1:11" x14ac:dyDescent="0.3">
      <c r="A22" s="51" t="s">
        <v>38</v>
      </c>
      <c r="B22" s="52"/>
      <c r="C22" s="52"/>
      <c r="D22" s="52"/>
      <c r="E22" s="78">
        <f>E17+E19</f>
        <v>185.17000000000002</v>
      </c>
      <c r="G22" s="56"/>
      <c r="H22" s="56"/>
      <c r="I22" s="56"/>
      <c r="J22" s="56"/>
      <c r="K22" s="56"/>
    </row>
    <row r="23" spans="1:11" x14ac:dyDescent="0.3">
      <c r="A23" s="51" t="s">
        <v>37</v>
      </c>
      <c r="B23" s="52"/>
      <c r="C23" s="52"/>
      <c r="D23" s="52"/>
      <c r="E23" s="78">
        <f>E18+E20</f>
        <v>90.254999999999995</v>
      </c>
      <c r="G23" s="56"/>
      <c r="H23" s="56"/>
      <c r="I23" s="56"/>
      <c r="J23" s="56"/>
      <c r="K23" s="56"/>
    </row>
    <row r="24" spans="1:11" ht="15" thickBot="1" x14ac:dyDescent="0.35">
      <c r="A24" s="53" t="s">
        <v>40</v>
      </c>
      <c r="B24" s="54"/>
      <c r="C24" s="54"/>
      <c r="D24" s="54"/>
      <c r="E24" s="79">
        <f>E23+E22</f>
        <v>275.42500000000001</v>
      </c>
      <c r="G24" s="56"/>
      <c r="H24" s="56"/>
      <c r="I24" s="56"/>
      <c r="J24" s="56"/>
      <c r="K24" s="56"/>
    </row>
  </sheetData>
  <mergeCells count="26">
    <mergeCell ref="A3:E3"/>
    <mergeCell ref="A7:A8"/>
    <mergeCell ref="D5:D6"/>
    <mergeCell ref="D7:D8"/>
    <mergeCell ref="A10:D10"/>
    <mergeCell ref="J7:J8"/>
    <mergeCell ref="G10:J10"/>
    <mergeCell ref="G11:J11"/>
    <mergeCell ref="G12:J12"/>
    <mergeCell ref="A5:A6"/>
    <mergeCell ref="A23:D23"/>
    <mergeCell ref="A24:D24"/>
    <mergeCell ref="A1:K1"/>
    <mergeCell ref="G15:K24"/>
    <mergeCell ref="A15:E15"/>
    <mergeCell ref="A17:A18"/>
    <mergeCell ref="D17:D18"/>
    <mergeCell ref="A19:A20"/>
    <mergeCell ref="D19:D20"/>
    <mergeCell ref="A22:D22"/>
    <mergeCell ref="A11:D11"/>
    <mergeCell ref="A12:D12"/>
    <mergeCell ref="G3:K3"/>
    <mergeCell ref="G5:G6"/>
    <mergeCell ref="J5:J6"/>
    <mergeCell ref="G7:G8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I32" sqref="I32"/>
    </sheetView>
  </sheetViews>
  <sheetFormatPr baseColWidth="10" defaultRowHeight="14.4" x14ac:dyDescent="0.3"/>
  <cols>
    <col min="1" max="1" width="3" bestFit="1" customWidth="1"/>
  </cols>
  <sheetData>
    <row r="1" spans="1:10" ht="18" x14ac:dyDescent="0.35">
      <c r="A1" s="72" t="s">
        <v>41</v>
      </c>
      <c r="B1" s="72"/>
      <c r="C1" s="72"/>
      <c r="D1" s="42"/>
    </row>
    <row r="2" spans="1:10" ht="18" x14ac:dyDescent="0.35">
      <c r="A2" s="43"/>
      <c r="B2" s="43"/>
      <c r="C2" s="43"/>
      <c r="D2" s="42"/>
    </row>
    <row r="3" spans="1:10" ht="18" x14ac:dyDescent="0.35">
      <c r="A3" s="73" t="s">
        <v>46</v>
      </c>
      <c r="B3" s="73"/>
      <c r="C3" s="73"/>
      <c r="D3" s="42"/>
    </row>
    <row r="5" spans="1:10" x14ac:dyDescent="0.3">
      <c r="A5">
        <v>60</v>
      </c>
      <c r="B5" t="s">
        <v>42</v>
      </c>
      <c r="C5" s="40">
        <v>200</v>
      </c>
      <c r="H5" s="76" t="s">
        <v>50</v>
      </c>
      <c r="I5" s="76"/>
      <c r="J5" s="76"/>
    </row>
    <row r="6" spans="1:10" x14ac:dyDescent="0.3">
      <c r="B6" t="s">
        <v>43</v>
      </c>
      <c r="C6" s="40">
        <v>100</v>
      </c>
    </row>
    <row r="7" spans="1:10" x14ac:dyDescent="0.3">
      <c r="B7" t="s">
        <v>44</v>
      </c>
      <c r="C7" s="40">
        <v>150</v>
      </c>
    </row>
    <row r="8" spans="1:10" x14ac:dyDescent="0.3">
      <c r="B8" t="s">
        <v>45</v>
      </c>
      <c r="C8" s="41">
        <f>'Récap'' mensuel par site'!E12</f>
        <v>311.43499999999995</v>
      </c>
      <c r="D8" s="75" t="s">
        <v>49</v>
      </c>
      <c r="E8" s="75"/>
      <c r="F8" s="75"/>
      <c r="G8" s="75"/>
      <c r="H8" s="44">
        <f>((9.5+2)*11.85)+((12+2.5)*12.08)</f>
        <v>311.435</v>
      </c>
    </row>
    <row r="11" spans="1:10" x14ac:dyDescent="0.3">
      <c r="A11" s="74" t="s">
        <v>47</v>
      </c>
      <c r="B11" s="74"/>
      <c r="C11" s="40">
        <f>SUM(C5:C8)</f>
        <v>761.43499999999995</v>
      </c>
    </row>
  </sheetData>
  <mergeCells count="5">
    <mergeCell ref="A1:C1"/>
    <mergeCell ref="A3:C3"/>
    <mergeCell ref="A11:B11"/>
    <mergeCell ref="D8:G8"/>
    <mergeCell ref="H5:J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mensuelle salarié A</vt:lpstr>
      <vt:lpstr>Fiche mensuelle salarié B</vt:lpstr>
      <vt:lpstr>Récap' mensuel par site</vt:lpstr>
      <vt:lpstr>Suivi budget par site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 PERRET</dc:creator>
  <cp:lastModifiedBy>HENRI</cp:lastModifiedBy>
  <dcterms:created xsi:type="dcterms:W3CDTF">2025-09-03T09:15:56Z</dcterms:created>
  <dcterms:modified xsi:type="dcterms:W3CDTF">2025-09-04T15:28:43Z</dcterms:modified>
</cp:coreProperties>
</file>