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08" yWindow="-108" windowWidth="23256" windowHeight="12576"/>
  </bookViews>
  <sheets>
    <sheet name="Calendrier" sheetId="1" r:id="rId1"/>
    <sheet name="Listes" sheetId="2" r:id="rId2"/>
  </sheets>
  <definedNames>
    <definedName name="Années">Listes!$A$2:$A$12</definedName>
    <definedName name="Jours_Feries">Listes!$E$3:$E$14</definedName>
    <definedName name="Mois">Listes!$B$2:$B$13</definedName>
    <definedName name="_xlnm.Print_Area" localSheetId="0">Calendrier!$A$1:$H$47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E14" i="2" s="1"/>
  <c r="E3" i="2" l="1"/>
  <c r="E11" i="2"/>
  <c r="E7" i="2"/>
  <c r="E13" i="2"/>
  <c r="E4" i="2"/>
  <c r="E6" i="2"/>
  <c r="E10" i="2"/>
  <c r="E12" i="2"/>
  <c r="A10" i="1"/>
  <c r="F10" i="1" s="1"/>
  <c r="A8" i="1"/>
  <c r="E8" i="2" l="1"/>
  <c r="E9" i="2"/>
  <c r="E5" i="2"/>
  <c r="B10" i="1"/>
  <c r="E10" i="1" l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 l="1"/>
  <c r="D43" i="1" s="1"/>
  <c r="G11" i="1" l="1"/>
  <c r="G12" i="1" l="1"/>
  <c r="A11" i="1"/>
  <c r="F11" i="1" s="1"/>
  <c r="B11" i="1" l="1"/>
  <c r="G13" i="1"/>
  <c r="A12" i="1"/>
  <c r="F12" i="1" s="1"/>
  <c r="B12" i="1" l="1"/>
  <c r="A13" i="1"/>
  <c r="F13" i="1" s="1"/>
  <c r="G14" i="1"/>
  <c r="G15" i="1" s="1"/>
  <c r="B13" i="1" l="1"/>
  <c r="A14" i="1"/>
  <c r="F14" i="1" s="1"/>
  <c r="B14" i="1" l="1"/>
  <c r="A15" i="1"/>
  <c r="F15" i="1" s="1"/>
  <c r="B15" i="1" l="1"/>
  <c r="A16" i="1"/>
  <c r="F16" i="1" s="1"/>
  <c r="B16" i="1" l="1"/>
  <c r="A17" i="1"/>
  <c r="F17" i="1" s="1"/>
  <c r="B17" i="1" l="1"/>
  <c r="A18" i="1"/>
  <c r="F18" i="1" s="1"/>
  <c r="B18" i="1" l="1"/>
  <c r="A19" i="1"/>
  <c r="F19" i="1" s="1"/>
  <c r="B19" i="1" l="1"/>
  <c r="A20" i="1"/>
  <c r="F20" i="1" s="1"/>
  <c r="B20" i="1" l="1"/>
  <c r="A21" i="1"/>
  <c r="F21" i="1" s="1"/>
  <c r="B21" i="1" l="1"/>
  <c r="A22" i="1"/>
  <c r="F22" i="1" s="1"/>
  <c r="B22" i="1" l="1"/>
  <c r="A23" i="1"/>
  <c r="F23" i="1" s="1"/>
  <c r="B23" i="1" l="1"/>
  <c r="A24" i="1"/>
  <c r="F24" i="1" s="1"/>
  <c r="B24" i="1" l="1"/>
  <c r="A25" i="1"/>
  <c r="F25" i="1" s="1"/>
  <c r="B25" i="1" l="1"/>
  <c r="A26" i="1"/>
  <c r="F26" i="1" s="1"/>
  <c r="B26" i="1" l="1"/>
  <c r="A27" i="1"/>
  <c r="F27" i="1" s="1"/>
  <c r="B27" i="1" l="1"/>
  <c r="A28" i="1"/>
  <c r="F28" i="1" s="1"/>
  <c r="B28" i="1" l="1"/>
  <c r="A29" i="1"/>
  <c r="F29" i="1" s="1"/>
  <c r="B29" i="1" l="1"/>
  <c r="A30" i="1"/>
  <c r="F30" i="1" s="1"/>
  <c r="B30" i="1" l="1"/>
  <c r="A31" i="1"/>
  <c r="F31" i="1" s="1"/>
  <c r="B31" i="1" l="1"/>
  <c r="A32" i="1"/>
  <c r="F32" i="1" s="1"/>
  <c r="B32" i="1" l="1"/>
  <c r="A33" i="1"/>
  <c r="F33" i="1" s="1"/>
  <c r="B33" i="1" l="1"/>
  <c r="A34" i="1"/>
  <c r="F34" i="1" s="1"/>
  <c r="B34" i="1" l="1"/>
  <c r="A35" i="1"/>
  <c r="F35" i="1" s="1"/>
  <c r="B35" i="1" l="1"/>
  <c r="A36" i="1"/>
  <c r="F36" i="1" s="1"/>
  <c r="B36" i="1" l="1"/>
  <c r="A37" i="1"/>
  <c r="F37" i="1" s="1"/>
  <c r="B37" i="1" l="1"/>
  <c r="A38" i="1"/>
  <c r="F38" i="1" s="1"/>
  <c r="A39" i="1" l="1"/>
  <c r="F39" i="1" s="1"/>
  <c r="B38" i="1"/>
  <c r="B39" i="1"/>
  <c r="A40" i="1" l="1"/>
  <c r="F40" i="1" s="1"/>
  <c r="B40" i="1" l="1"/>
  <c r="H11" i="1" l="1"/>
  <c r="H15" i="1"/>
  <c r="H14" i="1"/>
  <c r="H12" i="1"/>
  <c r="H13" i="1"/>
  <c r="H16" i="1" l="1"/>
</calcChain>
</file>

<file path=xl/sharedStrings.xml><?xml version="1.0" encoding="utf-8"?>
<sst xmlns="http://schemas.openxmlformats.org/spreadsheetml/2006/main" count="40" uniqueCount="40">
  <si>
    <t>Jour</t>
  </si>
  <si>
    <t>Mois</t>
  </si>
  <si>
    <t>Arrivée</t>
  </si>
  <si>
    <t>Départ</t>
  </si>
  <si>
    <t>Total</t>
  </si>
  <si>
    <t>Employeur</t>
  </si>
  <si>
    <t>Mr &amp; Mme XXXXX</t>
  </si>
  <si>
    <t>Salariée</t>
  </si>
  <si>
    <t>Mme YYYY</t>
  </si>
  <si>
    <t>1 rue xxx</t>
  </si>
  <si>
    <t>1 rue yyy</t>
  </si>
  <si>
    <t>Années</t>
  </si>
  <si>
    <t>ETAT DES HEURES EFFECTUEES</t>
  </si>
  <si>
    <t>Quotas heures mensuelles</t>
  </si>
  <si>
    <t>Heures supplémentaires</t>
  </si>
  <si>
    <t>TOTAL</t>
  </si>
  <si>
    <t>Signatures:</t>
  </si>
  <si>
    <t>CP-VILLE</t>
  </si>
  <si>
    <t>CP-Ville</t>
  </si>
  <si>
    <t>N° semaine</t>
  </si>
  <si>
    <t>Semaines</t>
  </si>
  <si>
    <t>Heures</t>
  </si>
  <si>
    <t>hh:mm</t>
  </si>
  <si>
    <t>Total Mois</t>
  </si>
  <si>
    <t>Jours fériés</t>
  </si>
  <si>
    <t>Année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</si>
  <si>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</si>
  <si>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</si>
  <si>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</si>
  <si>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</si>
  <si>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</si>
  <si>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</si>
  <si>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</si>
  <si>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</si>
  <si>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</si>
  <si>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</si>
  <si>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</si>
  <si>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</si>
  <si>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&lt;--Mois en cours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</si>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</sst>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00"/>
    <numFmt numFmtId="166" formatCode="[hh]:mm"/>
    <numFmt numFmtId="167" formatCode="dddd\ dd"/>
  </numFmts>
  <fonts count="7" x14ac:knownFonts="1">
    <font>
      <sz val="9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rgb="FFFF0000"/>
      </left>
      <right style="thin">
        <color rgb="FF000000"/>
      </right>
      <top style="medium">
        <color rgb="FFFF0000"/>
      </top>
      <bottom/>
      <diagonal/>
    </border>
    <border>
      <left style="thin">
        <color rgb="FF00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FF0000"/>
      </right>
      <top/>
      <bottom style="thin">
        <color rgb="FF000000"/>
      </bottom>
      <diagonal/>
    </border>
    <border>
      <left style="medium">
        <color rgb="FFFF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thin">
        <color rgb="FF000000"/>
      </left>
      <right style="medium">
        <color rgb="FFFF0000"/>
      </right>
      <top style="thin">
        <color rgb="FF000000"/>
      </top>
      <bottom style="medium">
        <color rgb="FFFF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3" fillId="0" borderId="0" xfId="0" applyFont="1"/>
    <xf numFmtId="20" fontId="3" fillId="0" borderId="12" xfId="0" applyNumberFormat="1" applyFont="1" applyBorder="1"/>
    <xf numFmtId="20" fontId="3" fillId="0" borderId="13" xfId="0" applyNumberFormat="1" applyFont="1" applyBorder="1"/>
    <xf numFmtId="20" fontId="3" fillId="0" borderId="14" xfId="0" applyNumberFormat="1" applyFont="1" applyBorder="1"/>
    <xf numFmtId="0" fontId="3" fillId="0" borderId="1" xfId="0" applyFont="1" applyBorder="1"/>
    <xf numFmtId="0" fontId="3" fillId="0" borderId="0" xfId="0" applyNumberFormat="1" applyFont="1" applyAlignment="1">
      <alignment horizontal="center"/>
    </xf>
    <xf numFmtId="0" fontId="5" fillId="6" borderId="20" xfId="0" applyFont="1" applyFill="1" applyBorder="1" applyAlignment="1">
      <alignment horizontal="center"/>
    </xf>
    <xf numFmtId="0" fontId="5" fillId="6" borderId="22" xfId="0" applyFont="1" applyFill="1" applyBorder="1" applyAlignment="1">
      <alignment horizontal="center"/>
    </xf>
    <xf numFmtId="165" fontId="6" fillId="6" borderId="23" xfId="0" applyNumberFormat="1" applyFont="1" applyFill="1" applyBorder="1" applyAlignment="1">
      <alignment horizontal="center"/>
    </xf>
    <xf numFmtId="166" fontId="6" fillId="6" borderId="24" xfId="0" applyNumberFormat="1" applyFont="1" applyFill="1" applyBorder="1"/>
    <xf numFmtId="0" fontId="5" fillId="6" borderId="25" xfId="0" applyFont="1" applyFill="1" applyBorder="1"/>
    <xf numFmtId="166" fontId="5" fillId="6" borderId="26" xfId="0" applyNumberFormat="1" applyFont="1" applyFill="1" applyBorder="1"/>
    <xf numFmtId="166" fontId="3" fillId="6" borderId="0" xfId="0" applyNumberFormat="1" applyFont="1" applyFill="1"/>
    <xf numFmtId="166" fontId="3" fillId="7" borderId="18" xfId="0" applyNumberFormat="1" applyFont="1" applyFill="1" applyBorder="1"/>
    <xf numFmtId="166" fontId="3" fillId="8" borderId="1" xfId="0" applyNumberFormat="1" applyFont="1" applyFill="1" applyBorder="1"/>
    <xf numFmtId="167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20" fontId="3" fillId="0" borderId="11" xfId="0" applyNumberFormat="1" applyFont="1" applyBorder="1" applyProtection="1">
      <protection locked="0"/>
    </xf>
    <xf numFmtId="0" fontId="2" fillId="6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/>
    <xf numFmtId="49" fontId="0" fillId="0" borderId="1" xfId="0" applyNumberFormat="1" applyBorder="1"/>
    <xf numFmtId="14" fontId="0" fillId="0" borderId="1" xfId="0" applyNumberFormat="1" applyBorder="1"/>
    <xf numFmtId="0" fontId="3" fillId="9" borderId="0" xfId="0" applyFont="1" applyFill="1"/>
    <xf numFmtId="14" fontId="3" fillId="9" borderId="0" xfId="0" applyNumberFormat="1" applyFont="1" applyFill="1"/>
    <xf numFmtId="0" fontId="5" fillId="6" borderId="19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left"/>
      <protection locked="0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6" xfId="0" applyFont="1" applyFill="1" applyBorder="1" applyAlignment="1" applyProtection="1">
      <alignment horizontal="left"/>
      <protection locked="0"/>
    </xf>
    <xf numFmtId="0" fontId="3" fillId="2" borderId="7" xfId="0" applyFont="1" applyFill="1" applyBorder="1" applyAlignment="1" applyProtection="1">
      <alignment horizontal="left"/>
      <protection locked="0"/>
    </xf>
    <xf numFmtId="0" fontId="3" fillId="2" borderId="9" xfId="0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horizontal="left"/>
      <protection locked="0"/>
    </xf>
    <xf numFmtId="0" fontId="3" fillId="3" borderId="3" xfId="0" applyFont="1" applyFill="1" applyBorder="1" applyAlignment="1" applyProtection="1">
      <alignment horizontal="left"/>
      <protection locked="0"/>
    </xf>
    <xf numFmtId="0" fontId="3" fillId="3" borderId="4" xfId="0" applyFont="1" applyFill="1" applyBorder="1" applyAlignment="1" applyProtection="1">
      <alignment horizontal="left"/>
      <protection locked="0"/>
    </xf>
    <xf numFmtId="0" fontId="3" fillId="3" borderId="6" xfId="0" applyFont="1" applyFill="1" applyBorder="1" applyAlignment="1" applyProtection="1">
      <alignment horizontal="left"/>
      <protection locked="0"/>
    </xf>
    <xf numFmtId="0" fontId="3" fillId="3" borderId="7" xfId="0" applyFont="1" applyFill="1" applyBorder="1" applyAlignment="1" applyProtection="1">
      <alignment horizontal="left"/>
      <protection locked="0"/>
    </xf>
    <xf numFmtId="0" fontId="3" fillId="3" borderId="9" xfId="0" applyFont="1" applyFill="1" applyBorder="1" applyAlignment="1" applyProtection="1">
      <alignment horizontal="left"/>
      <protection locked="0"/>
    </xf>
    <xf numFmtId="0" fontId="3" fillId="3" borderId="10" xfId="0" applyFont="1" applyFill="1" applyBorder="1" applyAlignment="1" applyProtection="1">
      <alignment horizontal="left"/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0" fontId="3" fillId="5" borderId="16" xfId="0" applyFont="1" applyFill="1" applyBorder="1" applyAlignment="1" applyProtection="1">
      <alignment horizontal="center" vertical="center"/>
      <protection locked="0"/>
    </xf>
    <xf numFmtId="0" fontId="3" fillId="5" borderId="17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6" formatCode="[hh]:mm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solid">
          <fgColor indexed="64"/>
          <bgColor theme="1"/>
        </patternFill>
      </fill>
    </dxf>
    <dxf>
      <numFmt numFmtId="25" formatCode="hh:mm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8" formatCode="dddd\ 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99060</xdr:colOff>
      <xdr:row>0</xdr:row>
      <xdr:rowOff>198120</xdr:rowOff>
    </xdr:from>
    <xdr:to>
      <xdr:col>11</xdr:col>
      <xdr:colOff>160020</xdr:colOff>
      <xdr:row>3</xdr:row>
      <xdr:rowOff>15240</xdr:rowOff>
    </xdr:to>
    <xdr:sp macro="[0]!ChangerMois" textlink="">
      <xdr:nvSpPr>
        <xdr:cNvPr id="2" name="Organigramme : Alternative 1"/>
        <xdr:cNvSpPr/>
      </xdr:nvSpPr>
      <xdr:spPr>
        <a:xfrm>
          <a:off x="6515100" y="198120"/>
          <a:ext cx="1592580" cy="4495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Mois suivant</a:t>
          </a:r>
        </a:p>
      </xdr:txBody>
    </xdr:sp>
    <xdr:clientData/>
  </xdr:twoCellAnchor>
  <xdr:twoCellAnchor>
    <xdr:from>
      <xdr:col>8</xdr:col>
      <xdr:colOff>83820</xdr:colOff>
      <xdr:row>3</xdr:row>
      <xdr:rowOff>45720</xdr:rowOff>
    </xdr:from>
    <xdr:to>
      <xdr:col>15</xdr:col>
      <xdr:colOff>38100</xdr:colOff>
      <xdr:row>13</xdr:row>
      <xdr:rowOff>60960</xdr:rowOff>
    </xdr:to>
    <xdr:sp macro="" textlink="">
      <xdr:nvSpPr>
        <xdr:cNvPr id="3" name="ZoneTexte 2"/>
        <xdr:cNvSpPr txBox="1"/>
      </xdr:nvSpPr>
      <xdr:spPr>
        <a:xfrm>
          <a:off x="6553200" y="678180"/>
          <a:ext cx="392430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- Saisir les heures avec</a:t>
          </a:r>
          <a:r>
            <a:rPr lang="fr-FR" sz="1100" baseline="0"/>
            <a:t> le format 00:00</a:t>
          </a:r>
        </a:p>
        <a:p>
          <a:r>
            <a:rPr lang="fr-FR" sz="1100" baseline="0"/>
            <a:t>- Saisir le quota d'heures en cellule B42 pour vérifier le dépassement ou non de ce quota (visible en cellule D43</a:t>
          </a:r>
        </a:p>
        <a:p>
          <a:r>
            <a:rPr lang="fr-FR" sz="1100" b="1" u="sng" baseline="0">
              <a:solidFill>
                <a:srgbClr val="FF0000"/>
              </a:solidFill>
            </a:rPr>
            <a:t>Pour changer de mois:</a:t>
          </a:r>
        </a:p>
        <a:p>
          <a:r>
            <a:rPr lang="fr-FR" sz="1100" baseline="0"/>
            <a:t> Cliquer sur le bouton vert (Mois suivant) Un message vous demande si vous souhaitez Imprimer la page avant de changer le mois.</a:t>
          </a:r>
        </a:p>
        <a:p>
          <a:endParaRPr lang="fr-FR" sz="1100" baseline="0"/>
        </a:p>
        <a:p>
          <a:r>
            <a:rPr lang="fr-FR" sz="1100" baseline="0"/>
            <a:t>Ensuite la grille de saisie des heures sera effacée.</a:t>
          </a:r>
          <a:endParaRPr lang="fr-FR" sz="1100"/>
        </a:p>
      </xdr:txBody>
    </xdr:sp>
    <xdr:clientData/>
  </xdr:twoCellAnchor>
  <xdr:twoCellAnchor>
    <xdr:from>
      <xdr:col>8</xdr:col>
      <xdr:colOff>236220</xdr:colOff>
      <xdr:row>13</xdr:row>
      <xdr:rowOff>182880</xdr:rowOff>
    </xdr:from>
    <xdr:to>
      <xdr:col>11</xdr:col>
      <xdr:colOff>167640</xdr:colOff>
      <xdr:row>17</xdr:row>
      <xdr:rowOff>60960</xdr:rowOff>
    </xdr:to>
    <xdr:sp macro="[0]!Appel_Form" textlink="">
      <xdr:nvSpPr>
        <xdr:cNvPr id="4" name="Organigramme : Alternative 3"/>
        <xdr:cNvSpPr/>
      </xdr:nvSpPr>
      <xdr:spPr>
        <a:xfrm>
          <a:off x="6591300" y="2971800"/>
          <a:ext cx="1653540" cy="6781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9:F41" totalsRowCount="1" headerRowDxfId="14" dataDxfId="13" totalsRowDxfId="12">
  <autoFilter ref="A9:F40"/>
  <tableColumns count="6">
    <tableColumn id="1" name="Jour" dataDxfId="11" totalsRowDxfId="5"/>
    <tableColumn id="5" name="N° semaine" dataDxfId="10" totalsRowDxfId="4">
      <calculatedColumnFormula>IFERROR(_xlfn.ISOWEEKNUM(A10),"")</calculatedColumnFormula>
    </tableColumn>
    <tableColumn id="2" name="Arrivée" dataDxfId="9" totalsRowDxfId="3"/>
    <tableColumn id="3" name="Départ" totalsRowLabel="TOTAL" dataDxfId="8" totalsRowDxfId="2"/>
    <tableColumn id="4" name="Total" totalsRowFunction="sum" dataDxfId="7" totalsRowDxfId="1">
      <calculatedColumnFormula>IF(Tableau1[[#This Row],[Départ]]-Tableau1[[#This Row],[Arrivée]]&gt;0,Tableau1[[#This Row],[Départ]]-Tableau1[[#This Row],[Arrivée]],"")</calculatedColumnFormula>
    </tableColumn>
    <tableColumn id="6" name="D" dataDxfId="6" totalsRowDxfId="0">
      <calculatedColumnFormula>Tableau1[[#This Row],[Jour]]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44"/>
  <sheetViews>
    <sheetView tabSelected="1" workbookViewId="0">
      <selection activeCell="I20" sqref="I20"/>
    </sheetView>
  </sheetViews>
  <sheetFormatPr baseColWidth="10" defaultRowHeight="12" x14ac:dyDescent="0.25"/>
  <cols>
    <col min="1" max="1" width="31.85546875" customWidth="1"/>
    <col min="2" max="2" width="15.140625" customWidth="1"/>
    <col min="3" max="3" width="16.140625" customWidth="1"/>
    <col min="4" max="4" width="14.42578125" customWidth="1"/>
    <col min="5" max="5" width="15.5703125" customWidth="1"/>
    <col min="6" max="6" width="17.140625" hidden="1" customWidth="1"/>
    <col min="7" max="7" width="13.28515625" customWidth="1"/>
    <col min="8" max="8" width="12.7109375" customWidth="1"/>
    <col min="10" max="10" width="15" customWidth="1"/>
    <col min="11" max="11" width="5.85546875" customWidth="1"/>
  </cols>
  <sheetData>
    <row r="1" spans="1:12" ht="18" x14ac:dyDescent="0.3">
      <c r="A1" s="32" t="s">
        <v>5</v>
      </c>
      <c r="B1" s="38" t="s">
        <v>6</v>
      </c>
      <c r="C1" s="38"/>
      <c r="D1" s="39"/>
      <c r="I1" s="21">
        <v>8</v>
      </c>
      <c r="J1" s="23" t="s">
        <v>38</v>
      </c>
    </row>
    <row r="2" spans="1:12" ht="15.6" x14ac:dyDescent="0.3">
      <c r="A2" s="33"/>
      <c r="B2" s="40" t="s">
        <v>9</v>
      </c>
      <c r="C2" s="40"/>
      <c r="D2" s="41"/>
    </row>
    <row r="3" spans="1:12" ht="16.2" thickBot="1" x14ac:dyDescent="0.35">
      <c r="A3" s="34"/>
      <c r="B3" s="42" t="s">
        <v>17</v>
      </c>
      <c r="C3" s="42"/>
      <c r="D3" s="43"/>
    </row>
    <row r="4" spans="1:12" ht="16.2" thickBot="1" x14ac:dyDescent="0.3">
      <c r="A4" s="50" t="s">
        <v>12</v>
      </c>
      <c r="B4" s="51"/>
      <c r="C4" s="51"/>
      <c r="D4" s="52"/>
    </row>
    <row r="5" spans="1:12" ht="15.6" x14ac:dyDescent="0.3">
      <c r="A5" s="35" t="s">
        <v>7</v>
      </c>
      <c r="B5" s="44" t="s">
        <v>8</v>
      </c>
      <c r="C5" s="44"/>
      <c r="D5" s="45"/>
    </row>
    <row r="6" spans="1:12" ht="15.6" x14ac:dyDescent="0.3">
      <c r="A6" s="36"/>
      <c r="B6" s="46" t="s">
        <v>10</v>
      </c>
      <c r="C6" s="46"/>
      <c r="D6" s="47"/>
    </row>
    <row r="7" spans="1:12" ht="16.2" thickBot="1" x14ac:dyDescent="0.35">
      <c r="A7" s="37"/>
      <c r="B7" s="48" t="s">
        <v>18</v>
      </c>
      <c r="C7" s="48"/>
      <c r="D7" s="49"/>
    </row>
    <row r="8" spans="1:12" ht="28.2" customHeight="1" thickBot="1" x14ac:dyDescent="0.3">
      <c r="A8" s="2">
        <f>DATE($B$8,$I$1,1)</f>
        <v>45870</v>
      </c>
      <c r="B8" s="22">
        <v>2025</v>
      </c>
    </row>
    <row r="9" spans="1:12" ht="15.6" x14ac:dyDescent="0.3">
      <c r="A9" s="19" t="s">
        <v>0</v>
      </c>
      <c r="B9" s="3" t="s">
        <v>19</v>
      </c>
      <c r="C9" s="19" t="s">
        <v>2</v>
      </c>
      <c r="D9" s="19" t="s">
        <v>3</v>
      </c>
      <c r="E9" s="19" t="s">
        <v>4</v>
      </c>
      <c r="F9" s="27" t="s">
        <v>39</v>
      </c>
      <c r="G9" s="29" t="s">
        <v>20</v>
      </c>
      <c r="H9" s="9" t="s">
        <v>21</v>
      </c>
      <c r="K9" s="1"/>
      <c r="L9" s="1"/>
    </row>
    <row r="10" spans="1:12" ht="15.6" x14ac:dyDescent="0.3">
      <c r="A10" s="18">
        <f>DATE($B$8,$I$1,1)</f>
        <v>45870</v>
      </c>
      <c r="B10" s="8">
        <f t="shared" ref="B10:B40" si="0">IFERROR(_xlfn.ISOWEEKNUM(A10),"")</f>
        <v>31</v>
      </c>
      <c r="C10" s="20"/>
      <c r="D10" s="20"/>
      <c r="E10" s="4" t="str">
        <f>IF(Tableau1[[#This Row],[Départ]]-Tableau1[[#This Row],[Arrivée]]&gt;0,Tableau1[[#This Row],[Départ]]-Tableau1[[#This Row],[Arrivée]],"")</f>
        <v/>
      </c>
      <c r="F10" s="28">
        <f>Tableau1[[#This Row],[Jour]]</f>
        <v>45870</v>
      </c>
      <c r="G10" s="30"/>
      <c r="H10" s="10" t="s">
        <v>22</v>
      </c>
      <c r="K10" s="1"/>
      <c r="L10" s="1"/>
    </row>
    <row r="11" spans="1:12" ht="15.6" x14ac:dyDescent="0.3">
      <c r="A11" s="18">
        <f>A10+1</f>
        <v>45871</v>
      </c>
      <c r="B11" s="8">
        <f t="shared" si="0"/>
        <v>31</v>
      </c>
      <c r="C11" s="20"/>
      <c r="D11" s="20"/>
      <c r="E11" s="5" t="str">
        <f>IF(Tableau1[[#This Row],[Départ]]-Tableau1[[#This Row],[Arrivée]]&gt;0,Tableau1[[#This Row],[Départ]]-Tableau1[[#This Row],[Arrivée]],"")</f>
        <v/>
      </c>
      <c r="F11" s="28">
        <f>Tableau1[[#This Row],[Jour]]</f>
        <v>45871</v>
      </c>
      <c r="G11" s="11">
        <f>B10</f>
        <v>31</v>
      </c>
      <c r="H11" s="12">
        <f>SUMIF(Tableau1[N° semaine],G11,Tableau1[Total])</f>
        <v>0</v>
      </c>
      <c r="K11" s="1"/>
      <c r="L11" s="1"/>
    </row>
    <row r="12" spans="1:12" ht="15.6" x14ac:dyDescent="0.3">
      <c r="A12" s="18">
        <f t="shared" ref="A12:A37" si="1">A11+1</f>
        <v>45872</v>
      </c>
      <c r="B12" s="8">
        <f t="shared" si="0"/>
        <v>31</v>
      </c>
      <c r="C12" s="20"/>
      <c r="D12" s="20"/>
      <c r="E12" s="5" t="str">
        <f>IF(Tableau1[[#This Row],[Départ]]-Tableau1[[#This Row],[Arrivée]]&gt;0,Tableau1[[#This Row],[Départ]]-Tableau1[[#This Row],[Arrivée]],"")</f>
        <v/>
      </c>
      <c r="F12" s="28">
        <f>Tableau1[[#This Row],[Jour]]</f>
        <v>45872</v>
      </c>
      <c r="G12" s="11">
        <f>G11+1</f>
        <v>32</v>
      </c>
      <c r="H12" s="12">
        <f>SUMIF(Tableau1[N° semaine],G12,Tableau1[Total])</f>
        <v>0</v>
      </c>
      <c r="K12" s="1"/>
      <c r="L12" s="1"/>
    </row>
    <row r="13" spans="1:12" ht="15.6" x14ac:dyDescent="0.3">
      <c r="A13" s="18">
        <f t="shared" si="1"/>
        <v>45873</v>
      </c>
      <c r="B13" s="8">
        <f t="shared" si="0"/>
        <v>32</v>
      </c>
      <c r="C13" s="20"/>
      <c r="D13" s="20"/>
      <c r="E13" s="5" t="str">
        <f>IF(Tableau1[[#This Row],[Départ]]-Tableau1[[#This Row],[Arrivée]]&gt;0,Tableau1[[#This Row],[Départ]]-Tableau1[[#This Row],[Arrivée]],"")</f>
        <v/>
      </c>
      <c r="F13" s="28">
        <f>Tableau1[[#This Row],[Jour]]</f>
        <v>45873</v>
      </c>
      <c r="G13" s="11">
        <f>G12+1</f>
        <v>33</v>
      </c>
      <c r="H13" s="12">
        <f>SUMIF(Tableau1[N° semaine],G13,Tableau1[Total])</f>
        <v>0</v>
      </c>
      <c r="K13" s="1"/>
      <c r="L13" s="1"/>
    </row>
    <row r="14" spans="1:12" ht="15.6" x14ac:dyDescent="0.3">
      <c r="A14" s="18">
        <f t="shared" si="1"/>
        <v>45874</v>
      </c>
      <c r="B14" s="8">
        <f t="shared" si="0"/>
        <v>32</v>
      </c>
      <c r="C14" s="20"/>
      <c r="D14" s="20"/>
      <c r="E14" s="5" t="str">
        <f>IF(Tableau1[[#This Row],[Départ]]-Tableau1[[#This Row],[Arrivée]]&gt;0,Tableau1[[#This Row],[Départ]]-Tableau1[[#This Row],[Arrivée]],"")</f>
        <v/>
      </c>
      <c r="F14" s="28">
        <f>Tableau1[[#This Row],[Jour]]</f>
        <v>45874</v>
      </c>
      <c r="G14" s="11">
        <f>G13+1</f>
        <v>34</v>
      </c>
      <c r="H14" s="12">
        <f>SUMIF(Tableau1[N° semaine],G14,Tableau1[Total])</f>
        <v>0</v>
      </c>
      <c r="K14" s="1"/>
      <c r="L14" s="1"/>
    </row>
    <row r="15" spans="1:12" ht="15.6" x14ac:dyDescent="0.3">
      <c r="A15" s="18">
        <f t="shared" si="1"/>
        <v>45875</v>
      </c>
      <c r="B15" s="8">
        <f t="shared" si="0"/>
        <v>32</v>
      </c>
      <c r="C15" s="20"/>
      <c r="D15" s="20"/>
      <c r="E15" s="5" t="str">
        <f>IF(Tableau1[[#This Row],[Départ]]-Tableau1[[#This Row],[Arrivée]]&gt;0,Tableau1[[#This Row],[Départ]]-Tableau1[[#This Row],[Arrivée]],"")</f>
        <v/>
      </c>
      <c r="F15" s="28">
        <f>Tableau1[[#This Row],[Jour]]</f>
        <v>45875</v>
      </c>
      <c r="G15" s="11">
        <f>IF(G14=52,1,G14+1)</f>
        <v>35</v>
      </c>
      <c r="H15" s="12">
        <f>SUMIF(Tableau1[N° semaine],G15,Tableau1[Total])</f>
        <v>0</v>
      </c>
      <c r="K15" s="1"/>
      <c r="L15" s="1"/>
    </row>
    <row r="16" spans="1:12" ht="16.2" thickBot="1" x14ac:dyDescent="0.35">
      <c r="A16" s="18">
        <f t="shared" si="1"/>
        <v>45876</v>
      </c>
      <c r="B16" s="8">
        <f t="shared" si="0"/>
        <v>32</v>
      </c>
      <c r="C16" s="20"/>
      <c r="D16" s="20"/>
      <c r="E16" s="5" t="str">
        <f>IF(Tableau1[[#This Row],[Départ]]-Tableau1[[#This Row],[Arrivée]]&gt;0,Tableau1[[#This Row],[Départ]]-Tableau1[[#This Row],[Arrivée]],"")</f>
        <v/>
      </c>
      <c r="F16" s="28">
        <f>Tableau1[[#This Row],[Jour]]</f>
        <v>45876</v>
      </c>
      <c r="G16" s="13" t="s">
        <v>23</v>
      </c>
      <c r="H16" s="14">
        <f>SUM(H11:H15)</f>
        <v>0</v>
      </c>
      <c r="K16" s="1"/>
      <c r="L16" s="1"/>
    </row>
    <row r="17" spans="1:12" ht="15.6" x14ac:dyDescent="0.3">
      <c r="A17" s="18">
        <f t="shared" si="1"/>
        <v>45877</v>
      </c>
      <c r="B17" s="8">
        <f t="shared" si="0"/>
        <v>32</v>
      </c>
      <c r="C17" s="20"/>
      <c r="D17" s="20"/>
      <c r="E17" s="5" t="str">
        <f>IF(Tableau1[[#This Row],[Départ]]-Tableau1[[#This Row],[Arrivée]]&gt;0,Tableau1[[#This Row],[Départ]]-Tableau1[[#This Row],[Arrivée]],"")</f>
        <v/>
      </c>
      <c r="F17" s="28">
        <f>Tableau1[[#This Row],[Jour]]</f>
        <v>45877</v>
      </c>
      <c r="K17" s="1"/>
      <c r="L17" s="1"/>
    </row>
    <row r="18" spans="1:12" ht="15.6" x14ac:dyDescent="0.3">
      <c r="A18" s="18">
        <f t="shared" si="1"/>
        <v>45878</v>
      </c>
      <c r="B18" s="8">
        <f t="shared" si="0"/>
        <v>32</v>
      </c>
      <c r="C18" s="20"/>
      <c r="D18" s="20"/>
      <c r="E18" s="5" t="str">
        <f>IF(Tableau1[[#This Row],[Départ]]-Tableau1[[#This Row],[Arrivée]]&gt;0,Tableau1[[#This Row],[Départ]]-Tableau1[[#This Row],[Arrivée]],"")</f>
        <v/>
      </c>
      <c r="F18" s="28">
        <f>Tableau1[[#This Row],[Jour]]</f>
        <v>45878</v>
      </c>
      <c r="K18" s="1"/>
      <c r="L18" s="1"/>
    </row>
    <row r="19" spans="1:12" ht="15.6" x14ac:dyDescent="0.3">
      <c r="A19" s="18">
        <f t="shared" si="1"/>
        <v>45879</v>
      </c>
      <c r="B19" s="8">
        <f t="shared" si="0"/>
        <v>32</v>
      </c>
      <c r="C19" s="20"/>
      <c r="D19" s="20"/>
      <c r="E19" s="5" t="str">
        <f>IF(Tableau1[[#This Row],[Départ]]-Tableau1[[#This Row],[Arrivée]]&gt;0,Tableau1[[#This Row],[Départ]]-Tableau1[[#This Row],[Arrivée]],"")</f>
        <v/>
      </c>
      <c r="F19" s="28">
        <f>Tableau1[[#This Row],[Jour]]</f>
        <v>45879</v>
      </c>
      <c r="K19" s="1"/>
      <c r="L19" s="1"/>
    </row>
    <row r="20" spans="1:12" ht="15.6" x14ac:dyDescent="0.3">
      <c r="A20" s="18">
        <f t="shared" si="1"/>
        <v>45880</v>
      </c>
      <c r="B20" s="8">
        <f t="shared" si="0"/>
        <v>33</v>
      </c>
      <c r="C20" s="20"/>
      <c r="D20" s="20"/>
      <c r="E20" s="5" t="str">
        <f>IF(Tableau1[[#This Row],[Départ]]-Tableau1[[#This Row],[Arrivée]]&gt;0,Tableau1[[#This Row],[Départ]]-Tableau1[[#This Row],[Arrivée]],"")</f>
        <v/>
      </c>
      <c r="F20" s="28">
        <f>Tableau1[[#This Row],[Jour]]</f>
        <v>45880</v>
      </c>
      <c r="K20" s="1"/>
      <c r="L20" s="1"/>
    </row>
    <row r="21" spans="1:12" ht="15.6" x14ac:dyDescent="0.3">
      <c r="A21" s="18">
        <f t="shared" si="1"/>
        <v>45881</v>
      </c>
      <c r="B21" s="8">
        <f t="shared" si="0"/>
        <v>33</v>
      </c>
      <c r="C21" s="20"/>
      <c r="D21" s="20"/>
      <c r="E21" s="5" t="str">
        <f>IF(Tableau1[[#This Row],[Départ]]-Tableau1[[#This Row],[Arrivée]]&gt;0,Tableau1[[#This Row],[Départ]]-Tableau1[[#This Row],[Arrivée]],"")</f>
        <v/>
      </c>
      <c r="F21" s="28">
        <f>Tableau1[[#This Row],[Jour]]</f>
        <v>45881</v>
      </c>
    </row>
    <row r="22" spans="1:12" ht="15.6" x14ac:dyDescent="0.3">
      <c r="A22" s="18">
        <f t="shared" si="1"/>
        <v>45882</v>
      </c>
      <c r="B22" s="8">
        <f t="shared" si="0"/>
        <v>33</v>
      </c>
      <c r="C22" s="20"/>
      <c r="D22" s="20"/>
      <c r="E22" s="5" t="str">
        <f>IF(Tableau1[[#This Row],[Départ]]-Tableau1[[#This Row],[Arrivée]]&gt;0,Tableau1[[#This Row],[Départ]]-Tableau1[[#This Row],[Arrivée]],"")</f>
        <v/>
      </c>
      <c r="F22" s="28">
        <f>Tableau1[[#This Row],[Jour]]</f>
        <v>45882</v>
      </c>
    </row>
    <row r="23" spans="1:12" ht="15.6" x14ac:dyDescent="0.3">
      <c r="A23" s="18">
        <f t="shared" si="1"/>
        <v>45883</v>
      </c>
      <c r="B23" s="8">
        <f t="shared" si="0"/>
        <v>33</v>
      </c>
      <c r="C23" s="20"/>
      <c r="D23" s="20"/>
      <c r="E23" s="5" t="str">
        <f>IF(Tableau1[[#This Row],[Départ]]-Tableau1[[#This Row],[Arrivée]]&gt;0,Tableau1[[#This Row],[Départ]]-Tableau1[[#This Row],[Arrivée]],"")</f>
        <v/>
      </c>
      <c r="F23" s="28">
        <f>Tableau1[[#This Row],[Jour]]</f>
        <v>45883</v>
      </c>
    </row>
    <row r="24" spans="1:12" ht="15.6" x14ac:dyDescent="0.3">
      <c r="A24" s="18">
        <f t="shared" si="1"/>
        <v>45884</v>
      </c>
      <c r="B24" s="8">
        <f t="shared" si="0"/>
        <v>33</v>
      </c>
      <c r="C24" s="20"/>
      <c r="D24" s="20"/>
      <c r="E24" s="5" t="str">
        <f>IF(Tableau1[[#This Row],[Départ]]-Tableau1[[#This Row],[Arrivée]]&gt;0,Tableau1[[#This Row],[Départ]]-Tableau1[[#This Row],[Arrivée]],"")</f>
        <v/>
      </c>
      <c r="F24" s="28">
        <f>Tableau1[[#This Row],[Jour]]</f>
        <v>45884</v>
      </c>
    </row>
    <row r="25" spans="1:12" ht="15.6" x14ac:dyDescent="0.3">
      <c r="A25" s="18">
        <f t="shared" si="1"/>
        <v>45885</v>
      </c>
      <c r="B25" s="8">
        <f t="shared" si="0"/>
        <v>33</v>
      </c>
      <c r="C25" s="20"/>
      <c r="D25" s="20"/>
      <c r="E25" s="5" t="str">
        <f>IF(Tableau1[[#This Row],[Départ]]-Tableau1[[#This Row],[Arrivée]]&gt;0,Tableau1[[#This Row],[Départ]]-Tableau1[[#This Row],[Arrivée]],"")</f>
        <v/>
      </c>
      <c r="F25" s="28">
        <f>Tableau1[[#This Row],[Jour]]</f>
        <v>45885</v>
      </c>
    </row>
    <row r="26" spans="1:12" ht="15.6" x14ac:dyDescent="0.3">
      <c r="A26" s="18">
        <f t="shared" si="1"/>
        <v>45886</v>
      </c>
      <c r="B26" s="8">
        <f t="shared" si="0"/>
        <v>33</v>
      </c>
      <c r="C26" s="20"/>
      <c r="D26" s="20"/>
      <c r="E26" s="5" t="str">
        <f>IF(Tableau1[[#This Row],[Départ]]-Tableau1[[#This Row],[Arrivée]]&gt;0,Tableau1[[#This Row],[Départ]]-Tableau1[[#This Row],[Arrivée]],"")</f>
        <v/>
      </c>
      <c r="F26" s="28">
        <f>Tableau1[[#This Row],[Jour]]</f>
        <v>45886</v>
      </c>
    </row>
    <row r="27" spans="1:12" ht="15.6" x14ac:dyDescent="0.3">
      <c r="A27" s="18">
        <f t="shared" si="1"/>
        <v>45887</v>
      </c>
      <c r="B27" s="8">
        <f t="shared" si="0"/>
        <v>34</v>
      </c>
      <c r="C27" s="20"/>
      <c r="D27" s="20"/>
      <c r="E27" s="5" t="str">
        <f>IF(Tableau1[[#This Row],[Départ]]-Tableau1[[#This Row],[Arrivée]]&gt;0,Tableau1[[#This Row],[Départ]]-Tableau1[[#This Row],[Arrivée]],"")</f>
        <v/>
      </c>
      <c r="F27" s="28">
        <f>Tableau1[[#This Row],[Jour]]</f>
        <v>45887</v>
      </c>
    </row>
    <row r="28" spans="1:12" ht="15.6" x14ac:dyDescent="0.3">
      <c r="A28" s="18">
        <f t="shared" si="1"/>
        <v>45888</v>
      </c>
      <c r="B28" s="8">
        <f t="shared" si="0"/>
        <v>34</v>
      </c>
      <c r="C28" s="20"/>
      <c r="D28" s="20"/>
      <c r="E28" s="5" t="str">
        <f>IF(Tableau1[[#This Row],[Départ]]-Tableau1[[#This Row],[Arrivée]]&gt;0,Tableau1[[#This Row],[Départ]]-Tableau1[[#This Row],[Arrivée]],"")</f>
        <v/>
      </c>
      <c r="F28" s="28">
        <f>Tableau1[[#This Row],[Jour]]</f>
        <v>45888</v>
      </c>
    </row>
    <row r="29" spans="1:12" ht="15.6" x14ac:dyDescent="0.3">
      <c r="A29" s="18">
        <f t="shared" si="1"/>
        <v>45889</v>
      </c>
      <c r="B29" s="8">
        <f t="shared" si="0"/>
        <v>34</v>
      </c>
      <c r="C29" s="20"/>
      <c r="D29" s="20"/>
      <c r="E29" s="5" t="str">
        <f>IF(Tableau1[[#This Row],[Départ]]-Tableau1[[#This Row],[Arrivée]]&gt;0,Tableau1[[#This Row],[Départ]]-Tableau1[[#This Row],[Arrivée]],"")</f>
        <v/>
      </c>
      <c r="F29" s="28">
        <f>Tableau1[[#This Row],[Jour]]</f>
        <v>45889</v>
      </c>
    </row>
    <row r="30" spans="1:12" ht="15.6" x14ac:dyDescent="0.3">
      <c r="A30" s="18">
        <f t="shared" si="1"/>
        <v>45890</v>
      </c>
      <c r="B30" s="8">
        <f t="shared" si="0"/>
        <v>34</v>
      </c>
      <c r="C30" s="20"/>
      <c r="D30" s="20"/>
      <c r="E30" s="5" t="str">
        <f>IF(Tableau1[[#This Row],[Départ]]-Tableau1[[#This Row],[Arrivée]]&gt;0,Tableau1[[#This Row],[Départ]]-Tableau1[[#This Row],[Arrivée]],"")</f>
        <v/>
      </c>
      <c r="F30" s="28">
        <f>Tableau1[[#This Row],[Jour]]</f>
        <v>45890</v>
      </c>
    </row>
    <row r="31" spans="1:12" ht="15.6" x14ac:dyDescent="0.3">
      <c r="A31" s="18">
        <f t="shared" si="1"/>
        <v>45891</v>
      </c>
      <c r="B31" s="8">
        <f t="shared" si="0"/>
        <v>34</v>
      </c>
      <c r="C31" s="20"/>
      <c r="D31" s="20"/>
      <c r="E31" s="5" t="str">
        <f>IF(Tableau1[[#This Row],[Départ]]-Tableau1[[#This Row],[Arrivée]]&gt;0,Tableau1[[#This Row],[Départ]]-Tableau1[[#This Row],[Arrivée]],"")</f>
        <v/>
      </c>
      <c r="F31" s="28">
        <f>Tableau1[[#This Row],[Jour]]</f>
        <v>45891</v>
      </c>
    </row>
    <row r="32" spans="1:12" ht="15.6" x14ac:dyDescent="0.3">
      <c r="A32" s="18">
        <f t="shared" si="1"/>
        <v>45892</v>
      </c>
      <c r="B32" s="8">
        <f t="shared" si="0"/>
        <v>34</v>
      </c>
      <c r="C32" s="20"/>
      <c r="D32" s="20"/>
      <c r="E32" s="5" t="str">
        <f>IF(Tableau1[[#This Row],[Départ]]-Tableau1[[#This Row],[Arrivée]]&gt;0,Tableau1[[#This Row],[Départ]]-Tableau1[[#This Row],[Arrivée]],"")</f>
        <v/>
      </c>
      <c r="F32" s="28">
        <f>Tableau1[[#This Row],[Jour]]</f>
        <v>45892</v>
      </c>
    </row>
    <row r="33" spans="1:6" ht="15.6" x14ac:dyDescent="0.3">
      <c r="A33" s="18">
        <f t="shared" si="1"/>
        <v>45893</v>
      </c>
      <c r="B33" s="8">
        <f t="shared" si="0"/>
        <v>34</v>
      </c>
      <c r="C33" s="20"/>
      <c r="D33" s="20"/>
      <c r="E33" s="5" t="str">
        <f>IF(Tableau1[[#This Row],[Départ]]-Tableau1[[#This Row],[Arrivée]]&gt;0,Tableau1[[#This Row],[Départ]]-Tableau1[[#This Row],[Arrivée]],"")</f>
        <v/>
      </c>
      <c r="F33" s="28">
        <f>Tableau1[[#This Row],[Jour]]</f>
        <v>45893</v>
      </c>
    </row>
    <row r="34" spans="1:6" ht="15.6" x14ac:dyDescent="0.3">
      <c r="A34" s="18">
        <f t="shared" si="1"/>
        <v>45894</v>
      </c>
      <c r="B34" s="8">
        <f t="shared" si="0"/>
        <v>35</v>
      </c>
      <c r="C34" s="20"/>
      <c r="D34" s="20"/>
      <c r="E34" s="5" t="str">
        <f>IF(Tableau1[[#This Row],[Départ]]-Tableau1[[#This Row],[Arrivée]]&gt;0,Tableau1[[#This Row],[Départ]]-Tableau1[[#This Row],[Arrivée]],"")</f>
        <v/>
      </c>
      <c r="F34" s="28">
        <f>Tableau1[[#This Row],[Jour]]</f>
        <v>45894</v>
      </c>
    </row>
    <row r="35" spans="1:6" ht="15.6" x14ac:dyDescent="0.3">
      <c r="A35" s="18">
        <f t="shared" si="1"/>
        <v>45895</v>
      </c>
      <c r="B35" s="8">
        <f t="shared" si="0"/>
        <v>35</v>
      </c>
      <c r="C35" s="20"/>
      <c r="D35" s="20"/>
      <c r="E35" s="5" t="str">
        <f>IF(Tableau1[[#This Row],[Départ]]-Tableau1[[#This Row],[Arrivée]]&gt;0,Tableau1[[#This Row],[Départ]]-Tableau1[[#This Row],[Arrivée]],"")</f>
        <v/>
      </c>
      <c r="F35" s="28">
        <f>Tableau1[[#This Row],[Jour]]</f>
        <v>45895</v>
      </c>
    </row>
    <row r="36" spans="1:6" ht="15.6" x14ac:dyDescent="0.3">
      <c r="A36" s="18">
        <f t="shared" si="1"/>
        <v>45896</v>
      </c>
      <c r="B36" s="8">
        <f t="shared" si="0"/>
        <v>35</v>
      </c>
      <c r="C36" s="20"/>
      <c r="D36" s="20"/>
      <c r="E36" s="5" t="str">
        <f>IF(Tableau1[[#This Row],[Départ]]-Tableau1[[#This Row],[Arrivée]]&gt;0,Tableau1[[#This Row],[Départ]]-Tableau1[[#This Row],[Arrivée]],"")</f>
        <v/>
      </c>
      <c r="F36" s="28">
        <f>Tableau1[[#This Row],[Jour]]</f>
        <v>45896</v>
      </c>
    </row>
    <row r="37" spans="1:6" ht="15.6" x14ac:dyDescent="0.3">
      <c r="A37" s="18">
        <f t="shared" si="1"/>
        <v>45897</v>
      </c>
      <c r="B37" s="8">
        <f t="shared" si="0"/>
        <v>35</v>
      </c>
      <c r="C37" s="20"/>
      <c r="D37" s="20"/>
      <c r="E37" s="5" t="str">
        <f>IF(Tableau1[[#This Row],[Départ]]-Tableau1[[#This Row],[Arrivée]]&gt;0,Tableau1[[#This Row],[Départ]]-Tableau1[[#This Row],[Arrivée]],"")</f>
        <v/>
      </c>
      <c r="F37" s="28">
        <f>Tableau1[[#This Row],[Jour]]</f>
        <v>45897</v>
      </c>
    </row>
    <row r="38" spans="1:6" ht="15.6" x14ac:dyDescent="0.3">
      <c r="A38" s="18">
        <f t="shared" ref="A38:A39" si="2">IFERROR(IF(MONTH(A37+1)=MONTH(A37),A37+1," "),"")</f>
        <v>45898</v>
      </c>
      <c r="B38" s="8">
        <f t="shared" si="0"/>
        <v>35</v>
      </c>
      <c r="C38" s="20"/>
      <c r="D38" s="20"/>
      <c r="E38" s="5" t="str">
        <f>IF(Tableau1[[#This Row],[Départ]]-Tableau1[[#This Row],[Arrivée]]&gt;0,Tableau1[[#This Row],[Départ]]-Tableau1[[#This Row],[Arrivée]],"")</f>
        <v/>
      </c>
      <c r="F38" s="28">
        <f>Tableau1[[#This Row],[Jour]]</f>
        <v>45898</v>
      </c>
    </row>
    <row r="39" spans="1:6" ht="15.6" x14ac:dyDescent="0.3">
      <c r="A39" s="18">
        <f t="shared" si="2"/>
        <v>45899</v>
      </c>
      <c r="B39" s="8">
        <f t="shared" si="0"/>
        <v>35</v>
      </c>
      <c r="C39" s="20"/>
      <c r="D39" s="20"/>
      <c r="E39" s="5" t="str">
        <f>IF(Tableau1[[#This Row],[Départ]]-Tableau1[[#This Row],[Arrivée]]&gt;0,Tableau1[[#This Row],[Départ]]-Tableau1[[#This Row],[Arrivée]],"")</f>
        <v/>
      </c>
      <c r="F39" s="28">
        <f>Tableau1[[#This Row],[Jour]]</f>
        <v>45899</v>
      </c>
    </row>
    <row r="40" spans="1:6" ht="15.6" x14ac:dyDescent="0.3">
      <c r="A40" s="18">
        <f>IFERROR(IF(MONTH(A39+1)=MONTH(A39),A39+1," "),"")</f>
        <v>45900</v>
      </c>
      <c r="B40" s="8">
        <f t="shared" si="0"/>
        <v>35</v>
      </c>
      <c r="C40" s="20"/>
      <c r="D40" s="20"/>
      <c r="E40" s="6" t="str">
        <f>IF(Tableau1[[#This Row],[Départ]]-Tableau1[[#This Row],[Arrivée]]&gt;0,Tableau1[[#This Row],[Départ]]-Tableau1[[#This Row],[Arrivée]],"")</f>
        <v/>
      </c>
      <c r="F40" s="28">
        <f>Tableau1[[#This Row],[Jour]]</f>
        <v>45900</v>
      </c>
    </row>
    <row r="41" spans="1:6" ht="16.2" thickBot="1" x14ac:dyDescent="0.35">
      <c r="A41" s="3"/>
      <c r="B41" s="3"/>
      <c r="C41" s="3"/>
      <c r="D41" s="3" t="s">
        <v>15</v>
      </c>
      <c r="E41" s="15">
        <f>SUBTOTAL(109,Tableau1[Total])</f>
        <v>0</v>
      </c>
      <c r="F41" s="3"/>
    </row>
    <row r="42" spans="1:6" ht="16.2" thickBot="1" x14ac:dyDescent="0.35">
      <c r="A42" s="7" t="s">
        <v>13</v>
      </c>
      <c r="B42" s="16">
        <v>1.25</v>
      </c>
      <c r="C42" s="3"/>
      <c r="D42" s="3"/>
    </row>
    <row r="43" spans="1:6" ht="16.2" thickBot="1" x14ac:dyDescent="0.35">
      <c r="A43" s="3"/>
      <c r="B43" s="31" t="s">
        <v>14</v>
      </c>
      <c r="C43" s="31"/>
      <c r="D43" s="17">
        <f>IF(Tableau1[[#Totals],[Total]]&gt;B42,Tableau1[[#Totals],[Total]]-B42,0)</f>
        <v>0</v>
      </c>
    </row>
    <row r="44" spans="1:6" x14ac:dyDescent="0.25">
      <c r="A44" t="s">
        <v>16</v>
      </c>
    </row>
  </sheetData>
  <sheetProtection sheet="1" objects="1" scenarios="1"/>
  <mergeCells count="11">
    <mergeCell ref="G9:G10"/>
    <mergeCell ref="B43:C43"/>
    <mergeCell ref="A1:A3"/>
    <mergeCell ref="A5:A7"/>
    <mergeCell ref="B1:D1"/>
    <mergeCell ref="B2:D2"/>
    <mergeCell ref="B3:D3"/>
    <mergeCell ref="B5:D5"/>
    <mergeCell ref="B6:D6"/>
    <mergeCell ref="B7:D7"/>
    <mergeCell ref="A4:D4"/>
  </mergeCells>
  <conditionalFormatting sqref="A10:A40">
    <cfRule type="expression" dxfId="16" priority="2">
      <formula>OR(WEEKDAY(A10,2)=6,WEEKDAY(A10,2)=7)</formula>
    </cfRule>
    <cfRule type="expression" dxfId="15" priority="1">
      <formula>NOT(ISNA(VLOOKUP(A10,Jours_Feries,1,FALSE)))</formula>
    </cfRule>
  </conditionalFormatting>
  <dataValidations count="1">
    <dataValidation type="list" allowBlank="1" showInputMessage="1" showErrorMessage="1" sqref="B8">
      <formula1>Années</formula1>
    </dataValidation>
  </dataValidations>
  <pageMargins left="0.7" right="0.7" top="0.75" bottom="0.75" header="0.3" footer="0.3"/>
  <pageSetup paperSize="9" scale="8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workbookViewId="0">
      <selection activeCell="G9" sqref="G9"/>
    </sheetView>
  </sheetViews>
  <sheetFormatPr baseColWidth="10" defaultRowHeight="12" x14ac:dyDescent="0.25"/>
  <cols>
    <col min="4" max="4" width="20.28515625" customWidth="1"/>
  </cols>
  <sheetData>
    <row r="1" spans="1:5" ht="12.6" thickBot="1" x14ac:dyDescent="0.3">
      <c r="A1" t="s">
        <v>11</v>
      </c>
      <c r="B1" t="s">
        <v>1</v>
      </c>
      <c r="D1" s="53" t="s">
        <v>24</v>
      </c>
      <c r="E1" s="53"/>
    </row>
    <row r="2" spans="1:5" ht="12.6" thickBot="1" x14ac:dyDescent="0.3">
      <c r="A2">
        <v>2025</v>
      </c>
      <c r="B2">
        <v>1</v>
      </c>
      <c r="D2" s="24" t="s">
        <v>25</v>
      </c>
      <c r="E2" s="24">
        <f>Calendrier!B8</f>
        <v>2025</v>
      </c>
    </row>
    <row r="3" spans="1:5" ht="12.6" thickBot="1" x14ac:dyDescent="0.3">
      <c r="A3">
        <v>2026</v>
      </c>
      <c r="B3">
        <v>2</v>
      </c>
      <c r="D3" s="25" t="s">
        <v>26</v>
      </c>
      <c r="E3" s="26">
        <f>DATE($E$2,1,1)</f>
        <v>45658</v>
      </c>
    </row>
    <row r="4" spans="1:5" ht="12.6" thickBot="1" x14ac:dyDescent="0.3">
      <c r="A4">
        <v>2027</v>
      </c>
      <c r="B4">
        <v>3</v>
      </c>
      <c r="D4" s="25" t="s">
        <v>27</v>
      </c>
      <c r="E4" s="26">
        <f>ROUND(DATE($E$2,4,MOD(234-11*MOD($E$2,19),30))/7,)*7-6</f>
        <v>45767</v>
      </c>
    </row>
    <row r="5" spans="1:5" ht="12.6" thickBot="1" x14ac:dyDescent="0.3">
      <c r="A5">
        <v>2028</v>
      </c>
      <c r="B5">
        <v>4</v>
      </c>
      <c r="D5" s="25" t="s">
        <v>28</v>
      </c>
      <c r="E5" s="26">
        <f>$E$4+1</f>
        <v>45768</v>
      </c>
    </row>
    <row r="6" spans="1:5" ht="12.6" thickBot="1" x14ac:dyDescent="0.3">
      <c r="A6">
        <v>2029</v>
      </c>
      <c r="B6">
        <v>5</v>
      </c>
      <c r="D6" s="25" t="s">
        <v>29</v>
      </c>
      <c r="E6" s="26">
        <f>DATE($E$2,5,1)</f>
        <v>45778</v>
      </c>
    </row>
    <row r="7" spans="1:5" ht="12.6" thickBot="1" x14ac:dyDescent="0.3">
      <c r="A7">
        <v>2030</v>
      </c>
      <c r="B7">
        <v>6</v>
      </c>
      <c r="D7" s="25" t="s">
        <v>30</v>
      </c>
      <c r="E7" s="26">
        <f>DATE($E$2,5,8)</f>
        <v>45785</v>
      </c>
    </row>
    <row r="8" spans="1:5" ht="12.6" thickBot="1" x14ac:dyDescent="0.3">
      <c r="A8">
        <v>2031</v>
      </c>
      <c r="B8">
        <v>7</v>
      </c>
      <c r="D8" s="25" t="s">
        <v>31</v>
      </c>
      <c r="E8" s="26">
        <f>$E$4+39</f>
        <v>45806</v>
      </c>
    </row>
    <row r="9" spans="1:5" ht="12.6" thickBot="1" x14ac:dyDescent="0.3">
      <c r="A9">
        <v>2032</v>
      </c>
      <c r="B9">
        <v>8</v>
      </c>
      <c r="D9" s="25" t="s">
        <v>32</v>
      </c>
      <c r="E9" s="26">
        <f>$E$4+50</f>
        <v>45817</v>
      </c>
    </row>
    <row r="10" spans="1:5" ht="12.6" thickBot="1" x14ac:dyDescent="0.3">
      <c r="A10">
        <v>2033</v>
      </c>
      <c r="B10">
        <v>9</v>
      </c>
      <c r="D10" s="25" t="s">
        <v>33</v>
      </c>
      <c r="E10" s="26">
        <f>DATE($E$2,7,14)</f>
        <v>45852</v>
      </c>
    </row>
    <row r="11" spans="1:5" ht="12.6" thickBot="1" x14ac:dyDescent="0.3">
      <c r="A11">
        <v>2034</v>
      </c>
      <c r="B11">
        <v>10</v>
      </c>
      <c r="D11" s="25" t="s">
        <v>34</v>
      </c>
      <c r="E11" s="26">
        <f>DATE($E$2,8,15)</f>
        <v>45884</v>
      </c>
    </row>
    <row r="12" spans="1:5" ht="12.6" thickBot="1" x14ac:dyDescent="0.3">
      <c r="A12">
        <v>2035</v>
      </c>
      <c r="B12">
        <v>11</v>
      </c>
      <c r="D12" s="25" t="s">
        <v>35</v>
      </c>
      <c r="E12" s="26">
        <f>DATE($E$2,11,1)</f>
        <v>45962</v>
      </c>
    </row>
    <row r="13" spans="1:5" ht="12.6" thickBot="1" x14ac:dyDescent="0.3">
      <c r="B13">
        <v>12</v>
      </c>
      <c r="D13" s="25" t="s">
        <v>36</v>
      </c>
      <c r="E13" s="26">
        <f>DATE($E$2,11,11)</f>
        <v>45972</v>
      </c>
    </row>
    <row r="14" spans="1:5" ht="12.6" thickBot="1" x14ac:dyDescent="0.3">
      <c r="D14" s="25" t="s">
        <v>37</v>
      </c>
      <c r="E14" s="26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Listes</vt:lpstr>
      <vt:lpstr>Années</vt:lpstr>
      <vt:lpstr>Jours_Feries</vt:lpstr>
      <vt:lpstr>Mois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HENRI</cp:lastModifiedBy>
  <cp:lastPrinted>2025-08-04T13:27:14Z</cp:lastPrinted>
  <dcterms:created xsi:type="dcterms:W3CDTF">2023-11-28T10:33:42Z</dcterms:created>
  <dcterms:modified xsi:type="dcterms:W3CDTF">2025-08-04T14:45:24Z</dcterms:modified>
</cp:coreProperties>
</file>