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408"/>
  </bookViews>
  <sheets>
    <sheet name="BDD" sheetId="1" r:id="rId1"/>
    <sheet name="CARTES" sheetId="3" r:id="rId2"/>
    <sheet name="Listes" sheetId="2" r:id="rId3"/>
  </sheets>
  <definedNames>
    <definedName name="NIP">T_BDD[NIP]</definedName>
    <definedName name="_xlnm.Print_Area" localSheetId="1">CARTES!$A$1:$B$30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3" l="1"/>
  <c r="B24" i="3" l="1"/>
  <c r="B28" i="3"/>
  <c r="B27" i="3"/>
  <c r="B26" i="3"/>
  <c r="B25" i="3"/>
  <c r="B23" i="3"/>
  <c r="B22" i="3"/>
  <c r="B21" i="3"/>
  <c r="B17" i="3"/>
  <c r="B16" i="3"/>
  <c r="B15" i="3"/>
  <c r="B14" i="3"/>
  <c r="B10" i="3" l="1"/>
  <c r="B9" i="3"/>
  <c r="B8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<sst xmlns="http://schemas.openxmlformats.org/spreadsheetml/2006/main" count="83" uniqueCount="64">
  <si>
    <t>NIP</t>
  </si>
  <si>
    <t>Civilité</t>
  </si>
  <si>
    <t>Nom</t>
  </si>
  <si>
    <t>Prénom</t>
  </si>
  <si>
    <t>Prénoms</t>
  </si>
  <si>
    <t>D-émission CV</t>
  </si>
  <si>
    <t>N° SS</t>
  </si>
  <si>
    <t>D_Nais</t>
  </si>
  <si>
    <t>D_Mutuelle</t>
  </si>
  <si>
    <t>N° adher</t>
  </si>
  <si>
    <t>Début</t>
  </si>
  <si>
    <t>Fin</t>
  </si>
  <si>
    <t>sexe</t>
  </si>
  <si>
    <t>Lieu-Naiss</t>
  </si>
  <si>
    <t>D_Expir</t>
  </si>
  <si>
    <t>D_déliv</t>
  </si>
  <si>
    <t>Taille</t>
  </si>
  <si>
    <t>Adresse</t>
  </si>
  <si>
    <t>N001</t>
  </si>
  <si>
    <t>Mr</t>
  </si>
  <si>
    <t>Mme</t>
  </si>
  <si>
    <t>Mllle</t>
  </si>
  <si>
    <t>Sexe</t>
  </si>
  <si>
    <t>M</t>
  </si>
  <si>
    <t>F</t>
  </si>
  <si>
    <t>Pierre</t>
  </si>
  <si>
    <t>Paul-Jacques</t>
  </si>
  <si>
    <t>M001</t>
  </si>
  <si>
    <t>XXXX</t>
  </si>
  <si>
    <t>01/01/0215</t>
  </si>
  <si>
    <t>Carte Nationale d'Identité</t>
  </si>
  <si>
    <t>délivrée le:</t>
  </si>
  <si>
    <t>Nom:</t>
  </si>
  <si>
    <t>Prénoms:</t>
  </si>
  <si>
    <t>Sexe:</t>
  </si>
  <si>
    <t>Né(e) le:</t>
  </si>
  <si>
    <t>à:</t>
  </si>
  <si>
    <t>Taille:</t>
  </si>
  <si>
    <t>Adresse:</t>
  </si>
  <si>
    <t>Carte valable jusqu'au:</t>
  </si>
  <si>
    <t>NIP-Liste déroulante--&gt;</t>
  </si>
  <si>
    <t>N002</t>
  </si>
  <si>
    <t>01/01/2000</t>
  </si>
  <si>
    <t>01/01/1950</t>
  </si>
  <si>
    <t>M002</t>
  </si>
  <si>
    <t>01/01/2025</t>
  </si>
  <si>
    <t>31/12/2025</t>
  </si>
  <si>
    <t>15/10/2025</t>
  </si>
  <si>
    <t>15/10/2000</t>
  </si>
  <si>
    <t>CARTE VITALE</t>
  </si>
  <si>
    <t>Emise le:</t>
  </si>
  <si>
    <t>N° de SS</t>
  </si>
  <si>
    <t>CARTE MUTUELLE</t>
  </si>
  <si>
    <t>Date Adhésion</t>
  </si>
  <si>
    <t>N° Adhérent</t>
  </si>
  <si>
    <t>Date Début</t>
  </si>
  <si>
    <t>Date Fin</t>
  </si>
  <si>
    <t>Date de naissance</t>
  </si>
  <si>
    <t>UNTEL</t>
  </si>
  <si>
    <t>Marie</t>
  </si>
  <si>
    <t>Anne</t>
  </si>
  <si>
    <t>01/01/2030</t>
  </si>
  <si>
    <t>ZZZZ</t>
  </si>
  <si>
    <t>ZZZZZZZZZZZZZZZZZ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</si>
</sst>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4EE7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0" fontId="1" fillId="3" borderId="1" xfId="0" applyFont="1" applyFill="1" applyBorder="1"/>
    <xf numFmtId="0" fontId="1" fillId="3" borderId="2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5" borderId="1" xfId="0" applyFont="1" applyFill="1" applyBorder="1"/>
    <xf numFmtId="0" fontId="1" fillId="5" borderId="7" xfId="0" applyFont="1" applyFill="1" applyBorder="1"/>
    <xf numFmtId="14" fontId="1" fillId="5" borderId="2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4" borderId="1" xfId="0" applyFont="1" applyFill="1" applyBorder="1"/>
    <xf numFmtId="0" fontId="1" fillId="4" borderId="7" xfId="0" applyFont="1" applyFill="1" applyBorder="1"/>
    <xf numFmtId="0" fontId="1" fillId="4" borderId="2" xfId="0" applyFont="1" applyFill="1" applyBorder="1" applyAlignment="1">
      <alignment horizontal="center"/>
    </xf>
    <xf numFmtId="164" fontId="1" fillId="5" borderId="8" xfId="0" applyNumberFormat="1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vertical="center"/>
    </xf>
    <xf numFmtId="2" fontId="0" fillId="0" borderId="0" xfId="0" applyNumberFormat="1"/>
    <xf numFmtId="0" fontId="1" fillId="4" borderId="8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</cellXfs>
  <cellStyles count="1">
    <cellStyle name="Normal" xfId="0" builtinId="0"/>
  </cellStyles>
  <dxfs count="9">
    <dxf>
      <numFmt numFmtId="2" formatCode="0.0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[&gt;=3000000000000]#&quot; &quot;##&quot; &quot;##&quot; &quot;##&quot; &quot;###&quot; &quot;###&quot; | &quot;##;#&quot; &quot;##&quot; &quot;##&quot; &quot;##&quot; &quot;###&quot; &quot;###"/>
    </dxf>
    <dxf>
      <numFmt numFmtId="19" formatCode="dd/mm/yyyy"/>
    </dxf>
  </dxfs>
  <tableStyles count="0" defaultTableStyle="TableStyleMedium2" defaultPivotStyle="PivotStyleLight16"/>
  <colors>
    <mruColors>
      <color rgb="FFC4EE7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487680</xdr:colOff>
      <xdr:row>0</xdr:row>
      <xdr:rowOff>53340</xdr:rowOff>
    </xdr:from>
    <xdr:to>
      <xdr:col>4</xdr:col>
      <xdr:colOff>891540</xdr:colOff>
      <xdr:row>0</xdr:row>
      <xdr:rowOff>533400</xdr:rowOff>
    </xdr:to>
    <xdr:sp macro="[0]!essai" textlink="">
      <xdr:nvSpPr>
        <xdr:cNvPr id="2" name="Organigramme : Alternative 1"/>
        <xdr:cNvSpPr/>
      </xdr:nvSpPr>
      <xdr:spPr>
        <a:xfrm>
          <a:off x="487680" y="53340"/>
          <a:ext cx="3573780" cy="48006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 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3</xdr:row>
      <xdr:rowOff>28575</xdr:rowOff>
    </xdr:from>
    <xdr:to>
      <xdr:col>4</xdr:col>
      <xdr:colOff>742950</xdr:colOff>
      <xdr:row>6</xdr:row>
      <xdr:rowOff>28575</xdr:rowOff>
    </xdr:to>
    <xdr:sp macro="[0]!Imprime_Cartes" textlink="">
      <xdr:nvSpPr>
        <xdr:cNvPr id="2" name="Organigramme : Alternative 1"/>
        <xdr:cNvSpPr/>
      </xdr:nvSpPr>
      <xdr:spPr>
        <a:xfrm>
          <a:off x="7096125" y="838200"/>
          <a:ext cx="1419225" cy="8001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IMPRIMER</a:t>
          </a:r>
          <a:br>
            <a:rPr lang="fr-FR" sz="1600">
              <a:solidFill>
                <a:srgbClr val="FF0000"/>
              </a:solidFill>
            </a:rPr>
          </a:br>
          <a:r>
            <a:rPr lang="fr-FR" sz="1600">
              <a:solidFill>
                <a:srgbClr val="FF0000"/>
              </a:solidFill>
            </a:rPr>
            <a:t>LES CARTES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BDD" displayName="T_BDD" ref="A2:R4" totalsRowShown="0">
  <autoFilter ref="A2:R4"/>
  <tableColumns count="18">
    <tableColumn id="1" name="NIP"/>
    <tableColumn id="2" name="Civilité"/>
    <tableColumn id="3" name="Nom"/>
    <tableColumn id="4" name="Prénom"/>
    <tableColumn id="5" name="Prénoms"/>
    <tableColumn id="6" name="D-émission CV" dataDxfId="8"/>
    <tableColumn id="7" name="N° SS" dataDxfId="7"/>
    <tableColumn id="8" name="D_Nais" dataDxfId="6"/>
    <tableColumn id="9" name="D_Mutuelle" dataDxfId="5"/>
    <tableColumn id="10" name="N° adher"/>
    <tableColumn id="11" name="Début" dataDxfId="4"/>
    <tableColumn id="12" name="Fin" dataDxfId="3"/>
    <tableColumn id="13" name="sexe"/>
    <tableColumn id="14" name="Lieu-Naiss"/>
    <tableColumn id="15" name="D_Expir" dataDxfId="2"/>
    <tableColumn id="16" name="D_déliv" dataDxfId="1"/>
    <tableColumn id="17" name="Taille" dataDxfId="0"/>
    <tableColumn id="18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"/>
  <sheetViews>
    <sheetView tabSelected="1" workbookViewId="0">
      <selection activeCell="E16" sqref="E16"/>
    </sheetView>
  </sheetViews>
  <sheetFormatPr baseColWidth="10" defaultRowHeight="14.4" x14ac:dyDescent="0.3"/>
  <cols>
    <col min="5" max="5" width="19.21875" customWidth="1"/>
    <col min="6" max="6" width="15.109375" customWidth="1"/>
    <col min="7" max="7" width="23.6640625" customWidth="1"/>
    <col min="9" max="9" width="12.6640625" customWidth="1"/>
    <col min="18" max="18" width="31.88671875" customWidth="1"/>
  </cols>
  <sheetData>
    <row r="1" spans="1:18" ht="45" customHeight="1" x14ac:dyDescent="0.3"/>
    <row r="2" spans="1:18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</row>
    <row r="3" spans="1:18" x14ac:dyDescent="0.3">
      <c r="A3" t="s">
        <v>18</v>
      </c>
      <c r="B3" t="s">
        <v>19</v>
      </c>
      <c r="C3" t="s">
        <v>58</v>
      </c>
      <c r="D3" t="s">
        <v>25</v>
      </c>
      <c r="E3" t="s">
        <v>26</v>
      </c>
      <c r="F3" s="1" t="s">
        <v>42</v>
      </c>
      <c r="G3" s="2">
        <v>150017500000140</v>
      </c>
      <c r="H3" s="1" t="s">
        <v>43</v>
      </c>
      <c r="I3" s="1" t="s">
        <v>42</v>
      </c>
      <c r="J3" t="s">
        <v>27</v>
      </c>
      <c r="K3" s="1" t="s">
        <v>45</v>
      </c>
      <c r="L3" s="1" t="s">
        <v>46</v>
      </c>
      <c r="M3" t="s">
        <v>23</v>
      </c>
      <c r="N3" t="s">
        <v>28</v>
      </c>
      <c r="O3" s="1" t="s">
        <v>61</v>
      </c>
      <c r="P3" s="1" t="s">
        <v>29</v>
      </c>
      <c r="Q3" s="17">
        <v>1.85</v>
      </c>
      <c r="R3" t="s">
        <v>28</v>
      </c>
    </row>
    <row r="4" spans="1:18" x14ac:dyDescent="0.3">
      <c r="A4" t="s">
        <v>41</v>
      </c>
      <c r="B4" t="s">
        <v>20</v>
      </c>
      <c r="C4" t="s">
        <v>58</v>
      </c>
      <c r="D4" t="s">
        <v>59</v>
      </c>
      <c r="E4" t="s">
        <v>60</v>
      </c>
      <c r="F4" s="1" t="s">
        <v>42</v>
      </c>
      <c r="G4" s="2">
        <v>255057500000250</v>
      </c>
      <c r="H4" s="1" t="s">
        <v>43</v>
      </c>
      <c r="I4" s="1" t="s">
        <v>42</v>
      </c>
      <c r="J4" t="s">
        <v>44</v>
      </c>
      <c r="K4" s="1" t="s">
        <v>45</v>
      </c>
      <c r="L4" s="1" t="s">
        <v>46</v>
      </c>
      <c r="M4" t="s">
        <v>24</v>
      </c>
      <c r="N4" t="s">
        <v>62</v>
      </c>
      <c r="O4" s="1" t="s">
        <v>47</v>
      </c>
      <c r="P4" s="1" t="s">
        <v>48</v>
      </c>
      <c r="Q4" s="17">
        <v>1.63</v>
      </c>
      <c r="R4" t="s">
        <v>63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Listes!$A$2:$A$4</xm:f>
          </x14:formula1>
          <xm:sqref>B3:B4</xm:sqref>
        </x14:dataValidation>
        <x14:dataValidation type="list" allowBlank="1" showInputMessage="1" showErrorMessage="1">
          <x14:formula1>
            <xm:f>Listes!$C$2:$C$3</xm:f>
          </x14:formula1>
          <xm:sqref>M3:M4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9"/>
  <sheetViews>
    <sheetView zoomScale="80" zoomScaleNormal="80" workbookViewId="0">
      <selection activeCell="D15" sqref="D15"/>
    </sheetView>
  </sheetViews>
  <sheetFormatPr baseColWidth="10" defaultRowHeight="14.4" x14ac:dyDescent="0.3"/>
  <cols>
    <col min="1" max="1" width="32.109375" customWidth="1"/>
    <col min="2" max="2" width="49.109375" customWidth="1"/>
    <col min="4" max="4" width="20.5546875" customWidth="1"/>
  </cols>
  <sheetData>
    <row r="1" spans="1:5" ht="21.6" thickTop="1" x14ac:dyDescent="0.4">
      <c r="A1" s="20" t="s">
        <v>30</v>
      </c>
      <c r="B1" s="21"/>
      <c r="D1" t="s">
        <v>40</v>
      </c>
      <c r="E1" s="3" t="s">
        <v>18</v>
      </c>
    </row>
    <row r="2" spans="1:5" ht="21" x14ac:dyDescent="0.4">
      <c r="A2" s="4" t="s">
        <v>32</v>
      </c>
      <c r="B2" s="5" t="str">
        <f>VLOOKUP($E$1,T_BDD[],3,FALSE)</f>
        <v>UNTEL</v>
      </c>
    </row>
    <row r="3" spans="1:5" ht="21" x14ac:dyDescent="0.4">
      <c r="A3" s="4" t="s">
        <v>33</v>
      </c>
      <c r="B3" s="5" t="str">
        <f>VLOOKUP($E$1,T_BDD[],4,FALSE) &amp; " " &amp; VLOOKUP($E$1,T_BDD[],5,FALSE)</f>
        <v>Pierre Paul-Jacques</v>
      </c>
    </row>
    <row r="4" spans="1:5" ht="21" x14ac:dyDescent="0.4">
      <c r="A4" s="4" t="s">
        <v>34</v>
      </c>
      <c r="B4" s="5" t="str">
        <f>VLOOKUP($E$1,T_BDD[],13,FALSE)</f>
        <v>M</v>
      </c>
    </row>
    <row r="5" spans="1:5" ht="21" x14ac:dyDescent="0.4">
      <c r="A5" s="4" t="s">
        <v>35</v>
      </c>
      <c r="B5" s="6" t="str">
        <f>VLOOKUP($E$1,T_BDD[],8,FALSE)</f>
        <v>01/01/1950</v>
      </c>
    </row>
    <row r="6" spans="1:5" ht="21" x14ac:dyDescent="0.4">
      <c r="A6" s="4" t="s">
        <v>36</v>
      </c>
      <c r="B6" s="5" t="str">
        <f>VLOOKUP($E$1,T_BDD[],14,FALSE)</f>
        <v>XXXX</v>
      </c>
    </row>
    <row r="7" spans="1:5" ht="21" x14ac:dyDescent="0.4">
      <c r="A7" s="4" t="s">
        <v>37</v>
      </c>
      <c r="B7" s="5" t="str">
        <f>VLOOKUP($E$1,T_BDD[],17,FALSE) &amp; " m"</f>
        <v>1,85 m</v>
      </c>
    </row>
    <row r="8" spans="1:5" ht="42" x14ac:dyDescent="0.3">
      <c r="A8" s="16" t="s">
        <v>38</v>
      </c>
      <c r="B8" s="19" t="str">
        <f>VLOOKUP($E$1,T_BDD[],18,FALSE)</f>
        <v>XXXX</v>
      </c>
    </row>
    <row r="9" spans="1:5" ht="21" x14ac:dyDescent="0.4">
      <c r="A9" s="4" t="s">
        <v>39</v>
      </c>
      <c r="B9" s="6" t="str">
        <f>VLOOKUP($E$1,T_BDD[],15,FALSE)</f>
        <v>01/01/2030</v>
      </c>
    </row>
    <row r="10" spans="1:5" ht="21" x14ac:dyDescent="0.4">
      <c r="A10" s="4" t="s">
        <v>31</v>
      </c>
      <c r="B10" s="6" t="str">
        <f>VLOOKUP($E$1,T_BDD[],16,FALSE)</f>
        <v>01/01/0215</v>
      </c>
    </row>
    <row r="12" spans="1:5" ht="15" thickBot="1" x14ac:dyDescent="0.35"/>
    <row r="13" spans="1:5" ht="21.6" thickTop="1" x14ac:dyDescent="0.4">
      <c r="A13" s="22" t="s">
        <v>49</v>
      </c>
      <c r="B13" s="23"/>
    </row>
    <row r="14" spans="1:5" ht="21" x14ac:dyDescent="0.4">
      <c r="A14" s="7" t="s">
        <v>50</v>
      </c>
      <c r="B14" s="9" t="str">
        <f>VLOOKUP(E1,T_BDD[],6,FALSE)</f>
        <v>01/01/2000</v>
      </c>
    </row>
    <row r="15" spans="1:5" ht="21" x14ac:dyDescent="0.4">
      <c r="A15" s="7" t="s">
        <v>33</v>
      </c>
      <c r="B15" s="10" t="str">
        <f>VLOOKUP($E$1,T_BDD[],4,FALSE) &amp; " " &amp; VLOOKUP($E$1,T_BDD[],5,FALSE)</f>
        <v>Pierre Paul-Jacques</v>
      </c>
    </row>
    <row r="16" spans="1:5" ht="21" x14ac:dyDescent="0.4">
      <c r="A16" s="7" t="s">
        <v>2</v>
      </c>
      <c r="B16" s="10" t="str">
        <f>VLOOKUP($E$1,T_BDD[],3,FALSE)</f>
        <v>UNTEL</v>
      </c>
    </row>
    <row r="17" spans="1:2" ht="21.6" thickBot="1" x14ac:dyDescent="0.45">
      <c r="A17" s="8" t="s">
        <v>51</v>
      </c>
      <c r="B17" s="14">
        <f>VLOOKUP($E$1,T_BDD[],7,FALSE)</f>
        <v>150017500000140</v>
      </c>
    </row>
    <row r="18" spans="1:2" ht="15" thickTop="1" x14ac:dyDescent="0.3"/>
    <row r="19" spans="1:2" ht="15" thickBot="1" x14ac:dyDescent="0.35"/>
    <row r="20" spans="1:2" ht="21.6" thickTop="1" x14ac:dyDescent="0.4">
      <c r="A20" s="24" t="s">
        <v>52</v>
      </c>
      <c r="B20" s="25"/>
    </row>
    <row r="21" spans="1:2" ht="21" x14ac:dyDescent="0.4">
      <c r="A21" s="11" t="s">
        <v>32</v>
      </c>
      <c r="B21" s="13" t="str">
        <f>VLOOKUP($E$1,T_BDD[],3,FALSE)</f>
        <v>UNTEL</v>
      </c>
    </row>
    <row r="22" spans="1:2" ht="21" x14ac:dyDescent="0.4">
      <c r="A22" s="11" t="s">
        <v>33</v>
      </c>
      <c r="B22" s="13" t="str">
        <f>VLOOKUP($E$1,T_BDD[],4,FALSE) &amp; " " &amp; VLOOKUP($E$1,T_BDD[],5,FALSE)</f>
        <v>Pierre Paul-Jacques</v>
      </c>
    </row>
    <row r="23" spans="1:2" ht="21" x14ac:dyDescent="0.4">
      <c r="A23" s="11" t="s">
        <v>51</v>
      </c>
      <c r="B23" s="15">
        <f>VLOOKUP($E$1,T_BDD[],7,FALSE)</f>
        <v>150017500000140</v>
      </c>
    </row>
    <row r="24" spans="1:2" ht="21" x14ac:dyDescent="0.4">
      <c r="A24" s="11" t="s">
        <v>57</v>
      </c>
      <c r="B24" s="13" t="str">
        <f>VLOOKUP($E$1,T_BDD[],8,FALSE)</f>
        <v>01/01/1950</v>
      </c>
    </row>
    <row r="25" spans="1:2" ht="21" x14ac:dyDescent="0.4">
      <c r="A25" s="11" t="s">
        <v>53</v>
      </c>
      <c r="B25" s="13" t="str">
        <f>VLOOKUP($E$1,T_BDD[],9,FALSE)</f>
        <v>01/01/2000</v>
      </c>
    </row>
    <row r="26" spans="1:2" ht="21" x14ac:dyDescent="0.4">
      <c r="A26" s="11" t="s">
        <v>54</v>
      </c>
      <c r="B26" s="13" t="str">
        <f>VLOOKUP($E$1,T_BDD[],10,FALSE)</f>
        <v>M001</v>
      </c>
    </row>
    <row r="27" spans="1:2" ht="21" x14ac:dyDescent="0.4">
      <c r="A27" s="11" t="s">
        <v>55</v>
      </c>
      <c r="B27" s="13" t="str">
        <f>VLOOKUP($E$1,T_BDD[],11,FALSE)</f>
        <v>01/01/2025</v>
      </c>
    </row>
    <row r="28" spans="1:2" ht="21.6" thickBot="1" x14ac:dyDescent="0.45">
      <c r="A28" s="12" t="s">
        <v>56</v>
      </c>
      <c r="B28" s="18" t="str">
        <f>VLOOKUP($E$1,T_BDD[],12,FALSE)</f>
        <v>31/12/2025</v>
      </c>
    </row>
    <row r="29" spans="1:2" ht="15" thickTop="1" x14ac:dyDescent="0.3"/>
  </sheetData>
  <mergeCells count="3">
    <mergeCell ref="A1:B1"/>
    <mergeCell ref="A13:B13"/>
    <mergeCell ref="A20:B20"/>
  </mergeCells>
  <dataValidations count="1">
    <dataValidation type="list" allowBlank="1" showInputMessage="1" showErrorMessage="1" sqref="E1">
      <formula1>NIP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"/>
  <sheetViews>
    <sheetView workbookViewId="0">
      <selection activeCell="C8" sqref="C8"/>
    </sheetView>
  </sheetViews>
  <sheetFormatPr baseColWidth="10" defaultRowHeight="14.4" x14ac:dyDescent="0.3"/>
  <sheetData>
    <row r="1" spans="1:3" x14ac:dyDescent="0.3">
      <c r="A1" t="s">
        <v>1</v>
      </c>
      <c r="C1" t="s">
        <v>22</v>
      </c>
    </row>
    <row r="2" spans="1:3" x14ac:dyDescent="0.3">
      <c r="A2" t="s">
        <v>19</v>
      </c>
      <c r="C2" t="s">
        <v>23</v>
      </c>
    </row>
    <row r="3" spans="1:3" x14ac:dyDescent="0.3">
      <c r="A3" t="s">
        <v>20</v>
      </c>
      <c r="C3" t="s">
        <v>24</v>
      </c>
    </row>
    <row r="4" spans="1:3" x14ac:dyDescent="0.3">
      <c r="A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BDD</vt:lpstr>
      <vt:lpstr>CARTES</vt:lpstr>
      <vt:lpstr>Listes</vt:lpstr>
      <vt:lpstr>NIP</vt:lpstr>
      <vt:lpstr>CARTES!Zone_d_impression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cp:lastPrinted>2025-05-09T17:09:53Z</cp:lastPrinted>
  <dcterms:created xsi:type="dcterms:W3CDTF">2025-05-08T16:05:38Z</dcterms:created>
  <dcterms:modified xsi:type="dcterms:W3CDTF">2025-05-09T17:20:48Z</dcterms:modified>
</cp:coreProperties>
</file>