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20" yWindow="70" windowWidth="18640" windowHeight="7330"/>
  </bookViews>
  <sheets>
    <sheet name="Base" sheetId="1" r:id="rId1"/>
    <sheet name="Relance" sheetId="2" r:id="rId2"/>
    <sheet name="Feuil3" sheetId="3" r:id="rId3"/>
  </sheets>
  <definedNames>
    <definedName name="Liste_noms">OFFSET(Base!$B$3,,,COUNTA(Base!$B:$B)-2)</definedName>
    <definedName name="Liste_Réf">Tableau1[Réf]</definedName>
  </definedNames>
  <calcPr calcId="145621"/>
</workbook>
</file>

<file path=xl/calcChain.xml><?xml version="1.0" encoding="utf-8"?>
<calcChain xmlns="http://schemas.openxmlformats.org/spreadsheetml/2006/main">
  <c r="A9" i="1" l="1"/>
  <c r="J9" i="1"/>
  <c r="A4" i="1" l="1"/>
  <c r="A5" i="1"/>
  <c r="A6" i="1"/>
  <c r="A7" i="1"/>
  <c r="A8" i="1"/>
  <c r="A3" i="1"/>
  <c r="F7" i="2" l="1"/>
  <c r="E5" i="2"/>
  <c r="E6" i="2"/>
  <c r="E7" i="2"/>
  <c r="D5" i="2"/>
  <c r="F5" i="2"/>
  <c r="J8" i="1"/>
  <c r="I2" i="2" s="1"/>
  <c r="J7" i="1" l="1"/>
  <c r="J5" i="1"/>
  <c r="J6" i="1"/>
  <c r="A11" i="2" l="1"/>
  <c r="A9" i="2"/>
  <c r="J4" i="1"/>
  <c r="J3" i="1"/>
  <c r="B14" i="2" l="1"/>
</calcChain>
</file>

<file path=xl/sharedStrings.xml><?xml version="1.0" encoding="utf-8"?>
<sst xmlns="http://schemas.openxmlformats.org/spreadsheetml/2006/main" count="73" uniqueCount="50">
  <si>
    <t>Liste des locataires</t>
  </si>
  <si>
    <t>Noms</t>
  </si>
  <si>
    <t>Prénoms</t>
  </si>
  <si>
    <t>Adresse</t>
  </si>
  <si>
    <t xml:space="preserve">Cp </t>
  </si>
  <si>
    <t>Ville</t>
  </si>
  <si>
    <t>Loyer</t>
  </si>
  <si>
    <t>Paiement</t>
  </si>
  <si>
    <t>Retard</t>
  </si>
  <si>
    <t>BIBI</t>
  </si>
  <si>
    <t>Paul</t>
  </si>
  <si>
    <t>1 rue Bleue</t>
  </si>
  <si>
    <t>Vannes</t>
  </si>
  <si>
    <t>Sté Untel</t>
  </si>
  <si>
    <t>1 rue XX</t>
  </si>
  <si>
    <t>CP-VILLE</t>
  </si>
  <si>
    <t xml:space="preserve">Tél: </t>
  </si>
  <si>
    <t>TITI</t>
  </si>
  <si>
    <t>Pierre</t>
  </si>
  <si>
    <t>1 rue verte</t>
  </si>
  <si>
    <t>texte</t>
  </si>
  <si>
    <t>Date et signature</t>
  </si>
  <si>
    <t>MR</t>
  </si>
  <si>
    <t>Civilité</t>
  </si>
  <si>
    <t>MME</t>
  </si>
  <si>
    <t>1 Rue Jaune</t>
  </si>
  <si>
    <t>56000</t>
  </si>
  <si>
    <t>VANNES</t>
  </si>
  <si>
    <t>DUPONT</t>
  </si>
  <si>
    <t>Jacques</t>
  </si>
  <si>
    <t>DURAND</t>
  </si>
  <si>
    <t>Jean</t>
  </si>
  <si>
    <t>1 Rue Noire</t>
  </si>
  <si>
    <t>750,00 €</t>
  </si>
  <si>
    <t>600,00 €</t>
  </si>
  <si>
    <t>DUBOIS</t>
  </si>
  <si>
    <t>Jules</t>
  </si>
  <si>
    <t>1 Rue Rouge</t>
  </si>
  <si>
    <t>100,00 €</t>
  </si>
  <si>
    <t>Berthe</t>
  </si>
  <si>
    <t>1 Rue Blanche</t>
  </si>
  <si>
    <t>550,00 €</t>
  </si>
  <si>
    <t>250,00 €</t>
  </si>
  <si>
    <t>Réf</t>
  </si>
  <si>
    <t>Référence</t>
  </si>
  <si>
    <t>Jeanne</t>
  </si>
  <si>
    <t>1 Rue Barrée</t>
  </si>
  <si>
    <t>650,00 €</t>
  </si>
  <si>
    <t>BIBIPaul</t>
  </si>
  <si>
    <t>En cliquant sur Imprimer, choix proposé: 1 fiche (Cellule K2) ou toutes les relances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</si>
</sst>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2"/>
      <color theme="1"/>
      <name val="Comic Sans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2" fontId="0" fillId="2" borderId="0" xfId="0" applyNumberFormat="1" applyFill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Alignment="1"/>
    <xf numFmtId="0" fontId="0" fillId="4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 wrapText="1"/>
    </xf>
  </cellXfs>
  <cellStyles count="1">
    <cellStyle name="Normal" xfId="0" builtinId="0"/>
  </cellStyles>
  <dxfs count="4">
    <dxf>
      <numFmt numFmtId="164" formatCode="#,##0.00\ &quot;€&quot;"/>
    </dxf>
    <dxf>
      <numFmt numFmtId="164" formatCode="#,##0.00\ &quot;€&quot;"/>
      <alignment horizontal="right" vertical="bottom" textRotation="0" wrapText="0" indent="0" justifyLastLine="0" shrinkToFit="0" readingOrder="0"/>
    </dxf>
    <dxf>
      <numFmt numFmtId="164" formatCode="#,##0.00\ &quot;€&quot;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444500</xdr:colOff>
      <xdr:row>2</xdr:row>
      <xdr:rowOff>57150</xdr:rowOff>
    </xdr:from>
    <xdr:to>
      <xdr:col>12</xdr:col>
      <xdr:colOff>133350</xdr:colOff>
      <xdr:row>5</xdr:row>
      <xdr:rowOff>82550</xdr:rowOff>
    </xdr:to>
    <xdr:sp macro="[0]!essai" textlink="">
      <xdr:nvSpPr>
        <xdr:cNvPr id="2" name="Rectangle à coins arrondis 1"/>
        <xdr:cNvSpPr/>
      </xdr:nvSpPr>
      <xdr:spPr>
        <a:xfrm>
          <a:off x="9588500" y="514350"/>
          <a:ext cx="1720850" cy="7112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Formulaire</a:t>
          </a:r>
          <a:r>
            <a:rPr lang="fr-FR" sz="1600" baseline="0"/>
            <a:t> de saisie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5</xdr:row>
      <xdr:rowOff>0</xdr:rowOff>
    </xdr:from>
    <xdr:to>
      <xdr:col>7</xdr:col>
      <xdr:colOff>241300</xdr:colOff>
      <xdr:row>6</xdr:row>
      <xdr:rowOff>190500</xdr:rowOff>
    </xdr:to>
    <xdr:sp macro="[0]!Imprimer" textlink="">
      <xdr:nvSpPr>
        <xdr:cNvPr id="2" name="Rectangle à coins arrondis 1"/>
        <xdr:cNvSpPr/>
      </xdr:nvSpPr>
      <xdr:spPr>
        <a:xfrm>
          <a:off x="6229350" y="1143000"/>
          <a:ext cx="914400" cy="419100"/>
        </a:xfrm>
        <a:prstGeom prst="roundRect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ngle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7</xdr:col>
      <xdr:colOff>260350</xdr:colOff>
      <xdr:row>5</xdr:row>
      <xdr:rowOff>133350</xdr:rowOff>
    </xdr:from>
    <xdr:to>
      <xdr:col>8</xdr:col>
      <xdr:colOff>0</xdr:colOff>
      <xdr:row>6</xdr:row>
      <xdr:rowOff>107950</xdr:rowOff>
    </xdr:to>
    <xdr:sp macro="" textlink="">
      <xdr:nvSpPr>
        <xdr:cNvPr id="3" name="Flèche gauche 2"/>
        <xdr:cNvSpPr/>
      </xdr:nvSpPr>
      <xdr:spPr>
        <a:xfrm>
          <a:off x="7162800" y="1276350"/>
          <a:ext cx="755650" cy="203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J9" totalsRowShown="0">
  <autoFilter ref="A2:J9"/>
  <tableColumns count="10">
    <tableColumn id="9" name="Réf">
      <calculatedColumnFormula>CONCATENATE(Tableau1[[#This Row],[Noms]],Tableau1[[#This Row],[Prénoms]])</calculatedColumnFormula>
    </tableColumn>
    <tableColumn id="1" name="Noms"/>
    <tableColumn id="2" name="Prénoms"/>
    <tableColumn id="10" name="Civilité"/>
    <tableColumn id="3" name="Adresse"/>
    <tableColumn id="4" name="Cp " dataDxfId="3"/>
    <tableColumn id="5" name="Ville"/>
    <tableColumn id="6" name="Loyer" dataDxfId="2"/>
    <tableColumn id="7" name="Paiement" dataDxfId="1"/>
    <tableColumn id="8" name="Retard" dataDxfId="0">
      <calculatedColumnFormula>H3-I3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tabSelected="1" topLeftCell="B1" workbookViewId="0">
      <selection activeCell="C14" sqref="C14"/>
    </sheetView>
  </sheetViews>
  <sheetFormatPr baseColWidth="10" defaultRowHeight="18" x14ac:dyDescent="0.5"/>
  <cols>
    <col min="1" max="1" width="0" hidden="1" customWidth="1"/>
    <col min="6" max="6" width="10.6640625" style="1"/>
    <col min="8" max="9" width="10.6640625" style="1"/>
  </cols>
  <sheetData>
    <row r="1" spans="1:10" x14ac:dyDescent="0.5">
      <c r="B1" s="8" t="s">
        <v>0</v>
      </c>
      <c r="C1" s="8"/>
      <c r="D1" s="8"/>
      <c r="E1" s="8"/>
      <c r="F1" s="8"/>
      <c r="G1" s="8"/>
      <c r="H1" s="8"/>
      <c r="I1" s="8"/>
      <c r="J1" s="8"/>
    </row>
    <row r="2" spans="1:10" x14ac:dyDescent="0.5">
      <c r="A2" t="s">
        <v>43</v>
      </c>
      <c r="B2" t="s">
        <v>1</v>
      </c>
      <c r="C2" t="s">
        <v>2</v>
      </c>
      <c r="D2" t="s">
        <v>23</v>
      </c>
      <c r="E2" t="s">
        <v>3</v>
      </c>
      <c r="F2" s="1" t="s">
        <v>4</v>
      </c>
      <c r="G2" t="s">
        <v>5</v>
      </c>
      <c r="H2" s="1" t="s">
        <v>6</v>
      </c>
      <c r="I2" s="1" t="s">
        <v>7</v>
      </c>
      <c r="J2" t="s">
        <v>8</v>
      </c>
    </row>
    <row r="3" spans="1:10" x14ac:dyDescent="0.5">
      <c r="A3" t="str">
        <f>CONCATENATE(Tableau1[[#This Row],[Noms]],Tableau1[[#This Row],[Prénoms]])</f>
        <v>BIBIPaul</v>
      </c>
      <c r="B3" t="s">
        <v>9</v>
      </c>
      <c r="C3" t="s">
        <v>10</v>
      </c>
      <c r="D3" t="s">
        <v>22</v>
      </c>
      <c r="E3" t="s">
        <v>11</v>
      </c>
      <c r="F3" s="1">
        <v>56000</v>
      </c>
      <c r="G3" t="s">
        <v>12</v>
      </c>
      <c r="H3" s="5">
        <v>400</v>
      </c>
      <c r="I3" s="5">
        <v>200</v>
      </c>
      <c r="J3" s="4">
        <f t="shared" ref="J3:J8" si="0">H3-I3</f>
        <v>200</v>
      </c>
    </row>
    <row r="4" spans="1:10" x14ac:dyDescent="0.5">
      <c r="A4" t="str">
        <f>CONCATENATE(Tableau1[[#This Row],[Noms]],Tableau1[[#This Row],[Prénoms]])</f>
        <v>TITIPierre</v>
      </c>
      <c r="B4" t="s">
        <v>17</v>
      </c>
      <c r="C4" t="s">
        <v>18</v>
      </c>
      <c r="D4" t="s">
        <v>22</v>
      </c>
      <c r="E4" t="s">
        <v>19</v>
      </c>
      <c r="F4" s="1">
        <v>56000</v>
      </c>
      <c r="G4" t="s">
        <v>12</v>
      </c>
      <c r="H4" s="5">
        <v>700</v>
      </c>
      <c r="I4" s="5">
        <v>700</v>
      </c>
      <c r="J4" s="4">
        <f t="shared" si="0"/>
        <v>0</v>
      </c>
    </row>
    <row r="5" spans="1:10" x14ac:dyDescent="0.5">
      <c r="A5" t="str">
        <f>CONCATENATE(Tableau1[[#This Row],[Noms]],Tableau1[[#This Row],[Prénoms]])</f>
        <v>DUPONTJacques</v>
      </c>
      <c r="B5" t="s">
        <v>28</v>
      </c>
      <c r="C5" t="s">
        <v>29</v>
      </c>
      <c r="D5" t="s">
        <v>22</v>
      </c>
      <c r="E5" t="s">
        <v>25</v>
      </c>
      <c r="F5" s="1" t="s">
        <v>26</v>
      </c>
      <c r="G5" t="s">
        <v>27</v>
      </c>
      <c r="H5" s="5">
        <v>600</v>
      </c>
      <c r="I5" s="5">
        <v>600</v>
      </c>
      <c r="J5" s="4">
        <f t="shared" si="0"/>
        <v>0</v>
      </c>
    </row>
    <row r="6" spans="1:10" x14ac:dyDescent="0.5">
      <c r="A6" t="str">
        <f>CONCATENATE(Tableau1[[#This Row],[Noms]],Tableau1[[#This Row],[Prénoms]])</f>
        <v>DURANDJean</v>
      </c>
      <c r="B6" t="s">
        <v>30</v>
      </c>
      <c r="C6" t="s">
        <v>31</v>
      </c>
      <c r="D6" t="s">
        <v>22</v>
      </c>
      <c r="E6" t="s">
        <v>32</v>
      </c>
      <c r="F6" s="1" t="s">
        <v>26</v>
      </c>
      <c r="G6" t="s">
        <v>27</v>
      </c>
      <c r="H6" s="5" t="s">
        <v>33</v>
      </c>
      <c r="I6" s="5" t="s">
        <v>34</v>
      </c>
      <c r="J6" s="4">
        <f t="shared" si="0"/>
        <v>150</v>
      </c>
    </row>
    <row r="7" spans="1:10" x14ac:dyDescent="0.5">
      <c r="A7" t="str">
        <f>CONCATENATE(Tableau1[[#This Row],[Noms]],Tableau1[[#This Row],[Prénoms]])</f>
        <v>DUBOISJules</v>
      </c>
      <c r="B7" t="s">
        <v>35</v>
      </c>
      <c r="C7" t="s">
        <v>36</v>
      </c>
      <c r="D7" t="s">
        <v>22</v>
      </c>
      <c r="E7" t="s">
        <v>37</v>
      </c>
      <c r="F7" s="1" t="s">
        <v>26</v>
      </c>
      <c r="G7" t="s">
        <v>27</v>
      </c>
      <c r="H7" s="5" t="s">
        <v>34</v>
      </c>
      <c r="I7" s="5" t="s">
        <v>38</v>
      </c>
      <c r="J7" s="4">
        <f t="shared" si="0"/>
        <v>500</v>
      </c>
    </row>
    <row r="8" spans="1:10" x14ac:dyDescent="0.5">
      <c r="A8" t="str">
        <f>CONCATENATE(Tableau1[[#This Row],[Noms]],Tableau1[[#This Row],[Prénoms]])</f>
        <v>BIBIBerthe</v>
      </c>
      <c r="B8" t="s">
        <v>9</v>
      </c>
      <c r="C8" t="s">
        <v>39</v>
      </c>
      <c r="D8" t="s">
        <v>24</v>
      </c>
      <c r="E8" t="s">
        <v>40</v>
      </c>
      <c r="F8" s="1" t="s">
        <v>26</v>
      </c>
      <c r="G8" t="s">
        <v>27</v>
      </c>
      <c r="H8" s="5" t="s">
        <v>41</v>
      </c>
      <c r="I8" s="5" t="s">
        <v>42</v>
      </c>
      <c r="J8" s="4">
        <f t="shared" si="0"/>
        <v>300</v>
      </c>
    </row>
    <row r="9" spans="1:10" x14ac:dyDescent="0.5">
      <c r="A9" t="str">
        <f>CONCATENATE(Tableau1[[#This Row],[Noms]],Tableau1[[#This Row],[Prénoms]])</f>
        <v>TITIJeanne</v>
      </c>
      <c r="B9" t="s">
        <v>17</v>
      </c>
      <c r="C9" t="s">
        <v>45</v>
      </c>
      <c r="D9" t="s">
        <v>24</v>
      </c>
      <c r="E9" t="s">
        <v>46</v>
      </c>
      <c r="F9" s="1" t="s">
        <v>26</v>
      </c>
      <c r="G9" t="s">
        <v>27</v>
      </c>
      <c r="H9" s="5" t="s">
        <v>47</v>
      </c>
      <c r="I9" s="5" t="s">
        <v>42</v>
      </c>
      <c r="J9" s="4">
        <f>H9-I9</f>
        <v>400</v>
      </c>
    </row>
  </sheetData>
  <mergeCells count="1">
    <mergeCell ref="B1:J1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Relance!$J$2:$J$3</xm:f>
          </x14:formula1>
          <xm:sqref>D3:D9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6"/>
  <sheetViews>
    <sheetView workbookViewId="0">
      <selection activeCell="I5" sqref="I5:K8"/>
    </sheetView>
  </sheetViews>
  <sheetFormatPr baseColWidth="10" defaultRowHeight="18" x14ac:dyDescent="0.5"/>
  <cols>
    <col min="3" max="3" width="13.73046875" customWidth="1"/>
    <col min="4" max="4" width="5.3984375" customWidth="1"/>
    <col min="9" max="10" width="6.59765625" customWidth="1"/>
  </cols>
  <sheetData>
    <row r="1" spans="1:11" x14ac:dyDescent="0.5">
      <c r="A1" t="s">
        <v>13</v>
      </c>
      <c r="I1" s="2" t="s">
        <v>8</v>
      </c>
      <c r="J1" s="2" t="s">
        <v>23</v>
      </c>
      <c r="K1" t="s">
        <v>44</v>
      </c>
    </row>
    <row r="2" spans="1:11" x14ac:dyDescent="0.5">
      <c r="A2" t="s">
        <v>14</v>
      </c>
      <c r="I2" s="3">
        <f>VLOOKUP(K2,Tableau1[],10,FALSE)</f>
        <v>200</v>
      </c>
      <c r="J2" s="2" t="s">
        <v>22</v>
      </c>
      <c r="K2" s="7" t="s">
        <v>48</v>
      </c>
    </row>
    <row r="3" spans="1:11" x14ac:dyDescent="0.5">
      <c r="A3" t="s">
        <v>15</v>
      </c>
      <c r="I3" s="2"/>
      <c r="J3" s="2" t="s">
        <v>24</v>
      </c>
    </row>
    <row r="4" spans="1:11" x14ac:dyDescent="0.5">
      <c r="A4" t="s">
        <v>16</v>
      </c>
    </row>
    <row r="5" spans="1:11" ht="18" customHeight="1" x14ac:dyDescent="0.5">
      <c r="D5" s="1" t="str">
        <f>VLOOKUP(K2,Tableau1[],4,FALSE)</f>
        <v>MR</v>
      </c>
      <c r="E5" s="1" t="str">
        <f>VLOOKUP(K2,Tableau1[],2,FALSE)</f>
        <v>BIBI</v>
      </c>
      <c r="F5" s="1" t="str">
        <f>VLOOKUP(K2,Tableau1[],3,FALSE)</f>
        <v>Paul</v>
      </c>
      <c r="I5" s="9" t="s">
        <v>49</v>
      </c>
      <c r="J5" s="9"/>
      <c r="K5" s="9"/>
    </row>
    <row r="6" spans="1:11" x14ac:dyDescent="0.5">
      <c r="D6" s="6"/>
      <c r="E6" s="8" t="str">
        <f>VLOOKUP(K2,Tableau1[],5,FALSE)</f>
        <v>1 rue Bleue</v>
      </c>
      <c r="F6" s="8"/>
      <c r="I6" s="9"/>
      <c r="J6" s="9"/>
      <c r="K6" s="9"/>
    </row>
    <row r="7" spans="1:11" x14ac:dyDescent="0.5">
      <c r="E7">
        <f>VLOOKUP(K2,Tableau1[],6,FALSE)</f>
        <v>56000</v>
      </c>
      <c r="F7" s="1" t="str">
        <f>VLOOKUP(K2,Tableau1[],7,FALSE)</f>
        <v>Vannes</v>
      </c>
      <c r="I7" s="9"/>
      <c r="J7" s="9"/>
      <c r="K7" s="9"/>
    </row>
    <row r="8" spans="1:11" x14ac:dyDescent="0.5">
      <c r="I8" s="9"/>
      <c r="J8" s="9"/>
      <c r="K8" s="9"/>
    </row>
    <row r="9" spans="1:11" x14ac:dyDescent="0.5">
      <c r="A9" t="str">
        <f>"Objet: relance suite retard de paiement de: " &amp; I2 &amp; " Euros"</f>
        <v>Objet: relance suite retard de paiement de: 200 Euros</v>
      </c>
    </row>
    <row r="11" spans="1:11" x14ac:dyDescent="0.5">
      <c r="A11" t="str">
        <f>IF(D5="MR","Monsieur","Madame")</f>
        <v>Monsieur</v>
      </c>
    </row>
    <row r="12" spans="1:11" x14ac:dyDescent="0.5">
      <c r="B12" t="s">
        <v>20</v>
      </c>
    </row>
    <row r="14" spans="1:11" x14ac:dyDescent="0.5">
      <c r="B14" t="str">
        <f>IF(I2&lt;500,"Cette somme doit être réglée en un échéancier.","Cette somme doit être réglée en 2 échéanciers.")</f>
        <v>Cette somme doit être réglée en un échéancier.</v>
      </c>
    </row>
    <row r="17" spans="2:4" x14ac:dyDescent="0.5">
      <c r="B17" t="s">
        <v>20</v>
      </c>
    </row>
    <row r="26" spans="2:4" x14ac:dyDescent="0.5">
      <c r="D26" t="s">
        <v>21</v>
      </c>
    </row>
  </sheetData>
  <mergeCells count="2">
    <mergeCell ref="I5:K8"/>
    <mergeCell ref="E6:F6"/>
  </mergeCells>
  <dataValidations count="1">
    <dataValidation type="list" allowBlank="1" showInputMessage="1" showErrorMessage="1" sqref="K2">
      <formula1>Liste_Réf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Relance</vt:lpstr>
      <vt:lpstr>Feuil3</vt:lpstr>
      <vt:lpstr>Liste_Réf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cp:lastPrinted>2016-09-16T17:01:59Z</cp:lastPrinted>
  <dcterms:created xsi:type="dcterms:W3CDTF">2016-09-13T13:32:22Z</dcterms:created>
  <dcterms:modified xsi:type="dcterms:W3CDTF">2016-09-18T17:14:41Z</dcterms:modified>
</cp:coreProperties>
</file>