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0" yWindow="0" windowWidth="23040" windowHeight="9408" tabRatio="904"/>
  </bookViews>
  <sheets>
    <sheet name="Accueil" sheetId="175" r:id="rId1"/>
    <sheet name="2022" sheetId="174" r:id="rId2"/>
    <sheet name="GAB 2011" sheetId="148" r:id="rId3"/>
    <sheet name="ALIAS 2022" sheetId="173" r:id="rId4"/>
    <sheet name="VRAC" sheetId="146" r:id="rId5"/>
    <sheet name="Cépages" sheetId="83" r:id="rId6"/>
    <sheet name="Récap" sheetId="73" r:id="rId7"/>
    <sheet name="Stock" sheetId="74" r:id="rId8"/>
    <sheet name="Stock VBS" sheetId="169" r:id="rId9"/>
    <sheet name="C.R.D." sheetId="72" r:id="rId10"/>
    <sheet name="Sortie N.C." sheetId="75" r:id="rId11"/>
  </sheets>
  <definedNames>
    <definedName name="_xlnm.Print_Area" localSheetId="1">'2022'!$B$1:$L$49</definedName>
    <definedName name="_xlnm.Print_Area" localSheetId="3">'ALIAS 2022'!$B$1:$L$49</definedName>
    <definedName name="_xlnm.Print_Area" localSheetId="9">'C.R.D.'!$J$6:$R$22</definedName>
    <definedName name="_xlnm.Print_Area" localSheetId="5">Cépages!$J$7:$Z$31</definedName>
    <definedName name="_xlnm.Print_Area" localSheetId="2">'GAB 2011'!$B$1:$L$51</definedName>
    <definedName name="_xlnm.Print_Area" localSheetId="6">Récap!$F$1:$AU$93</definedName>
    <definedName name="_xlnm.Print_Area" localSheetId="10">'Sortie N.C.'!$O$1:$Y$88</definedName>
    <definedName name="_xlnm.Print_Area" localSheetId="7">Stock!$E$1:$AH$56</definedName>
    <definedName name="_xlnm.Print_Area" localSheetId="8">'Stock VBS'!$E$1:$AC$56</definedName>
    <definedName name="_xlnm.Print_Area" localSheetId="4">VRAC!$N$5:$V$48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75" l="1"/>
  <c r="E1" i="169" s="1"/>
  <c r="E1" i="74" l="1"/>
  <c r="G1" i="73"/>
  <c r="R4" i="75" l="1"/>
  <c r="S4" i="75"/>
  <c r="T4" i="75"/>
  <c r="U4" i="75"/>
  <c r="V4" i="75"/>
  <c r="W4" i="75"/>
  <c r="Y4" i="75"/>
  <c r="P4" i="75"/>
  <c r="L41" i="174" l="1"/>
  <c r="L42" i="174" s="1"/>
  <c r="K41" i="174"/>
  <c r="AA64" i="73" s="1"/>
  <c r="J41" i="174"/>
  <c r="J42" i="174" s="1"/>
  <c r="I41" i="174"/>
  <c r="S64" i="73" s="1"/>
  <c r="H41" i="174"/>
  <c r="O64" i="73" s="1"/>
  <c r="F41" i="174"/>
  <c r="G64" i="73" s="1"/>
  <c r="BW40" i="174"/>
  <c r="BV40" i="174"/>
  <c r="BU40" i="174"/>
  <c r="BT40" i="174"/>
  <c r="BS40" i="174"/>
  <c r="BR40" i="174"/>
  <c r="BQ40" i="174"/>
  <c r="BP40" i="174"/>
  <c r="BO40" i="174"/>
  <c r="BN40" i="174"/>
  <c r="BM40" i="174"/>
  <c r="BL40" i="174"/>
  <c r="BK40" i="174"/>
  <c r="BJ40" i="174"/>
  <c r="BI40" i="174"/>
  <c r="BH40" i="174"/>
  <c r="BG40" i="174"/>
  <c r="BF40" i="174"/>
  <c r="BE40" i="174"/>
  <c r="BD40" i="174"/>
  <c r="BC40" i="174"/>
  <c r="BB40" i="174"/>
  <c r="BA40" i="174"/>
  <c r="AZ40" i="174"/>
  <c r="AY40" i="174"/>
  <c r="AX40" i="174"/>
  <c r="AW40" i="174"/>
  <c r="AV40" i="174"/>
  <c r="AU40" i="174"/>
  <c r="AT40" i="174"/>
  <c r="AS40" i="174"/>
  <c r="AR40" i="174"/>
  <c r="AQ40" i="174"/>
  <c r="AP40" i="174"/>
  <c r="AO40" i="174"/>
  <c r="AN40" i="174"/>
  <c r="AM40" i="174"/>
  <c r="AL40" i="174"/>
  <c r="AK40" i="174"/>
  <c r="AJ40" i="174"/>
  <c r="AI40" i="174"/>
  <c r="AH40" i="174"/>
  <c r="AG40" i="174"/>
  <c r="AF40" i="174"/>
  <c r="AE40" i="174"/>
  <c r="AD40" i="174"/>
  <c r="AC40" i="174"/>
  <c r="AB40" i="174"/>
  <c r="AA40" i="174"/>
  <c r="Z40" i="174"/>
  <c r="Y40" i="174"/>
  <c r="X40" i="174"/>
  <c r="W40" i="174"/>
  <c r="V40" i="174"/>
  <c r="U40" i="174"/>
  <c r="T40" i="174"/>
  <c r="S40" i="174"/>
  <c r="R40" i="174"/>
  <c r="Q40" i="174"/>
  <c r="P40" i="174"/>
  <c r="O40" i="174"/>
  <c r="N40" i="174"/>
  <c r="M40" i="174"/>
  <c r="BW39" i="174"/>
  <c r="BV39" i="174"/>
  <c r="BU39" i="174"/>
  <c r="BT39" i="174"/>
  <c r="BS39" i="174"/>
  <c r="BR39" i="174"/>
  <c r="BQ39" i="174"/>
  <c r="BP39" i="174"/>
  <c r="BO39" i="174"/>
  <c r="BN39" i="174"/>
  <c r="BM39" i="174"/>
  <c r="BL39" i="174"/>
  <c r="BK39" i="174"/>
  <c r="BJ39" i="174"/>
  <c r="BI39" i="174"/>
  <c r="BH39" i="174"/>
  <c r="BG39" i="174"/>
  <c r="BF39" i="174"/>
  <c r="BE39" i="174"/>
  <c r="BD39" i="174"/>
  <c r="BC39" i="174"/>
  <c r="BB39" i="174"/>
  <c r="BA39" i="174"/>
  <c r="AZ39" i="174"/>
  <c r="AY39" i="174"/>
  <c r="AX39" i="174"/>
  <c r="AW39" i="174"/>
  <c r="AV39" i="174"/>
  <c r="AU39" i="174"/>
  <c r="AT39" i="174"/>
  <c r="AS39" i="174"/>
  <c r="AR39" i="174"/>
  <c r="AQ39" i="174"/>
  <c r="AP39" i="174"/>
  <c r="AO39" i="174"/>
  <c r="AN39" i="174"/>
  <c r="AM39" i="174"/>
  <c r="AL39" i="174"/>
  <c r="AK39" i="174"/>
  <c r="AJ39" i="174"/>
  <c r="AI39" i="174"/>
  <c r="AH39" i="174"/>
  <c r="AG39" i="174"/>
  <c r="AF39" i="174"/>
  <c r="AE39" i="174"/>
  <c r="AD39" i="174"/>
  <c r="AC39" i="174"/>
  <c r="AB39" i="174"/>
  <c r="AA39" i="174"/>
  <c r="Z39" i="174"/>
  <c r="Y39" i="174"/>
  <c r="X39" i="174"/>
  <c r="W39" i="174"/>
  <c r="V39" i="174"/>
  <c r="U39" i="174"/>
  <c r="T39" i="174"/>
  <c r="S39" i="174"/>
  <c r="R39" i="174"/>
  <c r="Q39" i="174"/>
  <c r="P39" i="174"/>
  <c r="O39" i="174"/>
  <c r="N39" i="174"/>
  <c r="M39" i="174"/>
  <c r="BW38" i="174"/>
  <c r="BV38" i="174"/>
  <c r="BU38" i="174"/>
  <c r="BT38" i="174"/>
  <c r="BS38" i="174"/>
  <c r="BR38" i="174"/>
  <c r="BQ38" i="174"/>
  <c r="BP38" i="174"/>
  <c r="BO38" i="174"/>
  <c r="BN38" i="174"/>
  <c r="BM38" i="174"/>
  <c r="BL38" i="174"/>
  <c r="BK38" i="174"/>
  <c r="BJ38" i="174"/>
  <c r="BI38" i="174"/>
  <c r="BH38" i="174"/>
  <c r="BG38" i="174"/>
  <c r="BF38" i="174"/>
  <c r="BE38" i="174"/>
  <c r="BD38" i="174"/>
  <c r="BC38" i="174"/>
  <c r="BB38" i="174"/>
  <c r="BA38" i="174"/>
  <c r="AZ38" i="174"/>
  <c r="AY38" i="174"/>
  <c r="AX38" i="174"/>
  <c r="AW38" i="174"/>
  <c r="AV38" i="174"/>
  <c r="AU38" i="174"/>
  <c r="AT38" i="174"/>
  <c r="AS38" i="174"/>
  <c r="AR38" i="174"/>
  <c r="AQ38" i="174"/>
  <c r="AP38" i="174"/>
  <c r="AO38" i="174"/>
  <c r="AN38" i="174"/>
  <c r="AM38" i="174"/>
  <c r="AL38" i="174"/>
  <c r="AK38" i="174"/>
  <c r="AJ38" i="174"/>
  <c r="AI38" i="174"/>
  <c r="AH38" i="174"/>
  <c r="AG38" i="174"/>
  <c r="AF38" i="174"/>
  <c r="AE38" i="174"/>
  <c r="AD38" i="174"/>
  <c r="AC38" i="174"/>
  <c r="AB38" i="174"/>
  <c r="AA38" i="174"/>
  <c r="Z38" i="174"/>
  <c r="Y38" i="174"/>
  <c r="X38" i="174"/>
  <c r="W38" i="174"/>
  <c r="V38" i="174"/>
  <c r="U38" i="174"/>
  <c r="T38" i="174"/>
  <c r="S38" i="174"/>
  <c r="R38" i="174"/>
  <c r="Q38" i="174"/>
  <c r="P38" i="174"/>
  <c r="O38" i="174"/>
  <c r="N38" i="174"/>
  <c r="M38" i="174"/>
  <c r="BW37" i="174"/>
  <c r="BV37" i="174"/>
  <c r="BU37" i="174"/>
  <c r="BT37" i="174"/>
  <c r="BS37" i="174"/>
  <c r="BR37" i="174"/>
  <c r="BQ37" i="174"/>
  <c r="BP37" i="174"/>
  <c r="BO37" i="174"/>
  <c r="BN37" i="174"/>
  <c r="BM37" i="174"/>
  <c r="BL37" i="174"/>
  <c r="BK37" i="174"/>
  <c r="BJ37" i="174"/>
  <c r="BI37" i="174"/>
  <c r="BH37" i="174"/>
  <c r="BG37" i="174"/>
  <c r="BF37" i="174"/>
  <c r="BE37" i="174"/>
  <c r="BD37" i="174"/>
  <c r="BC37" i="174"/>
  <c r="BB37" i="174"/>
  <c r="BA37" i="174"/>
  <c r="AZ37" i="174"/>
  <c r="AY37" i="174"/>
  <c r="AX37" i="174"/>
  <c r="AW37" i="174"/>
  <c r="AV37" i="174"/>
  <c r="AU37" i="174"/>
  <c r="AT37" i="174"/>
  <c r="AS37" i="174"/>
  <c r="AR37" i="174"/>
  <c r="AQ37" i="174"/>
  <c r="AP37" i="174"/>
  <c r="AO37" i="174"/>
  <c r="AN37" i="174"/>
  <c r="AM37" i="174"/>
  <c r="AL37" i="174"/>
  <c r="AK37" i="174"/>
  <c r="AJ37" i="174"/>
  <c r="AI37" i="174"/>
  <c r="AH37" i="174"/>
  <c r="AG37" i="174"/>
  <c r="AF37" i="174"/>
  <c r="AE37" i="174"/>
  <c r="AD37" i="174"/>
  <c r="AC37" i="174"/>
  <c r="AB37" i="174"/>
  <c r="AA37" i="174"/>
  <c r="Z37" i="174"/>
  <c r="Y37" i="174"/>
  <c r="X37" i="174"/>
  <c r="W37" i="174"/>
  <c r="V37" i="174"/>
  <c r="U37" i="174"/>
  <c r="T37" i="174"/>
  <c r="S37" i="174"/>
  <c r="R37" i="174"/>
  <c r="Q37" i="174"/>
  <c r="P37" i="174"/>
  <c r="O37" i="174"/>
  <c r="N37" i="174"/>
  <c r="M37" i="174"/>
  <c r="BW36" i="174"/>
  <c r="BV36" i="174"/>
  <c r="BU36" i="174"/>
  <c r="BT36" i="174"/>
  <c r="BS36" i="174"/>
  <c r="BR36" i="174"/>
  <c r="BQ36" i="174"/>
  <c r="BP36" i="174"/>
  <c r="BO36" i="174"/>
  <c r="BN36" i="174"/>
  <c r="BM36" i="174"/>
  <c r="BL36" i="174"/>
  <c r="BK36" i="174"/>
  <c r="BJ36" i="174"/>
  <c r="BI36" i="174"/>
  <c r="BH36" i="174"/>
  <c r="BG36" i="174"/>
  <c r="BF36" i="174"/>
  <c r="BE36" i="174"/>
  <c r="BD36" i="174"/>
  <c r="BC36" i="174"/>
  <c r="BB36" i="174"/>
  <c r="BA36" i="174"/>
  <c r="AZ36" i="174"/>
  <c r="AY36" i="174"/>
  <c r="AX36" i="174"/>
  <c r="AW36" i="174"/>
  <c r="AV36" i="174"/>
  <c r="AU36" i="174"/>
  <c r="AT36" i="174"/>
  <c r="AS36" i="174"/>
  <c r="AR36" i="174"/>
  <c r="AQ36" i="174"/>
  <c r="AP36" i="174"/>
  <c r="AO36" i="174"/>
  <c r="AN36" i="174"/>
  <c r="AM36" i="174"/>
  <c r="AL36" i="174"/>
  <c r="AK36" i="174"/>
  <c r="AJ36" i="174"/>
  <c r="AI36" i="174"/>
  <c r="AH36" i="174"/>
  <c r="AG36" i="174"/>
  <c r="AF36" i="174"/>
  <c r="AE36" i="174"/>
  <c r="AD36" i="174"/>
  <c r="AC36" i="174"/>
  <c r="AB36" i="174"/>
  <c r="AA36" i="174"/>
  <c r="Z36" i="174"/>
  <c r="Y36" i="174"/>
  <c r="X36" i="174"/>
  <c r="W36" i="174"/>
  <c r="V36" i="174"/>
  <c r="U36" i="174"/>
  <c r="T36" i="174"/>
  <c r="S36" i="174"/>
  <c r="R36" i="174"/>
  <c r="Q36" i="174"/>
  <c r="P36" i="174"/>
  <c r="O36" i="174"/>
  <c r="N36" i="174"/>
  <c r="M36" i="174"/>
  <c r="BW35" i="174"/>
  <c r="BV35" i="174"/>
  <c r="BU35" i="174"/>
  <c r="BT35" i="174"/>
  <c r="BS35" i="174"/>
  <c r="BR35" i="174"/>
  <c r="BQ35" i="174"/>
  <c r="BP35" i="174"/>
  <c r="BO35" i="174"/>
  <c r="BN35" i="174"/>
  <c r="BM35" i="174"/>
  <c r="BL35" i="174"/>
  <c r="BK35" i="174"/>
  <c r="BJ35" i="174"/>
  <c r="BI35" i="174"/>
  <c r="BH35" i="174"/>
  <c r="BG35" i="174"/>
  <c r="BF35" i="174"/>
  <c r="BE35" i="174"/>
  <c r="BD35" i="174"/>
  <c r="BC35" i="174"/>
  <c r="BB35" i="174"/>
  <c r="BA35" i="174"/>
  <c r="AZ35" i="174"/>
  <c r="AY35" i="174"/>
  <c r="AX35" i="174"/>
  <c r="AW35" i="174"/>
  <c r="AV35" i="174"/>
  <c r="AU35" i="174"/>
  <c r="AT35" i="174"/>
  <c r="AS35" i="174"/>
  <c r="AR35" i="174"/>
  <c r="AQ35" i="174"/>
  <c r="AP35" i="174"/>
  <c r="AO35" i="174"/>
  <c r="AN35" i="174"/>
  <c r="AM35" i="174"/>
  <c r="AL35" i="174"/>
  <c r="AK35" i="174"/>
  <c r="AJ35" i="174"/>
  <c r="AI35" i="174"/>
  <c r="AH35" i="174"/>
  <c r="AG35" i="174"/>
  <c r="AF35" i="174"/>
  <c r="AE35" i="174"/>
  <c r="AD35" i="174"/>
  <c r="AC35" i="174"/>
  <c r="AB35" i="174"/>
  <c r="AA35" i="174"/>
  <c r="Z35" i="174"/>
  <c r="Y35" i="174"/>
  <c r="X35" i="174"/>
  <c r="W35" i="174"/>
  <c r="V35" i="174"/>
  <c r="U35" i="174"/>
  <c r="T35" i="174"/>
  <c r="S35" i="174"/>
  <c r="R35" i="174"/>
  <c r="Q35" i="174"/>
  <c r="P35" i="174"/>
  <c r="O35" i="174"/>
  <c r="N35" i="174"/>
  <c r="M35" i="174"/>
  <c r="BW34" i="174"/>
  <c r="BV34" i="174"/>
  <c r="BU34" i="174"/>
  <c r="BT34" i="174"/>
  <c r="BS34" i="174"/>
  <c r="BR34" i="174"/>
  <c r="BQ34" i="174"/>
  <c r="BP34" i="174"/>
  <c r="BO34" i="174"/>
  <c r="BN34" i="174"/>
  <c r="BM34" i="174"/>
  <c r="BL34" i="174"/>
  <c r="BK34" i="174"/>
  <c r="BJ34" i="174"/>
  <c r="BI34" i="174"/>
  <c r="BH34" i="174"/>
  <c r="BG34" i="174"/>
  <c r="BF34" i="174"/>
  <c r="BE34" i="174"/>
  <c r="BD34" i="174"/>
  <c r="BC34" i="174"/>
  <c r="BB34" i="174"/>
  <c r="BA34" i="174"/>
  <c r="AZ34" i="174"/>
  <c r="AY34" i="174"/>
  <c r="AX34" i="174"/>
  <c r="AW34" i="174"/>
  <c r="AV34" i="174"/>
  <c r="AU34" i="174"/>
  <c r="AT34" i="174"/>
  <c r="AS34" i="174"/>
  <c r="AR34" i="174"/>
  <c r="AQ34" i="174"/>
  <c r="AP34" i="174"/>
  <c r="AO34" i="174"/>
  <c r="AN34" i="174"/>
  <c r="AM34" i="174"/>
  <c r="AL34" i="174"/>
  <c r="AK34" i="174"/>
  <c r="AJ34" i="174"/>
  <c r="AI34" i="174"/>
  <c r="AH34" i="174"/>
  <c r="AG34" i="174"/>
  <c r="AF34" i="174"/>
  <c r="AE34" i="174"/>
  <c r="AD34" i="174"/>
  <c r="AC34" i="174"/>
  <c r="AB34" i="174"/>
  <c r="AA34" i="174"/>
  <c r="Z34" i="174"/>
  <c r="Y34" i="174"/>
  <c r="X34" i="174"/>
  <c r="W34" i="174"/>
  <c r="V34" i="174"/>
  <c r="U34" i="174"/>
  <c r="T34" i="174"/>
  <c r="S34" i="174"/>
  <c r="R34" i="174"/>
  <c r="Q34" i="174"/>
  <c r="P34" i="174"/>
  <c r="O34" i="174"/>
  <c r="N34" i="174"/>
  <c r="M34" i="174"/>
  <c r="BW33" i="174"/>
  <c r="BV33" i="174"/>
  <c r="BU33" i="174"/>
  <c r="BT33" i="174"/>
  <c r="BS33" i="174"/>
  <c r="BR33" i="174"/>
  <c r="BQ33" i="174"/>
  <c r="BP33" i="174"/>
  <c r="BO33" i="174"/>
  <c r="BN33" i="174"/>
  <c r="BM33" i="174"/>
  <c r="BL33" i="174"/>
  <c r="BK33" i="174"/>
  <c r="BJ33" i="174"/>
  <c r="BI33" i="174"/>
  <c r="BH33" i="174"/>
  <c r="BG33" i="174"/>
  <c r="BF33" i="174"/>
  <c r="BE33" i="174"/>
  <c r="BD33" i="174"/>
  <c r="BC33" i="174"/>
  <c r="BB33" i="174"/>
  <c r="BA33" i="174"/>
  <c r="AZ33" i="174"/>
  <c r="AY33" i="174"/>
  <c r="AX33" i="174"/>
  <c r="AW33" i="174"/>
  <c r="AV33" i="174"/>
  <c r="AU33" i="174"/>
  <c r="AT33" i="174"/>
  <c r="AS33" i="174"/>
  <c r="AR33" i="174"/>
  <c r="AQ33" i="174"/>
  <c r="AP33" i="174"/>
  <c r="AO33" i="174"/>
  <c r="AN33" i="174"/>
  <c r="AM33" i="174"/>
  <c r="AL33" i="174"/>
  <c r="AK33" i="174"/>
  <c r="AJ33" i="174"/>
  <c r="AI33" i="174"/>
  <c r="AH33" i="174"/>
  <c r="AG33" i="174"/>
  <c r="AF33" i="174"/>
  <c r="AE33" i="174"/>
  <c r="AD33" i="174"/>
  <c r="AC33" i="174"/>
  <c r="AB33" i="174"/>
  <c r="AA33" i="174"/>
  <c r="Z33" i="174"/>
  <c r="Y33" i="174"/>
  <c r="X33" i="174"/>
  <c r="W33" i="174"/>
  <c r="V33" i="174"/>
  <c r="U33" i="174"/>
  <c r="T33" i="174"/>
  <c r="S33" i="174"/>
  <c r="R33" i="174"/>
  <c r="Q33" i="174"/>
  <c r="P33" i="174"/>
  <c r="O33" i="174"/>
  <c r="N33" i="174"/>
  <c r="M33" i="174"/>
  <c r="BW32" i="174"/>
  <c r="BV32" i="174"/>
  <c r="BU32" i="174"/>
  <c r="BT32" i="174"/>
  <c r="BS32" i="174"/>
  <c r="BR32" i="174"/>
  <c r="BQ32" i="174"/>
  <c r="BP32" i="174"/>
  <c r="BO32" i="174"/>
  <c r="BN32" i="174"/>
  <c r="BM32" i="174"/>
  <c r="BL32" i="174"/>
  <c r="BK32" i="174"/>
  <c r="BJ32" i="174"/>
  <c r="BI32" i="174"/>
  <c r="BH32" i="174"/>
  <c r="BG32" i="174"/>
  <c r="BF32" i="174"/>
  <c r="BE32" i="174"/>
  <c r="BD32" i="174"/>
  <c r="BC32" i="174"/>
  <c r="BB32" i="174"/>
  <c r="BA32" i="174"/>
  <c r="AZ32" i="174"/>
  <c r="AY32" i="174"/>
  <c r="AX32" i="174"/>
  <c r="AW32" i="174"/>
  <c r="AV32" i="174"/>
  <c r="AU32" i="174"/>
  <c r="AT32" i="174"/>
  <c r="AS32" i="174"/>
  <c r="AR32" i="174"/>
  <c r="AQ32" i="174"/>
  <c r="AP32" i="174"/>
  <c r="AO32" i="174"/>
  <c r="AN32" i="174"/>
  <c r="AM32" i="174"/>
  <c r="AL32" i="174"/>
  <c r="AK32" i="174"/>
  <c r="AJ32" i="174"/>
  <c r="AI32" i="174"/>
  <c r="AH32" i="174"/>
  <c r="AG32" i="174"/>
  <c r="AF32" i="174"/>
  <c r="AE32" i="174"/>
  <c r="AD32" i="174"/>
  <c r="AC32" i="174"/>
  <c r="AB32" i="174"/>
  <c r="AA32" i="174"/>
  <c r="Z32" i="174"/>
  <c r="Y32" i="174"/>
  <c r="X32" i="174"/>
  <c r="W32" i="174"/>
  <c r="V32" i="174"/>
  <c r="U32" i="174"/>
  <c r="T32" i="174"/>
  <c r="S32" i="174"/>
  <c r="R32" i="174"/>
  <c r="Q32" i="174"/>
  <c r="P32" i="174"/>
  <c r="O32" i="174"/>
  <c r="N32" i="174"/>
  <c r="M32" i="174"/>
  <c r="BW31" i="174"/>
  <c r="BV31" i="174"/>
  <c r="BU31" i="174"/>
  <c r="BT31" i="174"/>
  <c r="BS31" i="174"/>
  <c r="BR31" i="174"/>
  <c r="BQ31" i="174"/>
  <c r="BP31" i="174"/>
  <c r="BO31" i="174"/>
  <c r="BN31" i="174"/>
  <c r="BM31" i="174"/>
  <c r="BL31" i="174"/>
  <c r="BK31" i="174"/>
  <c r="BJ31" i="174"/>
  <c r="BI31" i="174"/>
  <c r="BH31" i="174"/>
  <c r="BG31" i="174"/>
  <c r="BF31" i="174"/>
  <c r="BE31" i="174"/>
  <c r="BD31" i="174"/>
  <c r="BC31" i="174"/>
  <c r="BB31" i="174"/>
  <c r="BA31" i="174"/>
  <c r="AZ31" i="174"/>
  <c r="AY31" i="174"/>
  <c r="AX31" i="174"/>
  <c r="AW31" i="174"/>
  <c r="AV31" i="174"/>
  <c r="AU31" i="174"/>
  <c r="AT31" i="174"/>
  <c r="AS31" i="174"/>
  <c r="AR31" i="174"/>
  <c r="AQ31" i="174"/>
  <c r="AP31" i="174"/>
  <c r="AO31" i="174"/>
  <c r="AN31" i="174"/>
  <c r="AM31" i="174"/>
  <c r="AL31" i="174"/>
  <c r="AK31" i="174"/>
  <c r="AJ31" i="174"/>
  <c r="AI31" i="174"/>
  <c r="AH31" i="174"/>
  <c r="AG31" i="174"/>
  <c r="AF31" i="174"/>
  <c r="AE31" i="174"/>
  <c r="AD31" i="174"/>
  <c r="AC31" i="174"/>
  <c r="AB31" i="174"/>
  <c r="AA31" i="174"/>
  <c r="Z31" i="174"/>
  <c r="Y31" i="174"/>
  <c r="X31" i="174"/>
  <c r="W31" i="174"/>
  <c r="V31" i="174"/>
  <c r="U31" i="174"/>
  <c r="T31" i="174"/>
  <c r="S31" i="174"/>
  <c r="R31" i="174"/>
  <c r="Q31" i="174"/>
  <c r="P31" i="174"/>
  <c r="O31" i="174"/>
  <c r="N31" i="174"/>
  <c r="M31" i="174"/>
  <c r="BW30" i="174"/>
  <c r="BV30" i="174"/>
  <c r="BU30" i="174"/>
  <c r="BT30" i="174"/>
  <c r="BS30" i="174"/>
  <c r="BR30" i="174"/>
  <c r="BQ30" i="174"/>
  <c r="BP30" i="174"/>
  <c r="BO30" i="174"/>
  <c r="BN30" i="174"/>
  <c r="BM30" i="174"/>
  <c r="BL30" i="174"/>
  <c r="BK30" i="174"/>
  <c r="BJ30" i="174"/>
  <c r="BI30" i="174"/>
  <c r="BH30" i="174"/>
  <c r="BG30" i="174"/>
  <c r="BF30" i="174"/>
  <c r="BE30" i="174"/>
  <c r="BD30" i="174"/>
  <c r="BC30" i="174"/>
  <c r="BB30" i="174"/>
  <c r="BA30" i="174"/>
  <c r="AZ30" i="174"/>
  <c r="AY30" i="174"/>
  <c r="AX30" i="174"/>
  <c r="AW30" i="174"/>
  <c r="AV30" i="174"/>
  <c r="AU30" i="174"/>
  <c r="AT30" i="174"/>
  <c r="AS30" i="174"/>
  <c r="AR30" i="174"/>
  <c r="AQ30" i="174"/>
  <c r="AP30" i="174"/>
  <c r="AO30" i="174"/>
  <c r="AN30" i="174"/>
  <c r="AM30" i="174"/>
  <c r="AL30" i="174"/>
  <c r="AK30" i="174"/>
  <c r="AJ30" i="174"/>
  <c r="AI30" i="174"/>
  <c r="AH30" i="174"/>
  <c r="AG30" i="174"/>
  <c r="AF30" i="174"/>
  <c r="AE30" i="174"/>
  <c r="AD30" i="174"/>
  <c r="AC30" i="174"/>
  <c r="AB30" i="174"/>
  <c r="AA30" i="174"/>
  <c r="Z30" i="174"/>
  <c r="Y30" i="174"/>
  <c r="X30" i="174"/>
  <c r="W30" i="174"/>
  <c r="V30" i="174"/>
  <c r="U30" i="174"/>
  <c r="T30" i="174"/>
  <c r="S30" i="174"/>
  <c r="R30" i="174"/>
  <c r="Q30" i="174"/>
  <c r="P30" i="174"/>
  <c r="O30" i="174"/>
  <c r="N30" i="174"/>
  <c r="M30" i="174"/>
  <c r="BW29" i="174"/>
  <c r="BV29" i="174"/>
  <c r="BU29" i="174"/>
  <c r="BT29" i="174"/>
  <c r="BS29" i="174"/>
  <c r="BR29" i="174"/>
  <c r="BQ29" i="174"/>
  <c r="BP29" i="174"/>
  <c r="BO29" i="174"/>
  <c r="BN29" i="174"/>
  <c r="BM29" i="174"/>
  <c r="BL29" i="174"/>
  <c r="BK29" i="174"/>
  <c r="BJ29" i="174"/>
  <c r="BI29" i="174"/>
  <c r="BH29" i="174"/>
  <c r="BG29" i="174"/>
  <c r="BF29" i="174"/>
  <c r="BE29" i="174"/>
  <c r="BD29" i="174"/>
  <c r="BC29" i="174"/>
  <c r="BB29" i="174"/>
  <c r="BA29" i="174"/>
  <c r="AZ29" i="174"/>
  <c r="AY29" i="174"/>
  <c r="AX29" i="174"/>
  <c r="AW29" i="174"/>
  <c r="AV29" i="174"/>
  <c r="AU29" i="174"/>
  <c r="AT29" i="174"/>
  <c r="AS29" i="174"/>
  <c r="AR29" i="174"/>
  <c r="AQ29" i="174"/>
  <c r="AP29" i="174"/>
  <c r="AO29" i="174"/>
  <c r="AN29" i="174"/>
  <c r="AM29" i="174"/>
  <c r="AL29" i="174"/>
  <c r="AK29" i="174"/>
  <c r="AJ29" i="174"/>
  <c r="AI29" i="174"/>
  <c r="AH29" i="174"/>
  <c r="AG29" i="174"/>
  <c r="AF29" i="174"/>
  <c r="AE29" i="174"/>
  <c r="AD29" i="174"/>
  <c r="AC29" i="174"/>
  <c r="AB29" i="174"/>
  <c r="AA29" i="174"/>
  <c r="Z29" i="174"/>
  <c r="Y29" i="174"/>
  <c r="X29" i="174"/>
  <c r="W29" i="174"/>
  <c r="V29" i="174"/>
  <c r="U29" i="174"/>
  <c r="T29" i="174"/>
  <c r="S29" i="174"/>
  <c r="R29" i="174"/>
  <c r="Q29" i="174"/>
  <c r="P29" i="174"/>
  <c r="O29" i="174"/>
  <c r="N29" i="174"/>
  <c r="M29" i="174"/>
  <c r="BW28" i="174"/>
  <c r="BV28" i="174"/>
  <c r="BU28" i="174"/>
  <c r="BT28" i="174"/>
  <c r="BS28" i="174"/>
  <c r="BR28" i="174"/>
  <c r="BQ28" i="174"/>
  <c r="BP28" i="174"/>
  <c r="BO28" i="174"/>
  <c r="BN28" i="174"/>
  <c r="BM28" i="174"/>
  <c r="BL28" i="174"/>
  <c r="BK28" i="174"/>
  <c r="BJ28" i="174"/>
  <c r="BI28" i="174"/>
  <c r="BH28" i="174"/>
  <c r="BG28" i="174"/>
  <c r="BF28" i="174"/>
  <c r="BE28" i="174"/>
  <c r="BD28" i="174"/>
  <c r="BC28" i="174"/>
  <c r="BB28" i="174"/>
  <c r="BA28" i="174"/>
  <c r="AZ28" i="174"/>
  <c r="AY28" i="174"/>
  <c r="AX28" i="174"/>
  <c r="AW28" i="174"/>
  <c r="AV28" i="174"/>
  <c r="AU28" i="174"/>
  <c r="AT28" i="174"/>
  <c r="AS28" i="174"/>
  <c r="AR28" i="174"/>
  <c r="AQ28" i="174"/>
  <c r="AP28" i="174"/>
  <c r="AO28" i="174"/>
  <c r="AN28" i="174"/>
  <c r="AM28" i="174"/>
  <c r="AL28" i="174"/>
  <c r="AK28" i="174"/>
  <c r="AJ28" i="174"/>
  <c r="AI28" i="174"/>
  <c r="AH28" i="174"/>
  <c r="AG28" i="174"/>
  <c r="AF28" i="174"/>
  <c r="AE28" i="174"/>
  <c r="AD28" i="174"/>
  <c r="AC28" i="174"/>
  <c r="AB28" i="174"/>
  <c r="AA28" i="174"/>
  <c r="Z28" i="174"/>
  <c r="Y28" i="174"/>
  <c r="X28" i="174"/>
  <c r="W28" i="174"/>
  <c r="V28" i="174"/>
  <c r="U28" i="174"/>
  <c r="T28" i="174"/>
  <c r="S28" i="174"/>
  <c r="R28" i="174"/>
  <c r="Q28" i="174"/>
  <c r="P28" i="174"/>
  <c r="O28" i="174"/>
  <c r="N28" i="174"/>
  <c r="M28" i="174"/>
  <c r="BW27" i="174"/>
  <c r="BV27" i="174"/>
  <c r="BU27" i="174"/>
  <c r="BT27" i="174"/>
  <c r="BS27" i="174"/>
  <c r="BR27" i="174"/>
  <c r="BQ27" i="174"/>
  <c r="BP27" i="174"/>
  <c r="BO27" i="174"/>
  <c r="BN27" i="174"/>
  <c r="BM27" i="174"/>
  <c r="BL27" i="174"/>
  <c r="BK27" i="174"/>
  <c r="BJ27" i="174"/>
  <c r="BI27" i="174"/>
  <c r="BH27" i="174"/>
  <c r="BG27" i="174"/>
  <c r="BF27" i="174"/>
  <c r="BE27" i="174"/>
  <c r="BD27" i="174"/>
  <c r="BC27" i="174"/>
  <c r="BB27" i="174"/>
  <c r="BA27" i="174"/>
  <c r="AZ27" i="174"/>
  <c r="AY27" i="174"/>
  <c r="AX27" i="174"/>
  <c r="AW27" i="174"/>
  <c r="AV27" i="174"/>
  <c r="AU27" i="174"/>
  <c r="AT27" i="174"/>
  <c r="AS27" i="174"/>
  <c r="AR27" i="174"/>
  <c r="AQ27" i="174"/>
  <c r="AP27" i="174"/>
  <c r="AO27" i="174"/>
  <c r="AN27" i="174"/>
  <c r="AM27" i="174"/>
  <c r="AL27" i="174"/>
  <c r="AK27" i="174"/>
  <c r="AJ27" i="174"/>
  <c r="AI27" i="174"/>
  <c r="AH27" i="174"/>
  <c r="AG27" i="174"/>
  <c r="AF27" i="174"/>
  <c r="AE27" i="174"/>
  <c r="AD27" i="174"/>
  <c r="AC27" i="174"/>
  <c r="AB27" i="174"/>
  <c r="AA27" i="174"/>
  <c r="Z27" i="174"/>
  <c r="Y27" i="174"/>
  <c r="X27" i="174"/>
  <c r="W27" i="174"/>
  <c r="V27" i="174"/>
  <c r="U27" i="174"/>
  <c r="T27" i="174"/>
  <c r="S27" i="174"/>
  <c r="R27" i="174"/>
  <c r="Q27" i="174"/>
  <c r="P27" i="174"/>
  <c r="O27" i="174"/>
  <c r="N27" i="174"/>
  <c r="M27" i="174"/>
  <c r="BW26" i="174"/>
  <c r="BV26" i="174"/>
  <c r="BU26" i="174"/>
  <c r="BT26" i="174"/>
  <c r="BS26" i="174"/>
  <c r="BR26" i="174"/>
  <c r="BQ26" i="174"/>
  <c r="BP26" i="174"/>
  <c r="BO26" i="174"/>
  <c r="BN26" i="174"/>
  <c r="BM26" i="174"/>
  <c r="BL26" i="174"/>
  <c r="BK26" i="174"/>
  <c r="BJ26" i="174"/>
  <c r="BI26" i="174"/>
  <c r="BH26" i="174"/>
  <c r="BG26" i="174"/>
  <c r="BF26" i="174"/>
  <c r="BE26" i="174"/>
  <c r="BD26" i="174"/>
  <c r="BC26" i="174"/>
  <c r="BB26" i="174"/>
  <c r="BA26" i="174"/>
  <c r="AZ26" i="174"/>
  <c r="AY26" i="174"/>
  <c r="AX26" i="174"/>
  <c r="AW26" i="174"/>
  <c r="AV26" i="174"/>
  <c r="AU26" i="174"/>
  <c r="AT26" i="174"/>
  <c r="AS26" i="174"/>
  <c r="AR26" i="174"/>
  <c r="AQ26" i="174"/>
  <c r="AP26" i="174"/>
  <c r="AO26" i="174"/>
  <c r="AN26" i="174"/>
  <c r="AM26" i="174"/>
  <c r="AL26" i="174"/>
  <c r="AK26" i="174"/>
  <c r="AJ26" i="174"/>
  <c r="AI26" i="174"/>
  <c r="AH26" i="174"/>
  <c r="AG26" i="174"/>
  <c r="AF26" i="174"/>
  <c r="AE26" i="174"/>
  <c r="AD26" i="174"/>
  <c r="AC26" i="174"/>
  <c r="AB26" i="174"/>
  <c r="AA26" i="174"/>
  <c r="Z26" i="174"/>
  <c r="Y26" i="174"/>
  <c r="X26" i="174"/>
  <c r="W26" i="174"/>
  <c r="V26" i="174"/>
  <c r="U26" i="174"/>
  <c r="T26" i="174"/>
  <c r="S26" i="174"/>
  <c r="R26" i="174"/>
  <c r="Q26" i="174"/>
  <c r="P26" i="174"/>
  <c r="O26" i="174"/>
  <c r="N26" i="174"/>
  <c r="M26" i="174"/>
  <c r="BW25" i="174"/>
  <c r="BV25" i="174"/>
  <c r="BU25" i="174"/>
  <c r="BT25" i="174"/>
  <c r="BS25" i="174"/>
  <c r="BR25" i="174"/>
  <c r="BQ25" i="174"/>
  <c r="BP25" i="174"/>
  <c r="BO25" i="174"/>
  <c r="BN25" i="174"/>
  <c r="BM25" i="174"/>
  <c r="BL25" i="174"/>
  <c r="BK25" i="174"/>
  <c r="BJ25" i="174"/>
  <c r="BI25" i="174"/>
  <c r="BH25" i="174"/>
  <c r="BG25" i="174"/>
  <c r="BF25" i="174"/>
  <c r="BE25" i="174"/>
  <c r="BD25" i="174"/>
  <c r="BC25" i="174"/>
  <c r="BB25" i="174"/>
  <c r="BA25" i="174"/>
  <c r="AZ25" i="174"/>
  <c r="AY25" i="174"/>
  <c r="AX25" i="174"/>
  <c r="AW25" i="174"/>
  <c r="AV25" i="174"/>
  <c r="AU25" i="174"/>
  <c r="AT25" i="174"/>
  <c r="AS25" i="174"/>
  <c r="AR25" i="174"/>
  <c r="AQ25" i="174"/>
  <c r="AP25" i="174"/>
  <c r="AO25" i="174"/>
  <c r="AN25" i="174"/>
  <c r="AM25" i="174"/>
  <c r="AL25" i="174"/>
  <c r="AK25" i="174"/>
  <c r="AJ25" i="174"/>
  <c r="AI25" i="174"/>
  <c r="AH25" i="174"/>
  <c r="AG25" i="174"/>
  <c r="AF25" i="174"/>
  <c r="AE25" i="174"/>
  <c r="AD25" i="174"/>
  <c r="AC25" i="174"/>
  <c r="AB25" i="174"/>
  <c r="AA25" i="174"/>
  <c r="Z25" i="174"/>
  <c r="Y25" i="174"/>
  <c r="X25" i="174"/>
  <c r="W25" i="174"/>
  <c r="V25" i="174"/>
  <c r="U25" i="174"/>
  <c r="T25" i="174"/>
  <c r="S25" i="174"/>
  <c r="R25" i="174"/>
  <c r="Q25" i="174"/>
  <c r="P25" i="174"/>
  <c r="O25" i="174"/>
  <c r="N25" i="174"/>
  <c r="M25" i="174"/>
  <c r="BW24" i="174"/>
  <c r="BV24" i="174"/>
  <c r="BU24" i="174"/>
  <c r="BT24" i="174"/>
  <c r="BS24" i="174"/>
  <c r="BR24" i="174"/>
  <c r="BQ24" i="174"/>
  <c r="BP24" i="174"/>
  <c r="BO24" i="174"/>
  <c r="BN24" i="174"/>
  <c r="BM24" i="174"/>
  <c r="BL24" i="174"/>
  <c r="BK24" i="174"/>
  <c r="BJ24" i="174"/>
  <c r="BI24" i="174"/>
  <c r="BH24" i="174"/>
  <c r="BG24" i="174"/>
  <c r="BF24" i="174"/>
  <c r="BE24" i="174"/>
  <c r="BD24" i="174"/>
  <c r="BC24" i="174"/>
  <c r="BB24" i="174"/>
  <c r="BA24" i="174"/>
  <c r="AZ24" i="174"/>
  <c r="AY24" i="174"/>
  <c r="AX24" i="174"/>
  <c r="AW24" i="174"/>
  <c r="AV24" i="174"/>
  <c r="AU24" i="174"/>
  <c r="AT24" i="174"/>
  <c r="AS24" i="174"/>
  <c r="AR24" i="174"/>
  <c r="AQ24" i="174"/>
  <c r="AP24" i="174"/>
  <c r="AO24" i="174"/>
  <c r="AN24" i="174"/>
  <c r="AM24" i="174"/>
  <c r="AL24" i="174"/>
  <c r="AK24" i="174"/>
  <c r="AJ24" i="174"/>
  <c r="AI24" i="174"/>
  <c r="AH24" i="174"/>
  <c r="AG24" i="174"/>
  <c r="AF24" i="174"/>
  <c r="AE24" i="174"/>
  <c r="AD24" i="174"/>
  <c r="AC24" i="174"/>
  <c r="AB24" i="174"/>
  <c r="AA24" i="174"/>
  <c r="Z24" i="174"/>
  <c r="Y24" i="174"/>
  <c r="X24" i="174"/>
  <c r="W24" i="174"/>
  <c r="V24" i="174"/>
  <c r="U24" i="174"/>
  <c r="T24" i="174"/>
  <c r="S24" i="174"/>
  <c r="R24" i="174"/>
  <c r="Q24" i="174"/>
  <c r="P24" i="174"/>
  <c r="O24" i="174"/>
  <c r="N24" i="174"/>
  <c r="M24" i="174"/>
  <c r="BW23" i="174"/>
  <c r="BV23" i="174"/>
  <c r="BU23" i="174"/>
  <c r="BT23" i="174"/>
  <c r="BS23" i="174"/>
  <c r="BR23" i="174"/>
  <c r="BQ23" i="174"/>
  <c r="BP23" i="174"/>
  <c r="BO23" i="174"/>
  <c r="BN23" i="174"/>
  <c r="BM23" i="174"/>
  <c r="BL23" i="174"/>
  <c r="BK23" i="174"/>
  <c r="BJ23" i="174"/>
  <c r="BI23" i="174"/>
  <c r="BH23" i="174"/>
  <c r="BG23" i="174"/>
  <c r="BF23" i="174"/>
  <c r="BE23" i="174"/>
  <c r="BD23" i="174"/>
  <c r="BC23" i="174"/>
  <c r="BB23" i="174"/>
  <c r="BA23" i="174"/>
  <c r="AZ23" i="174"/>
  <c r="AY23" i="174"/>
  <c r="AX23" i="174"/>
  <c r="AW23" i="174"/>
  <c r="AV23" i="174"/>
  <c r="AU23" i="174"/>
  <c r="AT23" i="174"/>
  <c r="AS23" i="174"/>
  <c r="AR23" i="174"/>
  <c r="AQ23" i="174"/>
  <c r="AP23" i="174"/>
  <c r="AO23" i="174"/>
  <c r="AN23" i="174"/>
  <c r="AM23" i="174"/>
  <c r="AL23" i="174"/>
  <c r="AK23" i="174"/>
  <c r="AJ23" i="174"/>
  <c r="AI23" i="174"/>
  <c r="AH23" i="174"/>
  <c r="AG23" i="174"/>
  <c r="AF23" i="174"/>
  <c r="AE23" i="174"/>
  <c r="AD23" i="174"/>
  <c r="AC23" i="174"/>
  <c r="AB23" i="174"/>
  <c r="AA23" i="174"/>
  <c r="Z23" i="174"/>
  <c r="Y23" i="174"/>
  <c r="X23" i="174"/>
  <c r="W23" i="174"/>
  <c r="V23" i="174"/>
  <c r="U23" i="174"/>
  <c r="T23" i="174"/>
  <c r="S23" i="174"/>
  <c r="R23" i="174"/>
  <c r="Q23" i="174"/>
  <c r="P23" i="174"/>
  <c r="O23" i="174"/>
  <c r="N23" i="174"/>
  <c r="M23" i="174"/>
  <c r="BW22" i="174"/>
  <c r="BV22" i="174"/>
  <c r="BU22" i="174"/>
  <c r="BT22" i="174"/>
  <c r="BS22" i="174"/>
  <c r="BR22" i="174"/>
  <c r="BQ22" i="174"/>
  <c r="BP22" i="174"/>
  <c r="BO22" i="174"/>
  <c r="BN22" i="174"/>
  <c r="BM22" i="174"/>
  <c r="BL22" i="174"/>
  <c r="BK22" i="174"/>
  <c r="BJ22" i="174"/>
  <c r="BI22" i="174"/>
  <c r="BH22" i="174"/>
  <c r="BG22" i="174"/>
  <c r="BF22" i="174"/>
  <c r="BE22" i="174"/>
  <c r="BD22" i="174"/>
  <c r="BC22" i="174"/>
  <c r="BB22" i="174"/>
  <c r="BA22" i="174"/>
  <c r="AZ22" i="174"/>
  <c r="AY22" i="174"/>
  <c r="AX22" i="174"/>
  <c r="AW22" i="174"/>
  <c r="AV22" i="174"/>
  <c r="AU22" i="174"/>
  <c r="AT22" i="174"/>
  <c r="AS22" i="174"/>
  <c r="AR22" i="174"/>
  <c r="AQ22" i="174"/>
  <c r="AP22" i="174"/>
  <c r="AO22" i="174"/>
  <c r="AN22" i="174"/>
  <c r="AM22" i="174"/>
  <c r="AL22" i="174"/>
  <c r="AK22" i="174"/>
  <c r="AJ22" i="174"/>
  <c r="AI22" i="174"/>
  <c r="AH22" i="174"/>
  <c r="AG22" i="174"/>
  <c r="AF22" i="174"/>
  <c r="AE22" i="174"/>
  <c r="AD22" i="174"/>
  <c r="AC22" i="174"/>
  <c r="AB22" i="174"/>
  <c r="AA22" i="174"/>
  <c r="Z22" i="174"/>
  <c r="Y22" i="174"/>
  <c r="X22" i="174"/>
  <c r="W22" i="174"/>
  <c r="V22" i="174"/>
  <c r="U22" i="174"/>
  <c r="T22" i="174"/>
  <c r="S22" i="174"/>
  <c r="R22" i="174"/>
  <c r="Q22" i="174"/>
  <c r="P22" i="174"/>
  <c r="O22" i="174"/>
  <c r="N22" i="174"/>
  <c r="M22" i="174"/>
  <c r="BW21" i="174"/>
  <c r="BV21" i="174"/>
  <c r="BU21" i="174"/>
  <c r="BT21" i="174"/>
  <c r="BS21" i="174"/>
  <c r="BR21" i="174"/>
  <c r="BQ21" i="174"/>
  <c r="BP21" i="174"/>
  <c r="BO21" i="174"/>
  <c r="BN21" i="174"/>
  <c r="BM21" i="174"/>
  <c r="BL21" i="174"/>
  <c r="BK21" i="174"/>
  <c r="BJ21" i="174"/>
  <c r="BI21" i="174"/>
  <c r="BH21" i="174"/>
  <c r="BG21" i="174"/>
  <c r="BF21" i="174"/>
  <c r="BE21" i="174"/>
  <c r="BD21" i="174"/>
  <c r="BC21" i="174"/>
  <c r="BB21" i="174"/>
  <c r="BA21" i="174"/>
  <c r="AZ21" i="174"/>
  <c r="AY21" i="174"/>
  <c r="AX21" i="174"/>
  <c r="AW21" i="174"/>
  <c r="AV21" i="174"/>
  <c r="AU21" i="174"/>
  <c r="AT21" i="174"/>
  <c r="AS21" i="174"/>
  <c r="AR21" i="174"/>
  <c r="AQ21" i="174"/>
  <c r="AP21" i="174"/>
  <c r="AO21" i="174"/>
  <c r="AN21" i="174"/>
  <c r="AM21" i="174"/>
  <c r="AL21" i="174"/>
  <c r="AK21" i="174"/>
  <c r="AJ21" i="174"/>
  <c r="AI21" i="174"/>
  <c r="AH21" i="174"/>
  <c r="AG21" i="174"/>
  <c r="AF21" i="174"/>
  <c r="AE21" i="174"/>
  <c r="AD21" i="174"/>
  <c r="AC21" i="174"/>
  <c r="AB21" i="174"/>
  <c r="AA21" i="174"/>
  <c r="Z21" i="174"/>
  <c r="Y21" i="174"/>
  <c r="X21" i="174"/>
  <c r="W21" i="174"/>
  <c r="V21" i="174"/>
  <c r="U21" i="174"/>
  <c r="T21" i="174"/>
  <c r="S21" i="174"/>
  <c r="R21" i="174"/>
  <c r="Q21" i="174"/>
  <c r="P21" i="174"/>
  <c r="O21" i="174"/>
  <c r="N21" i="174"/>
  <c r="M21" i="174"/>
  <c r="BW20" i="174"/>
  <c r="BV20" i="174"/>
  <c r="BU20" i="174"/>
  <c r="BT20" i="174"/>
  <c r="BS20" i="174"/>
  <c r="BR20" i="174"/>
  <c r="BQ20" i="174"/>
  <c r="BP20" i="174"/>
  <c r="BO20" i="174"/>
  <c r="BN20" i="174"/>
  <c r="BM20" i="174"/>
  <c r="BL20" i="174"/>
  <c r="BK20" i="174"/>
  <c r="BJ20" i="174"/>
  <c r="BI20" i="174"/>
  <c r="BH20" i="174"/>
  <c r="BG20" i="174"/>
  <c r="BF20" i="174"/>
  <c r="BE20" i="174"/>
  <c r="BD20" i="174"/>
  <c r="BC20" i="174"/>
  <c r="BB20" i="174"/>
  <c r="BA20" i="174"/>
  <c r="AZ20" i="174"/>
  <c r="AY20" i="174"/>
  <c r="AX20" i="174"/>
  <c r="AW20" i="174"/>
  <c r="AV20" i="174"/>
  <c r="AU20" i="174"/>
  <c r="AT20" i="174"/>
  <c r="AS20" i="174"/>
  <c r="AR20" i="174"/>
  <c r="AQ20" i="174"/>
  <c r="AP20" i="174"/>
  <c r="AO20" i="174"/>
  <c r="AN20" i="174"/>
  <c r="AM20" i="174"/>
  <c r="AL20" i="174"/>
  <c r="AK20" i="174"/>
  <c r="AJ20" i="174"/>
  <c r="AI20" i="174"/>
  <c r="AH20" i="174"/>
  <c r="AG20" i="174"/>
  <c r="AF20" i="174"/>
  <c r="AE20" i="174"/>
  <c r="AD20" i="174"/>
  <c r="AC20" i="174"/>
  <c r="AB20" i="174"/>
  <c r="AA20" i="174"/>
  <c r="Z20" i="174"/>
  <c r="Y20" i="174"/>
  <c r="X20" i="174"/>
  <c r="W20" i="174"/>
  <c r="V20" i="174"/>
  <c r="U20" i="174"/>
  <c r="T20" i="174"/>
  <c r="S20" i="174"/>
  <c r="R20" i="174"/>
  <c r="Q20" i="174"/>
  <c r="P20" i="174"/>
  <c r="O20" i="174"/>
  <c r="N20" i="174"/>
  <c r="M20" i="174"/>
  <c r="BW19" i="174"/>
  <c r="BV19" i="174"/>
  <c r="BU19" i="174"/>
  <c r="BT19" i="174"/>
  <c r="BS19" i="174"/>
  <c r="BR19" i="174"/>
  <c r="BQ19" i="174"/>
  <c r="BP19" i="174"/>
  <c r="BO19" i="174"/>
  <c r="BN19" i="174"/>
  <c r="BM19" i="174"/>
  <c r="BL19" i="174"/>
  <c r="BK19" i="174"/>
  <c r="BJ19" i="174"/>
  <c r="BI19" i="174"/>
  <c r="BH19" i="174"/>
  <c r="BG19" i="174"/>
  <c r="BF19" i="174"/>
  <c r="BE19" i="174"/>
  <c r="BD19" i="174"/>
  <c r="BC19" i="174"/>
  <c r="BB19" i="174"/>
  <c r="BA19" i="174"/>
  <c r="AZ19" i="174"/>
  <c r="AY19" i="174"/>
  <c r="AX19" i="174"/>
  <c r="AW19" i="174"/>
  <c r="AV19" i="174"/>
  <c r="AU19" i="174"/>
  <c r="AT19" i="174"/>
  <c r="AS19" i="174"/>
  <c r="AR19" i="174"/>
  <c r="AQ19" i="174"/>
  <c r="AP19" i="174"/>
  <c r="AO19" i="174"/>
  <c r="AN19" i="174"/>
  <c r="AM19" i="174"/>
  <c r="AL19" i="174"/>
  <c r="AK19" i="174"/>
  <c r="AJ19" i="174"/>
  <c r="AI19" i="174"/>
  <c r="AH19" i="174"/>
  <c r="AG19" i="174"/>
  <c r="AF19" i="174"/>
  <c r="AE19" i="174"/>
  <c r="AD19" i="174"/>
  <c r="AC19" i="174"/>
  <c r="AB19" i="174"/>
  <c r="AA19" i="174"/>
  <c r="Z19" i="174"/>
  <c r="Y19" i="174"/>
  <c r="X19" i="174"/>
  <c r="W19" i="174"/>
  <c r="V19" i="174"/>
  <c r="U19" i="174"/>
  <c r="T19" i="174"/>
  <c r="S19" i="174"/>
  <c r="R19" i="174"/>
  <c r="Q19" i="174"/>
  <c r="P19" i="174"/>
  <c r="O19" i="174"/>
  <c r="N19" i="174"/>
  <c r="M19" i="174"/>
  <c r="BW18" i="174"/>
  <c r="BV18" i="174"/>
  <c r="BU18" i="174"/>
  <c r="BT18" i="174"/>
  <c r="BS18" i="174"/>
  <c r="BR18" i="174"/>
  <c r="BQ18" i="174"/>
  <c r="BP18" i="174"/>
  <c r="BO18" i="174"/>
  <c r="BN18" i="174"/>
  <c r="BM18" i="174"/>
  <c r="BL18" i="174"/>
  <c r="BK18" i="174"/>
  <c r="BJ18" i="174"/>
  <c r="BI18" i="174"/>
  <c r="BH18" i="174"/>
  <c r="BG18" i="174"/>
  <c r="BF18" i="174"/>
  <c r="BE18" i="174"/>
  <c r="BD18" i="174"/>
  <c r="BC18" i="174"/>
  <c r="BB18" i="174"/>
  <c r="BA18" i="174"/>
  <c r="AZ18" i="174"/>
  <c r="AY18" i="174"/>
  <c r="AX18" i="174"/>
  <c r="AW18" i="174"/>
  <c r="AV18" i="174"/>
  <c r="AU18" i="174"/>
  <c r="AT18" i="174"/>
  <c r="AS18" i="174"/>
  <c r="AR18" i="174"/>
  <c r="AQ18" i="174"/>
  <c r="AP18" i="174"/>
  <c r="AO18" i="174"/>
  <c r="AN18" i="174"/>
  <c r="AM18" i="174"/>
  <c r="AL18" i="174"/>
  <c r="AK18" i="174"/>
  <c r="AJ18" i="174"/>
  <c r="AI18" i="174"/>
  <c r="AH18" i="174"/>
  <c r="AG18" i="174"/>
  <c r="AF18" i="174"/>
  <c r="AE18" i="174"/>
  <c r="AD18" i="174"/>
  <c r="AC18" i="174"/>
  <c r="AB18" i="174"/>
  <c r="AA18" i="174"/>
  <c r="Z18" i="174"/>
  <c r="Y18" i="174"/>
  <c r="X18" i="174"/>
  <c r="W18" i="174"/>
  <c r="V18" i="174"/>
  <c r="U18" i="174"/>
  <c r="T18" i="174"/>
  <c r="S18" i="174"/>
  <c r="R18" i="174"/>
  <c r="Q18" i="174"/>
  <c r="P18" i="174"/>
  <c r="O18" i="174"/>
  <c r="N18" i="174"/>
  <c r="M18" i="174"/>
  <c r="BW17" i="174"/>
  <c r="BV17" i="174"/>
  <c r="BU17" i="174"/>
  <c r="BT17" i="174"/>
  <c r="BS17" i="174"/>
  <c r="BR17" i="174"/>
  <c r="BQ17" i="174"/>
  <c r="BP17" i="174"/>
  <c r="BO17" i="174"/>
  <c r="BN17" i="174"/>
  <c r="BM17" i="174"/>
  <c r="BL17" i="174"/>
  <c r="BK17" i="174"/>
  <c r="BJ17" i="174"/>
  <c r="BI17" i="174"/>
  <c r="BH17" i="174"/>
  <c r="BG17" i="174"/>
  <c r="BF17" i="174"/>
  <c r="BE17" i="174"/>
  <c r="BD17" i="174"/>
  <c r="BC17" i="174"/>
  <c r="BB17" i="174"/>
  <c r="BA17" i="174"/>
  <c r="AZ17" i="174"/>
  <c r="AY17" i="174"/>
  <c r="AX17" i="174"/>
  <c r="AW17" i="174"/>
  <c r="AV17" i="174"/>
  <c r="AU17" i="174"/>
  <c r="AT17" i="174"/>
  <c r="AS17" i="174"/>
  <c r="AR17" i="174"/>
  <c r="AQ17" i="174"/>
  <c r="AP17" i="174"/>
  <c r="AO17" i="174"/>
  <c r="AN17" i="174"/>
  <c r="AM17" i="174"/>
  <c r="AL17" i="174"/>
  <c r="AK17" i="174"/>
  <c r="AJ17" i="174"/>
  <c r="AI17" i="174"/>
  <c r="AH17" i="174"/>
  <c r="AG17" i="174"/>
  <c r="AF17" i="174"/>
  <c r="AE17" i="174"/>
  <c r="AD17" i="174"/>
  <c r="AC17" i="174"/>
  <c r="AB17" i="174"/>
  <c r="AA17" i="174"/>
  <c r="Z17" i="174"/>
  <c r="Y17" i="174"/>
  <c r="X17" i="174"/>
  <c r="W17" i="174"/>
  <c r="V17" i="174"/>
  <c r="U17" i="174"/>
  <c r="T17" i="174"/>
  <c r="S17" i="174"/>
  <c r="R17" i="174"/>
  <c r="Q17" i="174"/>
  <c r="P17" i="174"/>
  <c r="O17" i="174"/>
  <c r="N17" i="174"/>
  <c r="M17" i="174"/>
  <c r="BW16" i="174"/>
  <c r="BV16" i="174"/>
  <c r="BU16" i="174"/>
  <c r="BT16" i="174"/>
  <c r="BS16" i="174"/>
  <c r="BR16" i="174"/>
  <c r="BQ16" i="174"/>
  <c r="BP16" i="174"/>
  <c r="BO16" i="174"/>
  <c r="BN16" i="174"/>
  <c r="BM16" i="174"/>
  <c r="BL16" i="174"/>
  <c r="BK16" i="174"/>
  <c r="BJ16" i="174"/>
  <c r="BI16" i="174"/>
  <c r="BH16" i="174"/>
  <c r="BG16" i="174"/>
  <c r="BF16" i="174"/>
  <c r="BE16" i="174"/>
  <c r="BD16" i="174"/>
  <c r="BC16" i="174"/>
  <c r="BB16" i="174"/>
  <c r="BA16" i="174"/>
  <c r="AZ16" i="174"/>
  <c r="AY16" i="174"/>
  <c r="AX16" i="174"/>
  <c r="AW16" i="174"/>
  <c r="AV16" i="174"/>
  <c r="AU16" i="174"/>
  <c r="AT16" i="174"/>
  <c r="AS16" i="174"/>
  <c r="AR16" i="174"/>
  <c r="AQ16" i="174"/>
  <c r="AP16" i="174"/>
  <c r="AO16" i="174"/>
  <c r="AN16" i="174"/>
  <c r="AM16" i="174"/>
  <c r="AL16" i="174"/>
  <c r="AK16" i="174"/>
  <c r="AJ16" i="174"/>
  <c r="AI16" i="174"/>
  <c r="AH16" i="174"/>
  <c r="AG16" i="174"/>
  <c r="AF16" i="174"/>
  <c r="AE16" i="174"/>
  <c r="AD16" i="174"/>
  <c r="AC16" i="174"/>
  <c r="AB16" i="174"/>
  <c r="AA16" i="174"/>
  <c r="Z16" i="174"/>
  <c r="Y16" i="174"/>
  <c r="X16" i="174"/>
  <c r="W16" i="174"/>
  <c r="V16" i="174"/>
  <c r="U16" i="174"/>
  <c r="T16" i="174"/>
  <c r="S16" i="174"/>
  <c r="R16" i="174"/>
  <c r="Q16" i="174"/>
  <c r="P16" i="174"/>
  <c r="O16" i="174"/>
  <c r="N16" i="174"/>
  <c r="M16" i="174"/>
  <c r="BW15" i="174"/>
  <c r="BV15" i="174"/>
  <c r="BU15" i="174"/>
  <c r="BT15" i="174"/>
  <c r="BS15" i="174"/>
  <c r="BR15" i="174"/>
  <c r="BQ15" i="174"/>
  <c r="BP15" i="174"/>
  <c r="BO15" i="174"/>
  <c r="BN15" i="174"/>
  <c r="BM15" i="174"/>
  <c r="BL15" i="174"/>
  <c r="BK15" i="174"/>
  <c r="BJ15" i="174"/>
  <c r="BI15" i="174"/>
  <c r="BH15" i="174"/>
  <c r="BG15" i="174"/>
  <c r="BF15" i="174"/>
  <c r="BE15" i="174"/>
  <c r="BD15" i="174"/>
  <c r="BC15" i="174"/>
  <c r="BB15" i="174"/>
  <c r="BA15" i="174"/>
  <c r="AZ15" i="174"/>
  <c r="AY15" i="174"/>
  <c r="AX15" i="174"/>
  <c r="AW15" i="174"/>
  <c r="AV15" i="174"/>
  <c r="AU15" i="174"/>
  <c r="AT15" i="174"/>
  <c r="AS15" i="174"/>
  <c r="AR15" i="174"/>
  <c r="AQ15" i="174"/>
  <c r="AP15" i="174"/>
  <c r="AO15" i="174"/>
  <c r="AN15" i="174"/>
  <c r="AM15" i="174"/>
  <c r="AL15" i="174"/>
  <c r="AK15" i="174"/>
  <c r="AJ15" i="174"/>
  <c r="AI15" i="174"/>
  <c r="AH15" i="174"/>
  <c r="AG15" i="174"/>
  <c r="AF15" i="174"/>
  <c r="AE15" i="174"/>
  <c r="AD15" i="174"/>
  <c r="AC15" i="174"/>
  <c r="AB15" i="174"/>
  <c r="AA15" i="174"/>
  <c r="Z15" i="174"/>
  <c r="Y15" i="174"/>
  <c r="X15" i="174"/>
  <c r="W15" i="174"/>
  <c r="V15" i="174"/>
  <c r="U15" i="174"/>
  <c r="T15" i="174"/>
  <c r="S15" i="174"/>
  <c r="R15" i="174"/>
  <c r="Q15" i="174"/>
  <c r="P15" i="174"/>
  <c r="O15" i="174"/>
  <c r="N15" i="174"/>
  <c r="M15" i="174"/>
  <c r="BW14" i="174"/>
  <c r="BV14" i="174"/>
  <c r="BU14" i="174"/>
  <c r="BT14" i="174"/>
  <c r="BS14" i="174"/>
  <c r="BR14" i="174"/>
  <c r="BQ14" i="174"/>
  <c r="BP14" i="174"/>
  <c r="BO14" i="174"/>
  <c r="BN14" i="174"/>
  <c r="BM14" i="174"/>
  <c r="BL14" i="174"/>
  <c r="BK14" i="174"/>
  <c r="BJ14" i="174"/>
  <c r="BI14" i="174"/>
  <c r="BH14" i="174"/>
  <c r="BG14" i="174"/>
  <c r="BF14" i="174"/>
  <c r="BE14" i="174"/>
  <c r="BD14" i="174"/>
  <c r="BC14" i="174"/>
  <c r="BB14" i="174"/>
  <c r="BA14" i="174"/>
  <c r="AZ14" i="174"/>
  <c r="AY14" i="174"/>
  <c r="AX14" i="174"/>
  <c r="AW14" i="174"/>
  <c r="AV14" i="174"/>
  <c r="AU14" i="174"/>
  <c r="AT14" i="174"/>
  <c r="AS14" i="174"/>
  <c r="AR14" i="174"/>
  <c r="AQ14" i="174"/>
  <c r="AP14" i="174"/>
  <c r="AO14" i="174"/>
  <c r="AN14" i="174"/>
  <c r="AM14" i="174"/>
  <c r="AL14" i="174"/>
  <c r="AK14" i="174"/>
  <c r="AJ14" i="174"/>
  <c r="AI14" i="174"/>
  <c r="AH14" i="174"/>
  <c r="AG14" i="174"/>
  <c r="AF14" i="174"/>
  <c r="AE14" i="174"/>
  <c r="AD14" i="174"/>
  <c r="AC14" i="174"/>
  <c r="AB14" i="174"/>
  <c r="AA14" i="174"/>
  <c r="Z14" i="174"/>
  <c r="Y14" i="174"/>
  <c r="X14" i="174"/>
  <c r="W14" i="174"/>
  <c r="V14" i="174"/>
  <c r="U14" i="174"/>
  <c r="T14" i="174"/>
  <c r="S14" i="174"/>
  <c r="R14" i="174"/>
  <c r="Q14" i="174"/>
  <c r="P14" i="174"/>
  <c r="O14" i="174"/>
  <c r="N14" i="174"/>
  <c r="M14" i="174"/>
  <c r="BW13" i="174"/>
  <c r="BV13" i="174"/>
  <c r="BU13" i="174"/>
  <c r="BT13" i="174"/>
  <c r="BS13" i="174"/>
  <c r="BR13" i="174"/>
  <c r="BQ13" i="174"/>
  <c r="BP13" i="174"/>
  <c r="BO13" i="174"/>
  <c r="BN13" i="174"/>
  <c r="BM13" i="174"/>
  <c r="BL13" i="174"/>
  <c r="BK13" i="174"/>
  <c r="BJ13" i="174"/>
  <c r="BI13" i="174"/>
  <c r="BH13" i="174"/>
  <c r="BG13" i="174"/>
  <c r="BF13" i="174"/>
  <c r="BE13" i="174"/>
  <c r="BD13" i="174"/>
  <c r="BC13" i="174"/>
  <c r="BB13" i="174"/>
  <c r="BA13" i="174"/>
  <c r="AZ13" i="174"/>
  <c r="AY13" i="174"/>
  <c r="AX13" i="174"/>
  <c r="AW13" i="174"/>
  <c r="AV13" i="174"/>
  <c r="AU13" i="174"/>
  <c r="AT13" i="174"/>
  <c r="AS13" i="174"/>
  <c r="AR13" i="174"/>
  <c r="AQ13" i="174"/>
  <c r="AP13" i="174"/>
  <c r="AO13" i="174"/>
  <c r="AN13" i="174"/>
  <c r="AM13" i="174"/>
  <c r="AL13" i="174"/>
  <c r="AK13" i="174"/>
  <c r="AJ13" i="174"/>
  <c r="AI13" i="174"/>
  <c r="AH13" i="174"/>
  <c r="AG13" i="174"/>
  <c r="AF13" i="174"/>
  <c r="AE13" i="174"/>
  <c r="AD13" i="174"/>
  <c r="AC13" i="174"/>
  <c r="AB13" i="174"/>
  <c r="AA13" i="174"/>
  <c r="Z13" i="174"/>
  <c r="Y13" i="174"/>
  <c r="X13" i="174"/>
  <c r="W13" i="174"/>
  <c r="V13" i="174"/>
  <c r="U13" i="174"/>
  <c r="T13" i="174"/>
  <c r="S13" i="174"/>
  <c r="R13" i="174"/>
  <c r="Q13" i="174"/>
  <c r="P13" i="174"/>
  <c r="O13" i="174"/>
  <c r="N13" i="174"/>
  <c r="M13" i="174"/>
  <c r="BW12" i="174"/>
  <c r="BV12" i="174"/>
  <c r="BU12" i="174"/>
  <c r="BT12" i="174"/>
  <c r="BS12" i="174"/>
  <c r="BR12" i="174"/>
  <c r="BQ12" i="174"/>
  <c r="BP12" i="174"/>
  <c r="BO12" i="174"/>
  <c r="BN12" i="174"/>
  <c r="BM12" i="174"/>
  <c r="BL12" i="174"/>
  <c r="BK12" i="174"/>
  <c r="BJ12" i="174"/>
  <c r="BI12" i="174"/>
  <c r="BH12" i="174"/>
  <c r="BG12" i="174"/>
  <c r="BF12" i="174"/>
  <c r="BE12" i="174"/>
  <c r="BD12" i="174"/>
  <c r="BC12" i="174"/>
  <c r="BB12" i="174"/>
  <c r="BA12" i="174"/>
  <c r="AZ12" i="174"/>
  <c r="AY12" i="174"/>
  <c r="AX12" i="174"/>
  <c r="AW12" i="174"/>
  <c r="AV12" i="174"/>
  <c r="AU12" i="174"/>
  <c r="AT12" i="174"/>
  <c r="AS12" i="174"/>
  <c r="AR12" i="174"/>
  <c r="AQ12" i="174"/>
  <c r="AP12" i="174"/>
  <c r="AO12" i="174"/>
  <c r="AN12" i="174"/>
  <c r="AM12" i="174"/>
  <c r="AL12" i="174"/>
  <c r="AK12" i="174"/>
  <c r="AJ12" i="174"/>
  <c r="AI12" i="174"/>
  <c r="AH12" i="174"/>
  <c r="AG12" i="174"/>
  <c r="AF12" i="174"/>
  <c r="AE12" i="174"/>
  <c r="AD12" i="174"/>
  <c r="AC12" i="174"/>
  <c r="AB12" i="174"/>
  <c r="AA12" i="174"/>
  <c r="Z12" i="174"/>
  <c r="Y12" i="174"/>
  <c r="X12" i="174"/>
  <c r="W12" i="174"/>
  <c r="V12" i="174"/>
  <c r="U12" i="174"/>
  <c r="T12" i="174"/>
  <c r="S12" i="174"/>
  <c r="R12" i="174"/>
  <c r="Q12" i="174"/>
  <c r="P12" i="174"/>
  <c r="O12" i="174"/>
  <c r="N12" i="174"/>
  <c r="M12" i="174"/>
  <c r="BW11" i="174"/>
  <c r="BV11" i="174"/>
  <c r="BU11" i="174"/>
  <c r="BT11" i="174"/>
  <c r="BS11" i="174"/>
  <c r="BR11" i="174"/>
  <c r="BQ11" i="174"/>
  <c r="BP11" i="174"/>
  <c r="BO11" i="174"/>
  <c r="BN11" i="174"/>
  <c r="BM11" i="174"/>
  <c r="BL11" i="174"/>
  <c r="BK11" i="174"/>
  <c r="BJ11" i="174"/>
  <c r="BI11" i="174"/>
  <c r="BH11" i="174"/>
  <c r="BG11" i="174"/>
  <c r="BF11" i="174"/>
  <c r="BE11" i="174"/>
  <c r="BD11" i="174"/>
  <c r="BC11" i="174"/>
  <c r="BB11" i="174"/>
  <c r="BA11" i="174"/>
  <c r="AZ11" i="174"/>
  <c r="AY11" i="174"/>
  <c r="AX11" i="174"/>
  <c r="AW11" i="174"/>
  <c r="AV11" i="174"/>
  <c r="AU11" i="174"/>
  <c r="AT11" i="174"/>
  <c r="AS11" i="174"/>
  <c r="AR11" i="174"/>
  <c r="AQ11" i="174"/>
  <c r="AP11" i="174"/>
  <c r="AO11" i="174"/>
  <c r="AN11" i="174"/>
  <c r="AM11" i="174"/>
  <c r="AL11" i="174"/>
  <c r="AK11" i="174"/>
  <c r="AJ11" i="174"/>
  <c r="AI11" i="174"/>
  <c r="AH11" i="174"/>
  <c r="AG11" i="174"/>
  <c r="AF11" i="174"/>
  <c r="AE11" i="174"/>
  <c r="AD11" i="174"/>
  <c r="AC11" i="174"/>
  <c r="AB11" i="174"/>
  <c r="AA11" i="174"/>
  <c r="Z11" i="174"/>
  <c r="Y11" i="174"/>
  <c r="X11" i="174"/>
  <c r="W11" i="174"/>
  <c r="V11" i="174"/>
  <c r="U11" i="174"/>
  <c r="T11" i="174"/>
  <c r="S11" i="174"/>
  <c r="R11" i="174"/>
  <c r="Q11" i="174"/>
  <c r="P11" i="174"/>
  <c r="O11" i="174"/>
  <c r="N11" i="174"/>
  <c r="M11" i="174"/>
  <c r="BW10" i="174"/>
  <c r="BV10" i="174"/>
  <c r="BU10" i="174"/>
  <c r="BT10" i="174"/>
  <c r="BS10" i="174"/>
  <c r="BR10" i="174"/>
  <c r="BQ10" i="174"/>
  <c r="BP10" i="174"/>
  <c r="BO10" i="174"/>
  <c r="BN10" i="174"/>
  <c r="BM10" i="174"/>
  <c r="BL10" i="174"/>
  <c r="BK10" i="174"/>
  <c r="BJ10" i="174"/>
  <c r="BI10" i="174"/>
  <c r="BH10" i="174"/>
  <c r="BG10" i="174"/>
  <c r="BF10" i="174"/>
  <c r="BE10" i="174"/>
  <c r="BD10" i="174"/>
  <c r="BC10" i="174"/>
  <c r="BB10" i="174"/>
  <c r="BA10" i="174"/>
  <c r="AZ10" i="174"/>
  <c r="AY10" i="174"/>
  <c r="AX10" i="174"/>
  <c r="AW10" i="174"/>
  <c r="AV10" i="174"/>
  <c r="AU10" i="174"/>
  <c r="AT10" i="174"/>
  <c r="AS10" i="174"/>
  <c r="AR10" i="174"/>
  <c r="AQ10" i="174"/>
  <c r="AP10" i="174"/>
  <c r="AO10" i="174"/>
  <c r="AN10" i="174"/>
  <c r="AM10" i="174"/>
  <c r="AL10" i="174"/>
  <c r="AK10" i="174"/>
  <c r="AJ10" i="174"/>
  <c r="AI10" i="174"/>
  <c r="AH10" i="174"/>
  <c r="AG10" i="174"/>
  <c r="AF10" i="174"/>
  <c r="AE10" i="174"/>
  <c r="AD10" i="174"/>
  <c r="AC10" i="174"/>
  <c r="AB10" i="174"/>
  <c r="AA10" i="174"/>
  <c r="Z10" i="174"/>
  <c r="Y10" i="174"/>
  <c r="X10" i="174"/>
  <c r="W10" i="174"/>
  <c r="V10" i="174"/>
  <c r="U10" i="174"/>
  <c r="T10" i="174"/>
  <c r="S10" i="174"/>
  <c r="R10" i="174"/>
  <c r="Q10" i="174"/>
  <c r="P10" i="174"/>
  <c r="O10" i="174"/>
  <c r="M10" i="174"/>
  <c r="G41" i="174"/>
  <c r="K64" i="73" s="1"/>
  <c r="BW9" i="174"/>
  <c r="BV9" i="174"/>
  <c r="BU9" i="174"/>
  <c r="BT9" i="174"/>
  <c r="BS9" i="174"/>
  <c r="BR9" i="174"/>
  <c r="BQ9" i="174"/>
  <c r="BP9" i="174"/>
  <c r="BO9" i="174"/>
  <c r="BN9" i="174"/>
  <c r="BM9" i="174"/>
  <c r="BL9" i="174"/>
  <c r="BK9" i="174"/>
  <c r="BJ9" i="174"/>
  <c r="BI9" i="174"/>
  <c r="BH9" i="174"/>
  <c r="BG9" i="174"/>
  <c r="BF9" i="174"/>
  <c r="BE9" i="174"/>
  <c r="BD9" i="174"/>
  <c r="BC9" i="174"/>
  <c r="BB9" i="174"/>
  <c r="BA9" i="174"/>
  <c r="AZ9" i="174"/>
  <c r="AY9" i="174"/>
  <c r="AX9" i="174"/>
  <c r="AW9" i="174"/>
  <c r="AV9" i="174"/>
  <c r="AU9" i="174"/>
  <c r="AT9" i="174"/>
  <c r="AS9" i="174"/>
  <c r="AR9" i="174"/>
  <c r="AQ9" i="174"/>
  <c r="AP9" i="174"/>
  <c r="AO9" i="174"/>
  <c r="AN9" i="174"/>
  <c r="AM9" i="174"/>
  <c r="AL9" i="174"/>
  <c r="AK9" i="174"/>
  <c r="AJ9" i="174"/>
  <c r="AI9" i="174"/>
  <c r="AH9" i="174"/>
  <c r="AG9" i="174"/>
  <c r="AF9" i="174"/>
  <c r="AE9" i="174"/>
  <c r="AD9" i="174"/>
  <c r="AC9" i="174"/>
  <c r="AB9" i="174"/>
  <c r="AA9" i="174"/>
  <c r="Z9" i="174"/>
  <c r="Y9" i="174"/>
  <c r="X9" i="174"/>
  <c r="W9" i="174"/>
  <c r="V9" i="174"/>
  <c r="U9" i="174"/>
  <c r="T9" i="174"/>
  <c r="S9" i="174"/>
  <c r="R9" i="174"/>
  <c r="Q9" i="174"/>
  <c r="P9" i="174"/>
  <c r="O9" i="174"/>
  <c r="N9" i="174"/>
  <c r="M9" i="174"/>
  <c r="BW8" i="174"/>
  <c r="BV8" i="174"/>
  <c r="BU8" i="174"/>
  <c r="BT8" i="174"/>
  <c r="BS8" i="174"/>
  <c r="BR8" i="174"/>
  <c r="BQ8" i="174"/>
  <c r="BP8" i="174"/>
  <c r="BO8" i="174"/>
  <c r="BN8" i="174"/>
  <c r="BM8" i="174"/>
  <c r="BL8" i="174"/>
  <c r="BK8" i="174"/>
  <c r="BJ8" i="174"/>
  <c r="BI8" i="174"/>
  <c r="BH8" i="174"/>
  <c r="BG8" i="174"/>
  <c r="BF8" i="174"/>
  <c r="BE8" i="174"/>
  <c r="BD8" i="174"/>
  <c r="BC8" i="174"/>
  <c r="BB8" i="174"/>
  <c r="BA8" i="174"/>
  <c r="AZ8" i="174"/>
  <c r="AY8" i="174"/>
  <c r="AX8" i="174"/>
  <c r="AW8" i="174"/>
  <c r="AV8" i="174"/>
  <c r="AU8" i="174"/>
  <c r="AT8" i="174"/>
  <c r="AS8" i="174"/>
  <c r="AR8" i="174"/>
  <c r="AQ8" i="174"/>
  <c r="AP8" i="174"/>
  <c r="AO8" i="174"/>
  <c r="AN8" i="174"/>
  <c r="AM8" i="174"/>
  <c r="AL8" i="174"/>
  <c r="AK8" i="174"/>
  <c r="AJ8" i="174"/>
  <c r="AI8" i="174"/>
  <c r="AH8" i="174"/>
  <c r="AG8" i="174"/>
  <c r="AF8" i="174"/>
  <c r="AE8" i="174"/>
  <c r="AD8" i="174"/>
  <c r="AC8" i="174"/>
  <c r="AB8" i="174"/>
  <c r="AA8" i="174"/>
  <c r="Z8" i="174"/>
  <c r="Y8" i="174"/>
  <c r="X8" i="174"/>
  <c r="W8" i="174"/>
  <c r="V8" i="174"/>
  <c r="U8" i="174"/>
  <c r="T8" i="174"/>
  <c r="S8" i="174"/>
  <c r="R8" i="174"/>
  <c r="Q8" i="174"/>
  <c r="P8" i="174"/>
  <c r="O8" i="174"/>
  <c r="N8" i="174"/>
  <c r="M8" i="174"/>
  <c r="K42" i="174"/>
  <c r="X47" i="74" s="1"/>
  <c r="H42" i="174"/>
  <c r="G41" i="173"/>
  <c r="K84" i="73" s="1"/>
  <c r="BR40" i="173"/>
  <c r="BK40" i="173"/>
  <c r="BD40" i="173"/>
  <c r="AW40" i="173"/>
  <c r="AP40" i="173"/>
  <c r="AI40" i="173"/>
  <c r="AB40" i="173"/>
  <c r="U40" i="173"/>
  <c r="N40" i="173"/>
  <c r="BR39" i="173"/>
  <c r="BK39" i="173"/>
  <c r="BD39" i="173"/>
  <c r="AW39" i="173"/>
  <c r="AP39" i="173"/>
  <c r="AI39" i="173"/>
  <c r="AB39" i="173"/>
  <c r="U39" i="173"/>
  <c r="N39" i="173"/>
  <c r="BR38" i="173"/>
  <c r="BK38" i="173"/>
  <c r="BD38" i="173"/>
  <c r="AW38" i="173"/>
  <c r="AP38" i="173"/>
  <c r="AI38" i="173"/>
  <c r="AB38" i="173"/>
  <c r="U38" i="173"/>
  <c r="N38" i="173"/>
  <c r="BR37" i="173"/>
  <c r="BK37" i="173"/>
  <c r="BD37" i="173"/>
  <c r="AW37" i="173"/>
  <c r="AP37" i="173"/>
  <c r="AI37" i="173"/>
  <c r="AB37" i="173"/>
  <c r="U37" i="173"/>
  <c r="N37" i="173"/>
  <c r="BR36" i="173"/>
  <c r="BK36" i="173"/>
  <c r="BD36" i="173"/>
  <c r="AW36" i="173"/>
  <c r="AP36" i="173"/>
  <c r="AI36" i="173"/>
  <c r="AB36" i="173"/>
  <c r="U36" i="173"/>
  <c r="N36" i="173"/>
  <c r="BR35" i="173"/>
  <c r="BK35" i="173"/>
  <c r="BD35" i="173"/>
  <c r="AW35" i="173"/>
  <c r="AP35" i="173"/>
  <c r="AI35" i="173"/>
  <c r="AB35" i="173"/>
  <c r="U35" i="173"/>
  <c r="N35" i="173"/>
  <c r="BR34" i="173"/>
  <c r="BK34" i="173"/>
  <c r="BD34" i="173"/>
  <c r="AW34" i="173"/>
  <c r="AP34" i="173"/>
  <c r="AI34" i="173"/>
  <c r="AB34" i="173"/>
  <c r="U34" i="173"/>
  <c r="N34" i="173"/>
  <c r="BR33" i="173"/>
  <c r="BK33" i="173"/>
  <c r="BD33" i="173"/>
  <c r="AW33" i="173"/>
  <c r="AP33" i="173"/>
  <c r="AI33" i="173"/>
  <c r="AB33" i="173"/>
  <c r="U33" i="173"/>
  <c r="N33" i="173"/>
  <c r="BR32" i="173"/>
  <c r="BK32" i="173"/>
  <c r="BD32" i="173"/>
  <c r="AW32" i="173"/>
  <c r="AP32" i="173"/>
  <c r="AI32" i="173"/>
  <c r="AB32" i="173"/>
  <c r="U32" i="173"/>
  <c r="N32" i="173"/>
  <c r="BR31" i="173"/>
  <c r="BK31" i="173"/>
  <c r="BD31" i="173"/>
  <c r="AW31" i="173"/>
  <c r="AP31" i="173"/>
  <c r="AI31" i="173"/>
  <c r="AB31" i="173"/>
  <c r="U31" i="173"/>
  <c r="N31" i="173"/>
  <c r="BR30" i="173"/>
  <c r="BK30" i="173"/>
  <c r="BD30" i="173"/>
  <c r="AW30" i="173"/>
  <c r="AP30" i="173"/>
  <c r="AI30" i="173"/>
  <c r="AB30" i="173"/>
  <c r="U30" i="173"/>
  <c r="N30" i="173"/>
  <c r="BR29" i="173"/>
  <c r="BK29" i="173"/>
  <c r="BD29" i="173"/>
  <c r="AW29" i="173"/>
  <c r="AP29" i="173"/>
  <c r="AI29" i="173"/>
  <c r="AB29" i="173"/>
  <c r="U29" i="173"/>
  <c r="N29" i="173"/>
  <c r="BR28" i="173"/>
  <c r="BK28" i="173"/>
  <c r="BD28" i="173"/>
  <c r="AW28" i="173"/>
  <c r="AP28" i="173"/>
  <c r="AI28" i="173"/>
  <c r="AB28" i="173"/>
  <c r="U28" i="173"/>
  <c r="N28" i="173"/>
  <c r="BR27" i="173"/>
  <c r="BK27" i="173"/>
  <c r="BD27" i="173"/>
  <c r="AW27" i="173"/>
  <c r="AP27" i="173"/>
  <c r="AI27" i="173"/>
  <c r="AB27" i="173"/>
  <c r="U27" i="173"/>
  <c r="N27" i="173"/>
  <c r="BR26" i="173"/>
  <c r="BK26" i="173"/>
  <c r="BD26" i="173"/>
  <c r="AW26" i="173"/>
  <c r="AP26" i="173"/>
  <c r="AI26" i="173"/>
  <c r="AB26" i="173"/>
  <c r="U26" i="173"/>
  <c r="N26" i="173"/>
  <c r="BR25" i="173"/>
  <c r="BK25" i="173"/>
  <c r="BD25" i="173"/>
  <c r="AW25" i="173"/>
  <c r="AP25" i="173"/>
  <c r="AI25" i="173"/>
  <c r="AB25" i="173"/>
  <c r="U25" i="173"/>
  <c r="N25" i="173"/>
  <c r="BR24" i="173"/>
  <c r="BK24" i="173"/>
  <c r="BD24" i="173"/>
  <c r="AW24" i="173"/>
  <c r="AP24" i="173"/>
  <c r="AI24" i="173"/>
  <c r="AB24" i="173"/>
  <c r="U24" i="173"/>
  <c r="N24" i="173"/>
  <c r="BR23" i="173"/>
  <c r="BK23" i="173"/>
  <c r="BD23" i="173"/>
  <c r="AW23" i="173"/>
  <c r="AP23" i="173"/>
  <c r="AI23" i="173"/>
  <c r="AB23" i="173"/>
  <c r="U23" i="173"/>
  <c r="N23" i="173"/>
  <c r="BR22" i="173"/>
  <c r="BK22" i="173"/>
  <c r="BD22" i="173"/>
  <c r="AW22" i="173"/>
  <c r="AP22" i="173"/>
  <c r="AI22" i="173"/>
  <c r="AB22" i="173"/>
  <c r="U22" i="173"/>
  <c r="N22" i="173"/>
  <c r="BR21" i="173"/>
  <c r="BK21" i="173"/>
  <c r="BD21" i="173"/>
  <c r="AW21" i="173"/>
  <c r="AP21" i="173"/>
  <c r="AI21" i="173"/>
  <c r="AB21" i="173"/>
  <c r="U21" i="173"/>
  <c r="N21" i="173"/>
  <c r="BR20" i="173"/>
  <c r="BK20" i="173"/>
  <c r="BD20" i="173"/>
  <c r="AW20" i="173"/>
  <c r="AP20" i="173"/>
  <c r="AI20" i="173"/>
  <c r="AB20" i="173"/>
  <c r="U20" i="173"/>
  <c r="N20" i="173"/>
  <c r="BR19" i="173"/>
  <c r="BK19" i="173"/>
  <c r="BD19" i="173"/>
  <c r="AW19" i="173"/>
  <c r="AP19" i="173"/>
  <c r="AI19" i="173"/>
  <c r="AB19" i="173"/>
  <c r="U19" i="173"/>
  <c r="N19" i="173"/>
  <c r="BR18" i="173"/>
  <c r="BK18" i="173"/>
  <c r="BD18" i="173"/>
  <c r="AW18" i="173"/>
  <c r="AP18" i="173"/>
  <c r="AI18" i="173"/>
  <c r="AB18" i="173"/>
  <c r="U18" i="173"/>
  <c r="N18" i="173"/>
  <c r="BR17" i="173"/>
  <c r="BK17" i="173"/>
  <c r="BD17" i="173"/>
  <c r="AW17" i="173"/>
  <c r="AP17" i="173"/>
  <c r="AI17" i="173"/>
  <c r="AB17" i="173"/>
  <c r="U17" i="173"/>
  <c r="N17" i="173"/>
  <c r="BR16" i="173"/>
  <c r="BK16" i="173"/>
  <c r="BD16" i="173"/>
  <c r="AW16" i="173"/>
  <c r="AP16" i="173"/>
  <c r="AI16" i="173"/>
  <c r="AB16" i="173"/>
  <c r="U16" i="173"/>
  <c r="N16" i="173"/>
  <c r="BR15" i="173"/>
  <c r="BK15" i="173"/>
  <c r="BD15" i="173"/>
  <c r="AW15" i="173"/>
  <c r="AP15" i="173"/>
  <c r="AI15" i="173"/>
  <c r="AB15" i="173"/>
  <c r="U15" i="173"/>
  <c r="N15" i="173"/>
  <c r="BR14" i="173"/>
  <c r="BK14" i="173"/>
  <c r="BD14" i="173"/>
  <c r="AW14" i="173"/>
  <c r="AP14" i="173"/>
  <c r="AI14" i="173"/>
  <c r="AB14" i="173"/>
  <c r="U14" i="173"/>
  <c r="N14" i="173"/>
  <c r="BR13" i="173"/>
  <c r="BK13" i="173"/>
  <c r="BD13" i="173"/>
  <c r="AW13" i="173"/>
  <c r="AP13" i="173"/>
  <c r="AI13" i="173"/>
  <c r="AB13" i="173"/>
  <c r="U13" i="173"/>
  <c r="N13" i="173"/>
  <c r="BR12" i="173"/>
  <c r="BK12" i="173"/>
  <c r="BD12" i="173"/>
  <c r="AW12" i="173"/>
  <c r="AP12" i="173"/>
  <c r="AI12" i="173"/>
  <c r="AB12" i="173"/>
  <c r="U12" i="173"/>
  <c r="N12" i="173"/>
  <c r="BR11" i="173"/>
  <c r="BK11" i="173"/>
  <c r="BD11" i="173"/>
  <c r="AW11" i="173"/>
  <c r="AP11" i="173"/>
  <c r="AI11" i="173"/>
  <c r="AB11" i="173"/>
  <c r="U11" i="173"/>
  <c r="N11" i="173"/>
  <c r="BR10" i="173"/>
  <c r="BK10" i="173"/>
  <c r="BD10" i="173"/>
  <c r="AW10" i="173"/>
  <c r="AP10" i="173"/>
  <c r="AI10" i="173"/>
  <c r="AB10" i="173"/>
  <c r="U10" i="173"/>
  <c r="N10" i="173"/>
  <c r="BR9" i="173"/>
  <c r="BK9" i="173"/>
  <c r="BD9" i="173"/>
  <c r="AW9" i="173"/>
  <c r="AP9" i="173"/>
  <c r="AI9" i="173"/>
  <c r="AB9" i="173"/>
  <c r="U9" i="173"/>
  <c r="N9" i="173"/>
  <c r="BR8" i="173"/>
  <c r="BK8" i="173"/>
  <c r="BD8" i="173"/>
  <c r="AW8" i="173"/>
  <c r="AP8" i="173"/>
  <c r="AI8" i="173"/>
  <c r="AB8" i="173"/>
  <c r="U8" i="173"/>
  <c r="N8" i="173"/>
  <c r="S41" i="169"/>
  <c r="I42" i="174" l="1"/>
  <c r="V47" i="74" s="1"/>
  <c r="O41" i="174"/>
  <c r="H43" i="174" s="1"/>
  <c r="S41" i="174"/>
  <c r="L43" i="174" s="1"/>
  <c r="AQ41" i="174"/>
  <c r="AU41" i="174"/>
  <c r="AY41" i="174"/>
  <c r="I46" i="174" s="1"/>
  <c r="BC41" i="174"/>
  <c r="F47" i="174" s="1"/>
  <c r="BG41" i="174"/>
  <c r="J47" i="174" s="1"/>
  <c r="BO41" i="174"/>
  <c r="K48" i="174" s="1"/>
  <c r="BS41" i="174"/>
  <c r="H49" i="174" s="1"/>
  <c r="BW41" i="174"/>
  <c r="L49" i="174" s="1"/>
  <c r="W41" i="174"/>
  <c r="U64" i="73" s="1"/>
  <c r="AA41" i="174"/>
  <c r="H64" i="73" s="1"/>
  <c r="AE41" i="174"/>
  <c r="AI41" i="174"/>
  <c r="N64" i="73" s="1"/>
  <c r="BK41" i="174"/>
  <c r="G48" i="174" s="1"/>
  <c r="AM41" i="174"/>
  <c r="AD64" i="73" s="1"/>
  <c r="F42" i="174"/>
  <c r="M41" i="174"/>
  <c r="F43" i="174" s="1"/>
  <c r="G42" i="173"/>
  <c r="AB41" i="173"/>
  <c r="L84" i="73" s="1"/>
  <c r="BD41" i="173"/>
  <c r="G47" i="173" s="1"/>
  <c r="AI41" i="173"/>
  <c r="N84" i="73" s="1"/>
  <c r="BK41" i="173"/>
  <c r="G48" i="173" s="1"/>
  <c r="U41" i="173"/>
  <c r="M84" i="73" s="1"/>
  <c r="N41" i="173"/>
  <c r="G43" i="173" s="1"/>
  <c r="AP41" i="173"/>
  <c r="BR41" i="173"/>
  <c r="G49" i="173" s="1"/>
  <c r="AW41" i="173"/>
  <c r="G46" i="173" s="1"/>
  <c r="P41" i="174"/>
  <c r="I43" i="174" s="1"/>
  <c r="V48" i="74" s="1"/>
  <c r="T41" i="174"/>
  <c r="I64" i="73" s="1"/>
  <c r="X41" i="174"/>
  <c r="AB41" i="174"/>
  <c r="L64" i="73" s="1"/>
  <c r="AF41" i="174"/>
  <c r="AB64" i="73" s="1"/>
  <c r="AJ41" i="174"/>
  <c r="R64" i="73" s="1"/>
  <c r="AN41" i="174"/>
  <c r="AR41" i="174"/>
  <c r="AV41" i="174"/>
  <c r="AZ41" i="174"/>
  <c r="J46" i="174" s="1"/>
  <c r="BD41" i="174"/>
  <c r="G47" i="174" s="1"/>
  <c r="BH41" i="174"/>
  <c r="K47" i="174" s="1"/>
  <c r="BL41" i="174"/>
  <c r="H48" i="174" s="1"/>
  <c r="BP41" i="174"/>
  <c r="L48" i="174" s="1"/>
  <c r="BT41" i="174"/>
  <c r="I49" i="174" s="1"/>
  <c r="Q41" i="174"/>
  <c r="J43" i="174" s="1"/>
  <c r="U41" i="174"/>
  <c r="M64" i="73" s="1"/>
  <c r="Y41" i="174"/>
  <c r="AC64" i="73" s="1"/>
  <c r="AC41" i="174"/>
  <c r="P64" i="73" s="1"/>
  <c r="AG41" i="174"/>
  <c r="AK41" i="174"/>
  <c r="V64" i="73" s="1"/>
  <c r="AO41" i="174"/>
  <c r="AS41" i="174"/>
  <c r="AW41" i="174"/>
  <c r="G46" i="174" s="1"/>
  <c r="BA41" i="174"/>
  <c r="K46" i="174" s="1"/>
  <c r="BE41" i="174"/>
  <c r="H47" i="174" s="1"/>
  <c r="BI41" i="174"/>
  <c r="L47" i="174" s="1"/>
  <c r="BM41" i="174"/>
  <c r="I48" i="174" s="1"/>
  <c r="BQ41" i="174"/>
  <c r="F49" i="174" s="1"/>
  <c r="BU41" i="174"/>
  <c r="J49" i="174" s="1"/>
  <c r="R41" i="174"/>
  <c r="V41" i="174"/>
  <c r="Q64" i="73" s="1"/>
  <c r="Z41" i="174"/>
  <c r="AD41" i="174"/>
  <c r="T64" i="73" s="1"/>
  <c r="AH41" i="174"/>
  <c r="J64" i="73" s="1"/>
  <c r="AL41" i="174"/>
  <c r="AP41" i="174"/>
  <c r="AT41" i="174"/>
  <c r="AX41" i="174"/>
  <c r="BB41" i="174"/>
  <c r="L46" i="174" s="1"/>
  <c r="BF41" i="174"/>
  <c r="I47" i="174" s="1"/>
  <c r="BJ41" i="174"/>
  <c r="F48" i="174" s="1"/>
  <c r="BN41" i="174"/>
  <c r="J48" i="174" s="1"/>
  <c r="BR41" i="174"/>
  <c r="G49" i="174" s="1"/>
  <c r="BV41" i="174"/>
  <c r="K49" i="174" s="1"/>
  <c r="G42" i="174"/>
  <c r="S47" i="74" s="1"/>
  <c r="N10" i="174"/>
  <c r="N41" i="174" s="1"/>
  <c r="G43" i="174" s="1"/>
  <c r="S48" i="74" s="1"/>
  <c r="S37" i="169"/>
  <c r="H46" i="174" l="1"/>
  <c r="Y64" i="75"/>
  <c r="J45" i="174"/>
  <c r="T64" i="75"/>
  <c r="H45" i="174"/>
  <c r="R64" i="75"/>
  <c r="K45" i="174"/>
  <c r="U64" i="75"/>
  <c r="F45" i="174"/>
  <c r="P64" i="75"/>
  <c r="G45" i="173"/>
  <c r="Q84" i="75"/>
  <c r="G45" i="174"/>
  <c r="Q64" i="75"/>
  <c r="F46" i="174"/>
  <c r="W64" i="75"/>
  <c r="I45" i="174"/>
  <c r="S64" i="75"/>
  <c r="L45" i="174"/>
  <c r="V64" i="75"/>
  <c r="U48" i="74"/>
  <c r="R48" i="74"/>
  <c r="R47" i="74"/>
  <c r="U47" i="74"/>
  <c r="AF43" i="74"/>
  <c r="AH43" i="74" s="1"/>
  <c r="U37" i="146"/>
  <c r="AC47" i="74" l="1"/>
  <c r="AK48" i="74" s="1"/>
  <c r="AF49" i="74" s="1"/>
  <c r="AA63" i="73"/>
  <c r="S63" i="73"/>
  <c r="O63" i="73"/>
  <c r="K63" i="73"/>
  <c r="G63" i="73"/>
  <c r="N85" i="73"/>
  <c r="I63" i="73" l="1"/>
  <c r="L63" i="73"/>
  <c r="AB63" i="73"/>
  <c r="R63" i="73"/>
  <c r="AC63" i="73"/>
  <c r="P63" i="73"/>
  <c r="V63" i="73"/>
  <c r="M63" i="73"/>
  <c r="U63" i="73"/>
  <c r="H63" i="73"/>
  <c r="N63" i="73"/>
  <c r="AD63" i="73"/>
  <c r="Q63" i="73"/>
  <c r="T63" i="73"/>
  <c r="J63" i="73"/>
  <c r="S7" i="169"/>
  <c r="S19" i="169"/>
  <c r="S13" i="169"/>
  <c r="G20" i="169"/>
  <c r="G11" i="169"/>
  <c r="I9" i="169"/>
  <c r="W63" i="75" l="1"/>
  <c r="Y63" i="75"/>
  <c r="T63" i="75"/>
  <c r="S63" i="75"/>
  <c r="V63" i="75"/>
  <c r="U63" i="75"/>
  <c r="P63" i="75"/>
  <c r="R63" i="75"/>
  <c r="T47" i="74"/>
  <c r="Q63" i="75"/>
  <c r="AC47" i="169"/>
  <c r="AC45" i="169"/>
  <c r="AC43" i="169"/>
  <c r="AC41" i="169"/>
  <c r="AF45" i="169" s="1"/>
  <c r="AC39" i="169"/>
  <c r="AC37" i="169"/>
  <c r="AC35" i="169"/>
  <c r="AC33" i="169"/>
  <c r="AC31" i="169"/>
  <c r="AC29" i="169"/>
  <c r="AC27" i="169"/>
  <c r="AC25" i="169"/>
  <c r="AC23" i="169"/>
  <c r="AC21" i="169"/>
  <c r="AC19" i="169"/>
  <c r="AC17" i="169"/>
  <c r="AC15" i="169"/>
  <c r="AC13" i="169"/>
  <c r="AC11" i="169"/>
  <c r="AC9" i="169"/>
  <c r="AC7" i="169"/>
  <c r="AC5" i="169"/>
  <c r="O49" i="169"/>
  <c r="AF48" i="169"/>
  <c r="O47" i="169"/>
  <c r="AF47" i="169"/>
  <c r="O45" i="169"/>
  <c r="O43" i="169"/>
  <c r="O41" i="169"/>
  <c r="O39" i="169"/>
  <c r="O37" i="169"/>
  <c r="O36" i="169"/>
  <c r="O35" i="169"/>
  <c r="O34" i="169"/>
  <c r="O33" i="169"/>
  <c r="O32" i="169"/>
  <c r="O31" i="169"/>
  <c r="O30" i="169"/>
  <c r="O29" i="169"/>
  <c r="O28" i="169"/>
  <c r="O27" i="169"/>
  <c r="O26" i="169"/>
  <c r="O25" i="169"/>
  <c r="O24" i="169"/>
  <c r="O23" i="169"/>
  <c r="O22" i="169"/>
  <c r="O21" i="169"/>
  <c r="O18" i="169"/>
  <c r="O15" i="169"/>
  <c r="O14" i="169"/>
  <c r="O13" i="169"/>
  <c r="O12" i="169"/>
  <c r="O11" i="169"/>
  <c r="O10" i="169"/>
  <c r="O9" i="169"/>
  <c r="O8" i="169"/>
  <c r="O7" i="169"/>
  <c r="O6" i="169"/>
  <c r="O5" i="169"/>
  <c r="O16" i="169" l="1"/>
  <c r="S50" i="169"/>
  <c r="S51" i="169" s="1"/>
  <c r="AF46" i="169"/>
  <c r="O17" i="169"/>
  <c r="O19" i="169"/>
  <c r="O20" i="169"/>
  <c r="U50" i="169"/>
  <c r="U51" i="169" s="1"/>
  <c r="G52" i="169"/>
  <c r="I52" i="169"/>
  <c r="AG44" i="169" l="1"/>
  <c r="AH44" i="169"/>
  <c r="AC55" i="169"/>
  <c r="U54" i="169"/>
  <c r="U55" i="169" s="1"/>
  <c r="I53" i="169"/>
  <c r="AC50" i="169"/>
  <c r="AC51" i="169"/>
  <c r="G53" i="169"/>
  <c r="S54" i="169"/>
  <c r="S55" i="169" s="1"/>
  <c r="O52" i="169"/>
  <c r="AA62" i="73"/>
  <c r="S62" i="73"/>
  <c r="O62" i="73"/>
  <c r="G62" i="73"/>
  <c r="AF44" i="169" l="1"/>
  <c r="AF49" i="169" s="1"/>
  <c r="R62" i="73"/>
  <c r="O53" i="169"/>
  <c r="R56" i="169"/>
  <c r="I62" i="73"/>
  <c r="L62" i="73"/>
  <c r="AB62" i="73"/>
  <c r="M62" i="73"/>
  <c r="AC62" i="73"/>
  <c r="P62" i="73"/>
  <c r="V62" i="73"/>
  <c r="Q62" i="73"/>
  <c r="T62" i="73"/>
  <c r="J62" i="73"/>
  <c r="K62" i="73"/>
  <c r="S44" i="74"/>
  <c r="U62" i="73"/>
  <c r="H62" i="73"/>
  <c r="N62" i="73"/>
  <c r="AD62" i="73"/>
  <c r="K83" i="73"/>
  <c r="S62" i="75" l="1"/>
  <c r="U62" i="75"/>
  <c r="Q62" i="75"/>
  <c r="V62" i="75"/>
  <c r="R62" i="75"/>
  <c r="T62" i="75"/>
  <c r="W62" i="75"/>
  <c r="Y62" i="75"/>
  <c r="P62" i="75"/>
  <c r="L83" i="73"/>
  <c r="M83" i="73"/>
  <c r="N83" i="73"/>
  <c r="AF44" i="74" l="1"/>
  <c r="AG43" i="74" s="1"/>
  <c r="Q83" i="75"/>
  <c r="AA61" i="73"/>
  <c r="S61" i="73"/>
  <c r="O61" i="73"/>
  <c r="K61" i="73"/>
  <c r="W61" i="73" l="1"/>
  <c r="AI61" i="73"/>
  <c r="G61" i="73"/>
  <c r="Q61" i="73"/>
  <c r="T61" i="73"/>
  <c r="J61" i="73"/>
  <c r="AL61" i="73"/>
  <c r="I61" i="73"/>
  <c r="Y61" i="73"/>
  <c r="AB61" i="73"/>
  <c r="R61" i="73"/>
  <c r="Z61" i="73"/>
  <c r="L61" i="73"/>
  <c r="M61" i="73"/>
  <c r="U61" i="73"/>
  <c r="AC61" i="73"/>
  <c r="H61" i="73"/>
  <c r="X61" i="73"/>
  <c r="N61" i="73"/>
  <c r="AD61" i="73"/>
  <c r="R61" i="75" l="1"/>
  <c r="W61" i="75"/>
  <c r="V61" i="75"/>
  <c r="Q61" i="75"/>
  <c r="S61" i="75"/>
  <c r="P61" i="75"/>
  <c r="U61" i="75"/>
  <c r="T61" i="75"/>
  <c r="Y61" i="75"/>
  <c r="V61" i="73"/>
  <c r="AJ61" i="73"/>
  <c r="P61" i="73"/>
  <c r="K82" i="73"/>
  <c r="M82" i="73" l="1"/>
  <c r="L82" i="73"/>
  <c r="N82" i="73"/>
  <c r="K81" i="73"/>
  <c r="Q82" i="75" l="1"/>
  <c r="M81" i="73"/>
  <c r="N81" i="73"/>
  <c r="L81" i="73"/>
  <c r="AQ60" i="73"/>
  <c r="S60" i="73"/>
  <c r="G60" i="73"/>
  <c r="AA60" i="73" l="1"/>
  <c r="K60" i="73"/>
  <c r="O60" i="73"/>
  <c r="AR60" i="73"/>
  <c r="Q81" i="75"/>
  <c r="AS60" i="73"/>
  <c r="AT60" i="73"/>
  <c r="R60" i="73" l="1"/>
  <c r="AB60" i="73"/>
  <c r="L60" i="73"/>
  <c r="I60" i="73"/>
  <c r="V60" i="73"/>
  <c r="H60" i="73"/>
  <c r="J60" i="73"/>
  <c r="T60" i="73"/>
  <c r="Q60" i="73"/>
  <c r="P60" i="73"/>
  <c r="AD60" i="73"/>
  <c r="N60" i="73"/>
  <c r="AC60" i="73"/>
  <c r="M60" i="73"/>
  <c r="U60" i="73"/>
  <c r="S60" i="75"/>
  <c r="U60" i="75"/>
  <c r="Q60" i="75"/>
  <c r="T60" i="75"/>
  <c r="P60" i="75"/>
  <c r="V60" i="75"/>
  <c r="R60" i="75"/>
  <c r="K80" i="73" l="1"/>
  <c r="G59" i="73"/>
  <c r="K59" i="73" l="1"/>
  <c r="S59" i="73"/>
  <c r="AA59" i="73"/>
  <c r="M80" i="73"/>
  <c r="O59" i="73"/>
  <c r="N80" i="73"/>
  <c r="AQ59" i="73"/>
  <c r="L80" i="73"/>
  <c r="U59" i="73"/>
  <c r="AC59" i="73"/>
  <c r="P59" i="73"/>
  <c r="AR59" i="73"/>
  <c r="V59" i="73"/>
  <c r="AD59" i="73"/>
  <c r="M59" i="73"/>
  <c r="N59" i="73"/>
  <c r="H59" i="73"/>
  <c r="I59" i="73"/>
  <c r="AS59" i="73"/>
  <c r="T59" i="73"/>
  <c r="AB59" i="73"/>
  <c r="J59" i="73"/>
  <c r="Q59" i="73"/>
  <c r="R59" i="73"/>
  <c r="L59" i="73"/>
  <c r="Q80" i="75" l="1"/>
  <c r="S59" i="75"/>
  <c r="U59" i="75"/>
  <c r="Q59" i="75"/>
  <c r="T59" i="75"/>
  <c r="P59" i="75"/>
  <c r="V59" i="75"/>
  <c r="R59" i="75"/>
  <c r="AT59" i="73"/>
  <c r="K79" i="73"/>
  <c r="AE58" i="73"/>
  <c r="S58" i="73"/>
  <c r="O58" i="73"/>
  <c r="K58" i="73"/>
  <c r="G58" i="73"/>
  <c r="AA58" i="73" l="1"/>
  <c r="M79" i="73"/>
  <c r="N79" i="73"/>
  <c r="L79" i="73"/>
  <c r="I58" i="73"/>
  <c r="Q58" i="73"/>
  <c r="Y58" i="73"/>
  <c r="AG58" i="73"/>
  <c r="T58" i="73"/>
  <c r="AB58" i="73"/>
  <c r="J58" i="73"/>
  <c r="R58" i="73"/>
  <c r="Z58" i="73"/>
  <c r="AH58" i="73"/>
  <c r="M58" i="73"/>
  <c r="U58" i="73"/>
  <c r="AC58" i="73"/>
  <c r="H58" i="73"/>
  <c r="P58" i="73"/>
  <c r="X58" i="73"/>
  <c r="AF58" i="73"/>
  <c r="N58" i="73"/>
  <c r="V58" i="73"/>
  <c r="AD58" i="73"/>
  <c r="L58" i="73"/>
  <c r="W58" i="73"/>
  <c r="Q79" i="75" l="1"/>
  <c r="S58" i="75"/>
  <c r="V58" i="75"/>
  <c r="R58" i="75"/>
  <c r="U58" i="75"/>
  <c r="Q58" i="75"/>
  <c r="T58" i="75"/>
  <c r="P58" i="75"/>
  <c r="AE57" i="73" l="1"/>
  <c r="S57" i="73"/>
  <c r="O57" i="73"/>
  <c r="G57" i="73"/>
  <c r="K78" i="73"/>
  <c r="K57" i="73" l="1"/>
  <c r="AA57" i="73"/>
  <c r="M78" i="73"/>
  <c r="N78" i="73"/>
  <c r="I57" i="73"/>
  <c r="Q57" i="73"/>
  <c r="Y57" i="73"/>
  <c r="L57" i="73"/>
  <c r="T57" i="73"/>
  <c r="AB57" i="73"/>
  <c r="J57" i="73"/>
  <c r="R57" i="73"/>
  <c r="Z57" i="73"/>
  <c r="L78" i="73"/>
  <c r="W57" i="73"/>
  <c r="M57" i="73"/>
  <c r="U57" i="73"/>
  <c r="AC57" i="73"/>
  <c r="H57" i="73"/>
  <c r="P57" i="73"/>
  <c r="X57" i="73"/>
  <c r="N57" i="73"/>
  <c r="V57" i="73"/>
  <c r="AD57" i="73"/>
  <c r="AQ57" i="73"/>
  <c r="Q78" i="75" l="1"/>
  <c r="V57" i="75"/>
  <c r="R57" i="75"/>
  <c r="S57" i="75"/>
  <c r="T57" i="75"/>
  <c r="P57" i="75"/>
  <c r="Q57" i="75"/>
  <c r="U57" i="75"/>
  <c r="AS57" i="73"/>
  <c r="AG57" i="73"/>
  <c r="AR57" i="73"/>
  <c r="AF57" i="73"/>
  <c r="AT57" i="73"/>
  <c r="AH57" i="73"/>
  <c r="AA54" i="74"/>
  <c r="AA55" i="74" s="1"/>
  <c r="AA51" i="74"/>
  <c r="Y50" i="74"/>
  <c r="Y51" i="74" s="1"/>
  <c r="AK24" i="73" l="1"/>
  <c r="AI25" i="73"/>
  <c r="AI26" i="73"/>
  <c r="AI24" i="73"/>
  <c r="AK25" i="73" l="1"/>
  <c r="AK26" i="73"/>
  <c r="N16" i="148"/>
  <c r="U16" i="148"/>
  <c r="AB16" i="148"/>
  <c r="AI16" i="148"/>
  <c r="AP16" i="148"/>
  <c r="AW16" i="148"/>
  <c r="BD16" i="148"/>
  <c r="BK16" i="148"/>
  <c r="BR16" i="148"/>
  <c r="N17" i="148"/>
  <c r="U17" i="148"/>
  <c r="AB17" i="148"/>
  <c r="AI17" i="148"/>
  <c r="AP17" i="148"/>
  <c r="AW17" i="148"/>
  <c r="BD17" i="148"/>
  <c r="BK17" i="148"/>
  <c r="BR17" i="148"/>
  <c r="N18" i="148"/>
  <c r="U18" i="148"/>
  <c r="AB18" i="148"/>
  <c r="AI18" i="148"/>
  <c r="AP18" i="148"/>
  <c r="AW18" i="148"/>
  <c r="BD18" i="148"/>
  <c r="BK18" i="148"/>
  <c r="BR18" i="148"/>
  <c r="N19" i="148"/>
  <c r="U19" i="148"/>
  <c r="AB19" i="148"/>
  <c r="AI19" i="148"/>
  <c r="AP19" i="148"/>
  <c r="AW19" i="148"/>
  <c r="BD19" i="148"/>
  <c r="BK19" i="148"/>
  <c r="BR19" i="148"/>
  <c r="N20" i="148"/>
  <c r="U20" i="148"/>
  <c r="AB20" i="148"/>
  <c r="AI20" i="148"/>
  <c r="AP20" i="148"/>
  <c r="AW20" i="148"/>
  <c r="BD20" i="148"/>
  <c r="BK20" i="148"/>
  <c r="BR20" i="148"/>
  <c r="N21" i="148"/>
  <c r="U21" i="148"/>
  <c r="AB21" i="148"/>
  <c r="AI21" i="148"/>
  <c r="AP21" i="148"/>
  <c r="AW21" i="148"/>
  <c r="BD21" i="148"/>
  <c r="BK21" i="148"/>
  <c r="BR21" i="148"/>
  <c r="N22" i="148"/>
  <c r="U22" i="148"/>
  <c r="AB22" i="148"/>
  <c r="AI22" i="148"/>
  <c r="AP22" i="148"/>
  <c r="AW22" i="148"/>
  <c r="BD22" i="148"/>
  <c r="BK22" i="148"/>
  <c r="BR22" i="148"/>
  <c r="N23" i="148"/>
  <c r="U23" i="148"/>
  <c r="AB23" i="148"/>
  <c r="AI23" i="148"/>
  <c r="AP23" i="148"/>
  <c r="AW23" i="148"/>
  <c r="BD23" i="148"/>
  <c r="BK23" i="148"/>
  <c r="BR23" i="148"/>
  <c r="N24" i="148"/>
  <c r="U24" i="148"/>
  <c r="AB24" i="148"/>
  <c r="AI24" i="148"/>
  <c r="AP24" i="148"/>
  <c r="AW24" i="148"/>
  <c r="BD24" i="148"/>
  <c r="BK24" i="148"/>
  <c r="BR24" i="148"/>
  <c r="N25" i="148"/>
  <c r="U25" i="148"/>
  <c r="AB25" i="148"/>
  <c r="AI25" i="148"/>
  <c r="AP25" i="148"/>
  <c r="AW25" i="148"/>
  <c r="BD25" i="148"/>
  <c r="BK25" i="148"/>
  <c r="BR25" i="148"/>
  <c r="N26" i="148"/>
  <c r="U26" i="148"/>
  <c r="AB26" i="148"/>
  <c r="AI26" i="148"/>
  <c r="AP26" i="148"/>
  <c r="AW26" i="148"/>
  <c r="BD26" i="148"/>
  <c r="BK26" i="148"/>
  <c r="BR26" i="148"/>
  <c r="AJ25" i="73" l="1"/>
  <c r="AJ24" i="73"/>
  <c r="AJ26" i="73"/>
  <c r="N27" i="148"/>
  <c r="U27" i="148"/>
  <c r="AB27" i="148"/>
  <c r="AI27" i="148"/>
  <c r="AP27" i="148"/>
  <c r="AW27" i="148"/>
  <c r="BD27" i="148"/>
  <c r="BK27" i="148"/>
  <c r="BR27" i="148"/>
  <c r="N28" i="148"/>
  <c r="U28" i="148"/>
  <c r="AB28" i="148"/>
  <c r="AI28" i="148"/>
  <c r="AP28" i="148"/>
  <c r="AW28" i="148"/>
  <c r="BD28" i="148"/>
  <c r="BK28" i="148"/>
  <c r="BR28" i="148"/>
  <c r="N29" i="148"/>
  <c r="U29" i="148"/>
  <c r="AB29" i="148"/>
  <c r="AI29" i="148"/>
  <c r="AP29" i="148"/>
  <c r="AW29" i="148"/>
  <c r="BD29" i="148"/>
  <c r="BK29" i="148"/>
  <c r="BR29" i="148"/>
  <c r="N30" i="148"/>
  <c r="U30" i="148"/>
  <c r="AB30" i="148"/>
  <c r="AI30" i="148"/>
  <c r="AP30" i="148"/>
  <c r="AW30" i="148"/>
  <c r="BD30" i="148"/>
  <c r="BK30" i="148"/>
  <c r="BR30" i="148"/>
  <c r="N31" i="148"/>
  <c r="U31" i="148"/>
  <c r="AB31" i="148"/>
  <c r="AI31" i="148"/>
  <c r="AP31" i="148"/>
  <c r="AW31" i="148"/>
  <c r="BD31" i="148"/>
  <c r="BK31" i="148"/>
  <c r="BR31" i="148"/>
  <c r="N32" i="148"/>
  <c r="U32" i="148"/>
  <c r="AB32" i="148"/>
  <c r="AI32" i="148"/>
  <c r="AP32" i="148"/>
  <c r="AW32" i="148"/>
  <c r="BD32" i="148"/>
  <c r="BK32" i="148"/>
  <c r="BR32" i="148"/>
  <c r="N33" i="148"/>
  <c r="U33" i="148"/>
  <c r="AB33" i="148"/>
  <c r="AI33" i="148"/>
  <c r="AP33" i="148"/>
  <c r="AW33" i="148"/>
  <c r="BD33" i="148"/>
  <c r="BK33" i="148"/>
  <c r="BR33" i="148"/>
  <c r="AL26" i="73" l="1"/>
  <c r="AL24" i="73"/>
  <c r="AL25" i="73"/>
  <c r="K77" i="73" l="1"/>
  <c r="AA56" i="73"/>
  <c r="S56" i="73"/>
  <c r="O56" i="73"/>
  <c r="K56" i="73"/>
  <c r="G56" i="73"/>
  <c r="M77" i="73" l="1"/>
  <c r="N77" i="73"/>
  <c r="U56" i="73"/>
  <c r="AC56" i="73"/>
  <c r="H56" i="73"/>
  <c r="AE56" i="73"/>
  <c r="P56" i="73"/>
  <c r="X56" i="73"/>
  <c r="V56" i="73"/>
  <c r="AD56" i="73"/>
  <c r="W56" i="73"/>
  <c r="L77" i="73"/>
  <c r="M56" i="73"/>
  <c r="N56" i="73"/>
  <c r="I56" i="73"/>
  <c r="Q56" i="73"/>
  <c r="Y56" i="73"/>
  <c r="L56" i="73"/>
  <c r="T56" i="73"/>
  <c r="AB56" i="73"/>
  <c r="J56" i="73"/>
  <c r="R56" i="73"/>
  <c r="Z56" i="73"/>
  <c r="Q77" i="75" l="1"/>
  <c r="AH56" i="73"/>
  <c r="AG56" i="73"/>
  <c r="AF56" i="73"/>
  <c r="U56" i="75"/>
  <c r="S56" i="75"/>
  <c r="Q56" i="75"/>
  <c r="T56" i="75"/>
  <c r="R56" i="75"/>
  <c r="V56" i="75"/>
  <c r="P56" i="75"/>
  <c r="X24" i="75" l="1"/>
  <c r="X26" i="75"/>
  <c r="X25" i="75"/>
  <c r="K76" i="73"/>
  <c r="AA55" i="73"/>
  <c r="S55" i="73"/>
  <c r="O55" i="73"/>
  <c r="K55" i="73"/>
  <c r="G55" i="73"/>
  <c r="I55" i="73" l="1"/>
  <c r="Q55" i="73"/>
  <c r="Y55" i="73"/>
  <c r="AG55" i="73"/>
  <c r="T55" i="73"/>
  <c r="AB55" i="73"/>
  <c r="J55" i="73"/>
  <c r="R55" i="73"/>
  <c r="Z55" i="73"/>
  <c r="AH55" i="73"/>
  <c r="L76" i="73"/>
  <c r="M55" i="73"/>
  <c r="AC55" i="73"/>
  <c r="P55" i="73"/>
  <c r="X55" i="73"/>
  <c r="N55" i="73"/>
  <c r="AD55" i="73"/>
  <c r="AF55" i="73"/>
  <c r="U55" i="73"/>
  <c r="V55" i="73"/>
  <c r="L55" i="73"/>
  <c r="H55" i="73"/>
  <c r="AE55" i="73"/>
  <c r="W55" i="73"/>
  <c r="M76" i="73"/>
  <c r="N76" i="73"/>
  <c r="Q76" i="75" l="1"/>
  <c r="V55" i="75"/>
  <c r="P55" i="75"/>
  <c r="R55" i="75"/>
  <c r="T55" i="75"/>
  <c r="Q55" i="75"/>
  <c r="S55" i="75"/>
  <c r="U55" i="75"/>
  <c r="P5" i="75"/>
  <c r="AH4" i="73"/>
  <c r="AG4" i="73"/>
  <c r="AF4" i="73"/>
  <c r="AE4" i="73"/>
  <c r="AD4" i="73"/>
  <c r="AC4" i="73"/>
  <c r="AB4" i="73"/>
  <c r="AA4" i="73"/>
  <c r="Z4" i="73"/>
  <c r="Y4" i="73"/>
  <c r="X4" i="73"/>
  <c r="W4" i="73"/>
  <c r="V4" i="73"/>
  <c r="U4" i="73"/>
  <c r="T4" i="73"/>
  <c r="S4" i="73"/>
  <c r="R4" i="73"/>
  <c r="Q4" i="73"/>
  <c r="P4" i="73"/>
  <c r="O4" i="73"/>
  <c r="K4" i="73"/>
  <c r="M4" i="73" l="1"/>
  <c r="N4" i="73"/>
  <c r="L4" i="73"/>
  <c r="Q4" i="75" l="1"/>
  <c r="X4" i="75"/>
  <c r="K75" i="73" l="1"/>
  <c r="AE54" i="73"/>
  <c r="AA54" i="73"/>
  <c r="W54" i="73"/>
  <c r="S54" i="73"/>
  <c r="O54" i="73"/>
  <c r="K54" i="73"/>
  <c r="G54" i="73"/>
  <c r="M54" i="73" l="1"/>
  <c r="AC54" i="73"/>
  <c r="N54" i="73"/>
  <c r="AD54" i="73"/>
  <c r="U28" i="74"/>
  <c r="I54" i="73"/>
  <c r="Y54" i="73"/>
  <c r="AF54" i="73"/>
  <c r="J54" i="73"/>
  <c r="Z54" i="73"/>
  <c r="AB54" i="73"/>
  <c r="V54" i="73"/>
  <c r="L54" i="73"/>
  <c r="Q54" i="73"/>
  <c r="AG54" i="73"/>
  <c r="H54" i="73"/>
  <c r="X54" i="73"/>
  <c r="R54" i="73"/>
  <c r="AH54" i="73"/>
  <c r="U54" i="73"/>
  <c r="T54" i="73"/>
  <c r="L75" i="73"/>
  <c r="M75" i="73"/>
  <c r="P54" i="73"/>
  <c r="Y54" i="75" l="1"/>
  <c r="W54" i="75"/>
  <c r="R54" i="75"/>
  <c r="V54" i="75"/>
  <c r="T54" i="75"/>
  <c r="P54" i="75"/>
  <c r="X54" i="75"/>
  <c r="S54" i="75"/>
  <c r="Q54" i="75"/>
  <c r="N75" i="73"/>
  <c r="U54" i="75"/>
  <c r="Q75" i="75"/>
  <c r="G41" i="148" l="1"/>
  <c r="BR40" i="148"/>
  <c r="BK40" i="148"/>
  <c r="BD40" i="148"/>
  <c r="AW40" i="148"/>
  <c r="AP40" i="148"/>
  <c r="AI40" i="148"/>
  <c r="AB40" i="148"/>
  <c r="U40" i="148"/>
  <c r="N40" i="148"/>
  <c r="BR39" i="148"/>
  <c r="BK39" i="148"/>
  <c r="BD39" i="148"/>
  <c r="AW39" i="148"/>
  <c r="AP39" i="148"/>
  <c r="AI39" i="148"/>
  <c r="AB39" i="148"/>
  <c r="U39" i="148"/>
  <c r="N39" i="148"/>
  <c r="BR38" i="148"/>
  <c r="BK38" i="148"/>
  <c r="BD38" i="148"/>
  <c r="AW38" i="148"/>
  <c r="AP38" i="148"/>
  <c r="AI38" i="148"/>
  <c r="AB38" i="148"/>
  <c r="U38" i="148"/>
  <c r="N38" i="148"/>
  <c r="BR37" i="148"/>
  <c r="BK37" i="148"/>
  <c r="BD37" i="148"/>
  <c r="AW37" i="148"/>
  <c r="AP37" i="148"/>
  <c r="AI37" i="148"/>
  <c r="AB37" i="148"/>
  <c r="U37" i="148"/>
  <c r="N37" i="148"/>
  <c r="BR36" i="148"/>
  <c r="BK36" i="148"/>
  <c r="BD36" i="148"/>
  <c r="AW36" i="148"/>
  <c r="AP36" i="148"/>
  <c r="AI36" i="148"/>
  <c r="AB36" i="148"/>
  <c r="U36" i="148"/>
  <c r="N36" i="148"/>
  <c r="BR35" i="148"/>
  <c r="BK35" i="148"/>
  <c r="BD35" i="148"/>
  <c r="AW35" i="148"/>
  <c r="AP35" i="148"/>
  <c r="AI35" i="148"/>
  <c r="AB35" i="148"/>
  <c r="U35" i="148"/>
  <c r="N35" i="148"/>
  <c r="BR34" i="148"/>
  <c r="BK34" i="148"/>
  <c r="BD34" i="148"/>
  <c r="AW34" i="148"/>
  <c r="AP34" i="148"/>
  <c r="AI34" i="148"/>
  <c r="AB34" i="148"/>
  <c r="U34" i="148"/>
  <c r="N34" i="148"/>
  <c r="BR15" i="148"/>
  <c r="BK15" i="148"/>
  <c r="BD15" i="148"/>
  <c r="AW15" i="148"/>
  <c r="AP15" i="148"/>
  <c r="AI15" i="148"/>
  <c r="AB15" i="148"/>
  <c r="U15" i="148"/>
  <c r="N15" i="148"/>
  <c r="BR14" i="148"/>
  <c r="BK14" i="148"/>
  <c r="BD14" i="148"/>
  <c r="AW14" i="148"/>
  <c r="AP14" i="148"/>
  <c r="AI14" i="148"/>
  <c r="AB14" i="148"/>
  <c r="U14" i="148"/>
  <c r="N14" i="148"/>
  <c r="BR13" i="148"/>
  <c r="BK13" i="148"/>
  <c r="BD13" i="148"/>
  <c r="AW13" i="148"/>
  <c r="AP13" i="148"/>
  <c r="AI13" i="148"/>
  <c r="AB13" i="148"/>
  <c r="U13" i="148"/>
  <c r="N13" i="148"/>
  <c r="BR12" i="148"/>
  <c r="BK12" i="148"/>
  <c r="BD12" i="148"/>
  <c r="AW12" i="148"/>
  <c r="AP12" i="148"/>
  <c r="AI12" i="148"/>
  <c r="AB12" i="148"/>
  <c r="U12" i="148"/>
  <c r="N12" i="148"/>
  <c r="BR11" i="148"/>
  <c r="BK11" i="148"/>
  <c r="BD11" i="148"/>
  <c r="AW11" i="148"/>
  <c r="AP11" i="148"/>
  <c r="AI11" i="148"/>
  <c r="AB11" i="148"/>
  <c r="U11" i="148"/>
  <c r="N11" i="148"/>
  <c r="BR10" i="148"/>
  <c r="BK10" i="148"/>
  <c r="BD10" i="148"/>
  <c r="AW10" i="148"/>
  <c r="AP10" i="148"/>
  <c r="AI10" i="148"/>
  <c r="AB10" i="148"/>
  <c r="U10" i="148"/>
  <c r="N10" i="148"/>
  <c r="BR9" i="148"/>
  <c r="BK9" i="148"/>
  <c r="BD9" i="148"/>
  <c r="AW9" i="148"/>
  <c r="AP9" i="148"/>
  <c r="AI9" i="148"/>
  <c r="AB9" i="148"/>
  <c r="U9" i="148"/>
  <c r="N9" i="148"/>
  <c r="BR8" i="148"/>
  <c r="BK8" i="148"/>
  <c r="BD8" i="148"/>
  <c r="AW8" i="148"/>
  <c r="AP8" i="148"/>
  <c r="AI8" i="148"/>
  <c r="AB8" i="148"/>
  <c r="U8" i="148"/>
  <c r="N8" i="148"/>
  <c r="U41" i="148" l="1"/>
  <c r="M74" i="73" s="1"/>
  <c r="AI41" i="148"/>
  <c r="N74" i="73" s="1"/>
  <c r="AW41" i="148"/>
  <c r="G46" i="148" s="1"/>
  <c r="BK41" i="148"/>
  <c r="G48" i="148" s="1"/>
  <c r="AB41" i="148"/>
  <c r="L74" i="73" s="1"/>
  <c r="N41" i="148"/>
  <c r="AP41" i="148"/>
  <c r="BD41" i="148"/>
  <c r="G47" i="148" s="1"/>
  <c r="BR41" i="148"/>
  <c r="G49" i="148" s="1"/>
  <c r="K74" i="73"/>
  <c r="G45" i="148" l="1"/>
  <c r="Q74" i="75"/>
  <c r="AU88" i="73" l="1"/>
  <c r="AE53" i="73"/>
  <c r="AA53" i="73"/>
  <c r="W53" i="73"/>
  <c r="S53" i="73"/>
  <c r="O53" i="73"/>
  <c r="K53" i="73"/>
  <c r="G53" i="73"/>
  <c r="I53" i="73" l="1"/>
  <c r="Y53" i="73"/>
  <c r="P53" i="73"/>
  <c r="AF53" i="73"/>
  <c r="J53" i="73"/>
  <c r="Z53" i="73"/>
  <c r="U53" i="73"/>
  <c r="L53" i="73"/>
  <c r="AB53" i="73"/>
  <c r="V53" i="73"/>
  <c r="AC53" i="73"/>
  <c r="T53" i="73"/>
  <c r="N53" i="73"/>
  <c r="AD53" i="73"/>
  <c r="Q53" i="73"/>
  <c r="AG53" i="73"/>
  <c r="H53" i="73"/>
  <c r="X53" i="73"/>
  <c r="R53" i="73"/>
  <c r="AH53" i="73"/>
  <c r="M53" i="73"/>
  <c r="P53" i="75" l="1"/>
  <c r="T53" i="75"/>
  <c r="R53" i="75"/>
  <c r="V53" i="75"/>
  <c r="S53" i="75"/>
  <c r="X53" i="75"/>
  <c r="U53" i="75"/>
  <c r="W53" i="75"/>
  <c r="Q53" i="75"/>
  <c r="Y53" i="75"/>
  <c r="AG52" i="73" l="1"/>
  <c r="AH52" i="73"/>
  <c r="AF52" i="73"/>
  <c r="W52" i="75" l="1"/>
  <c r="V52" i="75"/>
  <c r="X52" i="75"/>
  <c r="K73" i="73" l="1"/>
  <c r="AE52" i="73"/>
  <c r="W52" i="73"/>
  <c r="S52" i="73"/>
  <c r="O52" i="73"/>
  <c r="K52" i="73"/>
  <c r="G52" i="73"/>
  <c r="AA52" i="73" l="1"/>
  <c r="M73" i="73"/>
  <c r="N73" i="73"/>
  <c r="L73" i="73"/>
  <c r="I52" i="73"/>
  <c r="Y52" i="73"/>
  <c r="J52" i="73"/>
  <c r="Z52" i="73"/>
  <c r="T52" i="73"/>
  <c r="AB52" i="73"/>
  <c r="Q52" i="73"/>
  <c r="R52" i="73"/>
  <c r="L52" i="73"/>
  <c r="M52" i="73"/>
  <c r="U52" i="73"/>
  <c r="AC52" i="73"/>
  <c r="H52" i="73"/>
  <c r="P52" i="73"/>
  <c r="X52" i="73"/>
  <c r="N52" i="73"/>
  <c r="V52" i="73"/>
  <c r="AD52" i="73"/>
  <c r="K72" i="73"/>
  <c r="AE51" i="73"/>
  <c r="AA51" i="73"/>
  <c r="W51" i="73"/>
  <c r="S51" i="73"/>
  <c r="O51" i="73"/>
  <c r="K51" i="73"/>
  <c r="G51" i="73"/>
  <c r="Z29" i="83"/>
  <c r="Z30" i="83" s="1"/>
  <c r="Z31" i="83" s="1"/>
  <c r="AE50" i="73"/>
  <c r="AA50" i="73"/>
  <c r="W50" i="73"/>
  <c r="S50" i="73"/>
  <c r="K50" i="73"/>
  <c r="G50" i="73"/>
  <c r="V48" i="75"/>
  <c r="T48" i="75"/>
  <c r="V47" i="75"/>
  <c r="T47" i="75"/>
  <c r="V46" i="75"/>
  <c r="T46" i="75"/>
  <c r="V45" i="75"/>
  <c r="T45" i="75"/>
  <c r="V44" i="75"/>
  <c r="T44" i="75"/>
  <c r="V43" i="75"/>
  <c r="T43" i="75"/>
  <c r="V42" i="75"/>
  <c r="T42" i="75"/>
  <c r="V41" i="75"/>
  <c r="T41" i="75"/>
  <c r="V40" i="75"/>
  <c r="T40" i="75"/>
  <c r="V39" i="75"/>
  <c r="U39" i="75"/>
  <c r="T39" i="75"/>
  <c r="S39" i="75"/>
  <c r="P39" i="75"/>
  <c r="V38" i="75"/>
  <c r="S38" i="75"/>
  <c r="V37" i="75"/>
  <c r="S37" i="75"/>
  <c r="P37" i="75"/>
  <c r="V36" i="75"/>
  <c r="P36" i="75"/>
  <c r="V35" i="75"/>
  <c r="U35" i="75"/>
  <c r="T35" i="75"/>
  <c r="V34" i="75"/>
  <c r="U34" i="75"/>
  <c r="T34" i="75"/>
  <c r="S34" i="75"/>
  <c r="V33" i="75"/>
  <c r="U33" i="75"/>
  <c r="T33" i="75"/>
  <c r="S33" i="75"/>
  <c r="P32" i="75"/>
  <c r="V31" i="75"/>
  <c r="P31" i="75"/>
  <c r="V30" i="75"/>
  <c r="T30" i="75"/>
  <c r="P30" i="75"/>
  <c r="V29" i="75"/>
  <c r="U29" i="75"/>
  <c r="T29" i="75"/>
  <c r="S29" i="75"/>
  <c r="P29" i="75"/>
  <c r="V28" i="75"/>
  <c r="P28" i="75"/>
  <c r="R27" i="75"/>
  <c r="P27" i="75"/>
  <c r="P26" i="75"/>
  <c r="P25" i="75"/>
  <c r="V23" i="75"/>
  <c r="P23" i="75"/>
  <c r="V22" i="75"/>
  <c r="P22" i="75"/>
  <c r="V21" i="75"/>
  <c r="U21" i="75"/>
  <c r="T21" i="75"/>
  <c r="S21" i="75"/>
  <c r="P21" i="75"/>
  <c r="V20" i="75"/>
  <c r="P20" i="75"/>
  <c r="V19" i="75"/>
  <c r="P19" i="75"/>
  <c r="V18" i="75"/>
  <c r="P18" i="75"/>
  <c r="V17" i="75"/>
  <c r="U17" i="75"/>
  <c r="T17" i="75"/>
  <c r="S17" i="75"/>
  <c r="R17" i="75"/>
  <c r="P17" i="75"/>
  <c r="V16" i="75"/>
  <c r="P16" i="75"/>
  <c r="V15" i="75"/>
  <c r="U15" i="75"/>
  <c r="P15" i="75"/>
  <c r="V14" i="75"/>
  <c r="U14" i="75"/>
  <c r="T14" i="75"/>
  <c r="S14" i="75"/>
  <c r="R14" i="75"/>
  <c r="P14" i="75"/>
  <c r="V13" i="75"/>
  <c r="U13" i="75"/>
  <c r="T13" i="75"/>
  <c r="S13" i="75"/>
  <c r="R13" i="75"/>
  <c r="P13" i="75"/>
  <c r="V12" i="75"/>
  <c r="U12" i="75"/>
  <c r="T12" i="75"/>
  <c r="S12" i="75"/>
  <c r="P12" i="75"/>
  <c r="V11" i="75"/>
  <c r="U11" i="75"/>
  <c r="T11" i="75"/>
  <c r="S11" i="75"/>
  <c r="R11" i="75"/>
  <c r="P11" i="75"/>
  <c r="V10" i="75"/>
  <c r="U10" i="75"/>
  <c r="T10" i="75"/>
  <c r="S10" i="75"/>
  <c r="P10" i="75"/>
  <c r="V9" i="75"/>
  <c r="U9" i="75"/>
  <c r="T9" i="75"/>
  <c r="S9" i="75"/>
  <c r="Q9" i="75"/>
  <c r="P9" i="75"/>
  <c r="V8" i="75"/>
  <c r="U8" i="75"/>
  <c r="T8" i="75"/>
  <c r="S8" i="75"/>
  <c r="P8" i="75"/>
  <c r="V7" i="75"/>
  <c r="U7" i="75"/>
  <c r="T7" i="75"/>
  <c r="S7" i="75"/>
  <c r="Q7" i="75"/>
  <c r="P7" i="75"/>
  <c r="V6" i="75"/>
  <c r="U6" i="75"/>
  <c r="T6" i="75"/>
  <c r="S6" i="75"/>
  <c r="R6" i="75"/>
  <c r="P6" i="75"/>
  <c r="V5" i="75"/>
  <c r="AH5" i="73"/>
  <c r="AH48" i="73"/>
  <c r="AH47" i="73"/>
  <c r="AH46" i="73"/>
  <c r="AH45" i="73"/>
  <c r="AH44" i="73"/>
  <c r="AH43" i="73"/>
  <c r="AH42" i="73"/>
  <c r="AH41" i="73"/>
  <c r="AH40" i="73"/>
  <c r="AH39" i="73"/>
  <c r="AH38" i="73"/>
  <c r="AH37" i="73"/>
  <c r="AH36" i="73"/>
  <c r="AH35" i="73"/>
  <c r="AH34" i="73"/>
  <c r="AH33" i="73"/>
  <c r="AH31" i="73"/>
  <c r="AH30" i="73"/>
  <c r="AH29" i="73"/>
  <c r="AH28" i="73"/>
  <c r="AH23" i="73"/>
  <c r="AH22" i="73"/>
  <c r="AH21" i="73"/>
  <c r="AH20" i="73"/>
  <c r="AH19" i="73"/>
  <c r="AH18" i="73"/>
  <c r="AH17" i="73"/>
  <c r="AH16" i="73"/>
  <c r="AH15" i="73"/>
  <c r="AH14" i="73"/>
  <c r="AH13" i="73"/>
  <c r="AH12" i="73"/>
  <c r="AH11" i="73"/>
  <c r="AH10" i="73"/>
  <c r="AH9" i="73"/>
  <c r="AH8" i="73"/>
  <c r="AH6" i="73"/>
  <c r="AD5" i="73"/>
  <c r="AD39" i="73"/>
  <c r="AD35" i="73"/>
  <c r="AD34" i="73"/>
  <c r="AD33" i="73"/>
  <c r="AD29" i="73"/>
  <c r="AD21" i="73"/>
  <c r="AD17" i="73"/>
  <c r="AD15" i="73"/>
  <c r="AD14" i="73"/>
  <c r="AD13" i="73"/>
  <c r="AD12" i="73"/>
  <c r="AD11" i="73"/>
  <c r="AD10" i="73"/>
  <c r="AD9" i="73"/>
  <c r="AD8" i="73"/>
  <c r="AD6" i="73"/>
  <c r="Z5" i="73"/>
  <c r="Z48" i="73"/>
  <c r="Z47" i="73"/>
  <c r="Z46" i="73"/>
  <c r="Z45" i="73"/>
  <c r="Z44" i="73"/>
  <c r="Z43" i="73"/>
  <c r="Z42" i="73"/>
  <c r="Z41" i="73"/>
  <c r="Z40" i="73"/>
  <c r="Z39" i="73"/>
  <c r="Z35" i="73"/>
  <c r="Z34" i="73"/>
  <c r="Z33" i="73"/>
  <c r="Z30" i="73"/>
  <c r="Z29" i="73"/>
  <c r="Z21" i="73"/>
  <c r="Z17" i="73"/>
  <c r="Z14" i="73"/>
  <c r="Z13" i="73"/>
  <c r="Z12" i="73"/>
  <c r="Z11" i="73"/>
  <c r="Z10" i="73"/>
  <c r="Z9" i="73"/>
  <c r="Z8" i="73"/>
  <c r="Z6" i="73"/>
  <c r="V5" i="73"/>
  <c r="V39" i="73"/>
  <c r="V38" i="73"/>
  <c r="V37" i="73"/>
  <c r="V34" i="73"/>
  <c r="V33" i="73"/>
  <c r="V29" i="73"/>
  <c r="V21" i="73"/>
  <c r="V17" i="73"/>
  <c r="V14" i="73"/>
  <c r="V13" i="73"/>
  <c r="V12" i="73"/>
  <c r="V11" i="73"/>
  <c r="V10" i="73"/>
  <c r="V9" i="73"/>
  <c r="V8" i="73"/>
  <c r="V6" i="73"/>
  <c r="R5" i="73"/>
  <c r="R27" i="73"/>
  <c r="R17" i="73"/>
  <c r="R14" i="73"/>
  <c r="R13" i="73"/>
  <c r="R11" i="73"/>
  <c r="R6" i="73"/>
  <c r="N9" i="73"/>
  <c r="AG5" i="73"/>
  <c r="AG48" i="73"/>
  <c r="AG47" i="73"/>
  <c r="AG46" i="73"/>
  <c r="AG45" i="73"/>
  <c r="AG44" i="73"/>
  <c r="AG43" i="73"/>
  <c r="AG42" i="73"/>
  <c r="AG41" i="73"/>
  <c r="AG40" i="73"/>
  <c r="AG39" i="73"/>
  <c r="AG38" i="73"/>
  <c r="AG37" i="73"/>
  <c r="AG36" i="73"/>
  <c r="AG35" i="73"/>
  <c r="AG34" i="73"/>
  <c r="AG33" i="73"/>
  <c r="AG31" i="73"/>
  <c r="AG30" i="73"/>
  <c r="AG29" i="73"/>
  <c r="AG28" i="73"/>
  <c r="AG23" i="73"/>
  <c r="AG22" i="73"/>
  <c r="AG21" i="73"/>
  <c r="AG20" i="73"/>
  <c r="AG19" i="73"/>
  <c r="AG18" i="73"/>
  <c r="AG17" i="73"/>
  <c r="AG16" i="73"/>
  <c r="AG15" i="73"/>
  <c r="AG14" i="73"/>
  <c r="AG13" i="73"/>
  <c r="AG12" i="73"/>
  <c r="AG11" i="73"/>
  <c r="AG10" i="73"/>
  <c r="AG9" i="73"/>
  <c r="AG8" i="73"/>
  <c r="AG6" i="73"/>
  <c r="AC5" i="73"/>
  <c r="AC39" i="73"/>
  <c r="AC35" i="73"/>
  <c r="AC34" i="73"/>
  <c r="AC33" i="73"/>
  <c r="AC29" i="73"/>
  <c r="AC21" i="73"/>
  <c r="AC17" i="73"/>
  <c r="AC15" i="73"/>
  <c r="AC14" i="73"/>
  <c r="AC13" i="73"/>
  <c r="AC12" i="73"/>
  <c r="AC11" i="73"/>
  <c r="AC10" i="73"/>
  <c r="AC9" i="73"/>
  <c r="AC8" i="73"/>
  <c r="AC6" i="73"/>
  <c r="Y5" i="73"/>
  <c r="Y48" i="73"/>
  <c r="Y47" i="73"/>
  <c r="Y46" i="73"/>
  <c r="Y45" i="73"/>
  <c r="Y44" i="73"/>
  <c r="Y43" i="73"/>
  <c r="Y42" i="73"/>
  <c r="Y41" i="73"/>
  <c r="Y40" i="73"/>
  <c r="Y39" i="73"/>
  <c r="Y35" i="73"/>
  <c r="Y34" i="73"/>
  <c r="Y33" i="73"/>
  <c r="Y30" i="73"/>
  <c r="Y29" i="73"/>
  <c r="Y21" i="73"/>
  <c r="Y17" i="73"/>
  <c r="Y14" i="73"/>
  <c r="Y13" i="73"/>
  <c r="Y12" i="73"/>
  <c r="Y11" i="73"/>
  <c r="Y10" i="73"/>
  <c r="Y9" i="73"/>
  <c r="Y8" i="73"/>
  <c r="Y6" i="73"/>
  <c r="U5" i="73"/>
  <c r="U39" i="73"/>
  <c r="U38" i="73"/>
  <c r="U37" i="73"/>
  <c r="U34" i="73"/>
  <c r="U33" i="73"/>
  <c r="U29" i="73"/>
  <c r="U21" i="73"/>
  <c r="U17" i="73"/>
  <c r="U14" i="73"/>
  <c r="U13" i="73"/>
  <c r="U12" i="73"/>
  <c r="U11" i="73"/>
  <c r="U10" i="73"/>
  <c r="U9" i="73"/>
  <c r="U8" i="73"/>
  <c r="U6" i="73"/>
  <c r="Q5" i="73"/>
  <c r="Q27" i="73"/>
  <c r="Q17" i="73"/>
  <c r="Q14" i="73"/>
  <c r="Q13" i="73"/>
  <c r="Q11" i="73"/>
  <c r="Q6" i="73"/>
  <c r="M9" i="73"/>
  <c r="AF5" i="73"/>
  <c r="AF48" i="73"/>
  <c r="AF47" i="73"/>
  <c r="AF46" i="73"/>
  <c r="AF45" i="73"/>
  <c r="AF44" i="73"/>
  <c r="AF43" i="73"/>
  <c r="AF42" i="73"/>
  <c r="AF41" i="73"/>
  <c r="AF40" i="73"/>
  <c r="AF39" i="73"/>
  <c r="AF38" i="73"/>
  <c r="AF37" i="73"/>
  <c r="AF36" i="73"/>
  <c r="AF35" i="73"/>
  <c r="AF34" i="73"/>
  <c r="AF33" i="73"/>
  <c r="AF31" i="73"/>
  <c r="AF30" i="73"/>
  <c r="AF29" i="73"/>
  <c r="AF28" i="73"/>
  <c r="AF23" i="73"/>
  <c r="AF22" i="73"/>
  <c r="AF21" i="73"/>
  <c r="AF20" i="73"/>
  <c r="AF19" i="73"/>
  <c r="AF18" i="73"/>
  <c r="AF17" i="73"/>
  <c r="AF16" i="73"/>
  <c r="AF15" i="73"/>
  <c r="AF14" i="73"/>
  <c r="AF13" i="73"/>
  <c r="AF12" i="73"/>
  <c r="AF11" i="73"/>
  <c r="AF10" i="73"/>
  <c r="AF9" i="73"/>
  <c r="AF8" i="73"/>
  <c r="AF6" i="73"/>
  <c r="AB5" i="73"/>
  <c r="AB39" i="73"/>
  <c r="AB35" i="73"/>
  <c r="AB34" i="73"/>
  <c r="AB33" i="73"/>
  <c r="AB29" i="73"/>
  <c r="AB21" i="73"/>
  <c r="AB17" i="73"/>
  <c r="AB15" i="73"/>
  <c r="AB14" i="73"/>
  <c r="AB13" i="73"/>
  <c r="AB12" i="73"/>
  <c r="AB11" i="73"/>
  <c r="AB10" i="73"/>
  <c r="AB9" i="73"/>
  <c r="AB8" i="73"/>
  <c r="AB6" i="73"/>
  <c r="X5" i="73"/>
  <c r="X48" i="73"/>
  <c r="X47" i="73"/>
  <c r="X46" i="73"/>
  <c r="X45" i="73"/>
  <c r="X44" i="73"/>
  <c r="X43" i="73"/>
  <c r="X42" i="73"/>
  <c r="X41" i="73"/>
  <c r="X40" i="73"/>
  <c r="X39" i="73"/>
  <c r="X35" i="73"/>
  <c r="X34" i="73"/>
  <c r="X33" i="73"/>
  <c r="X30" i="73"/>
  <c r="X29" i="73"/>
  <c r="X21" i="73"/>
  <c r="X17" i="73"/>
  <c r="X14" i="73"/>
  <c r="X13" i="73"/>
  <c r="X12" i="73"/>
  <c r="X11" i="73"/>
  <c r="X10" i="73"/>
  <c r="X9" i="73"/>
  <c r="X8" i="73"/>
  <c r="X6" i="73"/>
  <c r="T5" i="73"/>
  <c r="T39" i="73"/>
  <c r="T38" i="73"/>
  <c r="T37" i="73"/>
  <c r="T34" i="73"/>
  <c r="T33" i="73"/>
  <c r="T29" i="73"/>
  <c r="T21" i="73"/>
  <c r="T17" i="73"/>
  <c r="T14" i="73"/>
  <c r="T13" i="73"/>
  <c r="T12" i="73"/>
  <c r="T11" i="73"/>
  <c r="T10" i="73"/>
  <c r="T9" i="73"/>
  <c r="T8" i="73"/>
  <c r="T6" i="73"/>
  <c r="P5" i="73"/>
  <c r="P27" i="73"/>
  <c r="P17" i="73"/>
  <c r="P14" i="73"/>
  <c r="P13" i="73"/>
  <c r="P11" i="73"/>
  <c r="P6" i="73"/>
  <c r="L9" i="73"/>
  <c r="K9" i="73"/>
  <c r="AE48" i="73"/>
  <c r="AE47" i="73"/>
  <c r="AE46" i="73"/>
  <c r="AE45" i="73"/>
  <c r="AE44" i="73"/>
  <c r="AE43" i="73"/>
  <c r="AE42" i="73"/>
  <c r="AE41" i="73"/>
  <c r="AE40" i="73"/>
  <c r="AE39" i="73"/>
  <c r="AE38" i="73"/>
  <c r="AE37" i="73"/>
  <c r="AE36" i="73"/>
  <c r="AE35" i="73"/>
  <c r="AE34" i="73"/>
  <c r="AE33" i="73"/>
  <c r="AE31" i="73"/>
  <c r="AE30" i="73"/>
  <c r="AE29" i="73"/>
  <c r="AE28" i="73"/>
  <c r="AE23" i="73"/>
  <c r="AE22" i="73"/>
  <c r="AE21" i="73"/>
  <c r="AE20" i="73"/>
  <c r="AE19" i="73"/>
  <c r="AE18" i="73"/>
  <c r="AE17" i="73"/>
  <c r="AE16" i="73"/>
  <c r="AE15" i="73"/>
  <c r="AE14" i="73"/>
  <c r="AE13" i="73"/>
  <c r="AE12" i="73"/>
  <c r="AE11" i="73"/>
  <c r="AE10" i="73"/>
  <c r="AE9" i="73"/>
  <c r="AE8" i="73"/>
  <c r="AE5" i="73"/>
  <c r="AA5" i="73"/>
  <c r="S5" i="73"/>
  <c r="O5" i="73"/>
  <c r="AA39" i="73"/>
  <c r="AA35" i="73"/>
  <c r="AA34" i="73"/>
  <c r="AA33" i="73"/>
  <c r="AA29" i="73"/>
  <c r="AA21" i="73"/>
  <c r="AA17" i="73"/>
  <c r="AA15" i="73"/>
  <c r="AA14" i="73"/>
  <c r="AA13" i="73"/>
  <c r="AA12" i="73"/>
  <c r="AA11" i="73"/>
  <c r="AA10" i="73"/>
  <c r="AA9" i="73"/>
  <c r="AA8" i="73"/>
  <c r="W5" i="73"/>
  <c r="W48" i="73"/>
  <c r="W47" i="73"/>
  <c r="W46" i="73"/>
  <c r="W45" i="73"/>
  <c r="W44" i="73"/>
  <c r="W43" i="73"/>
  <c r="W42" i="73"/>
  <c r="W41" i="73"/>
  <c r="W40" i="73"/>
  <c r="W39" i="73"/>
  <c r="W35" i="73"/>
  <c r="W34" i="73"/>
  <c r="W33" i="73"/>
  <c r="W30" i="73"/>
  <c r="W29" i="73"/>
  <c r="W21" i="73"/>
  <c r="W17" i="73"/>
  <c r="W14" i="73"/>
  <c r="W13" i="73"/>
  <c r="W12" i="73"/>
  <c r="W11" i="73"/>
  <c r="W10" i="73"/>
  <c r="W9" i="73"/>
  <c r="W8" i="73"/>
  <c r="S39" i="73"/>
  <c r="S37" i="73"/>
  <c r="S34" i="73"/>
  <c r="S33" i="73"/>
  <c r="S29" i="73"/>
  <c r="S21" i="73"/>
  <c r="S17" i="73"/>
  <c r="S14" i="73"/>
  <c r="S13" i="73"/>
  <c r="S12" i="73"/>
  <c r="S11" i="73"/>
  <c r="S10" i="73"/>
  <c r="S9" i="73"/>
  <c r="S8" i="73"/>
  <c r="O27" i="73"/>
  <c r="O17" i="73"/>
  <c r="O14" i="73"/>
  <c r="O13" i="73"/>
  <c r="O11" i="73"/>
  <c r="K67" i="73"/>
  <c r="K66" i="73"/>
  <c r="AE49" i="73"/>
  <c r="AA49" i="73"/>
  <c r="W49" i="73"/>
  <c r="S49" i="73"/>
  <c r="K49" i="73"/>
  <c r="G49" i="73"/>
  <c r="S48" i="73"/>
  <c r="K48" i="73"/>
  <c r="G48" i="73"/>
  <c r="S47" i="73"/>
  <c r="O47" i="73"/>
  <c r="K47" i="73"/>
  <c r="G47" i="73"/>
  <c r="K46" i="73"/>
  <c r="S45" i="73"/>
  <c r="O45" i="73"/>
  <c r="K45" i="73"/>
  <c r="AA44" i="73"/>
  <c r="S44" i="73"/>
  <c r="K44" i="73"/>
  <c r="S43" i="73"/>
  <c r="O43" i="73"/>
  <c r="K43" i="73"/>
  <c r="S42" i="73"/>
  <c r="O42" i="73"/>
  <c r="K42" i="73"/>
  <c r="G42" i="73"/>
  <c r="S41" i="73"/>
  <c r="O41" i="73"/>
  <c r="K41" i="73"/>
  <c r="S40" i="73"/>
  <c r="K40" i="73"/>
  <c r="O39" i="73"/>
  <c r="P39" i="73"/>
  <c r="AA38" i="73"/>
  <c r="W38" i="73"/>
  <c r="S38" i="73"/>
  <c r="K38" i="73"/>
  <c r="AA37" i="73"/>
  <c r="W37" i="73"/>
  <c r="O37" i="73"/>
  <c r="AD37" i="73"/>
  <c r="R37" i="73"/>
  <c r="N37" i="73"/>
  <c r="AB37" i="73"/>
  <c r="X37" i="73"/>
  <c r="P37" i="73"/>
  <c r="L37" i="73"/>
  <c r="AC37" i="73"/>
  <c r="Q37" i="73"/>
  <c r="AA36" i="73"/>
  <c r="W36" i="73"/>
  <c r="O36" i="73"/>
  <c r="S35" i="73"/>
  <c r="K35" i="73"/>
  <c r="G35" i="73"/>
  <c r="V35" i="73"/>
  <c r="R35" i="73"/>
  <c r="N35" i="73"/>
  <c r="J35" i="73"/>
  <c r="T35" i="73"/>
  <c r="P35" i="73"/>
  <c r="L35" i="73"/>
  <c r="H35" i="73"/>
  <c r="U35" i="73"/>
  <c r="Q35" i="73"/>
  <c r="M35" i="73"/>
  <c r="I35" i="73"/>
  <c r="K34" i="73"/>
  <c r="G34" i="73"/>
  <c r="K33" i="73"/>
  <c r="AE32" i="73"/>
  <c r="AA32" i="73"/>
  <c r="O32" i="73"/>
  <c r="W31" i="73"/>
  <c r="O31" i="73"/>
  <c r="AA30" i="73"/>
  <c r="O30" i="73"/>
  <c r="K30" i="73"/>
  <c r="AD30" i="73"/>
  <c r="R30" i="73"/>
  <c r="N30" i="73"/>
  <c r="AB30" i="73"/>
  <c r="P30" i="73"/>
  <c r="L30" i="73"/>
  <c r="AC30" i="73"/>
  <c r="U30" i="73"/>
  <c r="Q30" i="73"/>
  <c r="M30" i="73"/>
  <c r="O29" i="73"/>
  <c r="L29" i="73"/>
  <c r="W28" i="73"/>
  <c r="S28" i="73"/>
  <c r="O28" i="73"/>
  <c r="AA27" i="73"/>
  <c r="W27" i="73"/>
  <c r="S27" i="73"/>
  <c r="AE26" i="73"/>
  <c r="W26" i="73"/>
  <c r="O26" i="73"/>
  <c r="AD26" i="73"/>
  <c r="N26" i="73"/>
  <c r="AC26" i="73"/>
  <c r="M26" i="73"/>
  <c r="AE25" i="73"/>
  <c r="W25" i="73"/>
  <c r="O25" i="73"/>
  <c r="AD25" i="73"/>
  <c r="N25" i="73"/>
  <c r="AC25" i="73"/>
  <c r="AA24" i="73"/>
  <c r="S24" i="73"/>
  <c r="O24" i="73"/>
  <c r="K24" i="73"/>
  <c r="W23" i="73"/>
  <c r="O23" i="73"/>
  <c r="AA22" i="73"/>
  <c r="W22" i="73"/>
  <c r="O22" i="73"/>
  <c r="O21" i="73"/>
  <c r="N21" i="73"/>
  <c r="M21" i="73"/>
  <c r="AA20" i="73"/>
  <c r="W20" i="73"/>
  <c r="O20" i="73"/>
  <c r="AA19" i="73"/>
  <c r="W19" i="73"/>
  <c r="O19" i="73"/>
  <c r="K19" i="73"/>
  <c r="W18" i="73"/>
  <c r="O18" i="73"/>
  <c r="K17" i="73"/>
  <c r="AA16" i="73"/>
  <c r="W16" i="73"/>
  <c r="O16" i="73"/>
  <c r="W15" i="73"/>
  <c r="O15" i="73"/>
  <c r="R15" i="73"/>
  <c r="N15" i="73"/>
  <c r="X15" i="73"/>
  <c r="P15" i="73"/>
  <c r="L15" i="73"/>
  <c r="U15" i="73"/>
  <c r="Q15" i="73"/>
  <c r="M15" i="73"/>
  <c r="O12" i="73"/>
  <c r="K12" i="73"/>
  <c r="K11" i="73"/>
  <c r="O10" i="73"/>
  <c r="O8" i="73"/>
  <c r="K8" i="73"/>
  <c r="P8" i="73"/>
  <c r="AE6" i="73"/>
  <c r="AA6" i="73"/>
  <c r="W6" i="73"/>
  <c r="S6" i="73"/>
  <c r="O6" i="73"/>
  <c r="Y29" i="83"/>
  <c r="Y30" i="83" s="1"/>
  <c r="Y31" i="83" s="1"/>
  <c r="X29" i="83"/>
  <c r="X30" i="83" s="1"/>
  <c r="X31" i="83" s="1"/>
  <c r="W29" i="83"/>
  <c r="W30" i="83" s="1"/>
  <c r="W31" i="83" s="1"/>
  <c r="V29" i="83"/>
  <c r="V30" i="83" s="1"/>
  <c r="V31" i="83" s="1"/>
  <c r="U29" i="83"/>
  <c r="U30" i="83" s="1"/>
  <c r="U31" i="83" s="1"/>
  <c r="T29" i="83"/>
  <c r="T30" i="83" s="1"/>
  <c r="T31" i="83" s="1"/>
  <c r="S29" i="83"/>
  <c r="S30" i="83"/>
  <c r="S31" i="83" s="1"/>
  <c r="R29" i="83"/>
  <c r="R30" i="83" s="1"/>
  <c r="R31" i="83" s="1"/>
  <c r="Q29" i="83"/>
  <c r="Q30" i="83" s="1"/>
  <c r="Q31" i="83" s="1"/>
  <c r="P29" i="83"/>
  <c r="P30" i="83" s="1"/>
  <c r="P31" i="83" s="1"/>
  <c r="O29" i="83"/>
  <c r="O30" i="83" s="1"/>
  <c r="O31" i="83" s="1"/>
  <c r="N29" i="83"/>
  <c r="N30" i="83" s="1"/>
  <c r="N31" i="83" s="1"/>
  <c r="M29" i="83"/>
  <c r="M30" i="83" s="1"/>
  <c r="M31" i="83" s="1"/>
  <c r="L29" i="83"/>
  <c r="L30" i="83" s="1"/>
  <c r="L31" i="83" s="1"/>
  <c r="K70" i="73"/>
  <c r="K68" i="73"/>
  <c r="O50" i="73"/>
  <c r="O48" i="73"/>
  <c r="G46" i="73"/>
  <c r="O46" i="73"/>
  <c r="O44" i="73"/>
  <c r="G44" i="73"/>
  <c r="G43" i="73"/>
  <c r="G40" i="73"/>
  <c r="Q44" i="73" l="1"/>
  <c r="L39" i="73"/>
  <c r="M8" i="73"/>
  <c r="M37" i="73"/>
  <c r="M39" i="73"/>
  <c r="N39" i="73"/>
  <c r="N17" i="73"/>
  <c r="Y25" i="73"/>
  <c r="P25" i="73"/>
  <c r="AF25" i="73"/>
  <c r="P26" i="73"/>
  <c r="AF26" i="73"/>
  <c r="M27" i="73"/>
  <c r="AG27" i="73"/>
  <c r="AB27" i="73"/>
  <c r="Z27" i="73"/>
  <c r="Q29" i="73"/>
  <c r="R29" i="73"/>
  <c r="Q32" i="73"/>
  <c r="X32" i="73"/>
  <c r="R32" i="73"/>
  <c r="Q39" i="73"/>
  <c r="R39" i="73"/>
  <c r="Q8" i="73"/>
  <c r="L8" i="73"/>
  <c r="N8" i="73"/>
  <c r="M17" i="73"/>
  <c r="Q25" i="73"/>
  <c r="AG25" i="73"/>
  <c r="X25" i="73"/>
  <c r="R25" i="73"/>
  <c r="AH25" i="73"/>
  <c r="Q26" i="73"/>
  <c r="AG26" i="73"/>
  <c r="X26" i="73"/>
  <c r="R26" i="73"/>
  <c r="AH26" i="73"/>
  <c r="Y27" i="73"/>
  <c r="T27" i="73"/>
  <c r="N27" i="73"/>
  <c r="AH27" i="73"/>
  <c r="P29" i="73"/>
  <c r="Y32" i="73"/>
  <c r="P32" i="73"/>
  <c r="K31" i="83"/>
  <c r="L21" i="73"/>
  <c r="U25" i="73"/>
  <c r="L25" i="73"/>
  <c r="AB25" i="73"/>
  <c r="V25" i="73"/>
  <c r="U26" i="73"/>
  <c r="L26" i="73"/>
  <c r="AB26" i="73"/>
  <c r="M29" i="73"/>
  <c r="N29" i="73"/>
  <c r="P47" i="73"/>
  <c r="W32" i="73"/>
  <c r="L66" i="73"/>
  <c r="M6" i="73"/>
  <c r="N6" i="73"/>
  <c r="M14" i="73"/>
  <c r="N14" i="73"/>
  <c r="I34" i="73"/>
  <c r="Q34" i="73"/>
  <c r="L34" i="73"/>
  <c r="J34" i="73"/>
  <c r="R34" i="73"/>
  <c r="M41" i="73"/>
  <c r="U41" i="73"/>
  <c r="H41" i="73"/>
  <c r="P41" i="73"/>
  <c r="AB41" i="73"/>
  <c r="N41" i="73"/>
  <c r="M66" i="73"/>
  <c r="R8" i="73"/>
  <c r="L6" i="73"/>
  <c r="P7" i="73"/>
  <c r="L14" i="73"/>
  <c r="M33" i="73"/>
  <c r="H33" i="73"/>
  <c r="P33" i="73"/>
  <c r="N33" i="73"/>
  <c r="N66" i="73"/>
  <c r="M5" i="73"/>
  <c r="N5" i="73"/>
  <c r="M28" i="73"/>
  <c r="U28" i="73"/>
  <c r="AC28" i="73"/>
  <c r="P28" i="73"/>
  <c r="X28" i="73"/>
  <c r="N28" i="73"/>
  <c r="AD28" i="73"/>
  <c r="Q18" i="73"/>
  <c r="L18" i="73"/>
  <c r="T18" i="73"/>
  <c r="AB18" i="73"/>
  <c r="U18" i="73"/>
  <c r="N18" i="73"/>
  <c r="V18" i="73"/>
  <c r="AD18" i="73"/>
  <c r="Q31" i="73"/>
  <c r="Y31" i="73"/>
  <c r="L31" i="73"/>
  <c r="AB31" i="73"/>
  <c r="R31" i="73"/>
  <c r="Z31" i="73"/>
  <c r="R23" i="73"/>
  <c r="M18" i="73"/>
  <c r="AC18" i="73"/>
  <c r="P18" i="73"/>
  <c r="X18" i="73"/>
  <c r="R18" i="73"/>
  <c r="Q28" i="73"/>
  <c r="L28" i="73"/>
  <c r="AB28" i="73"/>
  <c r="R28" i="73"/>
  <c r="I24" i="73"/>
  <c r="Q24" i="73"/>
  <c r="Y24" i="73"/>
  <c r="AG24" i="73"/>
  <c r="L24" i="73"/>
  <c r="AB24" i="73"/>
  <c r="R24" i="73"/>
  <c r="AH24" i="73"/>
  <c r="Q23" i="73"/>
  <c r="Y23" i="73"/>
  <c r="L23" i="73"/>
  <c r="N23" i="73"/>
  <c r="P23" i="73"/>
  <c r="V23" i="73"/>
  <c r="Q20" i="73"/>
  <c r="Y20" i="73"/>
  <c r="X23" i="73"/>
  <c r="AD23" i="73"/>
  <c r="T20" i="73"/>
  <c r="AB20" i="73"/>
  <c r="R20" i="73"/>
  <c r="Z20" i="73"/>
  <c r="AG32" i="73"/>
  <c r="AF32" i="73"/>
  <c r="AH32" i="73"/>
  <c r="M32" i="73"/>
  <c r="L32" i="73"/>
  <c r="N32" i="73"/>
  <c r="Q32" i="75"/>
  <c r="AC32" i="73"/>
  <c r="AB32" i="73"/>
  <c r="AD32" i="73"/>
  <c r="U32" i="73"/>
  <c r="V32" i="73"/>
  <c r="M43" i="73"/>
  <c r="U43" i="73"/>
  <c r="H43" i="73"/>
  <c r="P43" i="73"/>
  <c r="AB43" i="73"/>
  <c r="N43" i="73"/>
  <c r="V43" i="73"/>
  <c r="M16" i="73"/>
  <c r="U16" i="73"/>
  <c r="AC16" i="73"/>
  <c r="P16" i="73"/>
  <c r="X16" i="73"/>
  <c r="N16" i="73"/>
  <c r="AD16" i="73"/>
  <c r="L5" i="73"/>
  <c r="Q36" i="73"/>
  <c r="Y36" i="73"/>
  <c r="L36" i="73"/>
  <c r="AB36" i="73"/>
  <c r="R36" i="73"/>
  <c r="M34" i="73"/>
  <c r="H34" i="73"/>
  <c r="P34" i="73"/>
  <c r="N34" i="73"/>
  <c r="I33" i="73"/>
  <c r="Q33" i="73"/>
  <c r="L33" i="73"/>
  <c r="J33" i="73"/>
  <c r="R33" i="73"/>
  <c r="Q21" i="73"/>
  <c r="P21" i="73"/>
  <c r="R21" i="73"/>
  <c r="U27" i="73"/>
  <c r="AC27" i="73"/>
  <c r="L27" i="73"/>
  <c r="X27" i="73"/>
  <c r="AF27" i="73"/>
  <c r="V27" i="73"/>
  <c r="AD27" i="73"/>
  <c r="M38" i="73"/>
  <c r="P38" i="73"/>
  <c r="AB38" i="73"/>
  <c r="N38" i="73"/>
  <c r="Z38" i="73"/>
  <c r="M36" i="73"/>
  <c r="U36" i="73"/>
  <c r="AC36" i="73"/>
  <c r="P36" i="73"/>
  <c r="X36" i="73"/>
  <c r="N36" i="73"/>
  <c r="V36" i="73"/>
  <c r="AD36" i="73"/>
  <c r="I41" i="73"/>
  <c r="Q41" i="73"/>
  <c r="AC41" i="73"/>
  <c r="L41" i="73"/>
  <c r="T41" i="73"/>
  <c r="J41" i="73"/>
  <c r="R41" i="73"/>
  <c r="AD41" i="73"/>
  <c r="Q38" i="73"/>
  <c r="AC38" i="73"/>
  <c r="L38" i="73"/>
  <c r="X38" i="73"/>
  <c r="R38" i="73"/>
  <c r="M31" i="73"/>
  <c r="M24" i="73"/>
  <c r="U24" i="73"/>
  <c r="AC24" i="73"/>
  <c r="H24" i="73"/>
  <c r="P24" i="73"/>
  <c r="X24" i="73"/>
  <c r="AF24" i="73"/>
  <c r="N24" i="73"/>
  <c r="AD24" i="73"/>
  <c r="M22" i="73"/>
  <c r="U22" i="73"/>
  <c r="AC22" i="73"/>
  <c r="P22" i="73"/>
  <c r="X22" i="73"/>
  <c r="N22" i="73"/>
  <c r="V22" i="73"/>
  <c r="U31" i="73"/>
  <c r="AC31" i="73"/>
  <c r="P31" i="73"/>
  <c r="X31" i="73"/>
  <c r="N31" i="73"/>
  <c r="V31" i="73"/>
  <c r="AD31" i="73"/>
  <c r="Q22" i="73"/>
  <c r="Y22" i="73"/>
  <c r="T22" i="73"/>
  <c r="R22" i="73"/>
  <c r="Z22" i="73"/>
  <c r="L22" i="73"/>
  <c r="AD22" i="73"/>
  <c r="L20" i="73"/>
  <c r="M20" i="73"/>
  <c r="U20" i="73"/>
  <c r="AC20" i="73"/>
  <c r="P20" i="73"/>
  <c r="X20" i="73"/>
  <c r="N20" i="73"/>
  <c r="V20" i="73"/>
  <c r="AD20" i="73"/>
  <c r="U48" i="73"/>
  <c r="H48" i="73"/>
  <c r="AB48" i="73"/>
  <c r="V48" i="73"/>
  <c r="AD38" i="73"/>
  <c r="Q43" i="73"/>
  <c r="AC43" i="73"/>
  <c r="T43" i="73"/>
  <c r="J43" i="73"/>
  <c r="R43" i="73"/>
  <c r="AD43" i="73"/>
  <c r="L43" i="73"/>
  <c r="R30" i="75"/>
  <c r="U30" i="75"/>
  <c r="S35" i="75"/>
  <c r="L17" i="73"/>
  <c r="I49" i="73"/>
  <c r="Q49" i="73"/>
  <c r="Y49" i="73"/>
  <c r="T49" i="73"/>
  <c r="AB49" i="73"/>
  <c r="J49" i="73"/>
  <c r="R49" i="73"/>
  <c r="Z49" i="73"/>
  <c r="AH49" i="73"/>
  <c r="I45" i="73"/>
  <c r="AC45" i="73"/>
  <c r="T45" i="73"/>
  <c r="J45" i="73"/>
  <c r="AD45" i="73"/>
  <c r="Q17" i="75"/>
  <c r="Q9" i="73"/>
  <c r="R9" i="73"/>
  <c r="P9" i="73"/>
  <c r="S43" i="75"/>
  <c r="Q73" i="75"/>
  <c r="S46" i="73"/>
  <c r="L67" i="73"/>
  <c r="I50" i="73"/>
  <c r="Q50" i="73"/>
  <c r="Y50" i="73"/>
  <c r="AG50" i="73"/>
  <c r="T50" i="73"/>
  <c r="AB50" i="73"/>
  <c r="J50" i="73"/>
  <c r="R50" i="73"/>
  <c r="Z50" i="73"/>
  <c r="AH50" i="73"/>
  <c r="P48" i="73"/>
  <c r="L45" i="73"/>
  <c r="U44" i="73"/>
  <c r="H44" i="73"/>
  <c r="P44" i="73"/>
  <c r="AB44" i="73"/>
  <c r="V44" i="73"/>
  <c r="R37" i="75"/>
  <c r="K71" i="73"/>
  <c r="O49" i="73"/>
  <c r="M48" i="73"/>
  <c r="N48" i="73"/>
  <c r="I48" i="73"/>
  <c r="Q48" i="73"/>
  <c r="AC48" i="73"/>
  <c r="T48" i="73"/>
  <c r="J48" i="73"/>
  <c r="R48" i="73"/>
  <c r="AD48" i="73"/>
  <c r="Q45" i="73"/>
  <c r="R45" i="73"/>
  <c r="R44" i="73"/>
  <c r="M65" i="73"/>
  <c r="N65" i="73"/>
  <c r="G50" i="74"/>
  <c r="I51" i="73"/>
  <c r="Q51" i="73"/>
  <c r="Y51" i="73"/>
  <c r="AG51" i="73"/>
  <c r="T51" i="73"/>
  <c r="AB51" i="73"/>
  <c r="J51" i="73"/>
  <c r="R51" i="73"/>
  <c r="Z51" i="73"/>
  <c r="AH51" i="73"/>
  <c r="U47" i="73"/>
  <c r="H47" i="73"/>
  <c r="AB47" i="73"/>
  <c r="V47" i="73"/>
  <c r="J47" i="73"/>
  <c r="R47" i="73"/>
  <c r="AD47" i="73"/>
  <c r="M42" i="73"/>
  <c r="U42" i="73"/>
  <c r="H42" i="73"/>
  <c r="P42" i="73"/>
  <c r="AB42" i="73"/>
  <c r="N42" i="73"/>
  <c r="V42" i="73"/>
  <c r="N47" i="73"/>
  <c r="U51" i="73"/>
  <c r="AC51" i="73"/>
  <c r="H51" i="73"/>
  <c r="X51" i="73"/>
  <c r="AF51" i="73"/>
  <c r="V51" i="73"/>
  <c r="AD51" i="73"/>
  <c r="N67" i="73"/>
  <c r="L72" i="73"/>
  <c r="N72" i="73"/>
  <c r="L50" i="73"/>
  <c r="U45" i="73"/>
  <c r="H45" i="73"/>
  <c r="P45" i="73"/>
  <c r="AB45" i="73"/>
  <c r="V45" i="73"/>
  <c r="M40" i="73"/>
  <c r="U40" i="73"/>
  <c r="H40" i="73"/>
  <c r="P40" i="73"/>
  <c r="AB40" i="73"/>
  <c r="N40" i="73"/>
  <c r="M23" i="73"/>
  <c r="U23" i="73"/>
  <c r="AC23" i="73"/>
  <c r="AB23" i="73"/>
  <c r="AB22" i="73"/>
  <c r="Q16" i="73"/>
  <c r="Y16" i="73"/>
  <c r="L16" i="73"/>
  <c r="T16" i="73"/>
  <c r="AB16" i="73"/>
  <c r="R16" i="73"/>
  <c r="Z16" i="73"/>
  <c r="M11" i="73"/>
  <c r="N11" i="73"/>
  <c r="Q7" i="73"/>
  <c r="R7" i="73"/>
  <c r="Q10" i="73"/>
  <c r="P10" i="73"/>
  <c r="R10" i="73"/>
  <c r="M71" i="73"/>
  <c r="N71" i="73"/>
  <c r="V41" i="73"/>
  <c r="Y38" i="73"/>
  <c r="Y37" i="73"/>
  <c r="Z37" i="73"/>
  <c r="U37" i="75"/>
  <c r="T36" i="73"/>
  <c r="Z36" i="73"/>
  <c r="T32" i="73"/>
  <c r="Z32" i="73"/>
  <c r="T32" i="75"/>
  <c r="T31" i="73"/>
  <c r="V28" i="73"/>
  <c r="Y28" i="73"/>
  <c r="T28" i="73"/>
  <c r="Z28" i="73"/>
  <c r="R26" i="75"/>
  <c r="Y26" i="73"/>
  <c r="T26" i="73"/>
  <c r="V26" i="73"/>
  <c r="Z26" i="73"/>
  <c r="T26" i="75"/>
  <c r="M25" i="73"/>
  <c r="T25" i="73"/>
  <c r="Z25" i="73"/>
  <c r="T24" i="73"/>
  <c r="J24" i="73"/>
  <c r="Z24" i="73"/>
  <c r="V24" i="73"/>
  <c r="Q19" i="73"/>
  <c r="Y19" i="73"/>
  <c r="L19" i="73"/>
  <c r="T19" i="73"/>
  <c r="AB19" i="73"/>
  <c r="R19" i="73"/>
  <c r="Z19" i="73"/>
  <c r="Y18" i="73"/>
  <c r="Z18" i="73"/>
  <c r="V16" i="73"/>
  <c r="R15" i="75"/>
  <c r="T15" i="73"/>
  <c r="V15" i="73"/>
  <c r="T15" i="75"/>
  <c r="Y15" i="73"/>
  <c r="Z15" i="73"/>
  <c r="Q12" i="73"/>
  <c r="P12" i="73"/>
  <c r="R12" i="73"/>
  <c r="L48" i="73"/>
  <c r="M72" i="73"/>
  <c r="V40" i="73"/>
  <c r="T30" i="73"/>
  <c r="V30" i="73"/>
  <c r="L13" i="73"/>
  <c r="M13" i="73"/>
  <c r="N13" i="73"/>
  <c r="M12" i="73"/>
  <c r="L12" i="73"/>
  <c r="N12" i="73"/>
  <c r="L11" i="73"/>
  <c r="M10" i="73"/>
  <c r="L10" i="73"/>
  <c r="N10" i="73"/>
  <c r="T23" i="73"/>
  <c r="Z23" i="73"/>
  <c r="M19" i="73"/>
  <c r="U19" i="73"/>
  <c r="AC19" i="73"/>
  <c r="P19" i="73"/>
  <c r="X19" i="73"/>
  <c r="N19" i="73"/>
  <c r="V19" i="73"/>
  <c r="AD19" i="73"/>
  <c r="M46" i="73"/>
  <c r="U46" i="73"/>
  <c r="H46" i="73"/>
  <c r="P46" i="73"/>
  <c r="AB46" i="73"/>
  <c r="N46" i="73"/>
  <c r="V46" i="73"/>
  <c r="M67" i="73"/>
  <c r="I46" i="73"/>
  <c r="Q46" i="73"/>
  <c r="AC46" i="73"/>
  <c r="L46" i="73"/>
  <c r="AD46" i="73"/>
  <c r="M44" i="73"/>
  <c r="N44" i="73"/>
  <c r="I44" i="73"/>
  <c r="AC44" i="73"/>
  <c r="L44" i="73"/>
  <c r="T44" i="73"/>
  <c r="J44" i="73"/>
  <c r="AD44" i="73"/>
  <c r="M50" i="73"/>
  <c r="U50" i="73"/>
  <c r="AC50" i="73"/>
  <c r="H50" i="73"/>
  <c r="P50" i="73"/>
  <c r="X50" i="73"/>
  <c r="AF50" i="73"/>
  <c r="N50" i="73"/>
  <c r="V50" i="73"/>
  <c r="AD50" i="73"/>
  <c r="L71" i="73"/>
  <c r="L70" i="73"/>
  <c r="L69" i="73"/>
  <c r="M47" i="73"/>
  <c r="I47" i="73"/>
  <c r="Q47" i="73"/>
  <c r="AC47" i="73"/>
  <c r="L47" i="73"/>
  <c r="T47" i="73"/>
  <c r="I43" i="73"/>
  <c r="Q42" i="73"/>
  <c r="AC42" i="73"/>
  <c r="L42" i="73"/>
  <c r="R42" i="73"/>
  <c r="AD42" i="73"/>
  <c r="K69" i="73"/>
  <c r="P51" i="73"/>
  <c r="L49" i="73"/>
  <c r="M49" i="73"/>
  <c r="U49" i="73"/>
  <c r="AC49" i="73"/>
  <c r="H49" i="73"/>
  <c r="P49" i="73"/>
  <c r="X49" i="73"/>
  <c r="AF49" i="73"/>
  <c r="V49" i="73"/>
  <c r="AD49" i="73"/>
  <c r="T46" i="73"/>
  <c r="R46" i="73"/>
  <c r="S52" i="75"/>
  <c r="R52" i="75"/>
  <c r="P52" i="75"/>
  <c r="Y52" i="75"/>
  <c r="T52" i="75"/>
  <c r="Q52" i="75"/>
  <c r="U52" i="75"/>
  <c r="L68" i="73"/>
  <c r="M68" i="73"/>
  <c r="N68" i="73"/>
  <c r="AG49" i="73"/>
  <c r="L65" i="73"/>
  <c r="M45" i="73"/>
  <c r="N45" i="73"/>
  <c r="M51" i="73"/>
  <c r="N51" i="73"/>
  <c r="N49" i="73"/>
  <c r="Q40" i="73"/>
  <c r="AC40" i="73"/>
  <c r="L40" i="73"/>
  <c r="R40" i="73"/>
  <c r="AD40" i="73"/>
  <c r="L51" i="73"/>
  <c r="Q14" i="75"/>
  <c r="Q15" i="75"/>
  <c r="Q18" i="75"/>
  <c r="U26" i="75"/>
  <c r="Q30" i="75"/>
  <c r="U32" i="75"/>
  <c r="R35" i="75"/>
  <c r="T37" i="75"/>
  <c r="S15" i="75"/>
  <c r="S20" i="75"/>
  <c r="S26" i="75"/>
  <c r="Q28" i="75"/>
  <c r="U28" i="75"/>
  <c r="Q29" i="75"/>
  <c r="S30" i="75"/>
  <c r="S31" i="75"/>
  <c r="S32" i="75"/>
  <c r="P35" i="75"/>
  <c r="Q37" i="75"/>
  <c r="P38" i="75"/>
  <c r="K15" i="73"/>
  <c r="K21" i="73"/>
  <c r="O7" i="73"/>
  <c r="O9" i="73"/>
  <c r="K13" i="73"/>
  <c r="K14" i="73"/>
  <c r="K16" i="73"/>
  <c r="S16" i="73"/>
  <c r="K18" i="73"/>
  <c r="S18" i="73"/>
  <c r="AA18" i="73"/>
  <c r="K5" i="73"/>
  <c r="S19" i="73"/>
  <c r="K20" i="73"/>
  <c r="S20" i="73"/>
  <c r="K22" i="73"/>
  <c r="S22" i="73"/>
  <c r="K23" i="73"/>
  <c r="S23" i="73"/>
  <c r="AA23" i="73"/>
  <c r="G24" i="73"/>
  <c r="W24" i="73"/>
  <c r="W86" i="73" s="1"/>
  <c r="AE24" i="73"/>
  <c r="K27" i="73"/>
  <c r="AE27" i="73"/>
  <c r="K28" i="73"/>
  <c r="AA28" i="73"/>
  <c r="K31" i="73"/>
  <c r="S31" i="73"/>
  <c r="AA31" i="73"/>
  <c r="G33" i="73"/>
  <c r="O33" i="73"/>
  <c r="O34" i="73"/>
  <c r="K36" i="73"/>
  <c r="S36" i="73"/>
  <c r="O38" i="73"/>
  <c r="K39" i="73"/>
  <c r="O40" i="73"/>
  <c r="R41" i="75"/>
  <c r="G41" i="73"/>
  <c r="AA41" i="73"/>
  <c r="U44" i="75"/>
  <c r="K6" i="73"/>
  <c r="K10" i="73"/>
  <c r="S15" i="73"/>
  <c r="K25" i="73"/>
  <c r="S25" i="73"/>
  <c r="AA25" i="73"/>
  <c r="K26" i="73"/>
  <c r="S26" i="73"/>
  <c r="AA26" i="73"/>
  <c r="K29" i="73"/>
  <c r="S30" i="73"/>
  <c r="K32" i="73"/>
  <c r="S32" i="73"/>
  <c r="O35" i="73"/>
  <c r="K37" i="73"/>
  <c r="AA40" i="73"/>
  <c r="T18" i="75"/>
  <c r="T23" i="75"/>
  <c r="S27" i="75"/>
  <c r="Q33" i="75"/>
  <c r="R36" i="75"/>
  <c r="T38" i="75"/>
  <c r="AA46" i="73"/>
  <c r="K65" i="73"/>
  <c r="G45" i="73"/>
  <c r="M69" i="73"/>
  <c r="N69" i="73"/>
  <c r="M70" i="73"/>
  <c r="N70" i="73"/>
  <c r="AA45" i="73"/>
  <c r="AA42" i="73"/>
  <c r="AA47" i="73"/>
  <c r="AA48" i="73"/>
  <c r="AA43" i="73"/>
  <c r="AR86" i="73"/>
  <c r="AR88" i="73" s="1"/>
  <c r="Q6" i="75" l="1"/>
  <c r="P24" i="75"/>
  <c r="T27" i="75"/>
  <c r="U36" i="75"/>
  <c r="R9" i="75"/>
  <c r="U27" i="75"/>
  <c r="S18" i="75"/>
  <c r="R39" i="75"/>
  <c r="P34" i="75"/>
  <c r="S28" i="75"/>
  <c r="R8" i="75"/>
  <c r="Q38" i="75"/>
  <c r="T25" i="75"/>
  <c r="V26" i="75"/>
  <c r="V25" i="75"/>
  <c r="Q39" i="75"/>
  <c r="T28" i="75"/>
  <c r="S25" i="75"/>
  <c r="S44" i="75"/>
  <c r="Q21" i="75"/>
  <c r="N86" i="73"/>
  <c r="N88" i="73" s="1"/>
  <c r="M86" i="73"/>
  <c r="M88" i="73" s="1"/>
  <c r="Q8" i="75"/>
  <c r="T22" i="75"/>
  <c r="U43" i="75"/>
  <c r="K86" i="73"/>
  <c r="Q20" i="75"/>
  <c r="Q66" i="75"/>
  <c r="T36" i="75"/>
  <c r="T31" i="75"/>
  <c r="R20" i="75"/>
  <c r="Q36" i="75"/>
  <c r="P33" i="75"/>
  <c r="U25" i="75"/>
  <c r="T24" i="75"/>
  <c r="R38" i="75"/>
  <c r="R24" i="75"/>
  <c r="T49" i="75"/>
  <c r="Q41" i="75"/>
  <c r="R29" i="75"/>
  <c r="U24" i="75"/>
  <c r="T5" i="75"/>
  <c r="S24" i="75"/>
  <c r="R18" i="75"/>
  <c r="U41" i="75"/>
  <c r="P41" i="75"/>
  <c r="U38" i="75"/>
  <c r="Q23" i="75"/>
  <c r="R7" i="75"/>
  <c r="R33" i="75"/>
  <c r="Q26" i="75"/>
  <c r="U18" i="75"/>
  <c r="S41" i="75"/>
  <c r="R25" i="75"/>
  <c r="R43" i="75"/>
  <c r="V32" i="75"/>
  <c r="Q34" i="75"/>
  <c r="R28" i="75"/>
  <c r="R23" i="75"/>
  <c r="R34" i="75"/>
  <c r="Q25" i="75"/>
  <c r="S23" i="75"/>
  <c r="U49" i="75"/>
  <c r="R32" i="75"/>
  <c r="P43" i="75"/>
  <c r="P44" i="75"/>
  <c r="S49" i="75"/>
  <c r="Q43" i="75"/>
  <c r="T19" i="75"/>
  <c r="U20" i="75"/>
  <c r="R42" i="75"/>
  <c r="Q22" i="75"/>
  <c r="R22" i="75"/>
  <c r="S22" i="75"/>
  <c r="Q24" i="75"/>
  <c r="V24" i="75"/>
  <c r="L86" i="73"/>
  <c r="L88" i="73" s="1"/>
  <c r="V27" i="75"/>
  <c r="R31" i="75"/>
  <c r="Q27" i="75"/>
  <c r="R21" i="75"/>
  <c r="R19" i="75"/>
  <c r="Q13" i="75"/>
  <c r="T20" i="75"/>
  <c r="Q16" i="75"/>
  <c r="S5" i="75"/>
  <c r="T16" i="75"/>
  <c r="R5" i="75"/>
  <c r="S16" i="75"/>
  <c r="U5" i="75"/>
  <c r="R16" i="75"/>
  <c r="U16" i="75"/>
  <c r="U23" i="75"/>
  <c r="U31" i="75"/>
  <c r="Q31" i="75"/>
  <c r="S19" i="75"/>
  <c r="U19" i="75"/>
  <c r="Q5" i="75"/>
  <c r="Q19" i="75"/>
  <c r="Q35" i="75"/>
  <c r="G86" i="73"/>
  <c r="S36" i="75"/>
  <c r="H86" i="73"/>
  <c r="H88" i="73" s="1"/>
  <c r="Q11" i="75"/>
  <c r="P42" i="75"/>
  <c r="P45" i="75"/>
  <c r="P49" i="75"/>
  <c r="V49" i="75"/>
  <c r="U48" i="75"/>
  <c r="S48" i="75"/>
  <c r="R49" i="75"/>
  <c r="R10" i="75"/>
  <c r="R48" i="75"/>
  <c r="P48" i="75"/>
  <c r="Q45" i="75"/>
  <c r="U45" i="75"/>
  <c r="AH86" i="73"/>
  <c r="AH88" i="73" s="1"/>
  <c r="P46" i="75"/>
  <c r="V51" i="75"/>
  <c r="Q67" i="75"/>
  <c r="S51" i="75"/>
  <c r="Q10" i="75"/>
  <c r="AG86" i="73"/>
  <c r="AE93" i="73" s="1"/>
  <c r="AF93" i="73" s="1"/>
  <c r="P47" i="75"/>
  <c r="Q44" i="75"/>
  <c r="S45" i="75"/>
  <c r="AB86" i="73"/>
  <c r="AB88" i="73" s="1"/>
  <c r="R44" i="75"/>
  <c r="AE86" i="73"/>
  <c r="T51" i="75"/>
  <c r="Q86" i="73"/>
  <c r="Q88" i="73" s="1"/>
  <c r="Q48" i="75"/>
  <c r="S42" i="75"/>
  <c r="AF86" i="73"/>
  <c r="AF88" i="73" s="1"/>
  <c r="R46" i="75"/>
  <c r="Q72" i="75"/>
  <c r="Q46" i="75"/>
  <c r="U86" i="73"/>
  <c r="W93" i="73" s="1"/>
  <c r="X93" i="73" s="1"/>
  <c r="P51" i="75"/>
  <c r="U51" i="75"/>
  <c r="R45" i="75"/>
  <c r="U22" i="75"/>
  <c r="X86" i="73"/>
  <c r="X88" i="73" s="1"/>
  <c r="R12" i="75"/>
  <c r="R86" i="73"/>
  <c r="R88" i="73" s="1"/>
  <c r="Q12" i="75"/>
  <c r="O86" i="73"/>
  <c r="Q51" i="75"/>
  <c r="P86" i="73"/>
  <c r="P88" i="73" s="1"/>
  <c r="Y86" i="73"/>
  <c r="AE91" i="73" s="1"/>
  <c r="Z86" i="73"/>
  <c r="Z88" i="73" s="1"/>
  <c r="J46" i="73"/>
  <c r="Q71" i="75"/>
  <c r="AC86" i="73"/>
  <c r="AE92" i="73" s="1"/>
  <c r="AF92" i="73" s="1"/>
  <c r="U46" i="75"/>
  <c r="S46" i="75"/>
  <c r="AP86" i="73"/>
  <c r="AP88" i="73" s="1"/>
  <c r="AT86" i="73"/>
  <c r="AT88" i="73" s="1"/>
  <c r="AI86" i="73"/>
  <c r="AS86" i="73"/>
  <c r="AS88" i="73" s="1"/>
  <c r="AN86" i="73"/>
  <c r="AN88" i="73" s="1"/>
  <c r="AQ86" i="73"/>
  <c r="R51" i="75"/>
  <c r="W85" i="75"/>
  <c r="W87" i="75" s="1"/>
  <c r="R47" i="75"/>
  <c r="AL86" i="73"/>
  <c r="AL88" i="73" s="1"/>
  <c r="Y85" i="75"/>
  <c r="Y87" i="75" s="1"/>
  <c r="T42" i="73"/>
  <c r="I42" i="73"/>
  <c r="J42" i="73"/>
  <c r="Q49" i="75"/>
  <c r="Q70" i="75"/>
  <c r="V86" i="73"/>
  <c r="V88" i="73" s="1"/>
  <c r="AD86" i="73"/>
  <c r="AD88" i="73" s="1"/>
  <c r="Q65" i="75"/>
  <c r="AJ86" i="73"/>
  <c r="AJ88" i="73" s="1"/>
  <c r="S47" i="75"/>
  <c r="U47" i="75"/>
  <c r="X85" i="75"/>
  <c r="X87" i="75" s="1"/>
  <c r="J40" i="73"/>
  <c r="AO86" i="73"/>
  <c r="AO88" i="73" s="1"/>
  <c r="T40" i="73"/>
  <c r="T86" i="73" s="1"/>
  <c r="T88" i="73" s="1"/>
  <c r="AK86" i="73"/>
  <c r="AK88" i="73" s="1"/>
  <c r="I40" i="73"/>
  <c r="AM86" i="73"/>
  <c r="S86" i="73"/>
  <c r="Q68" i="75"/>
  <c r="Q47" i="75"/>
  <c r="S50" i="75"/>
  <c r="U50" i="75"/>
  <c r="T50" i="75"/>
  <c r="P50" i="75"/>
  <c r="Q69" i="75"/>
  <c r="AA86" i="73"/>
  <c r="U40" i="75"/>
  <c r="R40" i="75"/>
  <c r="Q50" i="75"/>
  <c r="V50" i="75"/>
  <c r="R50" i="75"/>
  <c r="U42" i="75"/>
  <c r="Q42" i="75"/>
  <c r="P40" i="75"/>
  <c r="S40" i="75"/>
  <c r="Q40" i="75"/>
  <c r="T85" i="75" l="1"/>
  <c r="T87" i="75" s="1"/>
  <c r="V85" i="75"/>
  <c r="V87" i="75" s="1"/>
  <c r="AG88" i="73"/>
  <c r="AE88" i="73" s="1"/>
  <c r="AI88" i="73"/>
  <c r="AP91" i="73"/>
  <c r="AQ91" i="73" s="1"/>
  <c r="AM88" i="73"/>
  <c r="AP92" i="73"/>
  <c r="AQ92" i="73" s="1"/>
  <c r="AQ88" i="73"/>
  <c r="AP93" i="73"/>
  <c r="AQ93" i="73" s="1"/>
  <c r="G89" i="73"/>
  <c r="N11" i="72"/>
  <c r="I86" i="73"/>
  <c r="W91" i="73" s="1"/>
  <c r="L11" i="72" s="1"/>
  <c r="W92" i="73"/>
  <c r="M11" i="72" s="1"/>
  <c r="U88" i="73"/>
  <c r="S88" i="73" s="1"/>
  <c r="J86" i="73"/>
  <c r="J88" i="73" s="1"/>
  <c r="G91" i="73" s="1"/>
  <c r="P11" i="72"/>
  <c r="AC88" i="73"/>
  <c r="AA88" i="73" s="1"/>
  <c r="Y88" i="73"/>
  <c r="W88" i="73" s="1"/>
  <c r="O88" i="73"/>
  <c r="S85" i="75"/>
  <c r="S87" i="75" s="1"/>
  <c r="Q85" i="75"/>
  <c r="Q87" i="75" s="1"/>
  <c r="P85" i="75"/>
  <c r="P87" i="75" s="1"/>
  <c r="R85" i="75"/>
  <c r="R87" i="75" s="1"/>
  <c r="W90" i="73"/>
  <c r="K11" i="72" s="1"/>
  <c r="K88" i="73"/>
  <c r="O11" i="72"/>
  <c r="AF91" i="73"/>
  <c r="U85" i="75"/>
  <c r="U87" i="75" s="1"/>
  <c r="M90" i="73" l="1"/>
  <c r="X91" i="73"/>
  <c r="I88" i="73"/>
  <c r="G90" i="73" s="1"/>
  <c r="G93" i="73" s="1"/>
  <c r="X92" i="73"/>
  <c r="X90" i="73"/>
  <c r="Q88" i="75"/>
  <c r="O91" i="73" s="1"/>
  <c r="G88" i="73" l="1"/>
  <c r="O92" i="73" l="1"/>
  <c r="AB50" i="74" l="1"/>
  <c r="AB51" i="74" l="1"/>
  <c r="AB54" i="74"/>
  <c r="AB55" i="74" s="1"/>
  <c r="AF41" i="74" l="1"/>
  <c r="AF42" i="74"/>
  <c r="AG41" i="74" l="1"/>
  <c r="AH41" i="74"/>
  <c r="AF39" i="74" l="1"/>
  <c r="AF38" i="74"/>
  <c r="AH39" i="74" l="1"/>
  <c r="AF40" i="74"/>
  <c r="AF37" i="74"/>
  <c r="AH37" i="74" l="1"/>
  <c r="AG39" i="74"/>
  <c r="AG37" i="74" l="1"/>
  <c r="AF36" i="74"/>
  <c r="AF34" i="74" l="1"/>
  <c r="AF35" i="74" l="1"/>
  <c r="AH35" i="74" l="1"/>
  <c r="AG35" i="74"/>
  <c r="AF33" i="74" l="1"/>
  <c r="AH33" i="74" l="1"/>
  <c r="AG33" i="74"/>
  <c r="AF31" i="74" l="1"/>
  <c r="AH31" i="74" l="1"/>
  <c r="AF32" i="74"/>
  <c r="AG31" i="74" s="1"/>
  <c r="AF29" i="74" l="1"/>
  <c r="AH29" i="74" s="1"/>
  <c r="AF30" i="74" l="1"/>
  <c r="AG29" i="74" s="1"/>
  <c r="AF27" i="74" l="1"/>
  <c r="AH27" i="74" s="1"/>
  <c r="AF26" i="74" l="1"/>
  <c r="AF25" i="74" l="1"/>
  <c r="AG25" i="74" l="1"/>
  <c r="AH25" i="74"/>
  <c r="G43" i="148" l="1"/>
  <c r="AF24" i="74" s="1"/>
  <c r="AF7" i="74" l="1"/>
  <c r="AH7" i="74" s="1"/>
  <c r="AF8" i="74" l="1"/>
  <c r="AG7" i="74" s="1"/>
  <c r="AF10" i="74"/>
  <c r="AF16" i="74" l="1"/>
  <c r="AF21" i="74" l="1"/>
  <c r="AH21" i="74" s="1"/>
  <c r="N22" i="72"/>
  <c r="P22" i="72" l="1"/>
  <c r="AF20" i="74" l="1"/>
  <c r="AF22" i="74"/>
  <c r="AG21" i="74" s="1"/>
  <c r="AF12" i="74"/>
  <c r="AF18" i="74"/>
  <c r="AF14" i="74"/>
  <c r="O22" i="72"/>
  <c r="L22" i="72" l="1"/>
  <c r="M22" i="72" l="1"/>
  <c r="AF6" i="74" l="1"/>
  <c r="K22" i="72"/>
  <c r="G42" i="148" l="1"/>
  <c r="AF23" i="74" s="1"/>
  <c r="AH23" i="74" l="1"/>
  <c r="AG23" i="74"/>
  <c r="AF15" i="74" l="1"/>
  <c r="AF9" i="74" l="1"/>
  <c r="AG15" i="74"/>
  <c r="AH15" i="74"/>
  <c r="AF17" i="74" l="1"/>
  <c r="AF13" i="74"/>
  <c r="AF11" i="74"/>
  <c r="AG9" i="74"/>
  <c r="AH9" i="74"/>
  <c r="AF19" i="74"/>
  <c r="AG11" i="74" l="1"/>
  <c r="AH11" i="74"/>
  <c r="AH19" i="74"/>
  <c r="AG19" i="74"/>
  <c r="AH13" i="74"/>
  <c r="AG13" i="74"/>
  <c r="AH17" i="74"/>
  <c r="AG17" i="74"/>
  <c r="AF28" i="74" l="1"/>
  <c r="AG27" i="74" s="1"/>
  <c r="K43" i="174" l="1"/>
  <c r="X48" i="74" s="1"/>
  <c r="X45" i="74" l="1"/>
  <c r="V45" i="74"/>
  <c r="U45" i="74"/>
  <c r="S45" i="74" l="1"/>
  <c r="R46" i="74"/>
  <c r="R45" i="74"/>
  <c r="X46" i="74"/>
  <c r="V46" i="74"/>
  <c r="AC45" i="74" l="1"/>
  <c r="AK47" i="74" s="1"/>
  <c r="AF48" i="74" s="1"/>
  <c r="S46" i="74"/>
  <c r="T45" i="74" s="1"/>
  <c r="U46" i="74"/>
  <c r="U44" i="74" l="1"/>
  <c r="S37" i="74" l="1"/>
  <c r="S38" i="74"/>
  <c r="T37" i="74" l="1"/>
  <c r="S33" i="74"/>
  <c r="S34" i="74"/>
  <c r="T33" i="74" l="1"/>
  <c r="S32" i="74" l="1"/>
  <c r="R43" i="74"/>
  <c r="V43" i="74"/>
  <c r="X43" i="74" l="1"/>
  <c r="S43" i="74"/>
  <c r="U43" i="74"/>
  <c r="T43" i="74" l="1"/>
  <c r="AC43" i="74" l="1"/>
  <c r="AK46" i="74" s="1"/>
  <c r="AF47" i="74" s="1"/>
  <c r="R41" i="74" l="1"/>
  <c r="S41" i="74"/>
  <c r="U41" i="74"/>
  <c r="X41" i="74"/>
  <c r="S42" i="74"/>
  <c r="V41" i="74"/>
  <c r="T41" i="74" l="1"/>
  <c r="AC41" i="74"/>
  <c r="AK45" i="74" s="1"/>
  <c r="AF46" i="74" s="1"/>
  <c r="Z50" i="74"/>
  <c r="Z51" i="74" s="1"/>
  <c r="U42" i="74"/>
  <c r="V42" i="74"/>
  <c r="X42" i="74"/>
  <c r="R42" i="74" l="1"/>
  <c r="U40" i="74" l="1"/>
  <c r="X40" i="74"/>
  <c r="X39" i="74" l="1"/>
  <c r="V39" i="74"/>
  <c r="R40" i="74" l="1"/>
  <c r="S39" i="74"/>
  <c r="S40" i="74"/>
  <c r="R39" i="74"/>
  <c r="U39" i="74"/>
  <c r="V40" i="74"/>
  <c r="T39" i="74" l="1"/>
  <c r="AC39" i="74"/>
  <c r="S36" i="74" l="1"/>
  <c r="S30" i="74" l="1"/>
  <c r="S28" i="74" l="1"/>
  <c r="S26" i="74" l="1"/>
  <c r="S14" i="74" l="1"/>
  <c r="J31" i="74" l="1"/>
  <c r="X38" i="74" l="1"/>
  <c r="U38" i="74"/>
  <c r="V38" i="74"/>
  <c r="U37" i="74" l="1"/>
  <c r="V37" i="74"/>
  <c r="X37" i="74"/>
  <c r="R37" i="74"/>
  <c r="AC37" i="74" l="1"/>
  <c r="R38" i="74"/>
  <c r="X36" i="74"/>
  <c r="U36" i="74" l="1"/>
  <c r="S35" i="74"/>
  <c r="R35" i="74"/>
  <c r="U35" i="74"/>
  <c r="X35" i="74"/>
  <c r="V35" i="74"/>
  <c r="T35" i="74" l="1"/>
  <c r="V36" i="74"/>
  <c r="R36" i="74"/>
  <c r="X34" i="74"/>
  <c r="AC35" i="74" l="1"/>
  <c r="X33" i="74"/>
  <c r="V33" i="74"/>
  <c r="U34" i="74" l="1"/>
  <c r="R34" i="74"/>
  <c r="R33" i="74"/>
  <c r="V34" i="74"/>
  <c r="U33" i="74"/>
  <c r="AC33" i="74" l="1"/>
  <c r="U31" i="74"/>
  <c r="R31" i="74"/>
  <c r="V32" i="74" l="1"/>
  <c r="U32" i="74"/>
  <c r="V31" i="74"/>
  <c r="S31" i="74"/>
  <c r="X31" i="74"/>
  <c r="R32" i="74"/>
  <c r="X32" i="74"/>
  <c r="T31" i="74" l="1"/>
  <c r="AC31" i="74"/>
  <c r="R29" i="74" l="1"/>
  <c r="S29" i="74" l="1"/>
  <c r="G5" i="74"/>
  <c r="O5" i="74" s="1"/>
  <c r="X29" i="74"/>
  <c r="V30" i="74"/>
  <c r="X30" i="74"/>
  <c r="V29" i="74"/>
  <c r="U29" i="74"/>
  <c r="T29" i="74" l="1"/>
  <c r="AC29" i="74"/>
  <c r="U30" i="74"/>
  <c r="X27" i="74" l="1"/>
  <c r="U27" i="74"/>
  <c r="W27" i="74"/>
  <c r="V27" i="74"/>
  <c r="R25" i="74" l="1"/>
  <c r="X25" i="74"/>
  <c r="V25" i="74" l="1"/>
  <c r="U26" i="74"/>
  <c r="W25" i="74"/>
  <c r="G7" i="74" l="1"/>
  <c r="O7" i="74" s="1"/>
  <c r="L28" i="74"/>
  <c r="L41" i="74"/>
  <c r="I30" i="74"/>
  <c r="I27" i="74"/>
  <c r="I43" i="74"/>
  <c r="L33" i="74"/>
  <c r="G20" i="74"/>
  <c r="L37" i="74"/>
  <c r="I20" i="74"/>
  <c r="G41" i="74"/>
  <c r="K41" i="74"/>
  <c r="L31" i="74"/>
  <c r="L17" i="74"/>
  <c r="G31" i="74"/>
  <c r="I37" i="74"/>
  <c r="L20" i="74"/>
  <c r="G35" i="74"/>
  <c r="K32" i="74"/>
  <c r="I13" i="74"/>
  <c r="M33" i="74"/>
  <c r="I22" i="74"/>
  <c r="J36" i="74"/>
  <c r="K24" i="74"/>
  <c r="I29" i="74"/>
  <c r="K37" i="74"/>
  <c r="I31" i="74"/>
  <c r="K28" i="74"/>
  <c r="I10" i="74"/>
  <c r="O10" i="74" s="1"/>
  <c r="I8" i="74"/>
  <c r="O8" i="74" s="1"/>
  <c r="G44" i="74"/>
  <c r="K29" i="74"/>
  <c r="J28" i="74"/>
  <c r="K26" i="74"/>
  <c r="I33" i="74"/>
  <c r="G36" i="74"/>
  <c r="I25" i="74"/>
  <c r="L25" i="74"/>
  <c r="K16" i="74"/>
  <c r="V23" i="74"/>
  <c r="O31" i="74" l="1"/>
  <c r="K19" i="74"/>
  <c r="I17" i="74"/>
  <c r="L32" i="74"/>
  <c r="J20" i="74"/>
  <c r="O20" i="74" s="1"/>
  <c r="I19" i="74"/>
  <c r="V9" i="74"/>
  <c r="S5" i="74"/>
  <c r="X5" i="74"/>
  <c r="X17" i="74"/>
  <c r="V15" i="74"/>
  <c r="I24" i="74"/>
  <c r="G15" i="74"/>
  <c r="O15" i="74" s="1"/>
  <c r="W19" i="74"/>
  <c r="L21" i="74"/>
  <c r="G22" i="74"/>
  <c r="O22" i="74" s="1"/>
  <c r="L29" i="74"/>
  <c r="G37" i="74"/>
  <c r="I21" i="74"/>
  <c r="L23" i="74"/>
  <c r="J19" i="74"/>
  <c r="G21" i="74"/>
  <c r="G24" i="74"/>
  <c r="J25" i="74"/>
  <c r="G27" i="74"/>
  <c r="S9" i="74"/>
  <c r="V5" i="74"/>
  <c r="R5" i="74"/>
  <c r="R15" i="74"/>
  <c r="W17" i="74"/>
  <c r="L39" i="74"/>
  <c r="V21" i="74"/>
  <c r="I39" i="74"/>
  <c r="X23" i="74"/>
  <c r="I16" i="74"/>
  <c r="G16" i="74"/>
  <c r="G25" i="74"/>
  <c r="K21" i="74"/>
  <c r="J23" i="74"/>
  <c r="J33" i="74"/>
  <c r="U13" i="74"/>
  <c r="K39" i="74"/>
  <c r="R9" i="74"/>
  <c r="R11" i="74"/>
  <c r="G34" i="74"/>
  <c r="O34" i="74" s="1"/>
  <c r="K33" i="74"/>
  <c r="G38" i="74"/>
  <c r="G32" i="74"/>
  <c r="J37" i="74"/>
  <c r="G42" i="74"/>
  <c r="L19" i="74"/>
  <c r="J21" i="74"/>
  <c r="I23" i="74"/>
  <c r="L27" i="74"/>
  <c r="J47" i="74"/>
  <c r="I49" i="74"/>
  <c r="U11" i="74"/>
  <c r="U9" i="74"/>
  <c r="X7" i="74"/>
  <c r="R13" i="74"/>
  <c r="R7" i="74"/>
  <c r="V11" i="74"/>
  <c r="J45" i="74"/>
  <c r="X9" i="74"/>
  <c r="I36" i="74"/>
  <c r="O36" i="74" s="1"/>
  <c r="G29" i="74"/>
  <c r="J17" i="74"/>
  <c r="L26" i="74"/>
  <c r="X19" i="74"/>
  <c r="J24" i="74"/>
  <c r="G28" i="74"/>
  <c r="G9" i="74"/>
  <c r="L24" i="74"/>
  <c r="I11" i="74"/>
  <c r="G33" i="74"/>
  <c r="I26" i="74"/>
  <c r="I38" i="74"/>
  <c r="M28" i="74"/>
  <c r="M52" i="74" s="1"/>
  <c r="J32" i="74"/>
  <c r="G43" i="74"/>
  <c r="O43" i="74" s="1"/>
  <c r="J16" i="74"/>
  <c r="G17" i="74"/>
  <c r="G6" i="74"/>
  <c r="O6" i="74" s="1"/>
  <c r="G23" i="74"/>
  <c r="K25" i="74"/>
  <c r="J26" i="74"/>
  <c r="G30" i="74"/>
  <c r="O30" i="74" s="1"/>
  <c r="I47" i="74"/>
  <c r="V17" i="74"/>
  <c r="V7" i="74"/>
  <c r="U5" i="74"/>
  <c r="U19" i="74"/>
  <c r="J49" i="74"/>
  <c r="R21" i="74"/>
  <c r="F49" i="74"/>
  <c r="X21" i="74"/>
  <c r="O16" i="74" l="1"/>
  <c r="O28" i="74"/>
  <c r="O33" i="74"/>
  <c r="K52" i="74"/>
  <c r="K53" i="74" s="1"/>
  <c r="O17" i="74"/>
  <c r="M53" i="74"/>
  <c r="Y54" i="74"/>
  <c r="Y55" i="74" s="1"/>
  <c r="AC9" i="74"/>
  <c r="O24" i="74"/>
  <c r="O21" i="74"/>
  <c r="O37" i="74"/>
  <c r="W50" i="74"/>
  <c r="W51" i="74" s="1"/>
  <c r="AC5" i="74"/>
  <c r="O23" i="74"/>
  <c r="V13" i="74"/>
  <c r="I50" i="74"/>
  <c r="U6" i="74"/>
  <c r="V19" i="74"/>
  <c r="I45" i="74"/>
  <c r="F48" i="74"/>
  <c r="G26" i="74"/>
  <c r="R6" i="74"/>
  <c r="G49" i="74"/>
  <c r="F47" i="74"/>
  <c r="S6" i="74"/>
  <c r="T5" i="74" s="1"/>
  <c r="G48" i="74"/>
  <c r="I41" i="74"/>
  <c r="O41" i="74" s="1"/>
  <c r="X13" i="74"/>
  <c r="S10" i="74"/>
  <c r="T9" i="74" s="1"/>
  <c r="X11" i="74"/>
  <c r="L49" i="74"/>
  <c r="U20" i="74"/>
  <c r="G19" i="74"/>
  <c r="U10" i="74"/>
  <c r="X15" i="74"/>
  <c r="L47" i="74"/>
  <c r="U14" i="74"/>
  <c r="O19" i="74" l="1"/>
  <c r="H49" i="74"/>
  <c r="V50" i="74"/>
  <c r="V51" i="74" s="1"/>
  <c r="L52" i="74"/>
  <c r="L53" i="74" s="1"/>
  <c r="X50" i="74"/>
  <c r="X51" i="74" s="1"/>
  <c r="F52" i="74"/>
  <c r="J29" i="74"/>
  <c r="O29" i="74" s="1"/>
  <c r="J27" i="74"/>
  <c r="O49" i="74"/>
  <c r="W54" i="74"/>
  <c r="W55" i="74" s="1"/>
  <c r="X54" i="74" l="1"/>
  <c r="X55" i="74" s="1"/>
  <c r="F53" i="74"/>
  <c r="O27" i="74"/>
  <c r="J52" i="74"/>
  <c r="J53" i="74" l="1"/>
  <c r="V54" i="74"/>
  <c r="V55" i="74" s="1"/>
  <c r="I40" i="74" l="1"/>
  <c r="G12" i="74" l="1"/>
  <c r="O12" i="74" s="1"/>
  <c r="U18" i="74" l="1"/>
  <c r="U24" i="74"/>
  <c r="G14" i="74"/>
  <c r="O14" i="74" s="1"/>
  <c r="G45" i="74"/>
  <c r="S24" i="74"/>
  <c r="G40" i="74"/>
  <c r="R19" i="74"/>
  <c r="U17" i="74"/>
  <c r="U23" i="74"/>
  <c r="U15" i="74"/>
  <c r="I9" i="74" l="1"/>
  <c r="O9" i="74" s="1"/>
  <c r="G11" i="74"/>
  <c r="O11" i="74" s="1"/>
  <c r="O45" i="74"/>
  <c r="S22" i="74"/>
  <c r="S12" i="74"/>
  <c r="S20" i="74"/>
  <c r="U22" i="74"/>
  <c r="S18" i="74"/>
  <c r="G46" i="74"/>
  <c r="G39" i="74"/>
  <c r="U16" i="74"/>
  <c r="S8" i="74"/>
  <c r="G13" i="74"/>
  <c r="O13" i="74" s="1"/>
  <c r="U21" i="74"/>
  <c r="O39" i="74" l="1"/>
  <c r="S27" i="74" l="1"/>
  <c r="R27" i="74"/>
  <c r="AC27" i="74" l="1"/>
  <c r="U25" i="74"/>
  <c r="U50" i="74" s="1"/>
  <c r="U51" i="74" s="1"/>
  <c r="T27" i="74" l="1"/>
  <c r="S25" i="74"/>
  <c r="T25" i="74" l="1"/>
  <c r="AC25" i="74"/>
  <c r="G18" i="74"/>
  <c r="O18" i="74" s="1"/>
  <c r="R23" i="74"/>
  <c r="I32" i="74"/>
  <c r="O32" i="74" s="1"/>
  <c r="G47" i="74" l="1"/>
  <c r="S13" i="74"/>
  <c r="T13" i="74" l="1"/>
  <c r="AC13" i="74"/>
  <c r="H47" i="74"/>
  <c r="O47" i="74"/>
  <c r="G52" i="74"/>
  <c r="G53" i="74" l="1"/>
  <c r="S23" i="74"/>
  <c r="S15" i="74"/>
  <c r="AC15" i="74" s="1"/>
  <c r="S17" i="74"/>
  <c r="T17" i="74" s="1"/>
  <c r="S11" i="74"/>
  <c r="R17" i="74"/>
  <c r="S19" i="74"/>
  <c r="S7" i="74"/>
  <c r="T7" i="74" l="1"/>
  <c r="AC7" i="74"/>
  <c r="T19" i="74"/>
  <c r="AC19" i="74"/>
  <c r="R50" i="74"/>
  <c r="AC17" i="74"/>
  <c r="T23" i="74"/>
  <c r="AC23" i="74"/>
  <c r="T11" i="74"/>
  <c r="AC11" i="74"/>
  <c r="N26" i="74"/>
  <c r="O26" i="74" s="1"/>
  <c r="S16" i="74"/>
  <c r="T15" i="74" s="1"/>
  <c r="S21" i="74"/>
  <c r="S50" i="74" l="1"/>
  <c r="AC50" i="74" s="1"/>
  <c r="T21" i="74"/>
  <c r="AC21" i="74"/>
  <c r="AM44" i="74" s="1"/>
  <c r="R51" i="74"/>
  <c r="R54" i="74"/>
  <c r="R55" i="74" s="1"/>
  <c r="N25" i="74"/>
  <c r="N52" i="74" l="1"/>
  <c r="O25" i="74"/>
  <c r="S51" i="74"/>
  <c r="AC51" i="74" s="1"/>
  <c r="N53" i="74" l="1"/>
  <c r="Z54" i="74"/>
  <c r="Z55" i="74" s="1"/>
  <c r="I35" i="74" l="1"/>
  <c r="I52" i="74" l="1"/>
  <c r="O35" i="74"/>
  <c r="AL44" i="74" l="1"/>
  <c r="I53" i="74"/>
  <c r="O53" i="74" s="1"/>
  <c r="U54" i="74"/>
  <c r="U55" i="74" s="1"/>
  <c r="O52" i="74"/>
  <c r="X44" i="74" l="1"/>
  <c r="V44" i="74"/>
  <c r="R44" i="74"/>
  <c r="AF5" i="74" l="1"/>
  <c r="AF52" i="74" l="1"/>
  <c r="AG5" i="74"/>
  <c r="AH5" i="74"/>
  <c r="AK44" i="74" s="1"/>
  <c r="AF45" i="74" l="1"/>
  <c r="AF50" i="74" s="1"/>
  <c r="AK49" i="74"/>
  <c r="AH52" i="74"/>
  <c r="AC55" i="74"/>
  <c r="AF53" i="74"/>
  <c r="S54" i="74"/>
  <c r="S55" i="74" s="1"/>
  <c r="R56" i="74" l="1"/>
  <c r="G55" i="74" s="1"/>
</calcChain>
</file>

<file path=xl/comments1.xml><?xml version="1.0" encoding="utf-8"?>
<comments xmlns="http://schemas.openxmlformats.org/spreadsheetml/2006/main">
  <authors>
    <author xml:space="preserve">Karine </author>
  </authors>
  <commentList>
    <comment ref="AF9" authorId="0" shapeId="0">
      <text>
        <r>
          <rPr>
            <sz val="10"/>
            <color indexed="81"/>
            <rFont val="Calibri"/>
            <family val="2"/>
            <scheme val="minor"/>
          </rPr>
          <t>13/08/13
reconditonnement 85 blles suite probleme de niveau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0" shapeId="0">
      <text>
        <r>
          <rPr>
            <sz val="11"/>
            <color indexed="81"/>
            <rFont val="Tahoma"/>
            <family val="2"/>
          </rPr>
          <t xml:space="preserve">05/02/2014
Chnngement de bouchons sur tous  les gros volumes
</t>
        </r>
      </text>
    </comment>
    <comment ref="I17" authorId="0" shapeId="0">
      <text>
        <r>
          <rPr>
            <b/>
            <sz val="9"/>
            <color indexed="81"/>
            <rFont val="Tahoma"/>
            <family val="2"/>
          </rPr>
          <t>Reconditionnement Avril 16</t>
        </r>
      </text>
    </comment>
    <comment ref="J17" authorId="0" shapeId="0">
      <text>
        <r>
          <rPr>
            <sz val="11"/>
            <color indexed="81"/>
            <rFont val="Tahoma"/>
            <family val="2"/>
          </rPr>
          <t xml:space="preserve">05/02/2014
Chnngement de bouchons sur tous  les gros volumes
</t>
        </r>
      </text>
    </comment>
    <comment ref="L17" authorId="0" shapeId="0">
      <text>
        <r>
          <rPr>
            <b/>
            <sz val="9"/>
            <color indexed="81"/>
            <rFont val="Tahoma"/>
            <family val="2"/>
          </rPr>
          <t>Reconditionnement Avril 16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9" authorId="0" shapeId="0">
      <text>
        <r>
          <rPr>
            <sz val="11"/>
            <color indexed="81"/>
            <rFont val="Tahoma"/>
            <family val="2"/>
          </rPr>
          <t xml:space="preserve">05/02/2014
Chnngement de bouchons sur tous  les gros volumes
</t>
        </r>
      </text>
    </comment>
    <comment ref="I21" authorId="0" shapeId="0">
      <text>
        <r>
          <rPr>
            <sz val="11"/>
            <color indexed="81"/>
            <rFont val="Tahoma"/>
            <family val="2"/>
          </rPr>
          <t>10/02/2014
Changement de bouchon sur tous les gros volumes et sur 43 magnums</t>
        </r>
      </text>
    </comment>
    <comment ref="I22" authorId="0" shapeId="0">
      <text>
        <r>
          <rPr>
            <sz val="9"/>
            <color indexed="81"/>
            <rFont val="Tahoma"/>
            <family val="2"/>
          </rPr>
          <t xml:space="preserve">Fevrier 2013
Changement bouchon (environ 300)
</t>
        </r>
      </text>
    </comment>
    <comment ref="I25" authorId="0" shapeId="0">
      <text>
        <r>
          <rPr>
            <sz val="11"/>
            <color indexed="81"/>
            <rFont val="Tahoma"/>
            <family val="2"/>
          </rPr>
          <t>12/02/2014
Changement de bouchon sauf bouteilles</t>
        </r>
      </text>
    </comment>
    <comment ref="L41" authorId="0" shapeId="0">
      <text>
        <r>
          <rPr>
            <sz val="11"/>
            <color indexed="81"/>
            <rFont val="Calibri"/>
            <family val="2"/>
            <scheme val="minor"/>
          </rPr>
          <t>Changement de bouchon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 shapeId="0">
      <text>
        <r>
          <rPr>
            <sz val="11"/>
            <color indexed="81"/>
            <rFont val="Tahoma"/>
            <family val="2"/>
          </rPr>
          <t>05/02/2014
Changement de bouchon</t>
        </r>
      </text>
    </comment>
  </commentList>
</comments>
</file>

<file path=xl/comments2.xml><?xml version="1.0" encoding="utf-8"?>
<comments xmlns="http://schemas.openxmlformats.org/spreadsheetml/2006/main">
  <authors>
    <author>croiz</author>
    <author xml:space="preserve">Karine </author>
  </authors>
  <commentList>
    <comment ref="S7" authorId="0" shapeId="0">
      <text>
        <r>
          <rPr>
            <b/>
            <sz val="9"/>
            <color indexed="81"/>
            <rFont val="Tahoma"/>
            <family val="2"/>
          </rPr>
          <t>1 cassé
3 manquants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" authorId="0" shapeId="0">
      <text>
        <r>
          <rPr>
            <b/>
            <sz val="9"/>
            <color indexed="81"/>
            <rFont val="Tahoma"/>
            <family val="2"/>
          </rPr>
          <t>9 cassés
12 manquants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9" authorId="1" shapeId="0">
      <text>
        <r>
          <rPr>
            <sz val="10"/>
            <color indexed="81"/>
            <rFont val="Calibri"/>
            <family val="2"/>
            <scheme val="minor"/>
          </rPr>
          <t>13/08/13
reconditonnement 85 blles suite probleme de niveau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1 manquant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3" authorId="0" shapeId="0">
      <text>
        <r>
          <rPr>
            <b/>
            <sz val="9"/>
            <color indexed="81"/>
            <rFont val="Tahoma"/>
            <family val="2"/>
          </rPr>
          <t>1 cassé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1" shapeId="0">
      <text>
        <r>
          <rPr>
            <sz val="11"/>
            <color indexed="81"/>
            <rFont val="Tahoma"/>
            <family val="2"/>
          </rPr>
          <t xml:space="preserve">05/02/2014
Chnngement de bouchons sur tous  les gros volumes
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Reconditionnement Avril 16</t>
        </r>
      </text>
    </comment>
    <comment ref="J17" authorId="1" shapeId="0">
      <text>
        <r>
          <rPr>
            <sz val="11"/>
            <color indexed="81"/>
            <rFont val="Tahoma"/>
            <family val="2"/>
          </rPr>
          <t xml:space="preserve">05/02/2014
Chnngement de bouchons sur tous  les gros volumes
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>Reconditionnement Avril 16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9" authorId="1" shapeId="0">
      <text>
        <r>
          <rPr>
            <sz val="11"/>
            <color indexed="81"/>
            <rFont val="Tahoma"/>
            <family val="2"/>
          </rPr>
          <t xml:space="preserve">05/02/2014
Chnngement de bouchons sur tous  les gros volumes
</t>
        </r>
      </text>
    </comment>
    <comment ref="S19" authorId="0" shapeId="0">
      <text>
        <r>
          <rPr>
            <b/>
            <sz val="9"/>
            <color indexed="81"/>
            <rFont val="Tahoma"/>
            <family val="2"/>
          </rPr>
          <t>2 cassés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0" authorId="0" shapeId="0">
      <text>
        <r>
          <rPr>
            <b/>
            <sz val="9"/>
            <color indexed="81"/>
            <rFont val="Tahoma"/>
            <family val="2"/>
          </rPr>
          <t>3 cassés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1" authorId="1" shapeId="0">
      <text>
        <r>
          <rPr>
            <sz val="11"/>
            <color indexed="81"/>
            <rFont val="Tahoma"/>
            <family val="2"/>
          </rPr>
          <t>10/02/2014
Changement de bouchon sur tous les gros volumes et sur 43 magnums</t>
        </r>
      </text>
    </comment>
    <comment ref="I22" authorId="1" shapeId="0">
      <text>
        <r>
          <rPr>
            <sz val="9"/>
            <color indexed="81"/>
            <rFont val="Tahoma"/>
            <family val="2"/>
          </rPr>
          <t xml:space="preserve">Fevrier 2013
Changement bouchon (environ 300)
</t>
        </r>
      </text>
    </comment>
    <comment ref="I25" authorId="1" shapeId="0">
      <text>
        <r>
          <rPr>
            <sz val="11"/>
            <color indexed="81"/>
            <rFont val="Tahoma"/>
            <family val="2"/>
          </rPr>
          <t>12/02/2014
Changement de bouchon sauf bouteilles</t>
        </r>
      </text>
    </comment>
    <comment ref="L41" authorId="1" shapeId="0">
      <text>
        <r>
          <rPr>
            <sz val="11"/>
            <color indexed="81"/>
            <rFont val="Calibri"/>
            <family val="2"/>
            <scheme val="minor"/>
          </rPr>
          <t>Changement de bouchon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1" shapeId="0">
      <text>
        <r>
          <rPr>
            <sz val="11"/>
            <color indexed="81"/>
            <rFont val="Tahoma"/>
            <family val="2"/>
          </rPr>
          <t>05/02/2014
Changement de bouchon</t>
        </r>
      </text>
    </comment>
    <comment ref="I47" authorId="1" shapeId="0">
      <text>
        <r>
          <rPr>
            <sz val="11"/>
            <color indexed="81"/>
            <rFont val="Tahoma"/>
            <family val="2"/>
          </rPr>
          <t>05/02/2014
Changement de bouchon</t>
        </r>
      </text>
    </comment>
  </commentList>
</comments>
</file>

<file path=xl/connections.xml><?xml version="1.0" encoding="utf-8"?>
<connections xmlns="http://schemas.openxmlformats.org/spreadsheetml/2006/main">
  <connection id="1" sourceFile="C:\Users\croiz\Desktop\04 11 21\Documents\DOCUMENTS\EXPEDITIONS\STOCKS ET MOUVEMENTS\01 22.xlsm" odcFile="C:\Users\croiz\Documents\Mes sources de données\01 22 '1953$'.od.odc" keepAlive="1" name="01 22 '1953$'.od" type="5" refreshedVersion="0" new="1" background="1">
    <dbPr connection="Provider=Microsoft.ACE.OLEDB.12.0;Password=&quot;&quot;;User ID=Admin;Data Source=C:\Users\croiz\Desktop\04 11 21\Documents\DOCUMENTS\EXPEDITIONS\STOCKS ET MOUVEMENTS\01 22.xlsm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1953$'" commandType="3"/>
  </connection>
  <connection id="2" sourceFile="C:\Users\Karine G\Desktop\BUREAU\STOCKS ET MOUVEMENTS\03 19.xlsm" odcFile="C:\Users\Karine G\Documents\Mes sources de données\03 19 _xlnm#_FilterDatabase.odc" keepAlive="1" name="03 19 _xlnm#_FilterDatabase" type="5" refreshedVersion="0" new="1" background="1">
    <dbPr connection="Provider=Microsoft.ACE.OLEDB.12.0;Password=&quot;&quot;;User ID=Admin;Data Source=C:\Users\Karine G\Desktop\BUREAU\STOCKS ET MOUVEMENTS\03 19.xlsm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_xlnm#_FilterDatabase" commandType="3"/>
  </connection>
  <connection id="3" sourceFile="C:\Users\Karine G\Documents\DOCUMENTS\EXPEDITIONS\STOCKS ET MOUVEMENTS\03 20.xlsm" keepAlive="1" name="03 20" type="5" refreshedVersion="0" new="1" background="1" saveData="1">
    <dbPr connection="Provider=Microsoft.ACE.OLEDB.12.0;Password=&quot;&quot;;User ID=Admin;Data Source=C:\Users\Karine G\Documents\DOCUMENTS\EXPEDITIONS\STOCKS ET MOUVEMENTS\03 20.xlsm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'1976$'" commandType="3"/>
  </connection>
  <connection id="4" sourceFile="C:\Users\Karine G\Desktop\BUREAU\STOCKS ET MOUVEMENTS\04 19.xlsm" keepAlive="1" name="04 19" type="5" refreshedVersion="0" new="1" background="1" saveData="1">
    <dbPr connection="Provider=Microsoft.ACE.OLEDB.12.0;Password=&quot;&quot;;User ID=Admin;Data Source=C:\Users\Karine G\Desktop\BUREAU\STOCKS ET MOUVEMENTS\04 19.xlsm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_xlnm#_FilterDatabase" commandType="3"/>
  </connection>
</connections>
</file>

<file path=xl/sharedStrings.xml><?xml version="1.0" encoding="utf-8"?>
<sst xmlns="http://schemas.openxmlformats.org/spreadsheetml/2006/main" count="724" uniqueCount="279">
  <si>
    <t xml:space="preserve">                                     S T O C K    E T    M O U V E M E N T S</t>
  </si>
  <si>
    <t>C B</t>
  </si>
  <si>
    <t>MOIS</t>
  </si>
  <si>
    <t>1/2 BOUT.</t>
  </si>
  <si>
    <t>BOUT.</t>
  </si>
  <si>
    <t>MAGNUM</t>
  </si>
  <si>
    <t>D.MAGNUM</t>
  </si>
  <si>
    <t>JEROBO</t>
  </si>
  <si>
    <t xml:space="preserve">POSITIONS MOIS PRÉCÉDENT  </t>
  </si>
  <si>
    <t>DONT PRIMEURS ET RÉSERVES</t>
  </si>
  <si>
    <t>SORTIE  DU  MOIS</t>
  </si>
  <si>
    <t>POSITIONS  FIN  DE  MOIS</t>
  </si>
  <si>
    <t>N</t>
  </si>
  <si>
    <t>CRD</t>
  </si>
  <si>
    <t>ACQ</t>
  </si>
  <si>
    <t>JEROBOAM</t>
  </si>
  <si>
    <t>ANNEE</t>
  </si>
  <si>
    <t>TOTAL</t>
  </si>
  <si>
    <t>CO</t>
  </si>
  <si>
    <t>Total blles</t>
  </si>
  <si>
    <t>Total en hl</t>
  </si>
  <si>
    <t>CO   HL</t>
  </si>
  <si>
    <t>CRD   HL</t>
  </si>
  <si>
    <t>CRD  Bouteilles</t>
  </si>
  <si>
    <t>CRD 1/2  Bouteilles</t>
  </si>
  <si>
    <t>CRD  Magnums</t>
  </si>
  <si>
    <t>TOTAL   HL</t>
  </si>
  <si>
    <t>IMPERIALE</t>
  </si>
  <si>
    <t>NABUCHO</t>
  </si>
  <si>
    <t>1/2 BLLES</t>
  </si>
  <si>
    <t>BOUTEILLES</t>
  </si>
  <si>
    <t>MAGNUMS</t>
  </si>
  <si>
    <t>DOUBLE MG</t>
  </si>
  <si>
    <t>Tourelle 99</t>
  </si>
  <si>
    <t>Total</t>
  </si>
  <si>
    <t>Primeurs 94</t>
  </si>
  <si>
    <t>Primeurs 95</t>
  </si>
  <si>
    <t>Primeurs 96</t>
  </si>
  <si>
    <t>Primeurs 97</t>
  </si>
  <si>
    <t>CRD  Double Magnums</t>
  </si>
  <si>
    <t>Tourelle 02</t>
  </si>
  <si>
    <t>CRD  Jéroboam</t>
  </si>
  <si>
    <t>CRD  Impériale</t>
  </si>
  <si>
    <t>P</t>
  </si>
  <si>
    <t>SORTIES NON COMMERCIALES</t>
  </si>
  <si>
    <t>Sortie non commercial</t>
  </si>
  <si>
    <t>A</t>
  </si>
  <si>
    <t>REPORT</t>
  </si>
  <si>
    <t>SORTIES</t>
  </si>
  <si>
    <t>PERTES</t>
  </si>
  <si>
    <t>ENTREES</t>
  </si>
  <si>
    <t>SOLDE</t>
  </si>
  <si>
    <t>DATE</t>
  </si>
  <si>
    <t xml:space="preserve">  N° DOCUMENT</t>
  </si>
  <si>
    <t xml:space="preserve"> STOCK  CAPSULES  C R D </t>
  </si>
  <si>
    <t>Autoconsommation</t>
  </si>
  <si>
    <t>Casse</t>
  </si>
  <si>
    <t xml:space="preserve">Cadeaux </t>
  </si>
  <si>
    <t>Dégustations - Echantillons</t>
  </si>
  <si>
    <t>Tourelle 04</t>
  </si>
  <si>
    <t>R</t>
  </si>
  <si>
    <t>C</t>
  </si>
  <si>
    <t>E</t>
  </si>
  <si>
    <t>D</t>
  </si>
  <si>
    <t>Tourelle 05</t>
  </si>
  <si>
    <t>DSA</t>
  </si>
  <si>
    <t>PAU  2</t>
  </si>
  <si>
    <t>Tourelle 06</t>
  </si>
  <si>
    <t>PRECEDENT</t>
  </si>
  <si>
    <t xml:space="preserve">POSITIONS MOIS </t>
  </si>
  <si>
    <t xml:space="preserve">                              </t>
  </si>
  <si>
    <t xml:space="preserve">  LIBELLES                 </t>
  </si>
  <si>
    <t>DEMI</t>
  </si>
  <si>
    <t>BLLES</t>
  </si>
  <si>
    <t>MAG</t>
  </si>
  <si>
    <t>JERO</t>
  </si>
  <si>
    <t>NABU</t>
  </si>
  <si>
    <t>Prim, 99</t>
  </si>
  <si>
    <t>Prim, 00</t>
  </si>
  <si>
    <t>Prim, 01</t>
  </si>
  <si>
    <t>Prim, 02</t>
  </si>
  <si>
    <t>Prim, 03</t>
  </si>
  <si>
    <t>Prim, 04</t>
  </si>
  <si>
    <t>Prim, 05</t>
  </si>
  <si>
    <t>Prim, 06</t>
  </si>
  <si>
    <t>Résa 99</t>
  </si>
  <si>
    <t>Résa 02</t>
  </si>
  <si>
    <t>Résa 04</t>
  </si>
  <si>
    <t>Résa 05</t>
  </si>
  <si>
    <t>Résa 06</t>
  </si>
  <si>
    <t xml:space="preserve">  TOTAL HL PAUILLAC</t>
  </si>
  <si>
    <t>DM</t>
  </si>
  <si>
    <t>IMP</t>
  </si>
  <si>
    <t>HL</t>
  </si>
  <si>
    <t>DISPO</t>
  </si>
  <si>
    <t>MILLESIME</t>
  </si>
  <si>
    <t>Tourelle 07</t>
  </si>
  <si>
    <t>Résa 07</t>
  </si>
  <si>
    <t>Prim, 07</t>
  </si>
  <si>
    <t>BLLE</t>
  </si>
  <si>
    <t>D. MAG</t>
  </si>
  <si>
    <t>IMP.</t>
  </si>
  <si>
    <t>S T O C K S    E T    M O U V E M E N T S</t>
  </si>
  <si>
    <t>MOIS DE</t>
  </si>
  <si>
    <t xml:space="preserve">  LIBELLES                       ENTRÉES</t>
  </si>
  <si>
    <t>RETOURS</t>
  </si>
  <si>
    <t>AUTOCONSOMMATION</t>
  </si>
  <si>
    <t>CASSE</t>
  </si>
  <si>
    <t>CADEAUX</t>
  </si>
  <si>
    <t>ECHANTILLONS</t>
  </si>
  <si>
    <t>PERTES REBOUCHAGE</t>
  </si>
  <si>
    <t>PRIMEURS</t>
  </si>
  <si>
    <t>CAPSULES NEUTRES</t>
  </si>
  <si>
    <t>ACQUIT</t>
  </si>
  <si>
    <t>Pertes rebouchage</t>
  </si>
  <si>
    <t>TOTAL en hl</t>
  </si>
  <si>
    <t>Sortie non Commercial</t>
  </si>
  <si>
    <t>Tourelle 1999</t>
  </si>
  <si>
    <t>Tourelle 2002</t>
  </si>
  <si>
    <t>Tourelle 2004</t>
  </si>
  <si>
    <t>Tourelle 2005</t>
  </si>
  <si>
    <t>Tourelle 2006</t>
  </si>
  <si>
    <t>Tourelle 2007</t>
  </si>
  <si>
    <t>Prim, 08</t>
  </si>
  <si>
    <t>Tourelle 08</t>
  </si>
  <si>
    <t>Résa 08</t>
  </si>
  <si>
    <t>TOTAL Hl CIVB</t>
  </si>
  <si>
    <t>Prim, 09</t>
  </si>
  <si>
    <t>Tourelle 09</t>
  </si>
  <si>
    <t>Résa 09</t>
  </si>
  <si>
    <t>Tourelle 2009</t>
  </si>
  <si>
    <t>MELCHIOR</t>
  </si>
  <si>
    <t>SALM.</t>
  </si>
  <si>
    <t>Tourelle 2010</t>
  </si>
  <si>
    <t>Prim, 10</t>
  </si>
  <si>
    <t>Tourelle 10</t>
  </si>
  <si>
    <t>Résa 10</t>
  </si>
  <si>
    <t>MELC</t>
  </si>
  <si>
    <t>BALT.</t>
  </si>
  <si>
    <t>MELC.</t>
  </si>
  <si>
    <t xml:space="preserve"> </t>
  </si>
  <si>
    <t>Prim, 11</t>
  </si>
  <si>
    <t>Résa 11</t>
  </si>
  <si>
    <t>VRAC</t>
  </si>
  <si>
    <t>DESIGNATION</t>
  </si>
  <si>
    <t>CRD  Nabu</t>
  </si>
  <si>
    <t>CRD  Balthasar</t>
  </si>
  <si>
    <t>CRD Salmanazar</t>
  </si>
  <si>
    <t>CRD Melchior</t>
  </si>
  <si>
    <t>Prim, 12</t>
  </si>
  <si>
    <t>Résa 12</t>
  </si>
  <si>
    <t xml:space="preserve">                                                                                                                                                                        </t>
  </si>
  <si>
    <t>ALIAS 2011</t>
  </si>
  <si>
    <t>NAB</t>
  </si>
  <si>
    <t>Total Cols</t>
  </si>
  <si>
    <t>Total HL</t>
  </si>
  <si>
    <t>Résa 13</t>
  </si>
  <si>
    <t>Prim, 13</t>
  </si>
  <si>
    <t>SECOND VIN</t>
  </si>
  <si>
    <t>ALIAS 11</t>
  </si>
  <si>
    <t>ALIAS 12</t>
  </si>
  <si>
    <t>ALIAS 13</t>
  </si>
  <si>
    <t>Alias 2011</t>
  </si>
  <si>
    <t>Alias 2012</t>
  </si>
  <si>
    <t>Alias 2013</t>
  </si>
  <si>
    <t>Tourelle 20008</t>
  </si>
  <si>
    <t>ALIAS 14</t>
  </si>
  <si>
    <t>Résa 14</t>
  </si>
  <si>
    <t>Prim, 14</t>
  </si>
  <si>
    <t>Alias 2014</t>
  </si>
  <si>
    <t>BALT</t>
  </si>
  <si>
    <t>Prim, 15</t>
  </si>
  <si>
    <t>ALIAS 15</t>
  </si>
  <si>
    <t>Résa 15</t>
  </si>
  <si>
    <t>SALMA</t>
  </si>
  <si>
    <r>
      <rPr>
        <sz val="9"/>
        <rFont val="Times New Roman"/>
        <family val="1"/>
      </rPr>
      <t>ALIAS</t>
    </r>
    <r>
      <rPr>
        <sz val="10"/>
        <rFont val="Times New Roman"/>
        <family val="1"/>
      </rPr>
      <t xml:space="preserve"> 2011</t>
    </r>
  </si>
  <si>
    <r>
      <rPr>
        <sz val="9"/>
        <rFont val="Times New Roman"/>
        <family val="1"/>
      </rPr>
      <t>ALIAS</t>
    </r>
    <r>
      <rPr>
        <sz val="10"/>
        <rFont val="Times New Roman"/>
        <family val="1"/>
      </rPr>
      <t xml:space="preserve"> 2012</t>
    </r>
    <r>
      <rPr>
        <sz val="11"/>
        <color theme="1"/>
        <rFont val="Calibri"/>
        <family val="2"/>
        <scheme val="minor"/>
      </rPr>
      <t/>
    </r>
  </si>
  <si>
    <r>
      <rPr>
        <sz val="9"/>
        <rFont val="Times New Roman"/>
        <family val="1"/>
      </rPr>
      <t>ALIAS</t>
    </r>
    <r>
      <rPr>
        <sz val="10"/>
        <rFont val="Times New Roman"/>
        <family val="1"/>
      </rPr>
      <t xml:space="preserve"> 2013</t>
    </r>
    <r>
      <rPr>
        <sz val="11"/>
        <color theme="1"/>
        <rFont val="Calibri"/>
        <family val="2"/>
        <scheme val="minor"/>
      </rPr>
      <t/>
    </r>
  </si>
  <si>
    <r>
      <rPr>
        <sz val="9"/>
        <rFont val="Times New Roman"/>
        <family val="1"/>
      </rPr>
      <t>ALIAS</t>
    </r>
    <r>
      <rPr>
        <sz val="10"/>
        <rFont val="Times New Roman"/>
        <family val="1"/>
      </rPr>
      <t xml:space="preserve"> 2014</t>
    </r>
    <r>
      <rPr>
        <sz val="11"/>
        <color theme="1"/>
        <rFont val="Calibri"/>
        <family val="2"/>
        <scheme val="minor"/>
      </rPr>
      <t/>
    </r>
  </si>
  <si>
    <r>
      <rPr>
        <sz val="9"/>
        <rFont val="Times New Roman"/>
        <family val="1"/>
      </rPr>
      <t>ALIAS</t>
    </r>
    <r>
      <rPr>
        <sz val="10"/>
        <rFont val="Times New Roman"/>
        <family val="1"/>
      </rPr>
      <t xml:space="preserve"> 2015</t>
    </r>
    <r>
      <rPr>
        <sz val="11"/>
        <color theme="1"/>
        <rFont val="Calibri"/>
        <family val="2"/>
        <scheme val="minor"/>
      </rPr>
      <t/>
    </r>
  </si>
  <si>
    <t>DBLE MAGNUMS</t>
  </si>
  <si>
    <r>
      <rPr>
        <sz val="14"/>
        <rFont val="Times New Roman"/>
        <family val="1"/>
      </rPr>
      <t xml:space="preserve">TOTAL </t>
    </r>
    <r>
      <rPr>
        <sz val="16"/>
        <rFont val="Times New Roman"/>
        <family val="1"/>
      </rPr>
      <t>blles</t>
    </r>
  </si>
  <si>
    <t>ACQ HL</t>
  </si>
  <si>
    <r>
      <rPr>
        <sz val="9"/>
        <rFont val="Times New Roman"/>
        <family val="1"/>
      </rPr>
      <t>ALIAS</t>
    </r>
    <r>
      <rPr>
        <sz val="10"/>
        <rFont val="Times New Roman"/>
        <family val="1"/>
      </rPr>
      <t xml:space="preserve"> 2016</t>
    </r>
    <r>
      <rPr>
        <sz val="11"/>
        <color theme="1"/>
        <rFont val="Calibri"/>
        <family val="2"/>
        <scheme val="minor"/>
      </rPr>
      <t/>
    </r>
  </si>
  <si>
    <t>Prim, 16</t>
  </si>
  <si>
    <t>ALIAS 16</t>
  </si>
  <si>
    <t>Résa 16</t>
  </si>
  <si>
    <t>ALIAS 17</t>
  </si>
  <si>
    <t>Résa 17</t>
  </si>
  <si>
    <t>Prim, 17</t>
  </si>
  <si>
    <r>
      <rPr>
        <sz val="9"/>
        <rFont val="Times New Roman"/>
        <family val="1"/>
      </rPr>
      <t>ALIAS</t>
    </r>
    <r>
      <rPr>
        <sz val="10"/>
        <rFont val="Times New Roman"/>
        <family val="1"/>
      </rPr>
      <t xml:space="preserve"> 2017</t>
    </r>
  </si>
  <si>
    <t>Alias 2015</t>
  </si>
  <si>
    <t>Alias 2016</t>
  </si>
  <si>
    <t>Alias 2017</t>
  </si>
  <si>
    <t>Prim, 18</t>
  </si>
  <si>
    <t>ALIAS 18</t>
  </si>
  <si>
    <r>
      <rPr>
        <sz val="9"/>
        <rFont val="Times New Roman"/>
        <family val="1"/>
      </rPr>
      <t>ALIAS</t>
    </r>
    <r>
      <rPr>
        <sz val="10"/>
        <rFont val="Times New Roman"/>
        <family val="1"/>
      </rPr>
      <t xml:space="preserve"> 2018</t>
    </r>
  </si>
  <si>
    <t>Alias 2018</t>
  </si>
  <si>
    <r>
      <rPr>
        <sz val="9"/>
        <rFont val="Times New Roman"/>
        <family val="1"/>
      </rPr>
      <t>ALIAS</t>
    </r>
    <r>
      <rPr>
        <sz val="10"/>
        <rFont val="Times New Roman"/>
        <family val="1"/>
      </rPr>
      <t xml:space="preserve"> 2019</t>
    </r>
  </si>
  <si>
    <t>ALIAS 19</t>
  </si>
  <si>
    <t>Résa 18</t>
  </si>
  <si>
    <t>Résa 19</t>
  </si>
  <si>
    <t>Primeurs 98</t>
  </si>
  <si>
    <t>Prim, 19</t>
  </si>
  <si>
    <r>
      <rPr>
        <sz val="9"/>
        <rFont val="Times New Roman"/>
        <family val="1"/>
      </rPr>
      <t>ALIAS</t>
    </r>
    <r>
      <rPr>
        <sz val="10"/>
        <rFont val="Times New Roman"/>
        <family val="1"/>
      </rPr>
      <t xml:space="preserve"> 2020</t>
    </r>
    <r>
      <rPr>
        <sz val="11"/>
        <color theme="1"/>
        <rFont val="Calibri"/>
        <family val="2"/>
        <scheme val="minor"/>
      </rPr>
      <t/>
    </r>
  </si>
  <si>
    <t>ALIAS 20</t>
  </si>
  <si>
    <t>Prim, 20</t>
  </si>
  <si>
    <t>VINS EN RESERVATION :</t>
  </si>
  <si>
    <t>Anciens mil.</t>
  </si>
  <si>
    <t xml:space="preserve">  TOTAL HL       CB/VBS</t>
  </si>
  <si>
    <t>IM</t>
  </si>
  <si>
    <t>NA</t>
  </si>
  <si>
    <t>BA</t>
  </si>
  <si>
    <t>MG</t>
  </si>
  <si>
    <t>1/2</t>
  </si>
  <si>
    <t>JE</t>
  </si>
  <si>
    <t>SORTIE  DU  MOIS HL</t>
  </si>
  <si>
    <t>°IGFC4X</t>
  </si>
  <si>
    <t>ALIAS 2022</t>
  </si>
  <si>
    <t>Gab 2005</t>
  </si>
  <si>
    <t>Gab 1999</t>
  </si>
  <si>
    <t>Gab 2002</t>
  </si>
  <si>
    <t>Gab 2004</t>
  </si>
  <si>
    <t>Gab 2006</t>
  </si>
  <si>
    <t>Gab 2007</t>
  </si>
  <si>
    <t>Gab 2008</t>
  </si>
  <si>
    <t>Gab 2009</t>
  </si>
  <si>
    <t>GAb 2010</t>
  </si>
  <si>
    <t>Prim, 21</t>
  </si>
  <si>
    <t>Prim, 22</t>
  </si>
  <si>
    <t>ALIAS 22</t>
  </si>
  <si>
    <r>
      <rPr>
        <sz val="9"/>
        <rFont val="Times New Roman"/>
        <family val="1"/>
      </rPr>
      <t>ALIAS</t>
    </r>
    <r>
      <rPr>
        <sz val="10"/>
        <rFont val="Times New Roman"/>
        <family val="1"/>
      </rPr>
      <t xml:space="preserve"> 2022</t>
    </r>
  </si>
  <si>
    <t xml:space="preserve">                                                                                                                                         CROIZET-BAGES         DEC       2019</t>
  </si>
  <si>
    <t xml:space="preserve">                                                                                                                            CROIZET-BAGES                       DEC      2019</t>
  </si>
  <si>
    <t>Alias 2019</t>
  </si>
  <si>
    <t>Alias 2020</t>
  </si>
  <si>
    <t>Alias 2022</t>
  </si>
  <si>
    <t>MARS</t>
  </si>
  <si>
    <t>VINS DE CRUS 411104</t>
  </si>
  <si>
    <t>12</t>
  </si>
  <si>
    <t>VINS + VINS 411103</t>
  </si>
  <si>
    <t>CB</t>
  </si>
  <si>
    <t xml:space="preserve"> CB</t>
  </si>
  <si>
    <t xml:space="preserve">  TOTAL HL 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</si>
  <si>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</si>
  <si>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</si>
  <si>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</si>
  <si>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</si>
  <si>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</si>
  <si>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</si>
  <si>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</si>
  <si>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</si>
  <si>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</si>
  <si>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</si>
  <si>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</si>
  <si>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</si>
  <si>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</si>
  <si>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Changement de mois</t>
  </si>
  <si>
    <t>Noms feuilles</t>
  </si>
  <si>
    <t>Cellule Mois</t>
  </si>
  <si>
    <t>Copier</t>
  </si>
  <si>
    <t>Coller</t>
  </si>
  <si>
    <t>Effacement</t>
  </si>
  <si>
    <t>F2</t>
  </si>
  <si>
    <t>F42:L43</t>
  </si>
  <si>
    <t>F6:L7</t>
  </si>
  <si>
    <t>B8:L40</t>
  </si>
  <si>
    <t>GAB 2011</t>
  </si>
  <si>
    <t>S6</t>
  </si>
  <si>
    <t>Cépages</t>
  </si>
  <si>
    <t>N8</t>
  </si>
  <si>
    <t>Récap</t>
  </si>
  <si>
    <t>C.R.D.</t>
  </si>
  <si>
    <t>Q8</t>
  </si>
  <si>
    <t>2022</t>
  </si>
  <si>
    <t>Stock</t>
  </si>
  <si>
    <t>Stock VBS</t>
  </si>
  <si>
    <t>Sortie N.C.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</si>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</sst>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-yy"/>
    <numFmt numFmtId="165" formatCode="0.000"/>
  </numFmts>
  <fonts count="8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55"/>
      <color indexed="8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color indexed="56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u/>
      <sz val="14"/>
      <color indexed="56"/>
      <name val="Times New Roman"/>
      <family val="1"/>
    </font>
    <font>
      <b/>
      <sz val="14"/>
      <color indexed="12"/>
      <name val="Times New Roman"/>
      <family val="1"/>
    </font>
    <font>
      <b/>
      <sz val="12"/>
      <color indexed="19"/>
      <name val="Times New Roman"/>
      <family val="1"/>
    </font>
    <font>
      <u/>
      <sz val="16"/>
      <name val="Times New Roman"/>
      <family val="1"/>
    </font>
    <font>
      <sz val="14"/>
      <color indexed="10"/>
      <name val="Times New Roman"/>
      <family val="1"/>
    </font>
    <font>
      <sz val="10"/>
      <color indexed="10"/>
      <name val="Arial"/>
      <family val="2"/>
    </font>
    <font>
      <sz val="12"/>
      <color indexed="10"/>
      <name val="Times New Roman"/>
      <family val="1"/>
    </font>
    <font>
      <sz val="11"/>
      <color indexed="50"/>
      <name val="Times New Roman"/>
      <family val="1"/>
    </font>
    <font>
      <b/>
      <u/>
      <sz val="14"/>
      <name val="Times New Roman"/>
      <family val="1"/>
    </font>
    <font>
      <b/>
      <i/>
      <u/>
      <sz val="14"/>
      <color indexed="12"/>
      <name val="Times New Roman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color indexed="10"/>
      <name val="Times New Roman"/>
      <family val="1"/>
    </font>
    <font>
      <b/>
      <sz val="26"/>
      <name val="Times New Roman"/>
      <family val="1"/>
    </font>
    <font>
      <b/>
      <i/>
      <sz val="16"/>
      <color indexed="56"/>
      <name val="Times New Roman"/>
      <family val="1"/>
    </font>
    <font>
      <b/>
      <i/>
      <sz val="16"/>
      <color indexed="12"/>
      <name val="Times New Roman"/>
      <family val="1"/>
    </font>
    <font>
      <b/>
      <sz val="16"/>
      <color indexed="12"/>
      <name val="Times New Roman"/>
      <family val="1"/>
    </font>
    <font>
      <b/>
      <sz val="16"/>
      <color indexed="19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4"/>
      <color indexed="8"/>
      <name val="Times New Roman"/>
      <family val="1"/>
    </font>
    <font>
      <b/>
      <sz val="1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4"/>
      <color rgb="FF0070C0"/>
      <name val="Times New Roman"/>
      <family val="1"/>
    </font>
    <font>
      <sz val="11"/>
      <color rgb="FF00B050"/>
      <name val="Times New Roman"/>
      <family val="1"/>
    </font>
    <font>
      <sz val="14"/>
      <color rgb="FF00B050"/>
      <name val="Times New Roman"/>
      <family val="1"/>
    </font>
    <font>
      <b/>
      <i/>
      <u/>
      <sz val="14"/>
      <name val="Times New Roman"/>
      <family val="1"/>
    </font>
    <font>
      <b/>
      <i/>
      <sz val="16"/>
      <name val="Times New Roman"/>
      <family val="1"/>
    </font>
    <font>
      <sz val="14"/>
      <color rgb="FFFF0000"/>
      <name val="Times New Roman"/>
      <family val="1"/>
    </font>
    <font>
      <sz val="18"/>
      <color indexed="8"/>
      <name val="Times New Roman"/>
      <family val="1"/>
    </font>
    <font>
      <b/>
      <sz val="10"/>
      <color indexed="12"/>
      <name val="Times New Roman"/>
      <family val="1"/>
    </font>
    <font>
      <sz val="11"/>
      <color indexed="81"/>
      <name val="Tahoma"/>
      <family val="2"/>
    </font>
    <font>
      <b/>
      <sz val="10"/>
      <name val="Times New Roman"/>
      <family val="1"/>
    </font>
    <font>
      <sz val="9"/>
      <color indexed="81"/>
      <name val="Tahoma"/>
      <family val="2"/>
    </font>
    <font>
      <b/>
      <i/>
      <sz val="16"/>
      <color rgb="FF0000FF"/>
      <name val="Times New Roman"/>
      <family val="1"/>
    </font>
    <font>
      <b/>
      <sz val="16"/>
      <color rgb="FF0000FF"/>
      <name val="Times New Roman"/>
      <family val="1"/>
    </font>
    <font>
      <b/>
      <sz val="12"/>
      <color rgb="FFC00000"/>
      <name val="Times New Roman"/>
      <family val="1"/>
    </font>
    <font>
      <b/>
      <sz val="16"/>
      <color rgb="FFC00000"/>
      <name val="Times New Roman"/>
      <family val="1"/>
    </font>
    <font>
      <b/>
      <i/>
      <sz val="16"/>
      <color rgb="FFC00000"/>
      <name val="Times New Roman"/>
      <family val="1"/>
    </font>
    <font>
      <sz val="10"/>
      <color indexed="81"/>
      <name val="Calibri"/>
      <family val="2"/>
      <scheme val="minor"/>
    </font>
    <font>
      <sz val="11"/>
      <color indexed="81"/>
      <name val="Calibri"/>
      <family val="2"/>
      <scheme val="minor"/>
    </font>
    <font>
      <b/>
      <sz val="9"/>
      <color indexed="81"/>
      <name val="Tahoma"/>
      <family val="2"/>
    </font>
    <font>
      <b/>
      <sz val="12"/>
      <color indexed="8"/>
      <name val="Times New Roman"/>
      <family val="1"/>
    </font>
    <font>
      <sz val="11"/>
      <color rgb="FF0000FF"/>
      <name val="Times New Roman"/>
      <family val="1"/>
    </font>
    <font>
      <b/>
      <sz val="14"/>
      <color theme="1"/>
      <name val="Times New Roman"/>
      <family val="1"/>
    </font>
    <font>
      <i/>
      <sz val="11"/>
      <color rgb="FF92D050"/>
      <name val="Times New Roman"/>
      <family val="1"/>
    </font>
    <font>
      <i/>
      <sz val="12"/>
      <color rgb="FF92D050"/>
      <name val="Times New Roman"/>
      <family val="1"/>
    </font>
    <font>
      <b/>
      <sz val="11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Arial"/>
      <family val="2"/>
    </font>
    <font>
      <sz val="9"/>
      <name val="Times New Roman"/>
      <family val="1"/>
    </font>
    <font>
      <i/>
      <sz val="11"/>
      <color theme="1"/>
      <name val="Times New Roman"/>
      <family val="1"/>
    </font>
    <font>
      <b/>
      <sz val="28"/>
      <name val="Times New Roman"/>
      <family val="1"/>
    </font>
    <font>
      <i/>
      <sz val="10"/>
      <name val="Times New Roman"/>
      <family val="1"/>
    </font>
    <font>
      <b/>
      <sz val="10"/>
      <color rgb="FFFF0000"/>
      <name val="Times New Roman"/>
      <family val="1"/>
    </font>
    <font>
      <b/>
      <u/>
      <sz val="14"/>
      <color indexed="56"/>
      <name val="Times New Roman"/>
      <family val="1"/>
    </font>
    <font>
      <b/>
      <u/>
      <sz val="14"/>
      <color indexed="12"/>
      <name val="Times New Roman"/>
      <family val="1"/>
    </font>
    <font>
      <b/>
      <sz val="14"/>
      <color rgb="FF00B050"/>
      <name val="Times New Roman"/>
      <family val="1"/>
    </font>
    <font>
      <b/>
      <sz val="12"/>
      <color indexed="12"/>
      <name val="Times New Roman"/>
      <family val="1"/>
    </font>
    <font>
      <b/>
      <sz val="14"/>
      <color rgb="FFFF0000"/>
      <name val="Times New Roman"/>
      <family val="1"/>
    </font>
    <font>
      <b/>
      <sz val="48"/>
      <name val="Times New Roman"/>
      <family val="1"/>
    </font>
    <font>
      <sz val="36"/>
      <name val="Arial"/>
      <family val="2"/>
    </font>
    <font>
      <b/>
      <sz val="20"/>
      <name val="Times New Roman"/>
      <family val="1"/>
    </font>
    <font>
      <sz val="12"/>
      <color rgb="FFFF0000"/>
      <name val="Arial"/>
      <family val="2"/>
    </font>
    <font>
      <sz val="36"/>
      <color indexed="8"/>
      <name val="Times New Roman"/>
      <family val="1"/>
    </font>
    <font>
      <sz val="16"/>
      <name val="Arial"/>
      <family val="2"/>
    </font>
    <font>
      <sz val="2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09">
    <xf numFmtId="0" fontId="0" fillId="0" borderId="0" xfId="0"/>
    <xf numFmtId="0" fontId="9" fillId="2" borderId="5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0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2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right" vertical="center"/>
    </xf>
    <xf numFmtId="0" fontId="22" fillId="2" borderId="19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24" fillId="2" borderId="0" xfId="0" applyFont="1" applyFill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right" vertical="center" wrapText="1"/>
    </xf>
    <xf numFmtId="0" fontId="24" fillId="2" borderId="21" xfId="0" applyFont="1" applyFill="1" applyBorder="1" applyAlignment="1">
      <alignment horizontal="center" vertical="center"/>
    </xf>
    <xf numFmtId="0" fontId="25" fillId="2" borderId="3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22" fillId="2" borderId="21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8" fillId="2" borderId="58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22" fillId="2" borderId="4" xfId="0" applyFont="1" applyFill="1" applyBorder="1" applyAlignment="1">
      <alignment vertical="center"/>
    </xf>
    <xf numFmtId="0" fontId="8" fillId="2" borderId="17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60" xfId="0" applyFont="1" applyFill="1" applyBorder="1" applyAlignment="1">
      <alignment vertical="center"/>
    </xf>
    <xf numFmtId="0" fontId="22" fillId="2" borderId="60" xfId="0" applyFont="1" applyFill="1" applyBorder="1" applyAlignment="1">
      <alignment vertical="center"/>
    </xf>
    <xf numFmtId="0" fontId="8" fillId="2" borderId="34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9" fillId="2" borderId="51" xfId="0" applyFont="1" applyFill="1" applyBorder="1" applyAlignment="1">
      <alignment horizontal="center" vertical="center"/>
    </xf>
    <xf numFmtId="0" fontId="9" fillId="2" borderId="6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22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vertical="center"/>
    </xf>
    <xf numFmtId="0" fontId="22" fillId="2" borderId="19" xfId="0" applyFont="1" applyFill="1" applyBorder="1" applyAlignment="1">
      <alignment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vertical="center"/>
    </xf>
    <xf numFmtId="0" fontId="22" fillId="2" borderId="21" xfId="0" applyFont="1" applyFill="1" applyBorder="1" applyAlignment="1">
      <alignment vertical="center"/>
    </xf>
    <xf numFmtId="0" fontId="4" fillId="2" borderId="4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0" fillId="2" borderId="19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vertical="center"/>
    </xf>
    <xf numFmtId="0" fontId="30" fillId="2" borderId="4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vertical="center"/>
    </xf>
    <xf numFmtId="0" fontId="9" fillId="2" borderId="38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vertical="center"/>
    </xf>
    <xf numFmtId="0" fontId="30" fillId="2" borderId="60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vertical="center"/>
    </xf>
    <xf numFmtId="0" fontId="9" fillId="2" borderId="4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47" fillId="2" borderId="4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0" fontId="10" fillId="2" borderId="60" xfId="0" applyFont="1" applyFill="1" applyBorder="1" applyAlignment="1">
      <alignment vertical="center"/>
    </xf>
    <xf numFmtId="0" fontId="43" fillId="2" borderId="17" xfId="0" applyFont="1" applyFill="1" applyBorder="1" applyAlignment="1">
      <alignment horizontal="center" vertical="center"/>
    </xf>
    <xf numFmtId="0" fontId="0" fillId="2" borderId="47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41" xfId="0" applyFill="1" applyBorder="1" applyAlignment="1">
      <alignment vertical="center"/>
    </xf>
    <xf numFmtId="0" fontId="0" fillId="2" borderId="42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43" xfId="0" applyFill="1" applyBorder="1" applyAlignment="1">
      <alignment vertical="center"/>
    </xf>
    <xf numFmtId="0" fontId="48" fillId="2" borderId="0" xfId="0" applyFont="1" applyFill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75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77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2" borderId="0" xfId="0" applyFont="1" applyFill="1"/>
    <xf numFmtId="0" fontId="22" fillId="2" borderId="0" xfId="0" applyFont="1" applyFill="1"/>
    <xf numFmtId="0" fontId="5" fillId="2" borderId="0" xfId="0" applyFont="1" applyFill="1" applyAlignment="1">
      <alignment horizontal="center"/>
    </xf>
    <xf numFmtId="0" fontId="6" fillId="2" borderId="0" xfId="0" applyFont="1" applyFill="1"/>
    <xf numFmtId="0" fontId="3" fillId="2" borderId="21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3" fillId="2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0" fillId="2" borderId="0" xfId="0" applyFill="1"/>
    <xf numFmtId="0" fontId="3" fillId="2" borderId="7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8" fillId="2" borderId="29" xfId="0" applyFont="1" applyFill="1" applyBorder="1" applyAlignment="1">
      <alignment horizontal="center"/>
    </xf>
    <xf numFmtId="0" fontId="8" fillId="2" borderId="4" xfId="0" applyFont="1" applyFill="1" applyBorder="1"/>
    <xf numFmtId="0" fontId="9" fillId="2" borderId="5" xfId="0" applyFont="1" applyFill="1" applyBorder="1" applyAlignment="1">
      <alignment horizontal="center"/>
    </xf>
    <xf numFmtId="0" fontId="8" fillId="2" borderId="28" xfId="0" applyFont="1" applyFill="1" applyBorder="1" applyAlignment="1">
      <alignment horizontal="center"/>
    </xf>
    <xf numFmtId="0" fontId="8" fillId="2" borderId="0" xfId="0" applyFont="1" applyFill="1"/>
    <xf numFmtId="0" fontId="9" fillId="2" borderId="6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5" fillId="2" borderId="3" xfId="0" applyFont="1" applyFill="1" applyBorder="1"/>
    <xf numFmtId="0" fontId="4" fillId="2" borderId="1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6" fillId="2" borderId="0" xfId="0" applyFont="1" applyFill="1"/>
    <xf numFmtId="164" fontId="11" fillId="2" borderId="0" xfId="0" applyNumberFormat="1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0" xfId="0" applyFont="1" applyFill="1"/>
    <xf numFmtId="0" fontId="14" fillId="2" borderId="0" xfId="0" applyFont="1" applyFill="1"/>
    <xf numFmtId="165" fontId="13" fillId="2" borderId="19" xfId="0" applyNumberFormat="1" applyFont="1" applyFill="1" applyBorder="1" applyAlignment="1">
      <alignment horizontal="center"/>
    </xf>
    <xf numFmtId="165" fontId="11" fillId="2" borderId="19" xfId="0" applyNumberFormat="1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21" fillId="2" borderId="0" xfId="0" applyFont="1" applyFill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2" fontId="10" fillId="2" borderId="0" xfId="0" applyNumberFormat="1" applyFont="1" applyFill="1" applyAlignment="1">
      <alignment horizontal="center" vertical="center"/>
    </xf>
    <xf numFmtId="0" fontId="11" fillId="2" borderId="45" xfId="0" applyFont="1" applyFill="1" applyBorder="1" applyAlignment="1">
      <alignment horizontal="center" vertical="center"/>
    </xf>
    <xf numFmtId="2" fontId="51" fillId="2" borderId="11" xfId="0" applyNumberFormat="1" applyFont="1" applyFill="1" applyBorder="1" applyAlignment="1">
      <alignment horizontal="center" vertical="center"/>
    </xf>
    <xf numFmtId="0" fontId="18" fillId="2" borderId="45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2" fontId="8" fillId="2" borderId="11" xfId="0" applyNumberFormat="1" applyFont="1" applyFill="1" applyBorder="1" applyAlignment="1">
      <alignment horizontal="center" vertical="center"/>
    </xf>
    <xf numFmtId="2" fontId="10" fillId="2" borderId="0" xfId="0" applyNumberFormat="1" applyFont="1" applyFill="1" applyAlignment="1">
      <alignment horizontal="left" vertical="center"/>
    </xf>
    <xf numFmtId="0" fontId="11" fillId="2" borderId="47" xfId="0" applyFont="1" applyFill="1" applyBorder="1" applyAlignment="1">
      <alignment horizontal="center" vertical="center"/>
    </xf>
    <xf numFmtId="2" fontId="8" fillId="2" borderId="41" xfId="0" applyNumberFormat="1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55" fillId="2" borderId="42" xfId="0" applyFont="1" applyFill="1" applyBorder="1" applyAlignment="1">
      <alignment horizontal="center" vertical="center"/>
    </xf>
    <xf numFmtId="0" fontId="56" fillId="2" borderId="23" xfId="0" applyFont="1" applyFill="1" applyBorder="1" applyAlignment="1">
      <alignment horizontal="center" vertical="center"/>
    </xf>
    <xf numFmtId="0" fontId="34" fillId="2" borderId="23" xfId="0" applyFont="1" applyFill="1" applyBorder="1" applyAlignment="1">
      <alignment horizontal="center" vertical="center"/>
    </xf>
    <xf numFmtId="2" fontId="8" fillId="2" borderId="43" xfId="0" applyNumberFormat="1" applyFont="1" applyFill="1" applyBorder="1" applyAlignment="1">
      <alignment horizontal="center" vertical="center"/>
    </xf>
    <xf numFmtId="0" fontId="45" fillId="2" borderId="45" xfId="0" applyFont="1" applyFill="1" applyBorder="1" applyAlignment="1">
      <alignment horizontal="center" vertical="center"/>
    </xf>
    <xf numFmtId="0" fontId="46" fillId="2" borderId="1" xfId="0" applyFont="1" applyFill="1" applyBorder="1" applyAlignment="1">
      <alignment horizontal="center" vertical="center"/>
    </xf>
    <xf numFmtId="0" fontId="27" fillId="2" borderId="45" xfId="0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/>
    </xf>
    <xf numFmtId="0" fontId="54" fillId="2" borderId="1" xfId="0" applyFont="1" applyFill="1" applyBorder="1" applyAlignment="1">
      <alignment horizontal="center" vertical="center"/>
    </xf>
    <xf numFmtId="0" fontId="53" fillId="2" borderId="1" xfId="0" applyFont="1" applyFill="1" applyBorder="1" applyAlignment="1">
      <alignment horizontal="center" vertical="center"/>
    </xf>
    <xf numFmtId="0" fontId="20" fillId="2" borderId="42" xfId="0" applyFont="1" applyFill="1" applyBorder="1" applyAlignment="1">
      <alignment horizontal="center" vertical="center"/>
    </xf>
    <xf numFmtId="0" fontId="35" fillId="2" borderId="23" xfId="0" applyFont="1" applyFill="1" applyBorder="1" applyAlignment="1">
      <alignment horizontal="center" vertical="center"/>
    </xf>
    <xf numFmtId="0" fontId="18" fillId="2" borderId="46" xfId="0" applyFont="1" applyFill="1" applyBorder="1" applyAlignment="1">
      <alignment horizontal="center" vertical="center"/>
    </xf>
    <xf numFmtId="0" fontId="32" fillId="2" borderId="6" xfId="0" applyFont="1" applyFill="1" applyBorder="1" applyAlignment="1">
      <alignment horizontal="center" vertical="center"/>
    </xf>
    <xf numFmtId="0" fontId="54" fillId="2" borderId="12" xfId="0" applyFont="1" applyFill="1" applyBorder="1" applyAlignment="1">
      <alignment horizontal="center" vertical="center"/>
    </xf>
    <xf numFmtId="0" fontId="27" fillId="2" borderId="47" xfId="0" applyFont="1" applyFill="1" applyBorder="1" applyAlignment="1">
      <alignment horizontal="center" vertical="center"/>
    </xf>
    <xf numFmtId="0" fontId="33" fillId="2" borderId="12" xfId="0" applyFont="1" applyFill="1" applyBorder="1" applyAlignment="1">
      <alignment horizontal="center" vertical="center"/>
    </xf>
    <xf numFmtId="0" fontId="55" fillId="2" borderId="48" xfId="0" applyFont="1" applyFill="1" applyBorder="1" applyAlignment="1">
      <alignment horizontal="center" vertical="center"/>
    </xf>
    <xf numFmtId="0" fontId="57" fillId="2" borderId="12" xfId="0" applyFont="1" applyFill="1" applyBorder="1" applyAlignment="1">
      <alignment horizontal="center" vertical="center"/>
    </xf>
    <xf numFmtId="2" fontId="8" fillId="2" borderId="53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vertical="center"/>
    </xf>
    <xf numFmtId="2" fontId="8" fillId="2" borderId="40" xfId="0" applyNumberFormat="1" applyFont="1" applyFill="1" applyBorder="1" applyAlignment="1">
      <alignment horizontal="center" vertical="center"/>
    </xf>
    <xf numFmtId="2" fontId="8" fillId="2" borderId="67" xfId="0" applyNumberFormat="1" applyFont="1" applyFill="1" applyBorder="1" applyAlignment="1">
      <alignment horizontal="center" vertical="center"/>
    </xf>
    <xf numFmtId="0" fontId="12" fillId="2" borderId="42" xfId="0" applyFont="1" applyFill="1" applyBorder="1" applyAlignment="1">
      <alignment horizontal="center" vertical="center"/>
    </xf>
    <xf numFmtId="2" fontId="11" fillId="2" borderId="23" xfId="0" applyNumberFormat="1" applyFont="1" applyFill="1" applyBorder="1" applyAlignment="1">
      <alignment horizontal="center" vertical="center"/>
    </xf>
    <xf numFmtId="2" fontId="16" fillId="2" borderId="23" xfId="0" applyNumberFormat="1" applyFont="1" applyFill="1" applyBorder="1" applyAlignment="1">
      <alignment horizontal="center" vertical="center"/>
    </xf>
    <xf numFmtId="0" fontId="16" fillId="2" borderId="42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/>
    </xf>
    <xf numFmtId="17" fontId="9" fillId="2" borderId="40" xfId="0" applyNumberFormat="1" applyFont="1" applyFill="1" applyBorder="1" applyAlignment="1">
      <alignment horizontal="center"/>
    </xf>
    <xf numFmtId="0" fontId="9" fillId="2" borderId="25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9" fillId="2" borderId="39" xfId="0" applyFont="1" applyFill="1" applyBorder="1" applyAlignment="1">
      <alignment horizontal="center"/>
    </xf>
    <xf numFmtId="0" fontId="9" fillId="2" borderId="73" xfId="0" applyFont="1" applyFill="1" applyBorder="1" applyAlignment="1">
      <alignment horizontal="center"/>
    </xf>
    <xf numFmtId="0" fontId="14" fillId="2" borderId="14" xfId="0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/>
    </xf>
    <xf numFmtId="0" fontId="11" fillId="2" borderId="0" xfId="0" applyFont="1" applyFill="1"/>
    <xf numFmtId="165" fontId="13" fillId="2" borderId="0" xfId="0" applyNumberFormat="1" applyFont="1" applyFill="1" applyAlignment="1">
      <alignment horizontal="center"/>
    </xf>
    <xf numFmtId="0" fontId="10" fillId="3" borderId="0" xfId="0" applyFont="1" applyFill="1"/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164" fontId="9" fillId="2" borderId="0" xfId="0" applyNumberFormat="1" applyFont="1" applyFill="1" applyAlignment="1">
      <alignment horizontal="center"/>
    </xf>
    <xf numFmtId="0" fontId="11" fillId="2" borderId="14" xfId="0" applyFont="1" applyFill="1" applyBorder="1" applyAlignment="1">
      <alignment vertical="center"/>
    </xf>
    <xf numFmtId="1" fontId="11" fillId="2" borderId="25" xfId="0" applyNumberFormat="1" applyFont="1" applyFill="1" applyBorder="1" applyAlignment="1">
      <alignment horizontal="center" vertical="center"/>
    </xf>
    <xf numFmtId="1" fontId="11" fillId="2" borderId="24" xfId="0" applyNumberFormat="1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26" fillId="2" borderId="35" xfId="0" applyFont="1" applyFill="1" applyBorder="1" applyAlignment="1">
      <alignment horizontal="center" vertical="center"/>
    </xf>
    <xf numFmtId="1" fontId="11" fillId="2" borderId="32" xfId="0" applyNumberFormat="1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26" fillId="2" borderId="36" xfId="0" applyFont="1" applyFill="1" applyBorder="1" applyAlignment="1">
      <alignment horizontal="center" vertical="center"/>
    </xf>
    <xf numFmtId="1" fontId="11" fillId="2" borderId="17" xfId="0" applyNumberFormat="1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/>
    </xf>
    <xf numFmtId="14" fontId="11" fillId="2" borderId="32" xfId="0" applyNumberFormat="1" applyFont="1" applyFill="1" applyBorder="1" applyAlignment="1">
      <alignment horizontal="center"/>
    </xf>
    <xf numFmtId="49" fontId="11" fillId="2" borderId="32" xfId="0" applyNumberFormat="1" applyFont="1" applyFill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49" fontId="11" fillId="2" borderId="17" xfId="0" applyNumberFormat="1" applyFont="1" applyFill="1" applyBorder="1" applyAlignment="1">
      <alignment horizontal="center"/>
    </xf>
    <xf numFmtId="0" fontId="11" fillId="2" borderId="34" xfId="0" applyFont="1" applyFill="1" applyBorder="1" applyAlignment="1">
      <alignment horizontal="center"/>
    </xf>
    <xf numFmtId="0" fontId="26" fillId="2" borderId="13" xfId="0" applyFont="1" applyFill="1" applyBorder="1" applyAlignment="1">
      <alignment horizontal="center" vertical="center"/>
    </xf>
    <xf numFmtId="0" fontId="0" fillId="3" borderId="0" xfId="0" applyFill="1"/>
    <xf numFmtId="0" fontId="2" fillId="3" borderId="0" xfId="0" applyFont="1" applyFill="1"/>
    <xf numFmtId="0" fontId="14" fillId="3" borderId="0" xfId="0" applyFont="1" applyFill="1" applyAlignment="1">
      <alignment horizontal="center"/>
    </xf>
    <xf numFmtId="0" fontId="10" fillId="3" borderId="0" xfId="0" applyFont="1" applyFill="1" applyAlignment="1">
      <alignment vertical="center"/>
    </xf>
    <xf numFmtId="0" fontId="10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7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vertical="center"/>
    </xf>
    <xf numFmtId="165" fontId="11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0" xfId="0" applyFont="1" applyFill="1"/>
    <xf numFmtId="0" fontId="14" fillId="3" borderId="0" xfId="0" applyFont="1" applyFill="1"/>
    <xf numFmtId="0" fontId="9" fillId="2" borderId="78" xfId="0" applyFont="1" applyFill="1" applyBorder="1" applyAlignment="1">
      <alignment horizontal="center"/>
    </xf>
    <xf numFmtId="0" fontId="6" fillId="3" borderId="0" xfId="0" applyFont="1" applyFill="1"/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6" fillId="3" borderId="0" xfId="0" applyFont="1" applyFill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0" fontId="23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2" borderId="63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19" fillId="4" borderId="50" xfId="0" applyFont="1" applyFill="1" applyBorder="1" applyAlignment="1">
      <alignment horizontal="center"/>
    </xf>
    <xf numFmtId="0" fontId="9" fillId="4" borderId="44" xfId="0" applyFont="1" applyFill="1" applyBorder="1" applyAlignment="1">
      <alignment horizontal="center"/>
    </xf>
    <xf numFmtId="0" fontId="19" fillId="4" borderId="2" xfId="0" applyFont="1" applyFill="1" applyBorder="1" applyAlignment="1">
      <alignment horizontal="center"/>
    </xf>
    <xf numFmtId="0" fontId="9" fillId="4" borderId="49" xfId="0" applyFont="1" applyFill="1" applyBorder="1" applyAlignment="1">
      <alignment horizontal="center"/>
    </xf>
    <xf numFmtId="0" fontId="19" fillId="4" borderId="79" xfId="0" applyFont="1" applyFill="1" applyBorder="1" applyAlignment="1">
      <alignment horizontal="center"/>
    </xf>
    <xf numFmtId="0" fontId="19" fillId="4" borderId="31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28" xfId="0" applyFont="1" applyFill="1" applyBorder="1" applyAlignment="1">
      <alignment horizontal="center"/>
    </xf>
    <xf numFmtId="0" fontId="9" fillId="4" borderId="10" xfId="0" applyFont="1" applyFill="1" applyBorder="1" applyAlignment="1">
      <alignment horizontal="center"/>
    </xf>
    <xf numFmtId="0" fontId="19" fillId="4" borderId="38" xfId="0" applyFont="1" applyFill="1" applyBorder="1" applyAlignment="1">
      <alignment horizontal="center"/>
    </xf>
    <xf numFmtId="0" fontId="19" fillId="4" borderId="39" xfId="0" applyFont="1" applyFill="1" applyBorder="1" applyAlignment="1">
      <alignment horizontal="center"/>
    </xf>
    <xf numFmtId="0" fontId="11" fillId="4" borderId="31" xfId="0" applyFont="1" applyFill="1" applyBorder="1" applyAlignment="1">
      <alignment horizontal="center"/>
    </xf>
    <xf numFmtId="0" fontId="11" fillId="4" borderId="38" xfId="0" applyFont="1" applyFill="1" applyBorder="1" applyAlignment="1">
      <alignment horizontal="center"/>
    </xf>
    <xf numFmtId="0" fontId="11" fillId="4" borderId="39" xfId="0" applyFont="1" applyFill="1" applyBorder="1" applyAlignment="1">
      <alignment horizontal="center"/>
    </xf>
    <xf numFmtId="165" fontId="11" fillId="4" borderId="25" xfId="0" applyNumberFormat="1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1" fontId="14" fillId="4" borderId="0" xfId="0" applyNumberFormat="1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165" fontId="11" fillId="4" borderId="0" xfId="0" applyNumberFormat="1" applyFont="1" applyFill="1" applyAlignment="1">
      <alignment horizontal="center"/>
    </xf>
    <xf numFmtId="0" fontId="9" fillId="4" borderId="38" xfId="0" applyFont="1" applyFill="1" applyBorder="1" applyAlignment="1">
      <alignment horizontal="center"/>
    </xf>
    <xf numFmtId="3" fontId="11" fillId="2" borderId="32" xfId="0" applyNumberFormat="1" applyFont="1" applyFill="1" applyBorder="1" applyAlignment="1">
      <alignment horizontal="center"/>
    </xf>
    <xf numFmtId="0" fontId="47" fillId="2" borderId="3" xfId="0" applyFont="1" applyFill="1" applyBorder="1" applyAlignment="1">
      <alignment vertical="center"/>
    </xf>
    <xf numFmtId="1" fontId="10" fillId="3" borderId="0" xfId="0" applyNumberFormat="1" applyFont="1" applyFill="1" applyAlignment="1">
      <alignment horizontal="center"/>
    </xf>
    <xf numFmtId="14" fontId="11" fillId="2" borderId="17" xfId="0" applyNumberFormat="1" applyFont="1" applyFill="1" applyBorder="1" applyAlignment="1">
      <alignment horizontal="center"/>
    </xf>
    <xf numFmtId="0" fontId="19" fillId="4" borderId="80" xfId="0" applyFont="1" applyFill="1" applyBorder="1" applyAlignment="1">
      <alignment horizontal="center"/>
    </xf>
    <xf numFmtId="0" fontId="9" fillId="4" borderId="20" xfId="0" applyFont="1" applyFill="1" applyBorder="1" applyAlignment="1">
      <alignment horizontal="center"/>
    </xf>
    <xf numFmtId="0" fontId="9" fillId="4" borderId="40" xfId="0" applyFont="1" applyFill="1" applyBorder="1" applyAlignment="1">
      <alignment horizontal="center"/>
    </xf>
    <xf numFmtId="0" fontId="63" fillId="2" borderId="45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vertical="center"/>
    </xf>
    <xf numFmtId="0" fontId="10" fillId="2" borderId="33" xfId="0" applyFont="1" applyFill="1" applyBorder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2" fontId="9" fillId="2" borderId="41" xfId="0" applyNumberFormat="1" applyFont="1" applyFill="1" applyBorder="1" applyAlignment="1">
      <alignment vertical="center"/>
    </xf>
    <xf numFmtId="3" fontId="13" fillId="2" borderId="12" xfId="0" applyNumberFormat="1" applyFont="1" applyFill="1" applyBorder="1" applyAlignment="1">
      <alignment horizontal="center" vertical="center"/>
    </xf>
    <xf numFmtId="3" fontId="13" fillId="2" borderId="20" xfId="0" applyNumberFormat="1" applyFont="1" applyFill="1" applyBorder="1" applyAlignment="1">
      <alignment horizontal="center" vertical="center"/>
    </xf>
    <xf numFmtId="3" fontId="11" fillId="2" borderId="12" xfId="0" applyNumberFormat="1" applyFont="1" applyFill="1" applyBorder="1" applyAlignment="1">
      <alignment horizontal="center" vertical="center"/>
    </xf>
    <xf numFmtId="4" fontId="8" fillId="2" borderId="40" xfId="0" applyNumberFormat="1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33" fillId="5" borderId="1" xfId="0" applyFont="1" applyFill="1" applyBorder="1" applyAlignment="1">
      <alignment horizontal="center" vertical="center"/>
    </xf>
    <xf numFmtId="0" fontId="32" fillId="5" borderId="1" xfId="0" applyFont="1" applyFill="1" applyBorder="1" applyAlignment="1">
      <alignment horizontal="center" vertical="center"/>
    </xf>
    <xf numFmtId="0" fontId="46" fillId="5" borderId="1" xfId="0" applyFont="1" applyFill="1" applyBorder="1" applyAlignment="1">
      <alignment horizontal="center" vertical="center"/>
    </xf>
    <xf numFmtId="0" fontId="54" fillId="5" borderId="1" xfId="0" applyFont="1" applyFill="1" applyBorder="1" applyAlignment="1">
      <alignment horizontal="center" vertical="center"/>
    </xf>
    <xf numFmtId="0" fontId="32" fillId="5" borderId="6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/>
    </xf>
    <xf numFmtId="0" fontId="34" fillId="5" borderId="51" xfId="0" applyFont="1" applyFill="1" applyBorder="1" applyAlignment="1">
      <alignment horizontal="center" vertical="center"/>
    </xf>
    <xf numFmtId="0" fontId="34" fillId="5" borderId="23" xfId="0" applyFont="1" applyFill="1" applyBorder="1" applyAlignment="1">
      <alignment horizontal="center" vertical="center"/>
    </xf>
    <xf numFmtId="0" fontId="33" fillId="5" borderId="12" xfId="0" applyFont="1" applyFill="1" applyBorder="1" applyAlignment="1">
      <alignment horizontal="center" vertical="center"/>
    </xf>
    <xf numFmtId="2" fontId="8" fillId="5" borderId="66" xfId="0" applyNumberFormat="1" applyFont="1" applyFill="1" applyBorder="1" applyAlignment="1">
      <alignment horizontal="center" vertical="center"/>
    </xf>
    <xf numFmtId="0" fontId="34" fillId="5" borderId="66" xfId="0" applyFont="1" applyFill="1" applyBorder="1" applyAlignment="1">
      <alignment horizontal="center" vertical="center"/>
    </xf>
    <xf numFmtId="2" fontId="8" fillId="5" borderId="65" xfId="0" applyNumberFormat="1" applyFont="1" applyFill="1" applyBorder="1" applyAlignment="1">
      <alignment horizontal="center" vertical="center"/>
    </xf>
    <xf numFmtId="0" fontId="13" fillId="5" borderId="65" xfId="0" applyFont="1" applyFill="1" applyBorder="1" applyAlignment="1">
      <alignment horizontal="center" vertical="center"/>
    </xf>
    <xf numFmtId="0" fontId="56" fillId="5" borderId="23" xfId="0" applyFont="1" applyFill="1" applyBorder="1" applyAlignment="1">
      <alignment horizontal="center" vertical="center"/>
    </xf>
    <xf numFmtId="0" fontId="13" fillId="5" borderId="23" xfId="0" applyFont="1" applyFill="1" applyBorder="1" applyAlignment="1">
      <alignment horizontal="center" vertical="center"/>
    </xf>
    <xf numFmtId="0" fontId="16" fillId="5" borderId="65" xfId="0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vertical="center"/>
    </xf>
    <xf numFmtId="0" fontId="10" fillId="5" borderId="12" xfId="0" applyFont="1" applyFill="1" applyBorder="1" applyAlignment="1">
      <alignment vertical="center"/>
    </xf>
    <xf numFmtId="0" fontId="10" fillId="5" borderId="52" xfId="0" applyFont="1" applyFill="1" applyBorder="1" applyAlignment="1">
      <alignment vertical="center"/>
    </xf>
    <xf numFmtId="0" fontId="34" fillId="5" borderId="74" xfId="0" applyFont="1" applyFill="1" applyBorder="1" applyAlignment="1">
      <alignment horizontal="center" vertical="center"/>
    </xf>
    <xf numFmtId="0" fontId="11" fillId="2" borderId="82" xfId="0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center" vertical="center"/>
    </xf>
    <xf numFmtId="2" fontId="10" fillId="2" borderId="67" xfId="0" applyNumberFormat="1" applyFont="1" applyFill="1" applyBorder="1" applyAlignment="1">
      <alignment horizontal="center" vertical="center"/>
    </xf>
    <xf numFmtId="0" fontId="11" fillId="2" borderId="82" xfId="0" applyFont="1" applyFill="1" applyBorder="1" applyAlignment="1">
      <alignment horizontal="center" vertical="center"/>
    </xf>
    <xf numFmtId="0" fontId="51" fillId="2" borderId="52" xfId="0" applyFont="1" applyFill="1" applyBorder="1" applyAlignment="1">
      <alignment horizontal="center" vertical="center" wrapText="1"/>
    </xf>
    <xf numFmtId="0" fontId="51" fillId="2" borderId="8" xfId="0" applyFont="1" applyFill="1" applyBorder="1" applyAlignment="1">
      <alignment horizontal="center" vertical="center" wrapText="1"/>
    </xf>
    <xf numFmtId="2" fontId="51" fillId="2" borderId="67" xfId="0" applyNumberFormat="1" applyFont="1" applyFill="1" applyBorder="1" applyAlignment="1">
      <alignment horizontal="center" vertical="center"/>
    </xf>
    <xf numFmtId="2" fontId="65" fillId="2" borderId="43" xfId="0" applyNumberFormat="1" applyFont="1" applyFill="1" applyBorder="1" applyAlignment="1">
      <alignment vertical="center"/>
    </xf>
    <xf numFmtId="2" fontId="64" fillId="2" borderId="43" xfId="0" applyNumberFormat="1" applyFont="1" applyFill="1" applyBorder="1" applyAlignment="1">
      <alignment horizontal="center" vertical="center"/>
    </xf>
    <xf numFmtId="2" fontId="64" fillId="2" borderId="67" xfId="0" applyNumberFormat="1" applyFont="1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"/>
    </xf>
    <xf numFmtId="0" fontId="9" fillId="6" borderId="55" xfId="0" applyFont="1" applyFill="1" applyBorder="1" applyAlignment="1">
      <alignment horizontal="center"/>
    </xf>
    <xf numFmtId="0" fontId="9" fillId="6" borderId="0" xfId="0" applyFont="1" applyFill="1" applyAlignment="1">
      <alignment horizontal="center"/>
    </xf>
    <xf numFmtId="0" fontId="9" fillId="6" borderId="15" xfId="0" applyFont="1" applyFill="1" applyBorder="1" applyAlignment="1">
      <alignment horizontal="center"/>
    </xf>
    <xf numFmtId="0" fontId="9" fillId="6" borderId="59" xfId="0" applyFont="1" applyFill="1" applyBorder="1" applyAlignment="1">
      <alignment horizontal="center"/>
    </xf>
    <xf numFmtId="0" fontId="9" fillId="6" borderId="32" xfId="0" applyFont="1" applyFill="1" applyBorder="1" applyAlignment="1">
      <alignment horizontal="center"/>
    </xf>
    <xf numFmtId="0" fontId="19" fillId="4" borderId="83" xfId="0" applyFont="1" applyFill="1" applyBorder="1" applyAlignment="1">
      <alignment horizontal="center"/>
    </xf>
    <xf numFmtId="0" fontId="9" fillId="4" borderId="77" xfId="0" applyFont="1" applyFill="1" applyBorder="1" applyAlignment="1">
      <alignment horizontal="center"/>
    </xf>
    <xf numFmtId="0" fontId="9" fillId="4" borderId="61" xfId="0" applyFont="1" applyFill="1" applyBorder="1" applyAlignment="1">
      <alignment horizontal="center"/>
    </xf>
    <xf numFmtId="0" fontId="19" fillId="4" borderId="56" xfId="0" applyFont="1" applyFill="1" applyBorder="1" applyAlignment="1">
      <alignment horizontal="center"/>
    </xf>
    <xf numFmtId="0" fontId="9" fillId="4" borderId="0" xfId="0" applyFont="1" applyFill="1" applyAlignment="1">
      <alignment horizontal="center"/>
    </xf>
    <xf numFmtId="0" fontId="9" fillId="4" borderId="15" xfId="0" applyFont="1" applyFill="1" applyBorder="1" applyAlignment="1">
      <alignment horizontal="center"/>
    </xf>
    <xf numFmtId="0" fontId="9" fillId="4" borderId="59" xfId="0" applyFont="1" applyFill="1" applyBorder="1" applyAlignment="1">
      <alignment horizontal="center"/>
    </xf>
    <xf numFmtId="0" fontId="9" fillId="4" borderId="32" xfId="0" applyFont="1" applyFill="1" applyBorder="1" applyAlignment="1">
      <alignment horizontal="center"/>
    </xf>
    <xf numFmtId="0" fontId="19" fillId="4" borderId="77" xfId="0" applyFont="1" applyFill="1" applyBorder="1" applyAlignment="1">
      <alignment horizontal="center"/>
    </xf>
    <xf numFmtId="0" fontId="19" fillId="4" borderId="61" xfId="0" applyFont="1" applyFill="1" applyBorder="1" applyAlignment="1">
      <alignment horizontal="center"/>
    </xf>
    <xf numFmtId="0" fontId="19" fillId="4" borderId="0" xfId="0" applyFont="1" applyFill="1" applyAlignment="1">
      <alignment horizontal="center"/>
    </xf>
    <xf numFmtId="0" fontId="19" fillId="4" borderId="15" xfId="0" applyFont="1" applyFill="1" applyBorder="1" applyAlignment="1">
      <alignment horizontal="center"/>
    </xf>
    <xf numFmtId="0" fontId="19" fillId="4" borderId="59" xfId="0" applyFont="1" applyFill="1" applyBorder="1" applyAlignment="1">
      <alignment horizontal="center"/>
    </xf>
    <xf numFmtId="0" fontId="19" fillId="4" borderId="32" xfId="0" applyFont="1" applyFill="1" applyBorder="1" applyAlignment="1">
      <alignment horizontal="center"/>
    </xf>
    <xf numFmtId="0" fontId="19" fillId="4" borderId="27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9" fillId="4" borderId="17" xfId="0" applyFont="1" applyFill="1" applyBorder="1" applyAlignment="1">
      <alignment horizontal="center"/>
    </xf>
    <xf numFmtId="0" fontId="19" fillId="4" borderId="54" xfId="0" applyFont="1" applyFill="1" applyBorder="1" applyAlignment="1">
      <alignment horizontal="center"/>
    </xf>
    <xf numFmtId="0" fontId="9" fillId="4" borderId="19" xfId="0" applyFont="1" applyFill="1" applyBorder="1" applyAlignment="1">
      <alignment horizontal="center"/>
    </xf>
    <xf numFmtId="0" fontId="9" fillId="4" borderId="55" xfId="0" applyFont="1" applyFill="1" applyBorder="1" applyAlignment="1">
      <alignment horizontal="center"/>
    </xf>
    <xf numFmtId="0" fontId="13" fillId="2" borderId="12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52" xfId="0" applyFont="1" applyFill="1" applyBorder="1" applyAlignment="1">
      <alignment horizontal="center" vertical="center"/>
    </xf>
    <xf numFmtId="0" fontId="66" fillId="2" borderId="52" xfId="0" applyFont="1" applyFill="1" applyBorder="1" applyAlignment="1">
      <alignment horizontal="center" vertical="center" wrapText="1"/>
    </xf>
    <xf numFmtId="0" fontId="66" fillId="2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/>
    </xf>
    <xf numFmtId="0" fontId="13" fillId="5" borderId="18" xfId="0" applyFont="1" applyFill="1" applyBorder="1" applyAlignment="1">
      <alignment horizontal="center" vertical="center"/>
    </xf>
    <xf numFmtId="0" fontId="34" fillId="5" borderId="8" xfId="0" applyFont="1" applyFill="1" applyBorder="1" applyAlignment="1">
      <alignment horizontal="center" vertical="center"/>
    </xf>
    <xf numFmtId="0" fontId="8" fillId="2" borderId="77" xfId="0" applyFont="1" applyFill="1" applyBorder="1" applyAlignment="1">
      <alignment vertical="center"/>
    </xf>
    <xf numFmtId="0" fontId="47" fillId="2" borderId="19" xfId="0" applyFont="1" applyFill="1" applyBorder="1" applyAlignment="1">
      <alignment horizontal="center" vertical="center"/>
    </xf>
    <xf numFmtId="0" fontId="67" fillId="2" borderId="0" xfId="0" applyFont="1" applyFill="1" applyAlignment="1">
      <alignment horizontal="center" vertical="center"/>
    </xf>
    <xf numFmtId="0" fontId="67" fillId="2" borderId="21" xfId="0" applyFont="1" applyFill="1" applyBorder="1" applyAlignment="1">
      <alignment horizontal="center" vertical="center"/>
    </xf>
    <xf numFmtId="0" fontId="47" fillId="2" borderId="21" xfId="0" applyFont="1" applyFill="1" applyBorder="1" applyAlignment="1">
      <alignment horizontal="center" vertical="center"/>
    </xf>
    <xf numFmtId="0" fontId="47" fillId="2" borderId="19" xfId="0" applyFont="1" applyFill="1" applyBorder="1" applyAlignment="1">
      <alignment vertical="center"/>
    </xf>
    <xf numFmtId="0" fontId="47" fillId="2" borderId="21" xfId="0" applyFont="1" applyFill="1" applyBorder="1" applyAlignment="1">
      <alignment vertical="center"/>
    </xf>
    <xf numFmtId="0" fontId="68" fillId="2" borderId="4" xfId="0" applyFont="1" applyFill="1" applyBorder="1" applyAlignment="1">
      <alignment horizontal="center" vertical="center"/>
    </xf>
    <xf numFmtId="0" fontId="68" fillId="2" borderId="60" xfId="0" applyFont="1" applyFill="1" applyBorder="1" applyAlignment="1">
      <alignment horizontal="center" vertical="center"/>
    </xf>
    <xf numFmtId="0" fontId="69" fillId="3" borderId="0" xfId="0" applyFont="1" applyFill="1" applyAlignment="1">
      <alignment vertical="center"/>
    </xf>
    <xf numFmtId="0" fontId="47" fillId="3" borderId="0" xfId="0" applyFont="1" applyFill="1" applyAlignment="1">
      <alignment vertical="center"/>
    </xf>
    <xf numFmtId="0" fontId="11" fillId="4" borderId="61" xfId="0" applyFont="1" applyFill="1" applyBorder="1" applyAlignment="1">
      <alignment horizontal="center"/>
    </xf>
    <xf numFmtId="0" fontId="14" fillId="2" borderId="14" xfId="0" applyFont="1" applyFill="1" applyBorder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12" fillId="2" borderId="13" xfId="0" applyFont="1" applyFill="1" applyBorder="1" applyAlignment="1">
      <alignment horizontal="center" wrapText="1"/>
    </xf>
    <xf numFmtId="0" fontId="11" fillId="2" borderId="14" xfId="0" applyFont="1" applyFill="1" applyBorder="1" applyAlignment="1">
      <alignment horizontal="center" wrapText="1"/>
    </xf>
    <xf numFmtId="2" fontId="11" fillId="4" borderId="0" xfId="0" applyNumberFormat="1" applyFont="1" applyFill="1" applyAlignment="1">
      <alignment horizontal="center"/>
    </xf>
    <xf numFmtId="0" fontId="19" fillId="6" borderId="19" xfId="0" applyFont="1" applyFill="1" applyBorder="1" applyAlignment="1">
      <alignment horizontal="center"/>
    </xf>
    <xf numFmtId="0" fontId="19" fillId="6" borderId="0" xfId="0" applyFont="1" applyFill="1" applyAlignment="1">
      <alignment horizontal="center"/>
    </xf>
    <xf numFmtId="0" fontId="19" fillId="6" borderId="59" xfId="0" applyFont="1" applyFill="1" applyBorder="1" applyAlignment="1">
      <alignment horizontal="center"/>
    </xf>
    <xf numFmtId="17" fontId="11" fillId="2" borderId="78" xfId="0" applyNumberFormat="1" applyFont="1" applyFill="1" applyBorder="1" applyAlignment="1">
      <alignment horizontal="center"/>
    </xf>
    <xf numFmtId="0" fontId="10" fillId="2" borderId="39" xfId="0" applyFont="1" applyFill="1" applyBorder="1" applyAlignment="1">
      <alignment horizontal="center"/>
    </xf>
    <xf numFmtId="0" fontId="16" fillId="2" borderId="16" xfId="0" applyFont="1" applyFill="1" applyBorder="1" applyAlignment="1">
      <alignment horizontal="center"/>
    </xf>
    <xf numFmtId="0" fontId="17" fillId="2" borderId="14" xfId="0" applyFont="1" applyFill="1" applyBorder="1" applyAlignment="1">
      <alignment horizontal="center" wrapText="1"/>
    </xf>
    <xf numFmtId="0" fontId="17" fillId="2" borderId="57" xfId="0" applyFont="1" applyFill="1" applyBorder="1" applyAlignment="1">
      <alignment horizontal="center" wrapText="1"/>
    </xf>
    <xf numFmtId="0" fontId="13" fillId="4" borderId="25" xfId="0" applyFont="1" applyFill="1" applyBorder="1" applyAlignment="1">
      <alignment horizontal="center" vertical="center" textRotation="90"/>
    </xf>
    <xf numFmtId="165" fontId="11" fillId="4" borderId="25" xfId="0" applyNumberFormat="1" applyFont="1" applyFill="1" applyBorder="1" applyAlignment="1">
      <alignment horizontal="center" vertical="center" textRotation="90"/>
    </xf>
    <xf numFmtId="165" fontId="11" fillId="4" borderId="13" xfId="0" applyNumberFormat="1" applyFont="1" applyFill="1" applyBorder="1" applyAlignment="1">
      <alignment horizontal="center" vertical="center" textRotation="90"/>
    </xf>
    <xf numFmtId="0" fontId="11" fillId="4" borderId="25" xfId="0" applyFont="1" applyFill="1" applyBorder="1" applyAlignment="1">
      <alignment horizontal="center" vertical="center" textRotation="90"/>
    </xf>
    <xf numFmtId="0" fontId="10" fillId="2" borderId="23" xfId="0" applyFont="1" applyFill="1" applyBorder="1" applyAlignment="1">
      <alignment horizontal="center" vertical="center" textRotation="90"/>
    </xf>
    <xf numFmtId="0" fontId="10" fillId="2" borderId="34" xfId="0" applyFont="1" applyFill="1" applyBorder="1" applyAlignment="1">
      <alignment horizontal="center" vertical="center" textRotation="90"/>
    </xf>
    <xf numFmtId="0" fontId="10" fillId="2" borderId="26" xfId="0" applyFont="1" applyFill="1" applyBorder="1" applyAlignment="1">
      <alignment horizontal="center" vertical="center" textRotation="90"/>
    </xf>
    <xf numFmtId="0" fontId="10" fillId="2" borderId="16" xfId="0" applyFont="1" applyFill="1" applyBorder="1" applyAlignment="1">
      <alignment horizontal="center" vertical="center" textRotation="90"/>
    </xf>
    <xf numFmtId="165" fontId="11" fillId="4" borderId="55" xfId="0" applyNumberFormat="1" applyFont="1" applyFill="1" applyBorder="1" applyAlignment="1">
      <alignment horizontal="center" vertical="center" textRotation="90"/>
    </xf>
    <xf numFmtId="165" fontId="11" fillId="4" borderId="75" xfId="0" applyNumberFormat="1" applyFont="1" applyFill="1" applyBorder="1" applyAlignment="1">
      <alignment horizontal="center" vertical="center" textRotation="90"/>
    </xf>
    <xf numFmtId="0" fontId="47" fillId="2" borderId="60" xfId="0" applyFont="1" applyFill="1" applyBorder="1" applyAlignment="1">
      <alignment vertical="center"/>
    </xf>
    <xf numFmtId="0" fontId="68" fillId="2" borderId="19" xfId="0" applyFont="1" applyFill="1" applyBorder="1" applyAlignment="1">
      <alignment horizontal="center" vertical="center"/>
    </xf>
    <xf numFmtId="0" fontId="34" fillId="5" borderId="52" xfId="0" applyFont="1" applyFill="1" applyBorder="1" applyAlignment="1">
      <alignment horizontal="center" vertical="center"/>
    </xf>
    <xf numFmtId="2" fontId="71" fillId="2" borderId="4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right" vertical="center"/>
    </xf>
    <xf numFmtId="0" fontId="0" fillId="3" borderId="0" xfId="0" applyFill="1" applyAlignment="1">
      <alignment horizontal="right" vertical="center"/>
    </xf>
    <xf numFmtId="3" fontId="11" fillId="2" borderId="17" xfId="0" applyNumberFormat="1" applyFont="1" applyFill="1" applyBorder="1" applyAlignment="1">
      <alignment horizontal="center"/>
    </xf>
    <xf numFmtId="4" fontId="9" fillId="2" borderId="5" xfId="0" applyNumberFormat="1" applyFont="1" applyFill="1" applyBorder="1" applyAlignment="1">
      <alignment horizontal="center" vertical="center"/>
    </xf>
    <xf numFmtId="165" fontId="49" fillId="4" borderId="43" xfId="0" applyNumberFormat="1" applyFont="1" applyFill="1" applyBorder="1" applyAlignment="1">
      <alignment horizontal="center"/>
    </xf>
    <xf numFmtId="0" fontId="62" fillId="2" borderId="17" xfId="0" applyFont="1" applyFill="1" applyBorder="1" applyAlignment="1">
      <alignment horizontal="center" vertical="center"/>
    </xf>
    <xf numFmtId="49" fontId="3" fillId="2" borderId="54" xfId="0" applyNumberFormat="1" applyFont="1" applyFill="1" applyBorder="1" applyAlignment="1">
      <alignment horizontal="center" vertical="center"/>
    </xf>
    <xf numFmtId="49" fontId="3" fillId="2" borderId="56" xfId="0" applyNumberFormat="1" applyFont="1" applyFill="1" applyBorder="1" applyAlignment="1">
      <alignment horizontal="center" vertical="center"/>
    </xf>
    <xf numFmtId="49" fontId="3" fillId="2" borderId="57" xfId="0" applyNumberFormat="1" applyFont="1" applyFill="1" applyBorder="1" applyAlignment="1">
      <alignment horizontal="center" vertical="center"/>
    </xf>
    <xf numFmtId="49" fontId="8" fillId="2" borderId="27" xfId="0" applyNumberFormat="1" applyFont="1" applyFill="1" applyBorder="1" applyAlignment="1">
      <alignment horizontal="center" vertical="center"/>
    </xf>
    <xf numFmtId="49" fontId="3" fillId="2" borderId="14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10" fillId="2" borderId="27" xfId="0" applyNumberFormat="1" applyFont="1" applyFill="1" applyBorder="1" applyAlignment="1">
      <alignment horizontal="center" vertical="center"/>
    </xf>
    <xf numFmtId="49" fontId="10" fillId="2" borderId="26" xfId="0" applyNumberFormat="1" applyFon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0" fontId="11" fillId="2" borderId="21" xfId="0" applyFont="1" applyFill="1" applyBorder="1" applyAlignment="1">
      <alignment horizontal="center"/>
    </xf>
    <xf numFmtId="0" fontId="9" fillId="4" borderId="56" xfId="0" applyFont="1" applyFill="1" applyBorder="1" applyAlignment="1">
      <alignment horizontal="center"/>
    </xf>
    <xf numFmtId="0" fontId="10" fillId="2" borderId="83" xfId="0" applyFont="1" applyFill="1" applyBorder="1" applyAlignment="1">
      <alignment horizontal="center" vertical="center"/>
    </xf>
    <xf numFmtId="0" fontId="17" fillId="2" borderId="77" xfId="0" applyFont="1" applyFill="1" applyBorder="1" applyAlignment="1">
      <alignment vertical="center"/>
    </xf>
    <xf numFmtId="0" fontId="68" fillId="2" borderId="77" xfId="0" applyFont="1" applyFill="1" applyBorder="1" applyAlignment="1">
      <alignment horizontal="center" vertical="center"/>
    </xf>
    <xf numFmtId="0" fontId="9" fillId="2" borderId="84" xfId="0" applyFont="1" applyFill="1" applyBorder="1" applyAlignment="1">
      <alignment horizontal="center" vertical="center"/>
    </xf>
    <xf numFmtId="0" fontId="51" fillId="2" borderId="57" xfId="0" applyFont="1" applyFill="1" applyBorder="1" applyAlignment="1">
      <alignment horizontal="center" vertical="center" wrapText="1"/>
    </xf>
    <xf numFmtId="165" fontId="14" fillId="2" borderId="0" xfId="0" applyNumberFormat="1" applyFont="1" applyFill="1"/>
    <xf numFmtId="0" fontId="17" fillId="7" borderId="0" xfId="0" applyFont="1" applyFill="1" applyAlignment="1">
      <alignment vertical="center"/>
    </xf>
    <xf numFmtId="2" fontId="73" fillId="2" borderId="0" xfId="0" applyNumberFormat="1" applyFont="1" applyFill="1" applyAlignment="1">
      <alignment vertical="center"/>
    </xf>
    <xf numFmtId="0" fontId="68" fillId="2" borderId="0" xfId="0" applyFont="1" applyFill="1" applyAlignment="1">
      <alignment horizontal="center" vertical="center"/>
    </xf>
    <xf numFmtId="2" fontId="74" fillId="2" borderId="0" xfId="0" applyNumberFormat="1" applyFont="1" applyFill="1" applyAlignment="1">
      <alignment vertical="center"/>
    </xf>
    <xf numFmtId="0" fontId="68" fillId="2" borderId="0" xfId="0" applyFont="1" applyFill="1" applyAlignment="1">
      <alignment vertical="center"/>
    </xf>
    <xf numFmtId="2" fontId="74" fillId="2" borderId="25" xfId="0" applyNumberFormat="1" applyFont="1" applyFill="1" applyBorder="1" applyAlignment="1">
      <alignment vertical="center"/>
    </xf>
    <xf numFmtId="0" fontId="16" fillId="2" borderId="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  <xf numFmtId="0" fontId="34" fillId="5" borderId="5" xfId="0" applyFont="1" applyFill="1" applyBorder="1" applyAlignment="1">
      <alignment horizontal="center" vertical="center"/>
    </xf>
    <xf numFmtId="0" fontId="31" fillId="2" borderId="0" xfId="0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2" fontId="51" fillId="2" borderId="0" xfId="0" applyNumberFormat="1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2" fontId="8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54" fillId="2" borderId="0" xfId="0" applyFont="1" applyFill="1" applyAlignment="1">
      <alignment horizontal="center" vertical="center"/>
    </xf>
    <xf numFmtId="0" fontId="55" fillId="2" borderId="0" xfId="0" applyFont="1" applyFill="1" applyAlignment="1">
      <alignment horizontal="center" vertical="center"/>
    </xf>
    <xf numFmtId="0" fontId="56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vertical="center"/>
    </xf>
    <xf numFmtId="0" fontId="75" fillId="2" borderId="45" xfId="0" applyFont="1" applyFill="1" applyBorder="1" applyAlignment="1">
      <alignment horizontal="center" vertical="center"/>
    </xf>
    <xf numFmtId="0" fontId="26" fillId="2" borderId="45" xfId="0" applyFont="1" applyFill="1" applyBorder="1" applyAlignment="1">
      <alignment horizontal="center" vertical="center"/>
    </xf>
    <xf numFmtId="0" fontId="76" fillId="2" borderId="45" xfId="0" applyFont="1" applyFill="1" applyBorder="1" applyAlignment="1">
      <alignment horizontal="center" vertical="center"/>
    </xf>
    <xf numFmtId="2" fontId="8" fillId="5" borderId="74" xfId="0" applyNumberFormat="1" applyFont="1" applyFill="1" applyBorder="1" applyAlignment="1">
      <alignment horizontal="center" vertical="center"/>
    </xf>
    <xf numFmtId="0" fontId="34" fillId="5" borderId="12" xfId="0" applyFont="1" applyFill="1" applyBorder="1" applyAlignment="1">
      <alignment horizontal="center" vertical="center"/>
    </xf>
    <xf numFmtId="17" fontId="72" fillId="2" borderId="0" xfId="0" applyNumberFormat="1" applyFont="1" applyFill="1" applyAlignment="1">
      <alignment vertical="center"/>
    </xf>
    <xf numFmtId="49" fontId="72" fillId="2" borderId="0" xfId="0" applyNumberFormat="1" applyFont="1" applyFill="1" applyAlignment="1">
      <alignment vertical="center"/>
    </xf>
    <xf numFmtId="0" fontId="72" fillId="2" borderId="0" xfId="0" applyFont="1" applyFill="1" applyAlignment="1">
      <alignment vertical="center"/>
    </xf>
    <xf numFmtId="49" fontId="16" fillId="2" borderId="52" xfId="0" applyNumberFormat="1" applyFont="1" applyFill="1" applyBorder="1" applyAlignment="1">
      <alignment horizontal="center" vertical="center" wrapText="1"/>
    </xf>
    <xf numFmtId="3" fontId="16" fillId="2" borderId="12" xfId="0" applyNumberFormat="1" applyFont="1" applyFill="1" applyBorder="1" applyAlignment="1">
      <alignment horizontal="center" vertical="center"/>
    </xf>
    <xf numFmtId="165" fontId="66" fillId="2" borderId="3" xfId="0" applyNumberFormat="1" applyFont="1" applyFill="1" applyBorder="1" applyAlignment="1">
      <alignment horizontal="center" vertical="center"/>
    </xf>
    <xf numFmtId="0" fontId="49" fillId="4" borderId="31" xfId="0" applyFont="1" applyFill="1" applyBorder="1" applyAlignment="1">
      <alignment horizontal="center"/>
    </xf>
    <xf numFmtId="16" fontId="11" fillId="2" borderId="34" xfId="0" applyNumberFormat="1" applyFont="1" applyFill="1" applyBorder="1" applyAlignment="1">
      <alignment horizontal="center" vertical="center"/>
    </xf>
    <xf numFmtId="0" fontId="10" fillId="2" borderId="61" xfId="0" applyFont="1" applyFill="1" applyBorder="1" applyAlignment="1">
      <alignment vertical="center"/>
    </xf>
    <xf numFmtId="2" fontId="13" fillId="2" borderId="3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78" fillId="4" borderId="38" xfId="0" applyFont="1" applyFill="1" applyBorder="1" applyAlignment="1">
      <alignment horizontal="center"/>
    </xf>
    <xf numFmtId="0" fontId="10" fillId="4" borderId="28" xfId="0" applyFont="1" applyFill="1" applyBorder="1" applyAlignment="1">
      <alignment horizontal="center"/>
    </xf>
    <xf numFmtId="4" fontId="34" fillId="2" borderId="23" xfId="0" applyNumberFormat="1" applyFont="1" applyFill="1" applyBorder="1" applyAlignment="1">
      <alignment horizontal="center" vertical="center"/>
    </xf>
    <xf numFmtId="0" fontId="68" fillId="2" borderId="0" xfId="0" applyFont="1" applyFill="1" applyAlignment="1">
      <alignment horizontal="center"/>
    </xf>
    <xf numFmtId="2" fontId="73" fillId="2" borderId="0" xfId="0" applyNumberFormat="1" applyFont="1" applyFill="1"/>
    <xf numFmtId="2" fontId="79" fillId="2" borderId="0" xfId="0" applyNumberFormat="1" applyFont="1" applyFill="1"/>
    <xf numFmtId="2" fontId="79" fillId="2" borderId="0" xfId="0" applyNumberFormat="1" applyFont="1" applyFill="1" applyAlignment="1">
      <alignment vertical="center"/>
    </xf>
    <xf numFmtId="2" fontId="79" fillId="2" borderId="25" xfId="0" applyNumberFormat="1" applyFont="1" applyFill="1" applyBorder="1" applyAlignment="1">
      <alignment vertical="top"/>
    </xf>
    <xf numFmtId="164" fontId="80" fillId="2" borderId="0" xfId="0" applyNumberFormat="1" applyFont="1" applyFill="1" applyAlignment="1">
      <alignment horizontal="center"/>
    </xf>
    <xf numFmtId="0" fontId="81" fillId="2" borderId="0" xfId="0" applyFont="1" applyFill="1" applyAlignment="1">
      <alignment horizontal="center" vertical="center"/>
    </xf>
    <xf numFmtId="0" fontId="72" fillId="2" borderId="0" xfId="0" applyFont="1" applyFill="1" applyAlignment="1">
      <alignment horizontal="center"/>
    </xf>
    <xf numFmtId="0" fontId="37" fillId="2" borderId="54" xfId="0" applyFont="1" applyFill="1" applyBorder="1" applyAlignment="1">
      <alignment horizontal="center" vertical="center"/>
    </xf>
    <xf numFmtId="0" fontId="37" fillId="2" borderId="19" xfId="0" applyFont="1" applyFill="1" applyBorder="1" applyAlignment="1">
      <alignment vertical="center"/>
    </xf>
    <xf numFmtId="0" fontId="83" fillId="2" borderId="19" xfId="0" applyFont="1" applyFill="1" applyBorder="1" applyAlignment="1">
      <alignment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37" fillId="2" borderId="57" xfId="0" applyFont="1" applyFill="1" applyBorder="1" applyAlignment="1">
      <alignment horizontal="center" vertical="center"/>
    </xf>
    <xf numFmtId="0" fontId="37" fillId="2" borderId="21" xfId="0" applyFont="1" applyFill="1" applyBorder="1" applyAlignment="1">
      <alignment vertical="center"/>
    </xf>
    <xf numFmtId="0" fontId="83" fillId="2" borderId="21" xfId="0" applyFont="1" applyFill="1" applyBorder="1" applyAlignment="1">
      <alignment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44" fillId="0" borderId="31" xfId="0" applyFont="1" applyBorder="1" applyAlignment="1">
      <alignment horizontal="center" vertical="center"/>
    </xf>
    <xf numFmtId="0" fontId="44" fillId="0" borderId="5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9" fillId="2" borderId="83" xfId="0" applyFont="1" applyFill="1" applyBorder="1" applyAlignment="1">
      <alignment horizontal="center"/>
    </xf>
    <xf numFmtId="0" fontId="9" fillId="4" borderId="30" xfId="0" applyFont="1" applyFill="1" applyBorder="1" applyAlignment="1">
      <alignment horizontal="center"/>
    </xf>
    <xf numFmtId="0" fontId="8" fillId="0" borderId="58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49" fontId="8" fillId="0" borderId="27" xfId="0" applyNumberFormat="1" applyFont="1" applyBorder="1" applyAlignment="1">
      <alignment horizontal="center" vertical="center"/>
    </xf>
    <xf numFmtId="0" fontId="47" fillId="0" borderId="4" xfId="0" applyFont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77" fillId="0" borderId="5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/>
    </xf>
    <xf numFmtId="0" fontId="47" fillId="0" borderId="5" xfId="0" applyFont="1" applyBorder="1" applyAlignment="1">
      <alignment horizontal="center" vertical="center"/>
    </xf>
    <xf numFmtId="0" fontId="42" fillId="0" borderId="2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5" fillId="5" borderId="0" xfId="0" applyFont="1" applyFill="1"/>
    <xf numFmtId="49" fontId="0" fillId="0" borderId="0" xfId="0" quotePrefix="1" applyNumberFormat="1"/>
    <xf numFmtId="49" fontId="0" fillId="0" borderId="0" xfId="0" applyNumberFormat="1"/>
    <xf numFmtId="0" fontId="0" fillId="0" borderId="0" xfId="0" applyAlignment="1">
      <alignment horizontal="center" vertical="center"/>
    </xf>
    <xf numFmtId="0" fontId="86" fillId="8" borderId="85" xfId="0" applyFont="1" applyFill="1" applyBorder="1" applyAlignment="1">
      <alignment horizontal="center" vertical="center"/>
    </xf>
    <xf numFmtId="0" fontId="37" fillId="2" borderId="41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37" fillId="2" borderId="12" xfId="0" applyFont="1" applyFill="1" applyBorder="1" applyAlignment="1">
      <alignment horizontal="center" vertical="center"/>
    </xf>
    <xf numFmtId="0" fontId="38" fillId="2" borderId="14" xfId="0" applyFont="1" applyFill="1" applyBorder="1" applyAlignment="1">
      <alignment horizontal="center" vertical="center"/>
    </xf>
    <xf numFmtId="0" fontId="38" fillId="2" borderId="3" xfId="0" applyFont="1" applyFill="1" applyBorder="1" applyAlignment="1">
      <alignment horizontal="center" vertical="center"/>
    </xf>
    <xf numFmtId="0" fontId="38" fillId="2" borderId="24" xfId="0" applyFont="1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37" fillId="2" borderId="65" xfId="0" applyFon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74" xfId="0" applyFill="1" applyBorder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0" fontId="40" fillId="2" borderId="0" xfId="0" applyFont="1" applyFill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/>
    </xf>
    <xf numFmtId="0" fontId="38" fillId="2" borderId="21" xfId="0" applyFont="1" applyFill="1" applyBorder="1" applyAlignment="1">
      <alignment horizontal="center" vertical="center"/>
    </xf>
    <xf numFmtId="0" fontId="41" fillId="2" borderId="21" xfId="0" applyFont="1" applyFill="1" applyBorder="1" applyAlignment="1">
      <alignment horizontal="center" vertical="center"/>
    </xf>
    <xf numFmtId="0" fontId="38" fillId="2" borderId="54" xfId="0" applyFont="1" applyFill="1" applyBorder="1" applyAlignment="1">
      <alignment horizontal="center" vertical="center"/>
    </xf>
    <xf numFmtId="0" fontId="38" fillId="2" borderId="19" xfId="0" applyFont="1" applyFill="1" applyBorder="1" applyAlignment="1">
      <alignment horizontal="center" vertical="center"/>
    </xf>
    <xf numFmtId="0" fontId="38" fillId="2" borderId="55" xfId="0" applyFont="1" applyFill="1" applyBorder="1" applyAlignment="1">
      <alignment horizontal="center" vertical="center"/>
    </xf>
    <xf numFmtId="0" fontId="0" fillId="2" borderId="66" xfId="0" applyFill="1" applyBorder="1" applyAlignment="1">
      <alignment horizontal="center" vertical="center"/>
    </xf>
    <xf numFmtId="0" fontId="61" fillId="2" borderId="21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76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3" fillId="2" borderId="75" xfId="0" applyFont="1" applyFill="1" applyBorder="1" applyAlignment="1">
      <alignment horizontal="center" vertical="center"/>
    </xf>
    <xf numFmtId="0" fontId="3" fillId="2" borderId="76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84" fillId="2" borderId="21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/>
    </xf>
    <xf numFmtId="0" fontId="9" fillId="2" borderId="68" xfId="0" applyFont="1" applyFill="1" applyBorder="1" applyAlignment="1">
      <alignment horizontal="center" vertical="center"/>
    </xf>
    <xf numFmtId="0" fontId="9" fillId="2" borderId="69" xfId="0" applyFont="1" applyFill="1" applyBorder="1" applyAlignment="1">
      <alignment horizontal="center" vertical="center"/>
    </xf>
    <xf numFmtId="0" fontId="9" fillId="2" borderId="64" xfId="0" applyFont="1" applyFill="1" applyBorder="1" applyAlignment="1">
      <alignment horizontal="center" vertical="center"/>
    </xf>
    <xf numFmtId="0" fontId="9" fillId="2" borderId="68" xfId="0" applyFont="1" applyFill="1" applyBorder="1" applyAlignment="1">
      <alignment horizontal="center"/>
    </xf>
    <xf numFmtId="0" fontId="9" fillId="2" borderId="69" xfId="0" applyFont="1" applyFill="1" applyBorder="1" applyAlignment="1">
      <alignment horizontal="center"/>
    </xf>
    <xf numFmtId="0" fontId="9" fillId="2" borderId="64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165" fontId="13" fillId="4" borderId="45" xfId="0" applyNumberFormat="1" applyFont="1" applyFill="1" applyBorder="1" applyAlignment="1">
      <alignment horizontal="center"/>
    </xf>
    <xf numFmtId="165" fontId="13" fillId="4" borderId="1" xfId="0" applyNumberFormat="1" applyFont="1" applyFill="1" applyBorder="1" applyAlignment="1">
      <alignment horizontal="center"/>
    </xf>
    <xf numFmtId="165" fontId="13" fillId="4" borderId="11" xfId="0" applyNumberFormat="1" applyFont="1" applyFill="1" applyBorder="1" applyAlignment="1">
      <alignment horizontal="center"/>
    </xf>
    <xf numFmtId="165" fontId="11" fillId="4" borderId="45" xfId="0" applyNumberFormat="1" applyFont="1" applyFill="1" applyBorder="1" applyAlignment="1">
      <alignment horizontal="center"/>
    </xf>
    <xf numFmtId="165" fontId="11" fillId="4" borderId="1" xfId="0" applyNumberFormat="1" applyFont="1" applyFill="1" applyBorder="1" applyAlignment="1">
      <alignment horizontal="center"/>
    </xf>
    <xf numFmtId="165" fontId="11" fillId="4" borderId="11" xfId="0" applyNumberFormat="1" applyFont="1" applyFill="1" applyBorder="1" applyAlignment="1">
      <alignment horizontal="center"/>
    </xf>
    <xf numFmtId="165" fontId="13" fillId="2" borderId="45" xfId="0" applyNumberFormat="1" applyFont="1" applyFill="1" applyBorder="1" applyAlignment="1">
      <alignment horizontal="center"/>
    </xf>
    <xf numFmtId="165" fontId="13" fillId="2" borderId="1" xfId="0" applyNumberFormat="1" applyFont="1" applyFill="1" applyBorder="1" applyAlignment="1">
      <alignment horizontal="center"/>
    </xf>
    <xf numFmtId="165" fontId="13" fillId="2" borderId="11" xfId="0" applyNumberFormat="1" applyFont="1" applyFill="1" applyBorder="1" applyAlignment="1">
      <alignment horizontal="center"/>
    </xf>
    <xf numFmtId="0" fontId="80" fillId="2" borderId="21" xfId="0" applyFont="1" applyFill="1" applyBorder="1" applyAlignment="1">
      <alignment horizontal="left" vertical="center"/>
    </xf>
    <xf numFmtId="0" fontId="29" fillId="2" borderId="21" xfId="0" applyFont="1" applyFill="1" applyBorder="1" applyAlignment="1">
      <alignment horizontal="left" vertical="center"/>
    </xf>
    <xf numFmtId="165" fontId="9" fillId="4" borderId="0" xfId="0" applyNumberFormat="1" applyFont="1" applyFill="1" applyAlignment="1">
      <alignment horizontal="center"/>
    </xf>
    <xf numFmtId="2" fontId="8" fillId="4" borderId="0" xfId="0" applyNumberFormat="1" applyFont="1" applyFill="1" applyAlignment="1">
      <alignment horizontal="center"/>
    </xf>
    <xf numFmtId="2" fontId="9" fillId="4" borderId="0" xfId="0" applyNumberFormat="1" applyFont="1" applyFill="1" applyAlignment="1">
      <alignment horizontal="center"/>
    </xf>
    <xf numFmtId="0" fontId="13" fillId="2" borderId="20" xfId="0" applyFont="1" applyFill="1" applyBorder="1" applyAlignment="1">
      <alignment horizontal="center" vertical="center"/>
    </xf>
    <xf numFmtId="0" fontId="13" fillId="2" borderId="52" xfId="0" applyFont="1" applyFill="1" applyBorder="1" applyAlignment="1">
      <alignment horizontal="center" vertical="center"/>
    </xf>
    <xf numFmtId="0" fontId="11" fillId="2" borderId="54" xfId="0" applyFont="1" applyFill="1" applyBorder="1" applyAlignment="1">
      <alignment horizontal="center" vertical="center" wrapText="1"/>
    </xf>
    <xf numFmtId="0" fontId="11" fillId="2" borderId="55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165" fontId="13" fillId="2" borderId="54" xfId="0" applyNumberFormat="1" applyFont="1" applyFill="1" applyBorder="1" applyAlignment="1">
      <alignment horizontal="center" vertical="center"/>
    </xf>
    <xf numFmtId="165" fontId="13" fillId="2" borderId="55" xfId="0" applyNumberFormat="1" applyFont="1" applyFill="1" applyBorder="1" applyAlignment="1">
      <alignment horizontal="center" vertical="center"/>
    </xf>
    <xf numFmtId="165" fontId="13" fillId="2" borderId="57" xfId="0" applyNumberFormat="1" applyFont="1" applyFill="1" applyBorder="1" applyAlignment="1">
      <alignment horizontal="center" vertical="center"/>
    </xf>
    <xf numFmtId="165" fontId="13" fillId="2" borderId="33" xfId="0" applyNumberFormat="1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81" xfId="0" applyFont="1" applyFill="1" applyBorder="1" applyAlignment="1">
      <alignment horizontal="center" vertical="center"/>
    </xf>
    <xf numFmtId="0" fontId="35" fillId="2" borderId="8" xfId="0" applyFont="1" applyFill="1" applyBorder="1" applyAlignment="1">
      <alignment horizontal="center" vertical="center"/>
    </xf>
    <xf numFmtId="0" fontId="35" fillId="2" borderId="62" xfId="0" applyFont="1" applyFill="1" applyBorder="1" applyAlignment="1">
      <alignment horizontal="center" vertical="center"/>
    </xf>
    <xf numFmtId="0" fontId="82" fillId="2" borderId="0" xfId="0" applyFont="1" applyFill="1" applyAlignment="1">
      <alignment horizontal="center" vertical="center"/>
    </xf>
    <xf numFmtId="17" fontId="72" fillId="2" borderId="0" xfId="0" applyNumberFormat="1" applyFont="1" applyFill="1" applyAlignment="1">
      <alignment horizontal="center" vertical="center"/>
    </xf>
    <xf numFmtId="49" fontId="72" fillId="2" borderId="0" xfId="0" applyNumberFormat="1" applyFont="1" applyFill="1" applyAlignment="1">
      <alignment horizontal="center" vertical="center"/>
    </xf>
    <xf numFmtId="164" fontId="72" fillId="2" borderId="14" xfId="0" applyNumberFormat="1" applyFont="1" applyFill="1" applyBorder="1" applyAlignment="1">
      <alignment horizontal="center" vertical="center"/>
    </xf>
    <xf numFmtId="164" fontId="72" fillId="2" borderId="3" xfId="0" applyNumberFormat="1" applyFont="1" applyFill="1" applyBorder="1" applyAlignment="1">
      <alignment horizontal="center" vertical="center"/>
    </xf>
    <xf numFmtId="164" fontId="72" fillId="2" borderId="24" xfId="0" applyNumberFormat="1" applyFont="1" applyFill="1" applyBorder="1" applyAlignment="1">
      <alignment horizontal="center" vertical="center"/>
    </xf>
    <xf numFmtId="0" fontId="31" fillId="2" borderId="14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center" vertical="center"/>
    </xf>
    <xf numFmtId="0" fontId="31" fillId="2" borderId="24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26" fillId="2" borderId="70" xfId="0" applyFont="1" applyFill="1" applyBorder="1" applyAlignment="1">
      <alignment horizontal="center" vertical="center" textRotation="90"/>
    </xf>
    <xf numFmtId="0" fontId="0" fillId="2" borderId="71" xfId="0" applyFill="1" applyBorder="1" applyAlignment="1">
      <alignment horizontal="center"/>
    </xf>
    <xf numFmtId="0" fontId="0" fillId="2" borderId="72" xfId="0" applyFill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9" fillId="2" borderId="0" xfId="0" applyFont="1" applyFill="1" applyAlignment="1">
      <alignment horizontal="center" vertical="center"/>
    </xf>
    <xf numFmtId="0" fontId="6" fillId="2" borderId="54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</cellXfs>
  <cellStyles count="1">
    <cellStyle name="Normal" xfId="0" builtinId="0"/>
  </cellStyles>
  <dxfs count="17"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ont>
        <b val="0"/>
        <i/>
      </font>
      <border>
        <left/>
        <vertical/>
        <horizontal/>
      </border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numFmt numFmtId="30" formatCode="@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CC99"/>
      <color rgb="FF000000"/>
      <color rgb="FF0000FF"/>
      <color rgb="FF006600"/>
      <color rgb="FF906D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34289</xdr:colOff>
      <xdr:row>13</xdr:row>
      <xdr:rowOff>243840</xdr:rowOff>
    </xdr:from>
    <xdr:to>
      <xdr:col>6</xdr:col>
      <xdr:colOff>769620</xdr:colOff>
      <xdr:row>15</xdr:row>
      <xdr:rowOff>38099</xdr:rowOff>
    </xdr:to>
    <xdr:sp macro="[0]!ChgtMois" textlink="">
      <xdr:nvSpPr>
        <xdr:cNvPr id="2" name="Organigramme : Alternative 1"/>
        <xdr:cNvSpPr/>
      </xdr:nvSpPr>
      <xdr:spPr>
        <a:xfrm>
          <a:off x="4933949" y="2423160"/>
          <a:ext cx="1527811" cy="579119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VALIDER</a:t>
          </a:r>
        </a:p>
      </xdr:txBody>
    </xdr:sp>
    <xdr:clientData/>
  </xdr:twoCellAnchor>
  <xdr:twoCellAnchor>
    <xdr:from>
      <xdr:col>2</xdr:col>
      <xdr:colOff>161925</xdr:colOff>
      <xdr:row>1</xdr:row>
      <xdr:rowOff>9525</xdr:rowOff>
    </xdr:from>
    <xdr:to>
      <xdr:col>6</xdr:col>
      <xdr:colOff>598170</xdr:colOff>
      <xdr:row>11</xdr:row>
      <xdr:rowOff>47625</xdr:rowOff>
    </xdr:to>
    <xdr:sp macro="" textlink="">
      <xdr:nvSpPr>
        <xdr:cNvPr id="3" name="ZoneTexte 2"/>
        <xdr:cNvSpPr txBox="1"/>
      </xdr:nvSpPr>
      <xdr:spPr>
        <a:xfrm>
          <a:off x="1381125" y="177165"/>
          <a:ext cx="4909185" cy="17145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Mode opératoire:</a:t>
          </a:r>
          <a:br>
            <a:rPr lang="fr-FR" sz="1100"/>
          </a:br>
          <a:r>
            <a:rPr lang="fr-FR" sz="1100"/>
            <a:t>1. Saisir dans le tableau ci-contre</a:t>
          </a:r>
          <a:r>
            <a:rPr lang="fr-FR" sz="1100" baseline="0"/>
            <a:t> (nommé T_Feuilles) en colonne H le nom de tous les onglets du fichier en cliquant sur la bouton VERT (RECUP), en colonne I la cellule de la feuille qui contient le nom du mois, en colonne J la zone à copier (fin de mois) et à coller (début de mois) en colonne K, puis la zone à effacer en colonne L</a:t>
          </a:r>
        </a:p>
        <a:p>
          <a:r>
            <a:rPr lang="fr-FR" sz="1100" baseline="0"/>
            <a:t>2. Pour les feuilles dont le mois est  dans un texte, appliquer la formule suivante: </a:t>
          </a:r>
        </a:p>
        <a:p>
          <a:r>
            <a:rPr lang="fr-FR" sz="1100" baseline="0"/>
            <a:t>(exemple pour la feuille Récap) ="CB   "&amp; Accueil!E15 &amp; " 2025"</a:t>
          </a:r>
        </a:p>
        <a:p>
          <a:r>
            <a:rPr lang="fr-FR" sz="1100" baseline="0"/>
            <a:t>3. Changer le mois en cellule E15 à l'aide se la liste déroulante</a:t>
          </a:r>
        </a:p>
        <a:p>
          <a:r>
            <a:rPr lang="fr-FR" sz="1100" baseline="0"/>
            <a:t>4. Cliquer sur VALIDER</a:t>
          </a:r>
        </a:p>
        <a:p>
          <a:r>
            <a:rPr lang="fr-FR" sz="1100" baseline="0"/>
            <a:t/>
          </a:r>
          <a:br>
            <a:rPr lang="fr-FR" sz="1100" baseline="0"/>
          </a:br>
          <a:endParaRPr lang="fr-FR" sz="1100"/>
        </a:p>
      </xdr:txBody>
    </xdr:sp>
    <xdr:clientData/>
  </xdr:twoCellAnchor>
  <xdr:twoCellAnchor>
    <xdr:from>
      <xdr:col>0</xdr:col>
      <xdr:colOff>129540</xdr:colOff>
      <xdr:row>13</xdr:row>
      <xdr:rowOff>259080</xdr:rowOff>
    </xdr:from>
    <xdr:to>
      <xdr:col>2</xdr:col>
      <xdr:colOff>297180</xdr:colOff>
      <xdr:row>15</xdr:row>
      <xdr:rowOff>0</xdr:rowOff>
    </xdr:to>
    <xdr:sp macro="[0]!RecupNomOnglets" textlink="">
      <xdr:nvSpPr>
        <xdr:cNvPr id="4" name="Organigramme : Alternative 3"/>
        <xdr:cNvSpPr/>
      </xdr:nvSpPr>
      <xdr:spPr>
        <a:xfrm>
          <a:off x="129540" y="2438400"/>
          <a:ext cx="1386840" cy="525780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RECUP 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NOMS ONGLETS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5</xdr:row>
          <xdr:rowOff>190500</xdr:rowOff>
        </xdr:from>
        <xdr:to>
          <xdr:col>12</xdr:col>
          <xdr:colOff>38100</xdr:colOff>
          <xdr:row>7</xdr:row>
          <xdr:rowOff>30480</xdr:rowOff>
        </xdr:to>
        <xdr:sp macro="" textlink="">
          <xdr:nvSpPr>
            <xdr:cNvPr id="110593" name="CommandButton1" hidden="1">
              <a:extLst>
                <a:ext uri="{63B3BB69-23CF-44E3-9099-C40C66FF867C}">
                  <a14:compatExt spid="_x0000_s110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134216</xdr:colOff>
      <xdr:row>51</xdr:row>
      <xdr:rowOff>103909</xdr:rowOff>
    </xdr:from>
    <xdr:to>
      <xdr:col>16</xdr:col>
      <xdr:colOff>213880</xdr:colOff>
      <xdr:row>52</xdr:row>
      <xdr:rowOff>161059</xdr:rowOff>
    </xdr:to>
    <xdr:sp macro="" textlink="">
      <xdr:nvSpPr>
        <xdr:cNvPr id="30757" name="44809792" descr="http://ams1-ib.adnxs.com/it?e=wqT_3QK8Bqg8AwAAAwDWAAUBCNbUi8wFELqe1YS-r628RhjLmuu0odmgkBkgASotCQAACQIAEQkHLAAAGQAAAEAzczBAIRESACkRCfCBMIvmmwM4yRlAyRlIAlDA_K4VWKKiOmAAaN6DVHjZ0wSAAQCKAQNVU0SSAQNFVVKYAYgOoAHoB6gBAbABALgBAcABBMgBAtABANgBAOABAPABAIoCVnVmKCdhJywgOTU2OTk0LCAxNTAxNzUxODk0KTt1ZigncicsIDQ0ODA5NzkyLEIeAChpJywgMzE0NzI2LDIcAPBjkgL1ASFyaTZuekFpWGhZa0dFTUQ4cmhVWUFDQ2hvam93QkRnQVFBUkl5UmxRaS1hYkExZ0FZSk1IYUFCd0FIZ0FnQUVBaUFFQWtBRUJtQUVCb0FFU3FBRURzQUVBdVFFQUFBQQkDCE1FQgkJAQGQREpBY1VGWmxOM1J3RkEyUUgyS0Z5UHd2WHFQLUFCNXBvVDlRRQEpLEFtQUlBb0FJQXRRSQUQAHYNCKh3QUlBeUFJQTBBSUEyQUlBNEFJQTZBSUEtQUlBZ0FNQmtBTUFtQU1CcUFPBdhgdWdNSlFVMVRNVG96T0RneZoCLSFpQWdxbDr4AChvYUk2SUFRb0FEbzIwAPD02AKNQ-ACnogt6gJgaHR0cDovL3d3dy5jb21tZW50Y2FtYXJjaGUubmV0L2ZvcnVtL2FmZmljaC0xNTAzNjc3LWV4Y2VsLWFycm9uZGktZXQtZXJyZXVyLWRlLWNhbGN1bC1hLWwtYXJyaXZlgAMBiAMBkAMAmAMXoAMBqgMAwAOsAsgDANgD4u8j4AMA6AMA-AMCgAQAkgQGL3V0L3YzmAQAogQMOTAuMTEuMTI5LjgxqAQDsgQOCAAQARiIDiDoBygAMAC4BADABADIBADSBAlBTVMxOjM4ODLaBAIIAeAEAPAEwPyuFYgFAZgFAKAF______8BBBgBwAUAyQUABQE08D_SBQkJAAAAAAAAAAA.&amp;s=ce68285a2afe350fdd03217250a05d99000d07c1&amp;referrer=http%3A%2F%2Fwww.commentcamarche.net%2Fforum%2Faffich-1503677-excel-arrondi-et-erreur-de-calcul-a-l-arrive">
          <a:extLst>
            <a:ext uri="{FF2B5EF4-FFF2-40B4-BE49-F238E27FC236}">
              <a16:creationId xmlns="" xmlns:a16="http://schemas.microsoft.com/office/drawing/2014/main" id="{00000000-0008-0000-5400-000025780000}"/>
            </a:ext>
          </a:extLst>
        </xdr:cNvPr>
        <xdr:cNvSpPr>
          <a:spLocks noChangeAspect="1" noChangeArrowheads="1"/>
        </xdr:cNvSpPr>
      </xdr:nvSpPr>
      <xdr:spPr bwMode="auto">
        <a:xfrm>
          <a:off x="10577080" y="15984682"/>
          <a:ext cx="304800" cy="299604"/>
        </a:xfrm>
        <a:prstGeom prst="rect">
          <a:avLst/>
        </a:prstGeom>
        <a:noFill/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134216</xdr:colOff>
      <xdr:row>51</xdr:row>
      <xdr:rowOff>103909</xdr:rowOff>
    </xdr:from>
    <xdr:to>
      <xdr:col>16</xdr:col>
      <xdr:colOff>213880</xdr:colOff>
      <xdr:row>53</xdr:row>
      <xdr:rowOff>84859</xdr:rowOff>
    </xdr:to>
    <xdr:sp macro="" textlink="">
      <xdr:nvSpPr>
        <xdr:cNvPr id="2" name="44809792" descr="http://ams1-ib.adnxs.com/it?e=wqT_3QK8Bqg8AwAAAwDWAAUBCNbUi8wFELqe1YS-r628RhjLmuu0odmgkBkgASotCQAACQIAEQkHLAAAGQAAAEAzczBAIRESACkRCfCBMIvmmwM4yRlAyRlIAlDA_K4VWKKiOmAAaN6DVHjZ0wSAAQCKAQNVU0SSAQNFVVKYAYgOoAHoB6gBAbABALgBAcABBMgBAtABANgBAOABAPABAIoCVnVmKCdhJywgOTU2OTk0LCAxNTAxNzUxODk0KTt1ZigncicsIDQ0ODA5NzkyLEIeAChpJywgMzE0NzI2LDIcAPBjkgL1ASFyaTZuekFpWGhZa0dFTUQ4cmhVWUFDQ2hvam93QkRnQVFBUkl5UmxRaS1hYkExZ0FZSk1IYUFCd0FIZ0FnQUVBaUFFQWtBRUJtQUVCb0FFU3FBRURzQUVBdVFFQUFBQQkDCE1FQgkJAQGQREpBY1VGWmxOM1J3RkEyUUgyS0Z5UHd2WHFQLUFCNXBvVDlRRQEpLEFtQUlBb0FJQXRRSQUQAHYNCKh3QUlBeUFJQTBBSUEyQUlBNEFJQTZBSUEtQUlBZ0FNQmtBTUFtQU1CcUFPBdhgdWdNSlFVMVRNVG96T0RneZoCLSFpQWdxbDr4AChvYUk2SUFRb0FEbzIwAPD02AKNQ-ACnogt6gJgaHR0cDovL3d3dy5jb21tZW50Y2FtYXJjaGUubmV0L2ZvcnVtL2FmZmljaC0xNTAzNjc3LWV4Y2VsLWFycm9uZGktZXQtZXJyZXVyLWRlLWNhbGN1bC1hLWwtYXJyaXZlgAMBiAMBkAMAmAMXoAMBqgMAwAOsAsgDANgD4u8j4AMA6AMA-AMCgAQAkgQGL3V0L3YzmAQAogQMOTAuMTEuMTI5LjgxqAQDsgQOCAAQARiIDiDoBygAMAC4BADABADIBADSBAlBTVMxOjM4ODLaBAIIAeAEAPAEwPyuFYgFAZgFAKAF______8BBBgBwAUAyQUABQE08D_SBQkJAAAAAAAAAAA.&amp;s=ce68285a2afe350fdd03217250a05d99000d07c1&amp;referrer=http%3A%2F%2Fwww.commentcamarche.net%2Fforum%2Faffich-1503677-excel-arrondi-et-erreur-de-calcul-a-l-arrive">
          <a:extLst>
            <a:ext uri="{FF2B5EF4-FFF2-40B4-BE49-F238E27FC236}">
              <a16:creationId xmlns="" xmlns:a16="http://schemas.microsoft.com/office/drawing/2014/main" id="{00000000-0008-0000-55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0573616" y="16210684"/>
          <a:ext cx="308264" cy="304800"/>
        </a:xfrm>
        <a:prstGeom prst="rect">
          <a:avLst/>
        </a:prstGeom>
        <a:noFill/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106680</xdr:colOff>
          <xdr:row>9</xdr:row>
          <xdr:rowOff>365760</xdr:rowOff>
        </xdr:from>
        <xdr:to>
          <xdr:col>7</xdr:col>
          <xdr:colOff>259080</xdr:colOff>
          <xdr:row>11</xdr:row>
          <xdr:rowOff>259080</xdr:rowOff>
        </xdr:to>
        <xdr:sp macro="" textlink="">
          <xdr:nvSpPr>
            <xdr:cNvPr id="112641" name="CommandButton1" hidden="1">
              <a:extLst>
                <a:ext uri="{63B3BB69-23CF-44E3-9099-C40C66FF867C}">
                  <a14:compatExt spid="_x0000_s1126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Mois" displayName="T_Mois" ref="A1:B13" totalsRowShown="0">
  <autoFilter ref="A1:B13"/>
  <tableColumns count="2">
    <tableColumn id="1" name="Mois"/>
    <tableColumn id="2" name="Colonne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_Feuilles" displayName="T_Feuilles" ref="H1:L11" totalsRowShown="0">
  <autoFilter ref="H1:L11"/>
  <tableColumns count="5">
    <tableColumn id="1" name="Noms feuilles" dataDxfId="16"/>
    <tableColumn id="2" name="Cellule Mois"/>
    <tableColumn id="3" name="Copier"/>
    <tableColumn id="4" name="Coller"/>
    <tableColumn id="5" name="Effacem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"/>
  <sheetViews>
    <sheetView tabSelected="1" workbookViewId="0">
      <selection activeCell="J18" sqref="J18"/>
    </sheetView>
  </sheetViews>
  <sheetFormatPr baseColWidth="10" defaultRowHeight="13.2" x14ac:dyDescent="0.25"/>
  <cols>
    <col min="2" max="2" width="6.21875" customWidth="1"/>
    <col min="5" max="5" width="30.5546875" customWidth="1"/>
    <col min="8" max="8" width="15.33203125" customWidth="1"/>
    <col min="9" max="9" width="14.33203125" customWidth="1"/>
    <col min="12" max="12" width="13.33203125" customWidth="1"/>
  </cols>
  <sheetData>
    <row r="1" spans="1:12" x14ac:dyDescent="0.25">
      <c r="A1" t="s">
        <v>244</v>
      </c>
      <c r="B1" t="s">
        <v>278</v>
      </c>
      <c r="H1" t="s">
        <v>258</v>
      </c>
      <c r="I1" t="s">
        <v>259</v>
      </c>
      <c r="J1" t="s">
        <v>260</v>
      </c>
      <c r="K1" t="s">
        <v>261</v>
      </c>
      <c r="L1" t="s">
        <v>262</v>
      </c>
    </row>
    <row r="2" spans="1:12" x14ac:dyDescent="0.25">
      <c r="A2" t="s">
        <v>245</v>
      </c>
      <c r="B2">
        <v>31</v>
      </c>
      <c r="H2" s="515" t="s">
        <v>274</v>
      </c>
      <c r="I2" t="s">
        <v>263</v>
      </c>
      <c r="J2" t="s">
        <v>264</v>
      </c>
      <c r="K2" t="s">
        <v>265</v>
      </c>
      <c r="L2" t="s">
        <v>266</v>
      </c>
    </row>
    <row r="3" spans="1:12" x14ac:dyDescent="0.25">
      <c r="A3" t="s">
        <v>246</v>
      </c>
      <c r="B3">
        <v>28</v>
      </c>
      <c r="H3" s="516" t="s">
        <v>267</v>
      </c>
      <c r="I3" t="s">
        <v>263</v>
      </c>
      <c r="J3" t="s">
        <v>264</v>
      </c>
      <c r="K3" t="s">
        <v>265</v>
      </c>
      <c r="L3" t="s">
        <v>266</v>
      </c>
    </row>
    <row r="4" spans="1:12" x14ac:dyDescent="0.25">
      <c r="A4" t="s">
        <v>247</v>
      </c>
      <c r="B4">
        <v>31</v>
      </c>
      <c r="H4" s="516" t="s">
        <v>218</v>
      </c>
      <c r="I4" t="s">
        <v>263</v>
      </c>
      <c r="J4" t="s">
        <v>264</v>
      </c>
      <c r="K4" t="s">
        <v>265</v>
      </c>
      <c r="L4" t="s">
        <v>266</v>
      </c>
    </row>
    <row r="5" spans="1:12" x14ac:dyDescent="0.25">
      <c r="A5" t="s">
        <v>248</v>
      </c>
      <c r="B5">
        <v>30</v>
      </c>
      <c r="H5" s="516" t="s">
        <v>143</v>
      </c>
      <c r="I5" t="s">
        <v>268</v>
      </c>
    </row>
    <row r="6" spans="1:12" x14ac:dyDescent="0.25">
      <c r="A6" t="s">
        <v>249</v>
      </c>
      <c r="B6">
        <v>31</v>
      </c>
      <c r="H6" s="516" t="s">
        <v>269</v>
      </c>
      <c r="I6" t="s">
        <v>270</v>
      </c>
    </row>
    <row r="7" spans="1:12" x14ac:dyDescent="0.25">
      <c r="A7" t="s">
        <v>250</v>
      </c>
      <c r="B7">
        <v>30</v>
      </c>
      <c r="H7" s="516" t="s">
        <v>271</v>
      </c>
    </row>
    <row r="8" spans="1:12" x14ac:dyDescent="0.25">
      <c r="A8" t="s">
        <v>251</v>
      </c>
      <c r="B8">
        <v>31</v>
      </c>
      <c r="H8" s="516" t="s">
        <v>275</v>
      </c>
    </row>
    <row r="9" spans="1:12" x14ac:dyDescent="0.25">
      <c r="A9" t="s">
        <v>252</v>
      </c>
      <c r="B9">
        <v>31</v>
      </c>
      <c r="H9" s="516" t="s">
        <v>276</v>
      </c>
    </row>
    <row r="10" spans="1:12" x14ac:dyDescent="0.25">
      <c r="A10" t="s">
        <v>253</v>
      </c>
      <c r="B10">
        <v>30</v>
      </c>
      <c r="H10" s="516" t="s">
        <v>272</v>
      </c>
      <c r="I10" t="s">
        <v>273</v>
      </c>
    </row>
    <row r="11" spans="1:12" x14ac:dyDescent="0.25">
      <c r="A11" t="s">
        <v>254</v>
      </c>
      <c r="B11">
        <v>31</v>
      </c>
      <c r="H11" s="516" t="s">
        <v>277</v>
      </c>
    </row>
    <row r="12" spans="1:12" x14ac:dyDescent="0.25">
      <c r="A12" t="s">
        <v>255</v>
      </c>
      <c r="B12">
        <v>30</v>
      </c>
    </row>
    <row r="13" spans="1:12" x14ac:dyDescent="0.25">
      <c r="A13" t="s">
        <v>256</v>
      </c>
      <c r="B13">
        <v>31</v>
      </c>
    </row>
    <row r="14" spans="1:12" ht="21" customHeight="1" thickBot="1" x14ac:dyDescent="0.4">
      <c r="E14" s="514" t="s">
        <v>257</v>
      </c>
    </row>
    <row r="15" spans="1:12" ht="41.25" customHeight="1" thickTop="1" thickBot="1" x14ac:dyDescent="0.3">
      <c r="E15" s="518" t="s">
        <v>247</v>
      </c>
      <c r="F15" s="517">
        <f>VLOOKUP(E15,T_Mois[],2,FALSE)</f>
        <v>31</v>
      </c>
    </row>
    <row r="16" spans="1:12" ht="13.8" thickTop="1" x14ac:dyDescent="0.25"/>
  </sheetData>
  <dataValidations count="1">
    <dataValidation type="list" allowBlank="1" showInputMessage="1" showErrorMessage="1" sqref="E15">
      <formula1>$A$2:$A$13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1:BW73"/>
  <sheetViews>
    <sheetView zoomScale="85" zoomScaleNormal="85" workbookViewId="0">
      <selection activeCell="C23" sqref="C23"/>
    </sheetView>
  </sheetViews>
  <sheetFormatPr baseColWidth="10" defaultColWidth="11.33203125" defaultRowHeight="18" x14ac:dyDescent="0.25"/>
  <cols>
    <col min="1" max="1" width="20" style="247" customWidth="1"/>
    <col min="2" max="2" width="4.33203125" style="419" customWidth="1"/>
    <col min="3" max="3" width="35.6640625" style="247" customWidth="1"/>
    <col min="4" max="4" width="2.6640625" style="375" customWidth="1"/>
    <col min="5" max="5" width="5.88671875" style="248" customWidth="1"/>
    <col min="6" max="8" width="10.6640625" style="248" customWidth="1"/>
    <col min="9" max="9" width="11.6640625" style="248" customWidth="1"/>
    <col min="10" max="10" width="8.5546875" style="248" customWidth="1"/>
    <col min="11" max="11" width="9.33203125" style="248" customWidth="1"/>
    <col min="12" max="12" width="9.44140625" style="248" customWidth="1"/>
    <col min="13" max="15" width="9.6640625" style="247" customWidth="1"/>
    <col min="16" max="16" width="10.6640625" style="247" customWidth="1"/>
    <col min="17" max="22" width="9.6640625" style="247" customWidth="1"/>
    <col min="23" max="23" width="10.6640625" style="247" customWidth="1"/>
    <col min="24" max="29" width="9.6640625" style="247" customWidth="1"/>
    <col min="30" max="30" width="10.6640625" style="247" customWidth="1"/>
    <col min="31" max="36" width="9.6640625" style="247" customWidth="1"/>
    <col min="37" max="37" width="10.6640625" style="247" customWidth="1"/>
    <col min="38" max="38" width="9.6640625" style="247" customWidth="1"/>
    <col min="39" max="40" width="11.33203125" style="247"/>
    <col min="41" max="43" width="9.6640625" style="247" customWidth="1"/>
    <col min="44" max="44" width="10.6640625" style="247" customWidth="1"/>
    <col min="45" max="50" width="9.6640625" style="247" customWidth="1"/>
    <col min="51" max="51" width="10.6640625" style="247" customWidth="1"/>
    <col min="52" max="57" width="9.6640625" style="247" customWidth="1"/>
    <col min="58" max="58" width="10.6640625" style="247" customWidth="1"/>
    <col min="59" max="64" width="9.6640625" style="247" customWidth="1"/>
    <col min="65" max="65" width="10.6640625" style="247" customWidth="1"/>
    <col min="66" max="71" width="9.6640625" style="247" customWidth="1"/>
    <col min="72" max="72" width="10.6640625" style="247" customWidth="1"/>
    <col min="73" max="75" width="9.6640625" style="247" customWidth="1"/>
    <col min="76" max="16384" width="11.33203125" style="247"/>
  </cols>
  <sheetData>
    <row r="1" spans="1:75" ht="24.75" customHeight="1" thickBot="1" x14ac:dyDescent="0.3">
      <c r="B1" s="537" t="s">
        <v>102</v>
      </c>
      <c r="C1" s="538"/>
      <c r="D1" s="538"/>
      <c r="E1" s="538"/>
      <c r="F1" s="538"/>
      <c r="G1" s="538"/>
      <c r="H1" s="538"/>
      <c r="I1" s="538"/>
      <c r="J1" s="538"/>
      <c r="K1" s="538"/>
      <c r="L1" s="538"/>
    </row>
    <row r="2" spans="1:75" ht="42" customHeight="1" thickBot="1" x14ac:dyDescent="0.3">
      <c r="B2" s="539" t="s">
        <v>1</v>
      </c>
      <c r="C2" s="540"/>
      <c r="D2" s="541" t="s">
        <v>2</v>
      </c>
      <c r="E2" s="540"/>
      <c r="F2" s="101" t="s">
        <v>247</v>
      </c>
      <c r="G2" s="8">
        <v>2025</v>
      </c>
      <c r="H2" s="542" t="s">
        <v>95</v>
      </c>
      <c r="I2" s="543"/>
      <c r="J2" s="9">
        <v>2022</v>
      </c>
      <c r="K2" s="8"/>
      <c r="L2" s="8"/>
      <c r="M2" s="544" t="s">
        <v>111</v>
      </c>
      <c r="N2" s="545"/>
      <c r="O2" s="545"/>
      <c r="P2" s="545"/>
      <c r="Q2" s="545"/>
      <c r="R2" s="545"/>
      <c r="S2" s="546"/>
      <c r="T2" s="529" t="s">
        <v>13</v>
      </c>
      <c r="U2" s="530"/>
      <c r="V2" s="530"/>
      <c r="W2" s="530"/>
      <c r="X2" s="530"/>
      <c r="Y2" s="530"/>
      <c r="Z2" s="531"/>
      <c r="AA2" s="529" t="s">
        <v>112</v>
      </c>
      <c r="AB2" s="530"/>
      <c r="AC2" s="530"/>
      <c r="AD2" s="530"/>
      <c r="AE2" s="530"/>
      <c r="AF2" s="530"/>
      <c r="AG2" s="531"/>
      <c r="AH2" s="529" t="s">
        <v>113</v>
      </c>
      <c r="AI2" s="530"/>
      <c r="AJ2" s="530"/>
      <c r="AK2" s="530"/>
      <c r="AL2" s="530"/>
      <c r="AM2" s="530"/>
      <c r="AN2" s="531"/>
      <c r="AO2" s="529" t="s">
        <v>106</v>
      </c>
      <c r="AP2" s="530"/>
      <c r="AQ2" s="530"/>
      <c r="AR2" s="530"/>
      <c r="AS2" s="530"/>
      <c r="AT2" s="530"/>
      <c r="AU2" s="531"/>
      <c r="AV2" s="529" t="s">
        <v>110</v>
      </c>
      <c r="AW2" s="530"/>
      <c r="AX2" s="530"/>
      <c r="AY2" s="530"/>
      <c r="AZ2" s="530"/>
      <c r="BA2" s="530"/>
      <c r="BB2" s="531"/>
      <c r="BC2" s="529" t="s">
        <v>107</v>
      </c>
      <c r="BD2" s="530"/>
      <c r="BE2" s="530"/>
      <c r="BF2" s="530"/>
      <c r="BG2" s="530"/>
      <c r="BH2" s="530"/>
      <c r="BI2" s="531"/>
      <c r="BJ2" s="529" t="s">
        <v>108</v>
      </c>
      <c r="BK2" s="530"/>
      <c r="BL2" s="530"/>
      <c r="BM2" s="530"/>
      <c r="BN2" s="530"/>
      <c r="BO2" s="530"/>
      <c r="BP2" s="531"/>
      <c r="BQ2" s="529" t="s">
        <v>109</v>
      </c>
      <c r="BR2" s="530"/>
      <c r="BS2" s="530"/>
      <c r="BT2" s="530"/>
      <c r="BU2" s="530"/>
      <c r="BV2" s="530"/>
      <c r="BW2" s="531"/>
    </row>
    <row r="3" spans="1:75" s="243" customFormat="1" ht="16.5" customHeight="1" x14ac:dyDescent="0.25">
      <c r="B3" s="410"/>
      <c r="C3" s="18" t="s">
        <v>48</v>
      </c>
      <c r="D3" s="366"/>
      <c r="E3" s="20" t="s">
        <v>13</v>
      </c>
      <c r="F3" s="522" t="s">
        <v>72</v>
      </c>
      <c r="G3" s="525" t="s">
        <v>99</v>
      </c>
      <c r="H3" s="525" t="s">
        <v>74</v>
      </c>
      <c r="I3" s="525" t="s">
        <v>100</v>
      </c>
      <c r="J3" s="525" t="s">
        <v>75</v>
      </c>
      <c r="K3" s="528" t="s">
        <v>101</v>
      </c>
      <c r="L3" s="534" t="s">
        <v>170</v>
      </c>
      <c r="M3" s="522" t="s">
        <v>72</v>
      </c>
      <c r="N3" s="525" t="s">
        <v>99</v>
      </c>
      <c r="O3" s="525" t="s">
        <v>74</v>
      </c>
      <c r="P3" s="525" t="s">
        <v>100</v>
      </c>
      <c r="Q3" s="525" t="s">
        <v>75</v>
      </c>
      <c r="R3" s="528" t="s">
        <v>101</v>
      </c>
      <c r="S3" s="519" t="s">
        <v>137</v>
      </c>
      <c r="T3" s="522" t="s">
        <v>72</v>
      </c>
      <c r="U3" s="525" t="s">
        <v>99</v>
      </c>
      <c r="V3" s="525" t="s">
        <v>74</v>
      </c>
      <c r="W3" s="525" t="s">
        <v>100</v>
      </c>
      <c r="X3" s="525" t="s">
        <v>75</v>
      </c>
      <c r="Y3" s="528" t="s">
        <v>101</v>
      </c>
      <c r="Z3" s="519" t="s">
        <v>137</v>
      </c>
      <c r="AA3" s="522" t="s">
        <v>72</v>
      </c>
      <c r="AB3" s="525" t="s">
        <v>99</v>
      </c>
      <c r="AC3" s="525" t="s">
        <v>74</v>
      </c>
      <c r="AD3" s="525" t="s">
        <v>100</v>
      </c>
      <c r="AE3" s="525" t="s">
        <v>75</v>
      </c>
      <c r="AF3" s="528" t="s">
        <v>101</v>
      </c>
      <c r="AG3" s="519" t="s">
        <v>137</v>
      </c>
      <c r="AH3" s="522" t="s">
        <v>72</v>
      </c>
      <c r="AI3" s="525" t="s">
        <v>99</v>
      </c>
      <c r="AJ3" s="525" t="s">
        <v>74</v>
      </c>
      <c r="AK3" s="525" t="s">
        <v>100</v>
      </c>
      <c r="AL3" s="525" t="s">
        <v>75</v>
      </c>
      <c r="AM3" s="528" t="s">
        <v>101</v>
      </c>
      <c r="AN3" s="519" t="s">
        <v>170</v>
      </c>
      <c r="AO3" s="522" t="s">
        <v>72</v>
      </c>
      <c r="AP3" s="525" t="s">
        <v>99</v>
      </c>
      <c r="AQ3" s="525" t="s">
        <v>74</v>
      </c>
      <c r="AR3" s="525" t="s">
        <v>100</v>
      </c>
      <c r="AS3" s="525" t="s">
        <v>75</v>
      </c>
      <c r="AT3" s="528" t="s">
        <v>101</v>
      </c>
      <c r="AU3" s="519" t="s">
        <v>137</v>
      </c>
      <c r="AV3" s="522" t="s">
        <v>72</v>
      </c>
      <c r="AW3" s="525" t="s">
        <v>99</v>
      </c>
      <c r="AX3" s="525" t="s">
        <v>74</v>
      </c>
      <c r="AY3" s="525" t="s">
        <v>100</v>
      </c>
      <c r="AZ3" s="525" t="s">
        <v>75</v>
      </c>
      <c r="BA3" s="528" t="s">
        <v>101</v>
      </c>
      <c r="BB3" s="519" t="s">
        <v>137</v>
      </c>
      <c r="BC3" s="522" t="s">
        <v>72</v>
      </c>
      <c r="BD3" s="525" t="s">
        <v>99</v>
      </c>
      <c r="BE3" s="525" t="s">
        <v>74</v>
      </c>
      <c r="BF3" s="525" t="s">
        <v>100</v>
      </c>
      <c r="BG3" s="525" t="s">
        <v>75</v>
      </c>
      <c r="BH3" s="528" t="s">
        <v>101</v>
      </c>
      <c r="BI3" s="519" t="s">
        <v>137</v>
      </c>
      <c r="BJ3" s="522" t="s">
        <v>72</v>
      </c>
      <c r="BK3" s="525" t="s">
        <v>99</v>
      </c>
      <c r="BL3" s="525" t="s">
        <v>74</v>
      </c>
      <c r="BM3" s="525" t="s">
        <v>100</v>
      </c>
      <c r="BN3" s="525" t="s">
        <v>75</v>
      </c>
      <c r="BO3" s="528" t="s">
        <v>101</v>
      </c>
      <c r="BP3" s="519" t="s">
        <v>137</v>
      </c>
      <c r="BQ3" s="522" t="s">
        <v>72</v>
      </c>
      <c r="BR3" s="525" t="s">
        <v>99</v>
      </c>
      <c r="BS3" s="525" t="s">
        <v>74</v>
      </c>
      <c r="BT3" s="525" t="s">
        <v>100</v>
      </c>
      <c r="BU3" s="525" t="s">
        <v>75</v>
      </c>
      <c r="BV3" s="528" t="s">
        <v>101</v>
      </c>
      <c r="BW3" s="519" t="s">
        <v>137</v>
      </c>
    </row>
    <row r="4" spans="1:75" s="243" customFormat="1" ht="16.5" customHeight="1" x14ac:dyDescent="0.25">
      <c r="B4" s="411"/>
      <c r="C4" s="22" t="s">
        <v>104</v>
      </c>
      <c r="D4" s="367" t="s">
        <v>43</v>
      </c>
      <c r="E4" s="24" t="s">
        <v>14</v>
      </c>
      <c r="F4" s="523"/>
      <c r="G4" s="526"/>
      <c r="H4" s="526"/>
      <c r="I4" s="526"/>
      <c r="J4" s="526"/>
      <c r="K4" s="526"/>
      <c r="L4" s="535"/>
      <c r="M4" s="523"/>
      <c r="N4" s="526"/>
      <c r="O4" s="526"/>
      <c r="P4" s="526"/>
      <c r="Q4" s="526"/>
      <c r="R4" s="526"/>
      <c r="S4" s="520"/>
      <c r="T4" s="523"/>
      <c r="U4" s="526"/>
      <c r="V4" s="526"/>
      <c r="W4" s="526"/>
      <c r="X4" s="526"/>
      <c r="Y4" s="526"/>
      <c r="Z4" s="520"/>
      <c r="AA4" s="523"/>
      <c r="AB4" s="526"/>
      <c r="AC4" s="526"/>
      <c r="AD4" s="526"/>
      <c r="AE4" s="526"/>
      <c r="AF4" s="526"/>
      <c r="AG4" s="520"/>
      <c r="AH4" s="523"/>
      <c r="AI4" s="526"/>
      <c r="AJ4" s="526"/>
      <c r="AK4" s="526"/>
      <c r="AL4" s="526"/>
      <c r="AM4" s="526"/>
      <c r="AN4" s="520"/>
      <c r="AO4" s="523"/>
      <c r="AP4" s="526"/>
      <c r="AQ4" s="526"/>
      <c r="AR4" s="526"/>
      <c r="AS4" s="526"/>
      <c r="AT4" s="526"/>
      <c r="AU4" s="520"/>
      <c r="AV4" s="523"/>
      <c r="AW4" s="526"/>
      <c r="AX4" s="526"/>
      <c r="AY4" s="526"/>
      <c r="AZ4" s="526"/>
      <c r="BA4" s="526"/>
      <c r="BB4" s="520"/>
      <c r="BC4" s="523"/>
      <c r="BD4" s="526"/>
      <c r="BE4" s="526"/>
      <c r="BF4" s="526"/>
      <c r="BG4" s="526"/>
      <c r="BH4" s="526"/>
      <c r="BI4" s="520"/>
      <c r="BJ4" s="523"/>
      <c r="BK4" s="526"/>
      <c r="BL4" s="526"/>
      <c r="BM4" s="526"/>
      <c r="BN4" s="526"/>
      <c r="BO4" s="526"/>
      <c r="BP4" s="520"/>
      <c r="BQ4" s="523"/>
      <c r="BR4" s="526"/>
      <c r="BS4" s="526"/>
      <c r="BT4" s="526"/>
      <c r="BU4" s="526"/>
      <c r="BV4" s="526"/>
      <c r="BW4" s="520"/>
    </row>
    <row r="5" spans="1:75" s="243" customFormat="1" ht="16.5" customHeight="1" thickBot="1" x14ac:dyDescent="0.3">
      <c r="B5" s="412"/>
      <c r="C5" s="26" t="s">
        <v>105</v>
      </c>
      <c r="D5" s="368" t="s">
        <v>46</v>
      </c>
      <c r="E5" s="28" t="s">
        <v>12</v>
      </c>
      <c r="F5" s="532"/>
      <c r="G5" s="533"/>
      <c r="H5" s="533"/>
      <c r="I5" s="533"/>
      <c r="J5" s="533"/>
      <c r="K5" s="533"/>
      <c r="L5" s="536"/>
      <c r="M5" s="524"/>
      <c r="N5" s="527"/>
      <c r="O5" s="527"/>
      <c r="P5" s="527"/>
      <c r="Q5" s="527"/>
      <c r="R5" s="527"/>
      <c r="S5" s="521"/>
      <c r="T5" s="524"/>
      <c r="U5" s="527"/>
      <c r="V5" s="527"/>
      <c r="W5" s="527"/>
      <c r="X5" s="527"/>
      <c r="Y5" s="527"/>
      <c r="Z5" s="521"/>
      <c r="AA5" s="524"/>
      <c r="AB5" s="527"/>
      <c r="AC5" s="527"/>
      <c r="AD5" s="527"/>
      <c r="AE5" s="527"/>
      <c r="AF5" s="527"/>
      <c r="AG5" s="521"/>
      <c r="AH5" s="524"/>
      <c r="AI5" s="527"/>
      <c r="AJ5" s="527"/>
      <c r="AK5" s="527"/>
      <c r="AL5" s="527"/>
      <c r="AM5" s="527"/>
      <c r="AN5" s="521"/>
      <c r="AO5" s="524"/>
      <c r="AP5" s="527"/>
      <c r="AQ5" s="527"/>
      <c r="AR5" s="527"/>
      <c r="AS5" s="527"/>
      <c r="AT5" s="527"/>
      <c r="AU5" s="521"/>
      <c r="AV5" s="524"/>
      <c r="AW5" s="527"/>
      <c r="AX5" s="527"/>
      <c r="AY5" s="527"/>
      <c r="AZ5" s="527"/>
      <c r="BA5" s="527"/>
      <c r="BB5" s="521"/>
      <c r="BC5" s="524"/>
      <c r="BD5" s="527"/>
      <c r="BE5" s="527"/>
      <c r="BF5" s="527"/>
      <c r="BG5" s="527"/>
      <c r="BH5" s="527"/>
      <c r="BI5" s="521"/>
      <c r="BJ5" s="524"/>
      <c r="BK5" s="527"/>
      <c r="BL5" s="527"/>
      <c r="BM5" s="527"/>
      <c r="BN5" s="527"/>
      <c r="BO5" s="527"/>
      <c r="BP5" s="521"/>
      <c r="BQ5" s="524"/>
      <c r="BR5" s="527"/>
      <c r="BS5" s="527"/>
      <c r="BT5" s="527"/>
      <c r="BU5" s="527"/>
      <c r="BV5" s="527"/>
      <c r="BW5" s="521"/>
    </row>
    <row r="6" spans="1:75" s="243" customFormat="1" ht="24" customHeight="1" x14ac:dyDescent="0.25">
      <c r="B6" s="410"/>
      <c r="C6" s="29" t="s">
        <v>8</v>
      </c>
      <c r="D6" s="366"/>
      <c r="E6" s="102" t="s">
        <v>65</v>
      </c>
      <c r="F6" s="31">
        <v>86</v>
      </c>
      <c r="G6" s="31">
        <v>37595</v>
      </c>
      <c r="H6" s="31">
        <v>543</v>
      </c>
      <c r="I6" s="31">
        <v>15</v>
      </c>
      <c r="J6" s="31">
        <v>0</v>
      </c>
      <c r="K6" s="31">
        <v>15</v>
      </c>
      <c r="L6" s="31">
        <v>0</v>
      </c>
      <c r="M6" s="254"/>
      <c r="N6" s="96"/>
      <c r="O6" s="96"/>
      <c r="P6" s="96"/>
      <c r="Q6" s="96"/>
      <c r="R6" s="96"/>
      <c r="S6" s="97"/>
      <c r="T6" s="95"/>
      <c r="U6" s="96"/>
      <c r="V6" s="96"/>
      <c r="W6" s="96"/>
      <c r="X6" s="96"/>
      <c r="Y6" s="96"/>
      <c r="Z6" s="97"/>
      <c r="AA6" s="95"/>
      <c r="AB6" s="96"/>
      <c r="AC6" s="96"/>
      <c r="AD6" s="96"/>
      <c r="AE6" s="96"/>
      <c r="AF6" s="96"/>
      <c r="AG6" s="97"/>
      <c r="AH6" s="95"/>
      <c r="AI6" s="96"/>
      <c r="AJ6" s="96"/>
      <c r="AK6" s="96"/>
      <c r="AL6" s="96"/>
      <c r="AM6" s="96"/>
      <c r="AN6" s="97"/>
      <c r="AO6" s="95"/>
      <c r="AP6" s="96"/>
      <c r="AQ6" s="96"/>
      <c r="AR6" s="96"/>
      <c r="AS6" s="96"/>
      <c r="AT6" s="96"/>
      <c r="AU6" s="97"/>
      <c r="AV6" s="95"/>
      <c r="AW6" s="96"/>
      <c r="AX6" s="96"/>
      <c r="AY6" s="96"/>
      <c r="AZ6" s="96"/>
      <c r="BA6" s="96"/>
      <c r="BB6" s="97"/>
      <c r="BC6" s="95"/>
      <c r="BD6" s="96"/>
      <c r="BE6" s="96"/>
      <c r="BF6" s="96"/>
      <c r="BG6" s="96"/>
      <c r="BH6" s="96"/>
      <c r="BI6" s="97"/>
      <c r="BJ6" s="95"/>
      <c r="BK6" s="96"/>
      <c r="BL6" s="96"/>
      <c r="BM6" s="96"/>
      <c r="BN6" s="96"/>
      <c r="BO6" s="96"/>
      <c r="BP6" s="97"/>
      <c r="BQ6" s="95"/>
      <c r="BR6" s="96"/>
      <c r="BS6" s="96"/>
      <c r="BT6" s="96"/>
      <c r="BU6" s="96"/>
      <c r="BV6" s="96"/>
      <c r="BW6" s="97"/>
    </row>
    <row r="7" spans="1:75" s="243" customFormat="1" ht="24" customHeight="1" thickBot="1" x14ac:dyDescent="0.3">
      <c r="B7" s="412"/>
      <c r="C7" s="34" t="s">
        <v>9</v>
      </c>
      <c r="D7" s="369"/>
      <c r="E7" s="104"/>
      <c r="F7" s="37">
        <v>0</v>
      </c>
      <c r="G7" s="37">
        <v>1338</v>
      </c>
      <c r="H7" s="37">
        <v>1</v>
      </c>
      <c r="I7" s="37">
        <v>0</v>
      </c>
      <c r="J7" s="37">
        <v>0</v>
      </c>
      <c r="K7" s="37">
        <v>0</v>
      </c>
      <c r="L7" s="37">
        <v>0</v>
      </c>
      <c r="M7" s="255"/>
      <c r="N7" s="99"/>
      <c r="O7" s="99"/>
      <c r="P7" s="99"/>
      <c r="Q7" s="99"/>
      <c r="R7" s="99"/>
      <c r="S7" s="100"/>
      <c r="T7" s="98"/>
      <c r="U7" s="99"/>
      <c r="V7" s="99"/>
      <c r="W7" s="99"/>
      <c r="X7" s="99"/>
      <c r="Y7" s="99"/>
      <c r="Z7" s="100"/>
      <c r="AA7" s="98"/>
      <c r="AB7" s="99"/>
      <c r="AC7" s="99"/>
      <c r="AD7" s="99"/>
      <c r="AE7" s="99"/>
      <c r="AF7" s="99"/>
      <c r="AG7" s="100"/>
      <c r="AH7" s="98"/>
      <c r="AI7" s="99"/>
      <c r="AJ7" s="99"/>
      <c r="AK7" s="99"/>
      <c r="AL7" s="99"/>
      <c r="AM7" s="99"/>
      <c r="AN7" s="100"/>
      <c r="AO7" s="98"/>
      <c r="AP7" s="99"/>
      <c r="AQ7" s="99"/>
      <c r="AR7" s="99"/>
      <c r="AS7" s="99"/>
      <c r="AT7" s="99"/>
      <c r="AU7" s="100"/>
      <c r="AV7" s="98"/>
      <c r="AW7" s="99"/>
      <c r="AX7" s="99"/>
      <c r="AY7" s="99"/>
      <c r="AZ7" s="99"/>
      <c r="BA7" s="99"/>
      <c r="BB7" s="100"/>
      <c r="BC7" s="98"/>
      <c r="BD7" s="99"/>
      <c r="BE7" s="99"/>
      <c r="BF7" s="99"/>
      <c r="BG7" s="99"/>
      <c r="BH7" s="99"/>
      <c r="BI7" s="100"/>
      <c r="BJ7" s="98"/>
      <c r="BK7" s="99"/>
      <c r="BL7" s="99"/>
      <c r="BM7" s="99"/>
      <c r="BN7" s="99"/>
      <c r="BO7" s="99"/>
      <c r="BP7" s="100"/>
      <c r="BQ7" s="98"/>
      <c r="BR7" s="99"/>
      <c r="BS7" s="99"/>
      <c r="BT7" s="99"/>
      <c r="BU7" s="99"/>
      <c r="BV7" s="99"/>
      <c r="BW7" s="100"/>
    </row>
    <row r="8" spans="1:75" s="229" customFormat="1" ht="21.15" customHeight="1" x14ac:dyDescent="0.25">
      <c r="A8" s="404"/>
      <c r="B8" s="494">
        <v>5</v>
      </c>
      <c r="C8" s="495" t="s">
        <v>238</v>
      </c>
      <c r="D8" s="496" t="s">
        <v>43</v>
      </c>
      <c r="E8" s="510" t="s">
        <v>14</v>
      </c>
      <c r="F8" s="486"/>
      <c r="G8" s="487">
        <v>420</v>
      </c>
      <c r="H8" s="512"/>
      <c r="I8" s="513"/>
      <c r="J8" s="499"/>
      <c r="K8" s="499"/>
      <c r="L8" s="508"/>
      <c r="M8" s="1">
        <f t="shared" ref="M8:S23" si="0">IF($D8="p",F8,0)</f>
        <v>0</v>
      </c>
      <c r="N8" s="2">
        <f t="shared" si="0"/>
        <v>420</v>
      </c>
      <c r="O8" s="2">
        <f t="shared" si="0"/>
        <v>0</v>
      </c>
      <c r="P8" s="2">
        <f t="shared" si="0"/>
        <v>0</v>
      </c>
      <c r="Q8" s="2">
        <f t="shared" si="0"/>
        <v>0</v>
      </c>
      <c r="R8" s="2">
        <f t="shared" si="0"/>
        <v>0</v>
      </c>
      <c r="S8" s="3">
        <f t="shared" si="0"/>
        <v>0</v>
      </c>
      <c r="T8" s="1">
        <f t="shared" ref="T8:Z23" si="1">IF($E8="crd",F8,0)</f>
        <v>0</v>
      </c>
      <c r="U8" s="2">
        <f t="shared" si="1"/>
        <v>0</v>
      </c>
      <c r="V8" s="2">
        <f t="shared" si="1"/>
        <v>0</v>
      </c>
      <c r="W8" s="2">
        <f t="shared" si="1"/>
        <v>0</v>
      </c>
      <c r="X8" s="2">
        <f t="shared" si="1"/>
        <v>0</v>
      </c>
      <c r="Y8" s="2">
        <f t="shared" si="1"/>
        <v>0</v>
      </c>
      <c r="Z8" s="3">
        <f t="shared" si="1"/>
        <v>0</v>
      </c>
      <c r="AA8" s="1">
        <f t="shared" ref="AA8:AG23" si="2">IF($E8="n",F8,0)</f>
        <v>0</v>
      </c>
      <c r="AB8" s="2">
        <f t="shared" si="2"/>
        <v>0</v>
      </c>
      <c r="AC8" s="2">
        <f t="shared" si="2"/>
        <v>0</v>
      </c>
      <c r="AD8" s="2">
        <f t="shared" si="2"/>
        <v>0</v>
      </c>
      <c r="AE8" s="2">
        <f t="shared" si="2"/>
        <v>0</v>
      </c>
      <c r="AF8" s="2">
        <f t="shared" si="2"/>
        <v>0</v>
      </c>
      <c r="AG8" s="3">
        <f t="shared" si="2"/>
        <v>0</v>
      </c>
      <c r="AH8" s="1">
        <f t="shared" ref="AH8:AN23" si="3">IF($E8="ACQ",F8,0)</f>
        <v>0</v>
      </c>
      <c r="AI8" s="2">
        <f t="shared" si="3"/>
        <v>420</v>
      </c>
      <c r="AJ8" s="2">
        <f t="shared" si="3"/>
        <v>0</v>
      </c>
      <c r="AK8" s="2">
        <f t="shared" si="3"/>
        <v>0</v>
      </c>
      <c r="AL8" s="2">
        <f t="shared" si="3"/>
        <v>0</v>
      </c>
      <c r="AM8" s="2">
        <f t="shared" si="3"/>
        <v>0</v>
      </c>
      <c r="AN8" s="3">
        <f t="shared" si="3"/>
        <v>0</v>
      </c>
      <c r="AO8" s="1">
        <f t="shared" ref="AO8:AU23" si="4">IF($D8="a",F8,0)</f>
        <v>0</v>
      </c>
      <c r="AP8" s="2">
        <f t="shared" si="4"/>
        <v>0</v>
      </c>
      <c r="AQ8" s="2">
        <f t="shared" si="4"/>
        <v>0</v>
      </c>
      <c r="AR8" s="2">
        <f t="shared" si="4"/>
        <v>0</v>
      </c>
      <c r="AS8" s="2">
        <f t="shared" si="4"/>
        <v>0</v>
      </c>
      <c r="AT8" s="2">
        <f t="shared" si="4"/>
        <v>0</v>
      </c>
      <c r="AU8" s="3">
        <f t="shared" si="4"/>
        <v>0</v>
      </c>
      <c r="AV8" s="1">
        <f t="shared" ref="AV8:BB23" si="5">IF($D8="R",F8,0)</f>
        <v>0</v>
      </c>
      <c r="AW8" s="2">
        <f t="shared" si="5"/>
        <v>0</v>
      </c>
      <c r="AX8" s="2">
        <f t="shared" si="5"/>
        <v>0</v>
      </c>
      <c r="AY8" s="2">
        <f t="shared" si="5"/>
        <v>0</v>
      </c>
      <c r="AZ8" s="2">
        <f t="shared" si="5"/>
        <v>0</v>
      </c>
      <c r="BA8" s="2">
        <f t="shared" si="5"/>
        <v>0</v>
      </c>
      <c r="BB8" s="3">
        <f t="shared" si="5"/>
        <v>0</v>
      </c>
      <c r="BC8" s="1">
        <f t="shared" ref="BC8:BI23" si="6">IF($D8="C",F8,0)</f>
        <v>0</v>
      </c>
      <c r="BD8" s="2">
        <f t="shared" si="6"/>
        <v>0</v>
      </c>
      <c r="BE8" s="2">
        <f t="shared" si="6"/>
        <v>0</v>
      </c>
      <c r="BF8" s="2">
        <f t="shared" si="6"/>
        <v>0</v>
      </c>
      <c r="BG8" s="2">
        <f t="shared" si="6"/>
        <v>0</v>
      </c>
      <c r="BH8" s="2">
        <f t="shared" si="6"/>
        <v>0</v>
      </c>
      <c r="BI8" s="3">
        <f t="shared" si="6"/>
        <v>0</v>
      </c>
      <c r="BJ8" s="1">
        <f t="shared" ref="BJ8:BP23" si="7">IF($D8="D",F8,0)</f>
        <v>0</v>
      </c>
      <c r="BK8" s="2">
        <f t="shared" si="7"/>
        <v>0</v>
      </c>
      <c r="BL8" s="2">
        <f t="shared" si="7"/>
        <v>0</v>
      </c>
      <c r="BM8" s="2">
        <f t="shared" si="7"/>
        <v>0</v>
      </c>
      <c r="BN8" s="2">
        <f t="shared" si="7"/>
        <v>0</v>
      </c>
      <c r="BO8" s="2">
        <f t="shared" si="7"/>
        <v>0</v>
      </c>
      <c r="BP8" s="3">
        <f t="shared" si="7"/>
        <v>0</v>
      </c>
      <c r="BQ8" s="1">
        <f t="shared" ref="BQ8:BW23" si="8">IF($D8="E",F8,0)</f>
        <v>0</v>
      </c>
      <c r="BR8" s="2">
        <f t="shared" si="8"/>
        <v>0</v>
      </c>
      <c r="BS8" s="2">
        <f t="shared" si="8"/>
        <v>0</v>
      </c>
      <c r="BT8" s="2">
        <f t="shared" si="8"/>
        <v>0</v>
      </c>
      <c r="BU8" s="2">
        <f t="shared" si="8"/>
        <v>0</v>
      </c>
      <c r="BV8" s="2">
        <f t="shared" si="8"/>
        <v>0</v>
      </c>
      <c r="BW8" s="3">
        <f t="shared" si="8"/>
        <v>0</v>
      </c>
    </row>
    <row r="9" spans="1:75" s="229" customFormat="1" ht="21.15" customHeight="1" x14ac:dyDescent="0.25">
      <c r="A9" s="404"/>
      <c r="B9" s="494">
        <v>5</v>
      </c>
      <c r="C9" s="495" t="s">
        <v>238</v>
      </c>
      <c r="D9" s="496" t="s">
        <v>43</v>
      </c>
      <c r="E9" s="510" t="s">
        <v>13</v>
      </c>
      <c r="F9" s="486"/>
      <c r="G9" s="487">
        <v>2100</v>
      </c>
      <c r="H9" s="488"/>
      <c r="I9" s="489"/>
      <c r="J9" s="489"/>
      <c r="K9" s="489"/>
      <c r="L9" s="502"/>
      <c r="M9" s="1">
        <f t="shared" si="0"/>
        <v>0</v>
      </c>
      <c r="N9" s="2">
        <f t="shared" si="0"/>
        <v>2100</v>
      </c>
      <c r="O9" s="2">
        <f t="shared" si="0"/>
        <v>0</v>
      </c>
      <c r="P9" s="2">
        <f t="shared" si="0"/>
        <v>0</v>
      </c>
      <c r="Q9" s="2">
        <f t="shared" si="0"/>
        <v>0</v>
      </c>
      <c r="R9" s="2">
        <f t="shared" si="0"/>
        <v>0</v>
      </c>
      <c r="S9" s="3">
        <f t="shared" si="0"/>
        <v>0</v>
      </c>
      <c r="T9" s="1">
        <f t="shared" si="1"/>
        <v>0</v>
      </c>
      <c r="U9" s="2">
        <f t="shared" si="1"/>
        <v>2100</v>
      </c>
      <c r="V9" s="2">
        <f t="shared" si="1"/>
        <v>0</v>
      </c>
      <c r="W9" s="2">
        <f t="shared" si="1"/>
        <v>0</v>
      </c>
      <c r="X9" s="2">
        <f t="shared" si="1"/>
        <v>0</v>
      </c>
      <c r="Y9" s="2">
        <f t="shared" si="1"/>
        <v>0</v>
      </c>
      <c r="Z9" s="3">
        <f t="shared" si="1"/>
        <v>0</v>
      </c>
      <c r="AA9" s="1">
        <f t="shared" si="2"/>
        <v>0</v>
      </c>
      <c r="AB9" s="2">
        <f t="shared" si="2"/>
        <v>0</v>
      </c>
      <c r="AC9" s="2">
        <f t="shared" si="2"/>
        <v>0</v>
      </c>
      <c r="AD9" s="2">
        <f t="shared" si="2"/>
        <v>0</v>
      </c>
      <c r="AE9" s="2">
        <f t="shared" si="2"/>
        <v>0</v>
      </c>
      <c r="AF9" s="2">
        <f t="shared" si="2"/>
        <v>0</v>
      </c>
      <c r="AG9" s="3">
        <f t="shared" si="2"/>
        <v>0</v>
      </c>
      <c r="AH9" s="1">
        <f t="shared" si="3"/>
        <v>0</v>
      </c>
      <c r="AI9" s="2">
        <f t="shared" si="3"/>
        <v>0</v>
      </c>
      <c r="AJ9" s="2">
        <f t="shared" si="3"/>
        <v>0</v>
      </c>
      <c r="AK9" s="2">
        <f t="shared" si="3"/>
        <v>0</v>
      </c>
      <c r="AL9" s="2">
        <f t="shared" si="3"/>
        <v>0</v>
      </c>
      <c r="AM9" s="2">
        <f t="shared" si="3"/>
        <v>0</v>
      </c>
      <c r="AN9" s="3">
        <f t="shared" si="3"/>
        <v>0</v>
      </c>
      <c r="AO9" s="1">
        <f t="shared" si="4"/>
        <v>0</v>
      </c>
      <c r="AP9" s="2">
        <f t="shared" si="4"/>
        <v>0</v>
      </c>
      <c r="AQ9" s="2">
        <f t="shared" si="4"/>
        <v>0</v>
      </c>
      <c r="AR9" s="2">
        <f t="shared" si="4"/>
        <v>0</v>
      </c>
      <c r="AS9" s="2">
        <f t="shared" si="4"/>
        <v>0</v>
      </c>
      <c r="AT9" s="2">
        <f t="shared" si="4"/>
        <v>0</v>
      </c>
      <c r="AU9" s="3">
        <f t="shared" si="4"/>
        <v>0</v>
      </c>
      <c r="AV9" s="1">
        <f t="shared" si="5"/>
        <v>0</v>
      </c>
      <c r="AW9" s="2">
        <f t="shared" si="5"/>
        <v>0</v>
      </c>
      <c r="AX9" s="2">
        <f t="shared" si="5"/>
        <v>0</v>
      </c>
      <c r="AY9" s="2">
        <f t="shared" si="5"/>
        <v>0</v>
      </c>
      <c r="AZ9" s="2">
        <f t="shared" si="5"/>
        <v>0</v>
      </c>
      <c r="BA9" s="2">
        <f t="shared" si="5"/>
        <v>0</v>
      </c>
      <c r="BB9" s="3">
        <f t="shared" si="5"/>
        <v>0</v>
      </c>
      <c r="BC9" s="1">
        <f t="shared" si="6"/>
        <v>0</v>
      </c>
      <c r="BD9" s="2">
        <f t="shared" si="6"/>
        <v>0</v>
      </c>
      <c r="BE9" s="2">
        <f t="shared" si="6"/>
        <v>0</v>
      </c>
      <c r="BF9" s="2">
        <f t="shared" si="6"/>
        <v>0</v>
      </c>
      <c r="BG9" s="2">
        <f t="shared" si="6"/>
        <v>0</v>
      </c>
      <c r="BH9" s="2">
        <f t="shared" si="6"/>
        <v>0</v>
      </c>
      <c r="BI9" s="3">
        <f t="shared" si="6"/>
        <v>0</v>
      </c>
      <c r="BJ9" s="1">
        <f t="shared" si="7"/>
        <v>0</v>
      </c>
      <c r="BK9" s="2">
        <f t="shared" si="7"/>
        <v>0</v>
      </c>
      <c r="BL9" s="2">
        <f t="shared" si="7"/>
        <v>0</v>
      </c>
      <c r="BM9" s="2">
        <f t="shared" si="7"/>
        <v>0</v>
      </c>
      <c r="BN9" s="2">
        <f t="shared" si="7"/>
        <v>0</v>
      </c>
      <c r="BO9" s="2">
        <f t="shared" si="7"/>
        <v>0</v>
      </c>
      <c r="BP9" s="3">
        <f t="shared" si="7"/>
        <v>0</v>
      </c>
      <c r="BQ9" s="1">
        <f t="shared" si="8"/>
        <v>0</v>
      </c>
      <c r="BR9" s="2">
        <f t="shared" si="8"/>
        <v>0</v>
      </c>
      <c r="BS9" s="2">
        <f t="shared" si="8"/>
        <v>0</v>
      </c>
      <c r="BT9" s="2">
        <f t="shared" si="8"/>
        <v>0</v>
      </c>
      <c r="BU9" s="2">
        <f t="shared" si="8"/>
        <v>0</v>
      </c>
      <c r="BV9" s="2">
        <f t="shared" si="8"/>
        <v>0</v>
      </c>
      <c r="BW9" s="3">
        <f t="shared" si="8"/>
        <v>0</v>
      </c>
    </row>
    <row r="10" spans="1:75" ht="21.15" customHeight="1" x14ac:dyDescent="0.25">
      <c r="B10" s="505" t="s">
        <v>239</v>
      </c>
      <c r="C10" s="495" t="s">
        <v>240</v>
      </c>
      <c r="D10" s="506" t="s">
        <v>43</v>
      </c>
      <c r="E10" s="497" t="s">
        <v>13</v>
      </c>
      <c r="F10" s="490"/>
      <c r="G10" s="511">
        <v>174</v>
      </c>
      <c r="H10" s="488">
        <v>3</v>
      </c>
      <c r="I10" s="489"/>
      <c r="J10" s="489"/>
      <c r="K10" s="489"/>
      <c r="L10" s="502"/>
      <c r="M10" s="1">
        <f t="shared" si="0"/>
        <v>0</v>
      </c>
      <c r="N10" s="2">
        <f t="shared" si="0"/>
        <v>174</v>
      </c>
      <c r="O10" s="2">
        <f t="shared" si="0"/>
        <v>3</v>
      </c>
      <c r="P10" s="2">
        <f t="shared" si="0"/>
        <v>0</v>
      </c>
      <c r="Q10" s="2">
        <f t="shared" si="0"/>
        <v>0</v>
      </c>
      <c r="R10" s="2">
        <f t="shared" si="0"/>
        <v>0</v>
      </c>
      <c r="S10" s="3">
        <f t="shared" si="0"/>
        <v>0</v>
      </c>
      <c r="T10" s="1">
        <f t="shared" si="1"/>
        <v>0</v>
      </c>
      <c r="U10" s="2">
        <f t="shared" si="1"/>
        <v>174</v>
      </c>
      <c r="V10" s="2">
        <f t="shared" si="1"/>
        <v>3</v>
      </c>
      <c r="W10" s="2">
        <f t="shared" si="1"/>
        <v>0</v>
      </c>
      <c r="X10" s="2">
        <f t="shared" si="1"/>
        <v>0</v>
      </c>
      <c r="Y10" s="2">
        <f t="shared" si="1"/>
        <v>0</v>
      </c>
      <c r="Z10" s="3">
        <f t="shared" si="1"/>
        <v>0</v>
      </c>
      <c r="AA10" s="1">
        <f t="shared" si="2"/>
        <v>0</v>
      </c>
      <c r="AB10" s="2">
        <f t="shared" si="2"/>
        <v>0</v>
      </c>
      <c r="AC10" s="2">
        <f t="shared" si="2"/>
        <v>0</v>
      </c>
      <c r="AD10" s="2">
        <f t="shared" si="2"/>
        <v>0</v>
      </c>
      <c r="AE10" s="2">
        <f t="shared" si="2"/>
        <v>0</v>
      </c>
      <c r="AF10" s="2">
        <f t="shared" si="2"/>
        <v>0</v>
      </c>
      <c r="AG10" s="3">
        <f t="shared" si="2"/>
        <v>0</v>
      </c>
      <c r="AH10" s="1">
        <f t="shared" si="3"/>
        <v>0</v>
      </c>
      <c r="AI10" s="2">
        <f t="shared" si="3"/>
        <v>0</v>
      </c>
      <c r="AJ10" s="2">
        <f t="shared" si="3"/>
        <v>0</v>
      </c>
      <c r="AK10" s="2">
        <f t="shared" si="3"/>
        <v>0</v>
      </c>
      <c r="AL10" s="2">
        <f t="shared" si="3"/>
        <v>0</v>
      </c>
      <c r="AM10" s="2">
        <f t="shared" si="3"/>
        <v>0</v>
      </c>
      <c r="AN10" s="3">
        <f t="shared" si="3"/>
        <v>0</v>
      </c>
      <c r="AO10" s="1">
        <f t="shared" si="4"/>
        <v>0</v>
      </c>
      <c r="AP10" s="2">
        <f t="shared" si="4"/>
        <v>0</v>
      </c>
      <c r="AQ10" s="2">
        <f t="shared" si="4"/>
        <v>0</v>
      </c>
      <c r="AR10" s="2">
        <f t="shared" si="4"/>
        <v>0</v>
      </c>
      <c r="AS10" s="2">
        <f t="shared" si="4"/>
        <v>0</v>
      </c>
      <c r="AT10" s="2">
        <f t="shared" si="4"/>
        <v>0</v>
      </c>
      <c r="AU10" s="3">
        <f t="shared" si="4"/>
        <v>0</v>
      </c>
      <c r="AV10" s="1">
        <f t="shared" si="5"/>
        <v>0</v>
      </c>
      <c r="AW10" s="2">
        <f t="shared" si="5"/>
        <v>0</v>
      </c>
      <c r="AX10" s="2">
        <f t="shared" si="5"/>
        <v>0</v>
      </c>
      <c r="AY10" s="2">
        <f t="shared" si="5"/>
        <v>0</v>
      </c>
      <c r="AZ10" s="2">
        <f t="shared" si="5"/>
        <v>0</v>
      </c>
      <c r="BA10" s="2">
        <f t="shared" si="5"/>
        <v>0</v>
      </c>
      <c r="BB10" s="3">
        <f t="shared" si="5"/>
        <v>0</v>
      </c>
      <c r="BC10" s="1">
        <f t="shared" si="6"/>
        <v>0</v>
      </c>
      <c r="BD10" s="2">
        <f t="shared" si="6"/>
        <v>0</v>
      </c>
      <c r="BE10" s="2">
        <f t="shared" si="6"/>
        <v>0</v>
      </c>
      <c r="BF10" s="2">
        <f t="shared" si="6"/>
        <v>0</v>
      </c>
      <c r="BG10" s="2">
        <f t="shared" si="6"/>
        <v>0</v>
      </c>
      <c r="BH10" s="2">
        <f t="shared" si="6"/>
        <v>0</v>
      </c>
      <c r="BI10" s="3">
        <f t="shared" si="6"/>
        <v>0</v>
      </c>
      <c r="BJ10" s="1">
        <f t="shared" si="7"/>
        <v>0</v>
      </c>
      <c r="BK10" s="2">
        <f t="shared" si="7"/>
        <v>0</v>
      </c>
      <c r="BL10" s="2">
        <f t="shared" si="7"/>
        <v>0</v>
      </c>
      <c r="BM10" s="2">
        <f t="shared" si="7"/>
        <v>0</v>
      </c>
      <c r="BN10" s="2">
        <f t="shared" si="7"/>
        <v>0</v>
      </c>
      <c r="BO10" s="2">
        <f t="shared" si="7"/>
        <v>0</v>
      </c>
      <c r="BP10" s="3">
        <f t="shared" si="7"/>
        <v>0</v>
      </c>
      <c r="BQ10" s="1">
        <f t="shared" si="8"/>
        <v>0</v>
      </c>
      <c r="BR10" s="2">
        <f t="shared" si="8"/>
        <v>0</v>
      </c>
      <c r="BS10" s="2">
        <f t="shared" si="8"/>
        <v>0</v>
      </c>
      <c r="BT10" s="2">
        <f t="shared" si="8"/>
        <v>0</v>
      </c>
      <c r="BU10" s="2">
        <f t="shared" si="8"/>
        <v>0</v>
      </c>
      <c r="BV10" s="2">
        <f t="shared" si="8"/>
        <v>0</v>
      </c>
      <c r="BW10" s="3">
        <f t="shared" si="8"/>
        <v>0</v>
      </c>
    </row>
    <row r="11" spans="1:75" ht="21.15" customHeight="1" x14ac:dyDescent="0.25">
      <c r="B11" s="505"/>
      <c r="C11" s="495"/>
      <c r="D11" s="506"/>
      <c r="E11" s="497"/>
      <c r="F11" s="490"/>
      <c r="G11" s="489"/>
      <c r="H11" s="488"/>
      <c r="I11" s="489"/>
      <c r="J11" s="489"/>
      <c r="K11" s="489"/>
      <c r="L11" s="502"/>
      <c r="M11" s="1">
        <f t="shared" si="0"/>
        <v>0</v>
      </c>
      <c r="N11" s="2">
        <f t="shared" si="0"/>
        <v>0</v>
      </c>
      <c r="O11" s="2">
        <f t="shared" si="0"/>
        <v>0</v>
      </c>
      <c r="P11" s="2">
        <f t="shared" si="0"/>
        <v>0</v>
      </c>
      <c r="Q11" s="2">
        <f t="shared" si="0"/>
        <v>0</v>
      </c>
      <c r="R11" s="2">
        <f t="shared" si="0"/>
        <v>0</v>
      </c>
      <c r="S11" s="3">
        <f t="shared" si="0"/>
        <v>0</v>
      </c>
      <c r="T11" s="1">
        <f t="shared" si="1"/>
        <v>0</v>
      </c>
      <c r="U11" s="2">
        <f t="shared" si="1"/>
        <v>0</v>
      </c>
      <c r="V11" s="2">
        <f t="shared" si="1"/>
        <v>0</v>
      </c>
      <c r="W11" s="2">
        <f t="shared" si="1"/>
        <v>0</v>
      </c>
      <c r="X11" s="2">
        <f t="shared" si="1"/>
        <v>0</v>
      </c>
      <c r="Y11" s="2">
        <f t="shared" si="1"/>
        <v>0</v>
      </c>
      <c r="Z11" s="3">
        <f t="shared" si="1"/>
        <v>0</v>
      </c>
      <c r="AA11" s="1">
        <f t="shared" si="2"/>
        <v>0</v>
      </c>
      <c r="AB11" s="2">
        <f t="shared" si="2"/>
        <v>0</v>
      </c>
      <c r="AC11" s="2">
        <f t="shared" si="2"/>
        <v>0</v>
      </c>
      <c r="AD11" s="2">
        <f t="shared" si="2"/>
        <v>0</v>
      </c>
      <c r="AE11" s="2">
        <f t="shared" si="2"/>
        <v>0</v>
      </c>
      <c r="AF11" s="2">
        <f t="shared" si="2"/>
        <v>0</v>
      </c>
      <c r="AG11" s="3">
        <f t="shared" si="2"/>
        <v>0</v>
      </c>
      <c r="AH11" s="1">
        <f t="shared" si="3"/>
        <v>0</v>
      </c>
      <c r="AI11" s="2">
        <f t="shared" si="3"/>
        <v>0</v>
      </c>
      <c r="AJ11" s="2">
        <f t="shared" si="3"/>
        <v>0</v>
      </c>
      <c r="AK11" s="2">
        <f t="shared" si="3"/>
        <v>0</v>
      </c>
      <c r="AL11" s="2">
        <f t="shared" si="3"/>
        <v>0</v>
      </c>
      <c r="AM11" s="2">
        <f t="shared" si="3"/>
        <v>0</v>
      </c>
      <c r="AN11" s="3">
        <f t="shared" si="3"/>
        <v>0</v>
      </c>
      <c r="AO11" s="1">
        <f t="shared" si="4"/>
        <v>0</v>
      </c>
      <c r="AP11" s="2">
        <f t="shared" si="4"/>
        <v>0</v>
      </c>
      <c r="AQ11" s="2">
        <f t="shared" si="4"/>
        <v>0</v>
      </c>
      <c r="AR11" s="2">
        <f t="shared" si="4"/>
        <v>0</v>
      </c>
      <c r="AS11" s="2">
        <f t="shared" si="4"/>
        <v>0</v>
      </c>
      <c r="AT11" s="2">
        <f t="shared" si="4"/>
        <v>0</v>
      </c>
      <c r="AU11" s="3">
        <f t="shared" si="4"/>
        <v>0</v>
      </c>
      <c r="AV11" s="1">
        <f t="shared" si="5"/>
        <v>0</v>
      </c>
      <c r="AW11" s="2">
        <f t="shared" si="5"/>
        <v>0</v>
      </c>
      <c r="AX11" s="2">
        <f t="shared" si="5"/>
        <v>0</v>
      </c>
      <c r="AY11" s="2">
        <f t="shared" si="5"/>
        <v>0</v>
      </c>
      <c r="AZ11" s="2">
        <f t="shared" si="5"/>
        <v>0</v>
      </c>
      <c r="BA11" s="2">
        <f t="shared" si="5"/>
        <v>0</v>
      </c>
      <c r="BB11" s="3">
        <f t="shared" si="5"/>
        <v>0</v>
      </c>
      <c r="BC11" s="1">
        <f t="shared" si="6"/>
        <v>0</v>
      </c>
      <c r="BD11" s="2">
        <f t="shared" si="6"/>
        <v>0</v>
      </c>
      <c r="BE11" s="2">
        <f t="shared" si="6"/>
        <v>0</v>
      </c>
      <c r="BF11" s="2">
        <f t="shared" si="6"/>
        <v>0</v>
      </c>
      <c r="BG11" s="2">
        <f t="shared" si="6"/>
        <v>0</v>
      </c>
      <c r="BH11" s="2">
        <f t="shared" si="6"/>
        <v>0</v>
      </c>
      <c r="BI11" s="3">
        <f t="shared" si="6"/>
        <v>0</v>
      </c>
      <c r="BJ11" s="1">
        <f t="shared" si="7"/>
        <v>0</v>
      </c>
      <c r="BK11" s="2">
        <f t="shared" si="7"/>
        <v>0</v>
      </c>
      <c r="BL11" s="2">
        <f t="shared" si="7"/>
        <v>0</v>
      </c>
      <c r="BM11" s="2">
        <f t="shared" si="7"/>
        <v>0</v>
      </c>
      <c r="BN11" s="2">
        <f t="shared" si="7"/>
        <v>0</v>
      </c>
      <c r="BO11" s="2">
        <f t="shared" si="7"/>
        <v>0</v>
      </c>
      <c r="BP11" s="3">
        <f t="shared" si="7"/>
        <v>0</v>
      </c>
      <c r="BQ11" s="1">
        <f t="shared" si="8"/>
        <v>0</v>
      </c>
      <c r="BR11" s="2">
        <f t="shared" si="8"/>
        <v>0</v>
      </c>
      <c r="BS11" s="2">
        <f t="shared" si="8"/>
        <v>0</v>
      </c>
      <c r="BT11" s="2">
        <f t="shared" si="8"/>
        <v>0</v>
      </c>
      <c r="BU11" s="2">
        <f t="shared" si="8"/>
        <v>0</v>
      </c>
      <c r="BV11" s="2">
        <f t="shared" si="8"/>
        <v>0</v>
      </c>
      <c r="BW11" s="3">
        <f t="shared" si="8"/>
        <v>0</v>
      </c>
    </row>
    <row r="12" spans="1:75" ht="21.15" customHeight="1" x14ac:dyDescent="0.25">
      <c r="B12" s="505"/>
      <c r="C12" s="495"/>
      <c r="D12" s="506"/>
      <c r="E12" s="497"/>
      <c r="F12" s="490"/>
      <c r="G12" s="489"/>
      <c r="H12" s="488"/>
      <c r="I12" s="489"/>
      <c r="J12" s="489"/>
      <c r="K12" s="489"/>
      <c r="L12" s="502"/>
      <c r="M12" s="1">
        <f t="shared" si="0"/>
        <v>0</v>
      </c>
      <c r="N12" s="2">
        <f t="shared" si="0"/>
        <v>0</v>
      </c>
      <c r="O12" s="2">
        <f t="shared" si="0"/>
        <v>0</v>
      </c>
      <c r="P12" s="2">
        <f t="shared" si="0"/>
        <v>0</v>
      </c>
      <c r="Q12" s="2">
        <f t="shared" si="0"/>
        <v>0</v>
      </c>
      <c r="R12" s="2">
        <f t="shared" si="0"/>
        <v>0</v>
      </c>
      <c r="S12" s="3">
        <f t="shared" si="0"/>
        <v>0</v>
      </c>
      <c r="T12" s="1">
        <f t="shared" si="1"/>
        <v>0</v>
      </c>
      <c r="U12" s="2">
        <f t="shared" si="1"/>
        <v>0</v>
      </c>
      <c r="V12" s="2">
        <f t="shared" si="1"/>
        <v>0</v>
      </c>
      <c r="W12" s="2">
        <f t="shared" si="1"/>
        <v>0</v>
      </c>
      <c r="X12" s="2">
        <f t="shared" si="1"/>
        <v>0</v>
      </c>
      <c r="Y12" s="2">
        <f t="shared" si="1"/>
        <v>0</v>
      </c>
      <c r="Z12" s="3">
        <f t="shared" si="1"/>
        <v>0</v>
      </c>
      <c r="AA12" s="1">
        <f t="shared" si="2"/>
        <v>0</v>
      </c>
      <c r="AB12" s="2">
        <f t="shared" si="2"/>
        <v>0</v>
      </c>
      <c r="AC12" s="2">
        <f t="shared" si="2"/>
        <v>0</v>
      </c>
      <c r="AD12" s="2">
        <f t="shared" si="2"/>
        <v>0</v>
      </c>
      <c r="AE12" s="2">
        <f t="shared" si="2"/>
        <v>0</v>
      </c>
      <c r="AF12" s="2">
        <f t="shared" si="2"/>
        <v>0</v>
      </c>
      <c r="AG12" s="3">
        <f t="shared" si="2"/>
        <v>0</v>
      </c>
      <c r="AH12" s="1">
        <f t="shared" si="3"/>
        <v>0</v>
      </c>
      <c r="AI12" s="2">
        <f t="shared" si="3"/>
        <v>0</v>
      </c>
      <c r="AJ12" s="2">
        <f t="shared" si="3"/>
        <v>0</v>
      </c>
      <c r="AK12" s="2">
        <f t="shared" si="3"/>
        <v>0</v>
      </c>
      <c r="AL12" s="2">
        <f t="shared" si="3"/>
        <v>0</v>
      </c>
      <c r="AM12" s="2">
        <f t="shared" si="3"/>
        <v>0</v>
      </c>
      <c r="AN12" s="3">
        <f t="shared" si="3"/>
        <v>0</v>
      </c>
      <c r="AO12" s="1">
        <f t="shared" si="4"/>
        <v>0</v>
      </c>
      <c r="AP12" s="2">
        <f t="shared" si="4"/>
        <v>0</v>
      </c>
      <c r="AQ12" s="2">
        <f t="shared" si="4"/>
        <v>0</v>
      </c>
      <c r="AR12" s="2">
        <f t="shared" si="4"/>
        <v>0</v>
      </c>
      <c r="AS12" s="2">
        <f t="shared" si="4"/>
        <v>0</v>
      </c>
      <c r="AT12" s="2">
        <f t="shared" si="4"/>
        <v>0</v>
      </c>
      <c r="AU12" s="3">
        <f t="shared" si="4"/>
        <v>0</v>
      </c>
      <c r="AV12" s="1">
        <f t="shared" si="5"/>
        <v>0</v>
      </c>
      <c r="AW12" s="2">
        <f t="shared" si="5"/>
        <v>0</v>
      </c>
      <c r="AX12" s="2">
        <f t="shared" si="5"/>
        <v>0</v>
      </c>
      <c r="AY12" s="2">
        <f t="shared" si="5"/>
        <v>0</v>
      </c>
      <c r="AZ12" s="2">
        <f t="shared" si="5"/>
        <v>0</v>
      </c>
      <c r="BA12" s="2">
        <f t="shared" si="5"/>
        <v>0</v>
      </c>
      <c r="BB12" s="3">
        <f t="shared" si="5"/>
        <v>0</v>
      </c>
      <c r="BC12" s="1">
        <f t="shared" si="6"/>
        <v>0</v>
      </c>
      <c r="BD12" s="2">
        <f t="shared" si="6"/>
        <v>0</v>
      </c>
      <c r="BE12" s="2">
        <f t="shared" si="6"/>
        <v>0</v>
      </c>
      <c r="BF12" s="2">
        <f t="shared" si="6"/>
        <v>0</v>
      </c>
      <c r="BG12" s="2">
        <f t="shared" si="6"/>
        <v>0</v>
      </c>
      <c r="BH12" s="2">
        <f t="shared" si="6"/>
        <v>0</v>
      </c>
      <c r="BI12" s="3">
        <f t="shared" si="6"/>
        <v>0</v>
      </c>
      <c r="BJ12" s="1">
        <f t="shared" si="7"/>
        <v>0</v>
      </c>
      <c r="BK12" s="2">
        <f t="shared" si="7"/>
        <v>0</v>
      </c>
      <c r="BL12" s="2">
        <f t="shared" si="7"/>
        <v>0</v>
      </c>
      <c r="BM12" s="2">
        <f t="shared" si="7"/>
        <v>0</v>
      </c>
      <c r="BN12" s="2">
        <f t="shared" si="7"/>
        <v>0</v>
      </c>
      <c r="BO12" s="2">
        <f t="shared" si="7"/>
        <v>0</v>
      </c>
      <c r="BP12" s="3">
        <f t="shared" si="7"/>
        <v>0</v>
      </c>
      <c r="BQ12" s="1">
        <f t="shared" si="8"/>
        <v>0</v>
      </c>
      <c r="BR12" s="2">
        <f t="shared" si="8"/>
        <v>0</v>
      </c>
      <c r="BS12" s="2">
        <f t="shared" si="8"/>
        <v>0</v>
      </c>
      <c r="BT12" s="2">
        <f t="shared" si="8"/>
        <v>0</v>
      </c>
      <c r="BU12" s="2">
        <f t="shared" si="8"/>
        <v>0</v>
      </c>
      <c r="BV12" s="2">
        <f t="shared" si="8"/>
        <v>0</v>
      </c>
      <c r="BW12" s="3">
        <f t="shared" si="8"/>
        <v>0</v>
      </c>
    </row>
    <row r="13" spans="1:75" ht="21" customHeight="1" x14ac:dyDescent="0.25">
      <c r="B13" s="505"/>
      <c r="C13" s="495"/>
      <c r="D13" s="506"/>
      <c r="E13" s="497"/>
      <c r="F13" s="490"/>
      <c r="G13" s="511"/>
      <c r="H13" s="488"/>
      <c r="I13" s="489"/>
      <c r="J13" s="489"/>
      <c r="K13" s="489"/>
      <c r="L13" s="502"/>
      <c r="M13" s="1">
        <f t="shared" si="0"/>
        <v>0</v>
      </c>
      <c r="N13" s="2">
        <f t="shared" si="0"/>
        <v>0</v>
      </c>
      <c r="O13" s="2">
        <f t="shared" si="0"/>
        <v>0</v>
      </c>
      <c r="P13" s="2">
        <f t="shared" si="0"/>
        <v>0</v>
      </c>
      <c r="Q13" s="2">
        <f t="shared" si="0"/>
        <v>0</v>
      </c>
      <c r="R13" s="2">
        <f t="shared" si="0"/>
        <v>0</v>
      </c>
      <c r="S13" s="3">
        <f t="shared" si="0"/>
        <v>0</v>
      </c>
      <c r="T13" s="1">
        <f t="shared" si="1"/>
        <v>0</v>
      </c>
      <c r="U13" s="2">
        <f t="shared" si="1"/>
        <v>0</v>
      </c>
      <c r="V13" s="2">
        <f t="shared" si="1"/>
        <v>0</v>
      </c>
      <c r="W13" s="2">
        <f t="shared" si="1"/>
        <v>0</v>
      </c>
      <c r="X13" s="2">
        <f t="shared" si="1"/>
        <v>0</v>
      </c>
      <c r="Y13" s="2">
        <f t="shared" si="1"/>
        <v>0</v>
      </c>
      <c r="Z13" s="3">
        <f t="shared" si="1"/>
        <v>0</v>
      </c>
      <c r="AA13" s="1">
        <f t="shared" si="2"/>
        <v>0</v>
      </c>
      <c r="AB13" s="2">
        <f t="shared" si="2"/>
        <v>0</v>
      </c>
      <c r="AC13" s="2">
        <f t="shared" si="2"/>
        <v>0</v>
      </c>
      <c r="AD13" s="2">
        <f t="shared" si="2"/>
        <v>0</v>
      </c>
      <c r="AE13" s="2">
        <f t="shared" si="2"/>
        <v>0</v>
      </c>
      <c r="AF13" s="2">
        <f t="shared" si="2"/>
        <v>0</v>
      </c>
      <c r="AG13" s="3">
        <f t="shared" si="2"/>
        <v>0</v>
      </c>
      <c r="AH13" s="1">
        <f t="shared" si="3"/>
        <v>0</v>
      </c>
      <c r="AI13" s="2">
        <f t="shared" si="3"/>
        <v>0</v>
      </c>
      <c r="AJ13" s="2">
        <f t="shared" si="3"/>
        <v>0</v>
      </c>
      <c r="AK13" s="2">
        <f t="shared" si="3"/>
        <v>0</v>
      </c>
      <c r="AL13" s="2">
        <f t="shared" si="3"/>
        <v>0</v>
      </c>
      <c r="AM13" s="2">
        <f t="shared" si="3"/>
        <v>0</v>
      </c>
      <c r="AN13" s="3">
        <f t="shared" si="3"/>
        <v>0</v>
      </c>
      <c r="AO13" s="1">
        <f t="shared" si="4"/>
        <v>0</v>
      </c>
      <c r="AP13" s="2">
        <f t="shared" si="4"/>
        <v>0</v>
      </c>
      <c r="AQ13" s="2">
        <f t="shared" si="4"/>
        <v>0</v>
      </c>
      <c r="AR13" s="2">
        <f t="shared" si="4"/>
        <v>0</v>
      </c>
      <c r="AS13" s="2">
        <f t="shared" si="4"/>
        <v>0</v>
      </c>
      <c r="AT13" s="2">
        <f t="shared" si="4"/>
        <v>0</v>
      </c>
      <c r="AU13" s="3">
        <f t="shared" si="4"/>
        <v>0</v>
      </c>
      <c r="AV13" s="1">
        <f t="shared" si="5"/>
        <v>0</v>
      </c>
      <c r="AW13" s="2">
        <f t="shared" si="5"/>
        <v>0</v>
      </c>
      <c r="AX13" s="2">
        <f t="shared" si="5"/>
        <v>0</v>
      </c>
      <c r="AY13" s="2">
        <f t="shared" si="5"/>
        <v>0</v>
      </c>
      <c r="AZ13" s="2">
        <f t="shared" si="5"/>
        <v>0</v>
      </c>
      <c r="BA13" s="2">
        <f t="shared" si="5"/>
        <v>0</v>
      </c>
      <c r="BB13" s="3">
        <f t="shared" si="5"/>
        <v>0</v>
      </c>
      <c r="BC13" s="1">
        <f t="shared" si="6"/>
        <v>0</v>
      </c>
      <c r="BD13" s="2">
        <f t="shared" si="6"/>
        <v>0</v>
      </c>
      <c r="BE13" s="2">
        <f t="shared" si="6"/>
        <v>0</v>
      </c>
      <c r="BF13" s="2">
        <f t="shared" si="6"/>
        <v>0</v>
      </c>
      <c r="BG13" s="2">
        <f t="shared" si="6"/>
        <v>0</v>
      </c>
      <c r="BH13" s="2">
        <f t="shared" si="6"/>
        <v>0</v>
      </c>
      <c r="BI13" s="3">
        <f t="shared" si="6"/>
        <v>0</v>
      </c>
      <c r="BJ13" s="1">
        <f t="shared" si="7"/>
        <v>0</v>
      </c>
      <c r="BK13" s="2">
        <f t="shared" si="7"/>
        <v>0</v>
      </c>
      <c r="BL13" s="2">
        <f t="shared" si="7"/>
        <v>0</v>
      </c>
      <c r="BM13" s="2">
        <f t="shared" si="7"/>
        <v>0</v>
      </c>
      <c r="BN13" s="2">
        <f t="shared" si="7"/>
        <v>0</v>
      </c>
      <c r="BO13" s="2">
        <f t="shared" si="7"/>
        <v>0</v>
      </c>
      <c r="BP13" s="3">
        <f t="shared" si="7"/>
        <v>0</v>
      </c>
      <c r="BQ13" s="1">
        <f t="shared" si="8"/>
        <v>0</v>
      </c>
      <c r="BR13" s="2">
        <f t="shared" si="8"/>
        <v>0</v>
      </c>
      <c r="BS13" s="2">
        <f t="shared" si="8"/>
        <v>0</v>
      </c>
      <c r="BT13" s="2">
        <f t="shared" si="8"/>
        <v>0</v>
      </c>
      <c r="BU13" s="2">
        <f t="shared" si="8"/>
        <v>0</v>
      </c>
      <c r="BV13" s="2">
        <f t="shared" si="8"/>
        <v>0</v>
      </c>
      <c r="BW13" s="3">
        <f t="shared" si="8"/>
        <v>0</v>
      </c>
    </row>
    <row r="14" spans="1:75" ht="21.15" customHeight="1" x14ac:dyDescent="0.25">
      <c r="A14" s="404"/>
      <c r="B14" s="501"/>
      <c r="C14" s="495"/>
      <c r="D14" s="496"/>
      <c r="E14" s="510"/>
      <c r="F14" s="486"/>
      <c r="G14" s="487"/>
      <c r="H14" s="488"/>
      <c r="I14" s="489"/>
      <c r="J14" s="489"/>
      <c r="K14" s="489"/>
      <c r="L14" s="502"/>
      <c r="M14" s="1">
        <f t="shared" si="0"/>
        <v>0</v>
      </c>
      <c r="N14" s="2">
        <f t="shared" si="0"/>
        <v>0</v>
      </c>
      <c r="O14" s="2">
        <f t="shared" si="0"/>
        <v>0</v>
      </c>
      <c r="P14" s="2">
        <f t="shared" si="0"/>
        <v>0</v>
      </c>
      <c r="Q14" s="2">
        <f t="shared" si="0"/>
        <v>0</v>
      </c>
      <c r="R14" s="2">
        <f t="shared" si="0"/>
        <v>0</v>
      </c>
      <c r="S14" s="3">
        <f t="shared" si="0"/>
        <v>0</v>
      </c>
      <c r="T14" s="1">
        <f t="shared" si="1"/>
        <v>0</v>
      </c>
      <c r="U14" s="2">
        <f t="shared" si="1"/>
        <v>0</v>
      </c>
      <c r="V14" s="2">
        <f t="shared" si="1"/>
        <v>0</v>
      </c>
      <c r="W14" s="2">
        <f t="shared" si="1"/>
        <v>0</v>
      </c>
      <c r="X14" s="2">
        <f t="shared" si="1"/>
        <v>0</v>
      </c>
      <c r="Y14" s="2">
        <f t="shared" si="1"/>
        <v>0</v>
      </c>
      <c r="Z14" s="3">
        <f t="shared" si="1"/>
        <v>0</v>
      </c>
      <c r="AA14" s="1">
        <f t="shared" si="2"/>
        <v>0</v>
      </c>
      <c r="AB14" s="2">
        <f t="shared" si="2"/>
        <v>0</v>
      </c>
      <c r="AC14" s="2">
        <f t="shared" si="2"/>
        <v>0</v>
      </c>
      <c r="AD14" s="2">
        <f t="shared" si="2"/>
        <v>0</v>
      </c>
      <c r="AE14" s="2">
        <f t="shared" si="2"/>
        <v>0</v>
      </c>
      <c r="AF14" s="2">
        <f t="shared" si="2"/>
        <v>0</v>
      </c>
      <c r="AG14" s="3">
        <f t="shared" si="2"/>
        <v>0</v>
      </c>
      <c r="AH14" s="1">
        <f t="shared" si="3"/>
        <v>0</v>
      </c>
      <c r="AI14" s="2">
        <f t="shared" si="3"/>
        <v>0</v>
      </c>
      <c r="AJ14" s="2">
        <f t="shared" si="3"/>
        <v>0</v>
      </c>
      <c r="AK14" s="2">
        <f t="shared" si="3"/>
        <v>0</v>
      </c>
      <c r="AL14" s="2">
        <f t="shared" si="3"/>
        <v>0</v>
      </c>
      <c r="AM14" s="2">
        <f t="shared" si="3"/>
        <v>0</v>
      </c>
      <c r="AN14" s="3">
        <f t="shared" si="3"/>
        <v>0</v>
      </c>
      <c r="AO14" s="1">
        <f t="shared" si="4"/>
        <v>0</v>
      </c>
      <c r="AP14" s="2">
        <f t="shared" si="4"/>
        <v>0</v>
      </c>
      <c r="AQ14" s="2">
        <f t="shared" si="4"/>
        <v>0</v>
      </c>
      <c r="AR14" s="2">
        <f t="shared" si="4"/>
        <v>0</v>
      </c>
      <c r="AS14" s="2">
        <f t="shared" si="4"/>
        <v>0</v>
      </c>
      <c r="AT14" s="2">
        <f t="shared" si="4"/>
        <v>0</v>
      </c>
      <c r="AU14" s="3">
        <f t="shared" si="4"/>
        <v>0</v>
      </c>
      <c r="AV14" s="1">
        <f t="shared" si="5"/>
        <v>0</v>
      </c>
      <c r="AW14" s="2">
        <f t="shared" si="5"/>
        <v>0</v>
      </c>
      <c r="AX14" s="2">
        <f t="shared" si="5"/>
        <v>0</v>
      </c>
      <c r="AY14" s="2">
        <f t="shared" si="5"/>
        <v>0</v>
      </c>
      <c r="AZ14" s="2">
        <f t="shared" si="5"/>
        <v>0</v>
      </c>
      <c r="BA14" s="2">
        <f t="shared" si="5"/>
        <v>0</v>
      </c>
      <c r="BB14" s="3">
        <f t="shared" si="5"/>
        <v>0</v>
      </c>
      <c r="BC14" s="1">
        <f t="shared" si="6"/>
        <v>0</v>
      </c>
      <c r="BD14" s="2">
        <f t="shared" si="6"/>
        <v>0</v>
      </c>
      <c r="BE14" s="2">
        <f t="shared" si="6"/>
        <v>0</v>
      </c>
      <c r="BF14" s="2">
        <f t="shared" si="6"/>
        <v>0</v>
      </c>
      <c r="BG14" s="2">
        <f t="shared" si="6"/>
        <v>0</v>
      </c>
      <c r="BH14" s="2">
        <f t="shared" si="6"/>
        <v>0</v>
      </c>
      <c r="BI14" s="3">
        <f t="shared" si="6"/>
        <v>0</v>
      </c>
      <c r="BJ14" s="1">
        <f t="shared" si="7"/>
        <v>0</v>
      </c>
      <c r="BK14" s="2">
        <f t="shared" si="7"/>
        <v>0</v>
      </c>
      <c r="BL14" s="2">
        <f t="shared" si="7"/>
        <v>0</v>
      </c>
      <c r="BM14" s="2">
        <f t="shared" si="7"/>
        <v>0</v>
      </c>
      <c r="BN14" s="2">
        <f t="shared" si="7"/>
        <v>0</v>
      </c>
      <c r="BO14" s="2">
        <f t="shared" si="7"/>
        <v>0</v>
      </c>
      <c r="BP14" s="3">
        <f t="shared" si="7"/>
        <v>0</v>
      </c>
      <c r="BQ14" s="1">
        <f t="shared" si="8"/>
        <v>0</v>
      </c>
      <c r="BR14" s="2">
        <f t="shared" si="8"/>
        <v>0</v>
      </c>
      <c r="BS14" s="2">
        <f t="shared" si="8"/>
        <v>0</v>
      </c>
      <c r="BT14" s="2">
        <f t="shared" si="8"/>
        <v>0</v>
      </c>
      <c r="BU14" s="2">
        <f t="shared" si="8"/>
        <v>0</v>
      </c>
      <c r="BV14" s="2">
        <f t="shared" si="8"/>
        <v>0</v>
      </c>
      <c r="BW14" s="3">
        <f t="shared" si="8"/>
        <v>0</v>
      </c>
    </row>
    <row r="15" spans="1:75" ht="21.15" customHeight="1" x14ac:dyDescent="0.25">
      <c r="A15" s="404"/>
      <c r="B15" s="494"/>
      <c r="C15" s="495"/>
      <c r="D15" s="496"/>
      <c r="E15" s="510"/>
      <c r="F15" s="486"/>
      <c r="G15" s="487"/>
      <c r="H15" s="488"/>
      <c r="I15" s="489"/>
      <c r="J15" s="489"/>
      <c r="K15" s="489"/>
      <c r="L15" s="502"/>
      <c r="M15" s="1">
        <f t="shared" si="0"/>
        <v>0</v>
      </c>
      <c r="N15" s="2">
        <f t="shared" si="0"/>
        <v>0</v>
      </c>
      <c r="O15" s="2">
        <f t="shared" si="0"/>
        <v>0</v>
      </c>
      <c r="P15" s="2">
        <f t="shared" si="0"/>
        <v>0</v>
      </c>
      <c r="Q15" s="2">
        <f t="shared" si="0"/>
        <v>0</v>
      </c>
      <c r="R15" s="2">
        <f t="shared" si="0"/>
        <v>0</v>
      </c>
      <c r="S15" s="3">
        <f t="shared" si="0"/>
        <v>0</v>
      </c>
      <c r="T15" s="1">
        <f t="shared" si="1"/>
        <v>0</v>
      </c>
      <c r="U15" s="2">
        <f t="shared" si="1"/>
        <v>0</v>
      </c>
      <c r="V15" s="2">
        <f t="shared" si="1"/>
        <v>0</v>
      </c>
      <c r="W15" s="2">
        <f t="shared" si="1"/>
        <v>0</v>
      </c>
      <c r="X15" s="2">
        <f t="shared" si="1"/>
        <v>0</v>
      </c>
      <c r="Y15" s="2">
        <f t="shared" si="1"/>
        <v>0</v>
      </c>
      <c r="Z15" s="3">
        <f t="shared" si="1"/>
        <v>0</v>
      </c>
      <c r="AA15" s="1">
        <f t="shared" si="2"/>
        <v>0</v>
      </c>
      <c r="AB15" s="2">
        <f t="shared" si="2"/>
        <v>0</v>
      </c>
      <c r="AC15" s="2">
        <f t="shared" si="2"/>
        <v>0</v>
      </c>
      <c r="AD15" s="2">
        <f t="shared" si="2"/>
        <v>0</v>
      </c>
      <c r="AE15" s="2">
        <f t="shared" si="2"/>
        <v>0</v>
      </c>
      <c r="AF15" s="2">
        <f t="shared" si="2"/>
        <v>0</v>
      </c>
      <c r="AG15" s="3">
        <f t="shared" si="2"/>
        <v>0</v>
      </c>
      <c r="AH15" s="1">
        <f t="shared" si="3"/>
        <v>0</v>
      </c>
      <c r="AI15" s="2">
        <f t="shared" si="3"/>
        <v>0</v>
      </c>
      <c r="AJ15" s="2">
        <f t="shared" si="3"/>
        <v>0</v>
      </c>
      <c r="AK15" s="2">
        <f t="shared" si="3"/>
        <v>0</v>
      </c>
      <c r="AL15" s="2">
        <f t="shared" si="3"/>
        <v>0</v>
      </c>
      <c r="AM15" s="2">
        <f t="shared" si="3"/>
        <v>0</v>
      </c>
      <c r="AN15" s="3">
        <f t="shared" si="3"/>
        <v>0</v>
      </c>
      <c r="AO15" s="1">
        <f t="shared" si="4"/>
        <v>0</v>
      </c>
      <c r="AP15" s="2">
        <f t="shared" si="4"/>
        <v>0</v>
      </c>
      <c r="AQ15" s="2">
        <f t="shared" si="4"/>
        <v>0</v>
      </c>
      <c r="AR15" s="2">
        <f t="shared" si="4"/>
        <v>0</v>
      </c>
      <c r="AS15" s="2">
        <f t="shared" si="4"/>
        <v>0</v>
      </c>
      <c r="AT15" s="2">
        <f t="shared" si="4"/>
        <v>0</v>
      </c>
      <c r="AU15" s="3">
        <f t="shared" si="4"/>
        <v>0</v>
      </c>
      <c r="AV15" s="1">
        <f t="shared" si="5"/>
        <v>0</v>
      </c>
      <c r="AW15" s="2">
        <f t="shared" si="5"/>
        <v>0</v>
      </c>
      <c r="AX15" s="2">
        <f t="shared" si="5"/>
        <v>0</v>
      </c>
      <c r="AY15" s="2">
        <f t="shared" si="5"/>
        <v>0</v>
      </c>
      <c r="AZ15" s="2">
        <f t="shared" si="5"/>
        <v>0</v>
      </c>
      <c r="BA15" s="2">
        <f t="shared" si="5"/>
        <v>0</v>
      </c>
      <c r="BB15" s="3">
        <f t="shared" si="5"/>
        <v>0</v>
      </c>
      <c r="BC15" s="1">
        <f t="shared" si="6"/>
        <v>0</v>
      </c>
      <c r="BD15" s="2">
        <f t="shared" si="6"/>
        <v>0</v>
      </c>
      <c r="BE15" s="2">
        <f t="shared" si="6"/>
        <v>0</v>
      </c>
      <c r="BF15" s="2">
        <f t="shared" si="6"/>
        <v>0</v>
      </c>
      <c r="BG15" s="2">
        <f t="shared" si="6"/>
        <v>0</v>
      </c>
      <c r="BH15" s="2">
        <f t="shared" si="6"/>
        <v>0</v>
      </c>
      <c r="BI15" s="3">
        <f t="shared" si="6"/>
        <v>0</v>
      </c>
      <c r="BJ15" s="1">
        <f t="shared" si="7"/>
        <v>0</v>
      </c>
      <c r="BK15" s="2">
        <f t="shared" si="7"/>
        <v>0</v>
      </c>
      <c r="BL15" s="2">
        <f t="shared" si="7"/>
        <v>0</v>
      </c>
      <c r="BM15" s="2">
        <f t="shared" si="7"/>
        <v>0</v>
      </c>
      <c r="BN15" s="2">
        <f t="shared" si="7"/>
        <v>0</v>
      </c>
      <c r="BO15" s="2">
        <f t="shared" si="7"/>
        <v>0</v>
      </c>
      <c r="BP15" s="3">
        <f t="shared" si="7"/>
        <v>0</v>
      </c>
      <c r="BQ15" s="1">
        <f t="shared" si="8"/>
        <v>0</v>
      </c>
      <c r="BR15" s="2">
        <f t="shared" si="8"/>
        <v>0</v>
      </c>
      <c r="BS15" s="2">
        <f t="shared" si="8"/>
        <v>0</v>
      </c>
      <c r="BT15" s="2">
        <f t="shared" si="8"/>
        <v>0</v>
      </c>
      <c r="BU15" s="2">
        <f t="shared" si="8"/>
        <v>0</v>
      </c>
      <c r="BV15" s="2">
        <f t="shared" si="8"/>
        <v>0</v>
      </c>
      <c r="BW15" s="3">
        <f t="shared" si="8"/>
        <v>0</v>
      </c>
    </row>
    <row r="16" spans="1:75" ht="21.15" customHeight="1" x14ac:dyDescent="0.25">
      <c r="A16" s="404"/>
      <c r="B16" s="501"/>
      <c r="C16" s="495"/>
      <c r="D16" s="496"/>
      <c r="E16" s="497"/>
      <c r="F16" s="491"/>
      <c r="G16" s="509"/>
      <c r="H16" s="488"/>
      <c r="I16" s="489"/>
      <c r="J16" s="489"/>
      <c r="K16" s="489"/>
      <c r="L16" s="502"/>
      <c r="M16" s="1">
        <f t="shared" si="0"/>
        <v>0</v>
      </c>
      <c r="N16" s="2">
        <f t="shared" si="0"/>
        <v>0</v>
      </c>
      <c r="O16" s="2">
        <f t="shared" si="0"/>
        <v>0</v>
      </c>
      <c r="P16" s="2">
        <f t="shared" si="0"/>
        <v>0</v>
      </c>
      <c r="Q16" s="2">
        <f t="shared" si="0"/>
        <v>0</v>
      </c>
      <c r="R16" s="2">
        <f t="shared" si="0"/>
        <v>0</v>
      </c>
      <c r="S16" s="3">
        <f t="shared" si="0"/>
        <v>0</v>
      </c>
      <c r="T16" s="1">
        <f t="shared" si="1"/>
        <v>0</v>
      </c>
      <c r="U16" s="2">
        <f t="shared" si="1"/>
        <v>0</v>
      </c>
      <c r="V16" s="2">
        <f t="shared" si="1"/>
        <v>0</v>
      </c>
      <c r="W16" s="2">
        <f t="shared" si="1"/>
        <v>0</v>
      </c>
      <c r="X16" s="2">
        <f t="shared" si="1"/>
        <v>0</v>
      </c>
      <c r="Y16" s="2">
        <f t="shared" si="1"/>
        <v>0</v>
      </c>
      <c r="Z16" s="3">
        <f t="shared" si="1"/>
        <v>0</v>
      </c>
      <c r="AA16" s="1">
        <f t="shared" si="2"/>
        <v>0</v>
      </c>
      <c r="AB16" s="2">
        <f t="shared" si="2"/>
        <v>0</v>
      </c>
      <c r="AC16" s="2">
        <f t="shared" si="2"/>
        <v>0</v>
      </c>
      <c r="AD16" s="2">
        <f t="shared" si="2"/>
        <v>0</v>
      </c>
      <c r="AE16" s="2">
        <f t="shared" si="2"/>
        <v>0</v>
      </c>
      <c r="AF16" s="2">
        <f t="shared" si="2"/>
        <v>0</v>
      </c>
      <c r="AG16" s="3">
        <f t="shared" si="2"/>
        <v>0</v>
      </c>
      <c r="AH16" s="1">
        <f t="shared" si="3"/>
        <v>0</v>
      </c>
      <c r="AI16" s="2">
        <f t="shared" si="3"/>
        <v>0</v>
      </c>
      <c r="AJ16" s="2">
        <f t="shared" si="3"/>
        <v>0</v>
      </c>
      <c r="AK16" s="2">
        <f t="shared" si="3"/>
        <v>0</v>
      </c>
      <c r="AL16" s="2">
        <f t="shared" si="3"/>
        <v>0</v>
      </c>
      <c r="AM16" s="2">
        <f t="shared" si="3"/>
        <v>0</v>
      </c>
      <c r="AN16" s="3">
        <f t="shared" si="3"/>
        <v>0</v>
      </c>
      <c r="AO16" s="1">
        <f t="shared" si="4"/>
        <v>0</v>
      </c>
      <c r="AP16" s="2">
        <f t="shared" si="4"/>
        <v>0</v>
      </c>
      <c r="AQ16" s="2">
        <f t="shared" si="4"/>
        <v>0</v>
      </c>
      <c r="AR16" s="2">
        <f t="shared" si="4"/>
        <v>0</v>
      </c>
      <c r="AS16" s="2">
        <f t="shared" si="4"/>
        <v>0</v>
      </c>
      <c r="AT16" s="2">
        <f t="shared" si="4"/>
        <v>0</v>
      </c>
      <c r="AU16" s="3">
        <f t="shared" si="4"/>
        <v>0</v>
      </c>
      <c r="AV16" s="1">
        <f t="shared" si="5"/>
        <v>0</v>
      </c>
      <c r="AW16" s="2">
        <f t="shared" si="5"/>
        <v>0</v>
      </c>
      <c r="AX16" s="2">
        <f t="shared" si="5"/>
        <v>0</v>
      </c>
      <c r="AY16" s="2">
        <f t="shared" si="5"/>
        <v>0</v>
      </c>
      <c r="AZ16" s="2">
        <f t="shared" si="5"/>
        <v>0</v>
      </c>
      <c r="BA16" s="2">
        <f t="shared" si="5"/>
        <v>0</v>
      </c>
      <c r="BB16" s="3">
        <f t="shared" si="5"/>
        <v>0</v>
      </c>
      <c r="BC16" s="1">
        <f t="shared" si="6"/>
        <v>0</v>
      </c>
      <c r="BD16" s="2">
        <f t="shared" si="6"/>
        <v>0</v>
      </c>
      <c r="BE16" s="2">
        <f t="shared" si="6"/>
        <v>0</v>
      </c>
      <c r="BF16" s="2">
        <f t="shared" si="6"/>
        <v>0</v>
      </c>
      <c r="BG16" s="2">
        <f t="shared" si="6"/>
        <v>0</v>
      </c>
      <c r="BH16" s="2">
        <f t="shared" si="6"/>
        <v>0</v>
      </c>
      <c r="BI16" s="3">
        <f t="shared" si="6"/>
        <v>0</v>
      </c>
      <c r="BJ16" s="1">
        <f t="shared" si="7"/>
        <v>0</v>
      </c>
      <c r="BK16" s="2">
        <f t="shared" si="7"/>
        <v>0</v>
      </c>
      <c r="BL16" s="2">
        <f t="shared" si="7"/>
        <v>0</v>
      </c>
      <c r="BM16" s="2">
        <f t="shared" si="7"/>
        <v>0</v>
      </c>
      <c r="BN16" s="2">
        <f t="shared" si="7"/>
        <v>0</v>
      </c>
      <c r="BO16" s="2">
        <f t="shared" si="7"/>
        <v>0</v>
      </c>
      <c r="BP16" s="3">
        <f t="shared" si="7"/>
        <v>0</v>
      </c>
      <c r="BQ16" s="1">
        <f t="shared" si="8"/>
        <v>0</v>
      </c>
      <c r="BR16" s="2">
        <f t="shared" si="8"/>
        <v>0</v>
      </c>
      <c r="BS16" s="2">
        <f t="shared" si="8"/>
        <v>0</v>
      </c>
      <c r="BT16" s="2">
        <f t="shared" si="8"/>
        <v>0</v>
      </c>
      <c r="BU16" s="2">
        <f t="shared" si="8"/>
        <v>0</v>
      </c>
      <c r="BV16" s="2">
        <f t="shared" si="8"/>
        <v>0</v>
      </c>
      <c r="BW16" s="3">
        <f t="shared" si="8"/>
        <v>0</v>
      </c>
    </row>
    <row r="17" spans="1:75" ht="21.15" customHeight="1" x14ac:dyDescent="0.25">
      <c r="A17" s="404"/>
      <c r="B17" s="494"/>
      <c r="C17" s="495"/>
      <c r="D17" s="496"/>
      <c r="E17" s="510"/>
      <c r="F17" s="486"/>
      <c r="G17" s="487"/>
      <c r="H17" s="488"/>
      <c r="I17" s="489"/>
      <c r="J17" s="489"/>
      <c r="K17" s="489"/>
      <c r="L17" s="502"/>
      <c r="M17" s="1">
        <f t="shared" si="0"/>
        <v>0</v>
      </c>
      <c r="N17" s="2">
        <f t="shared" si="0"/>
        <v>0</v>
      </c>
      <c r="O17" s="2">
        <f t="shared" si="0"/>
        <v>0</v>
      </c>
      <c r="P17" s="2">
        <f t="shared" si="0"/>
        <v>0</v>
      </c>
      <c r="Q17" s="2">
        <f t="shared" si="0"/>
        <v>0</v>
      </c>
      <c r="R17" s="2">
        <f t="shared" si="0"/>
        <v>0</v>
      </c>
      <c r="S17" s="3">
        <f t="shared" si="0"/>
        <v>0</v>
      </c>
      <c r="T17" s="1">
        <f t="shared" si="1"/>
        <v>0</v>
      </c>
      <c r="U17" s="2">
        <f t="shared" si="1"/>
        <v>0</v>
      </c>
      <c r="V17" s="2">
        <f t="shared" si="1"/>
        <v>0</v>
      </c>
      <c r="W17" s="2">
        <f t="shared" si="1"/>
        <v>0</v>
      </c>
      <c r="X17" s="2">
        <f t="shared" si="1"/>
        <v>0</v>
      </c>
      <c r="Y17" s="2">
        <f t="shared" si="1"/>
        <v>0</v>
      </c>
      <c r="Z17" s="3">
        <f t="shared" si="1"/>
        <v>0</v>
      </c>
      <c r="AA17" s="1">
        <f t="shared" si="2"/>
        <v>0</v>
      </c>
      <c r="AB17" s="2">
        <f t="shared" si="2"/>
        <v>0</v>
      </c>
      <c r="AC17" s="2">
        <f t="shared" si="2"/>
        <v>0</v>
      </c>
      <c r="AD17" s="2">
        <f t="shared" si="2"/>
        <v>0</v>
      </c>
      <c r="AE17" s="2">
        <f t="shared" si="2"/>
        <v>0</v>
      </c>
      <c r="AF17" s="2">
        <f t="shared" si="2"/>
        <v>0</v>
      </c>
      <c r="AG17" s="3">
        <f t="shared" si="2"/>
        <v>0</v>
      </c>
      <c r="AH17" s="1">
        <f t="shared" si="3"/>
        <v>0</v>
      </c>
      <c r="AI17" s="2">
        <f t="shared" si="3"/>
        <v>0</v>
      </c>
      <c r="AJ17" s="2">
        <f t="shared" si="3"/>
        <v>0</v>
      </c>
      <c r="AK17" s="2">
        <f t="shared" si="3"/>
        <v>0</v>
      </c>
      <c r="AL17" s="2">
        <f t="shared" si="3"/>
        <v>0</v>
      </c>
      <c r="AM17" s="2">
        <f t="shared" si="3"/>
        <v>0</v>
      </c>
      <c r="AN17" s="3">
        <f t="shared" si="3"/>
        <v>0</v>
      </c>
      <c r="AO17" s="1">
        <f t="shared" si="4"/>
        <v>0</v>
      </c>
      <c r="AP17" s="2">
        <f t="shared" si="4"/>
        <v>0</v>
      </c>
      <c r="AQ17" s="2">
        <f t="shared" si="4"/>
        <v>0</v>
      </c>
      <c r="AR17" s="2">
        <f t="shared" si="4"/>
        <v>0</v>
      </c>
      <c r="AS17" s="2">
        <f t="shared" si="4"/>
        <v>0</v>
      </c>
      <c r="AT17" s="2">
        <f t="shared" si="4"/>
        <v>0</v>
      </c>
      <c r="AU17" s="3">
        <f t="shared" si="4"/>
        <v>0</v>
      </c>
      <c r="AV17" s="1">
        <f t="shared" si="5"/>
        <v>0</v>
      </c>
      <c r="AW17" s="2">
        <f t="shared" si="5"/>
        <v>0</v>
      </c>
      <c r="AX17" s="2">
        <f t="shared" si="5"/>
        <v>0</v>
      </c>
      <c r="AY17" s="2">
        <f t="shared" si="5"/>
        <v>0</v>
      </c>
      <c r="AZ17" s="2">
        <f t="shared" si="5"/>
        <v>0</v>
      </c>
      <c r="BA17" s="2">
        <f t="shared" si="5"/>
        <v>0</v>
      </c>
      <c r="BB17" s="3">
        <f t="shared" si="5"/>
        <v>0</v>
      </c>
      <c r="BC17" s="1">
        <f t="shared" si="6"/>
        <v>0</v>
      </c>
      <c r="BD17" s="2">
        <f t="shared" si="6"/>
        <v>0</v>
      </c>
      <c r="BE17" s="2">
        <f t="shared" si="6"/>
        <v>0</v>
      </c>
      <c r="BF17" s="2">
        <f t="shared" si="6"/>
        <v>0</v>
      </c>
      <c r="BG17" s="2">
        <f t="shared" si="6"/>
        <v>0</v>
      </c>
      <c r="BH17" s="2">
        <f t="shared" si="6"/>
        <v>0</v>
      </c>
      <c r="BI17" s="3">
        <f t="shared" si="6"/>
        <v>0</v>
      </c>
      <c r="BJ17" s="1">
        <f t="shared" si="7"/>
        <v>0</v>
      </c>
      <c r="BK17" s="2">
        <f t="shared" si="7"/>
        <v>0</v>
      </c>
      <c r="BL17" s="2">
        <f t="shared" si="7"/>
        <v>0</v>
      </c>
      <c r="BM17" s="2">
        <f t="shared" si="7"/>
        <v>0</v>
      </c>
      <c r="BN17" s="2">
        <f t="shared" si="7"/>
        <v>0</v>
      </c>
      <c r="BO17" s="2">
        <f t="shared" si="7"/>
        <v>0</v>
      </c>
      <c r="BP17" s="3">
        <f t="shared" si="7"/>
        <v>0</v>
      </c>
      <c r="BQ17" s="1">
        <f t="shared" si="8"/>
        <v>0</v>
      </c>
      <c r="BR17" s="2">
        <f t="shared" si="8"/>
        <v>0</v>
      </c>
      <c r="BS17" s="2">
        <f t="shared" si="8"/>
        <v>0</v>
      </c>
      <c r="BT17" s="2">
        <f t="shared" si="8"/>
        <v>0</v>
      </c>
      <c r="BU17" s="2">
        <f t="shared" si="8"/>
        <v>0</v>
      </c>
      <c r="BV17" s="2">
        <f t="shared" si="8"/>
        <v>0</v>
      </c>
      <c r="BW17" s="3">
        <f t="shared" si="8"/>
        <v>0</v>
      </c>
    </row>
    <row r="18" spans="1:75" ht="21.15" customHeight="1" x14ac:dyDescent="0.25">
      <c r="A18" s="404"/>
      <c r="B18" s="494"/>
      <c r="C18" s="495"/>
      <c r="D18" s="496"/>
      <c r="E18" s="510"/>
      <c r="F18" s="486"/>
      <c r="G18" s="511"/>
      <c r="H18" s="488"/>
      <c r="I18" s="489"/>
      <c r="J18" s="489"/>
      <c r="K18" s="489"/>
      <c r="L18" s="502"/>
      <c r="M18" s="1">
        <f t="shared" si="0"/>
        <v>0</v>
      </c>
      <c r="N18" s="2">
        <f t="shared" si="0"/>
        <v>0</v>
      </c>
      <c r="O18" s="2">
        <f t="shared" si="0"/>
        <v>0</v>
      </c>
      <c r="P18" s="2">
        <f t="shared" si="0"/>
        <v>0</v>
      </c>
      <c r="Q18" s="2">
        <f t="shared" si="0"/>
        <v>0</v>
      </c>
      <c r="R18" s="2">
        <f t="shared" si="0"/>
        <v>0</v>
      </c>
      <c r="S18" s="3">
        <f t="shared" si="0"/>
        <v>0</v>
      </c>
      <c r="T18" s="1">
        <f t="shared" si="1"/>
        <v>0</v>
      </c>
      <c r="U18" s="2">
        <f t="shared" si="1"/>
        <v>0</v>
      </c>
      <c r="V18" s="2">
        <f t="shared" si="1"/>
        <v>0</v>
      </c>
      <c r="W18" s="2">
        <f t="shared" si="1"/>
        <v>0</v>
      </c>
      <c r="X18" s="2">
        <f t="shared" si="1"/>
        <v>0</v>
      </c>
      <c r="Y18" s="2">
        <f t="shared" si="1"/>
        <v>0</v>
      </c>
      <c r="Z18" s="3">
        <f t="shared" si="1"/>
        <v>0</v>
      </c>
      <c r="AA18" s="1">
        <f t="shared" si="2"/>
        <v>0</v>
      </c>
      <c r="AB18" s="2">
        <f t="shared" si="2"/>
        <v>0</v>
      </c>
      <c r="AC18" s="2">
        <f t="shared" si="2"/>
        <v>0</v>
      </c>
      <c r="AD18" s="2">
        <f t="shared" si="2"/>
        <v>0</v>
      </c>
      <c r="AE18" s="2">
        <f t="shared" si="2"/>
        <v>0</v>
      </c>
      <c r="AF18" s="2">
        <f t="shared" si="2"/>
        <v>0</v>
      </c>
      <c r="AG18" s="3">
        <f t="shared" si="2"/>
        <v>0</v>
      </c>
      <c r="AH18" s="1">
        <f t="shared" si="3"/>
        <v>0</v>
      </c>
      <c r="AI18" s="2">
        <f t="shared" si="3"/>
        <v>0</v>
      </c>
      <c r="AJ18" s="2">
        <f t="shared" si="3"/>
        <v>0</v>
      </c>
      <c r="AK18" s="2">
        <f t="shared" si="3"/>
        <v>0</v>
      </c>
      <c r="AL18" s="2">
        <f t="shared" si="3"/>
        <v>0</v>
      </c>
      <c r="AM18" s="2">
        <f t="shared" si="3"/>
        <v>0</v>
      </c>
      <c r="AN18" s="3">
        <f t="shared" si="3"/>
        <v>0</v>
      </c>
      <c r="AO18" s="1">
        <f t="shared" si="4"/>
        <v>0</v>
      </c>
      <c r="AP18" s="2">
        <f t="shared" si="4"/>
        <v>0</v>
      </c>
      <c r="AQ18" s="2">
        <f t="shared" si="4"/>
        <v>0</v>
      </c>
      <c r="AR18" s="2">
        <f t="shared" si="4"/>
        <v>0</v>
      </c>
      <c r="AS18" s="2">
        <f t="shared" si="4"/>
        <v>0</v>
      </c>
      <c r="AT18" s="2">
        <f t="shared" si="4"/>
        <v>0</v>
      </c>
      <c r="AU18" s="3">
        <f t="shared" si="4"/>
        <v>0</v>
      </c>
      <c r="AV18" s="1">
        <f t="shared" si="5"/>
        <v>0</v>
      </c>
      <c r="AW18" s="2">
        <f t="shared" si="5"/>
        <v>0</v>
      </c>
      <c r="AX18" s="2">
        <f t="shared" si="5"/>
        <v>0</v>
      </c>
      <c r="AY18" s="2">
        <f t="shared" si="5"/>
        <v>0</v>
      </c>
      <c r="AZ18" s="2">
        <f t="shared" si="5"/>
        <v>0</v>
      </c>
      <c r="BA18" s="2">
        <f t="shared" si="5"/>
        <v>0</v>
      </c>
      <c r="BB18" s="3">
        <f t="shared" si="5"/>
        <v>0</v>
      </c>
      <c r="BC18" s="1">
        <f t="shared" si="6"/>
        <v>0</v>
      </c>
      <c r="BD18" s="2">
        <f t="shared" si="6"/>
        <v>0</v>
      </c>
      <c r="BE18" s="2">
        <f t="shared" si="6"/>
        <v>0</v>
      </c>
      <c r="BF18" s="2">
        <f t="shared" si="6"/>
        <v>0</v>
      </c>
      <c r="BG18" s="2">
        <f t="shared" si="6"/>
        <v>0</v>
      </c>
      <c r="BH18" s="2">
        <f t="shared" si="6"/>
        <v>0</v>
      </c>
      <c r="BI18" s="3">
        <f t="shared" si="6"/>
        <v>0</v>
      </c>
      <c r="BJ18" s="1">
        <f t="shared" si="7"/>
        <v>0</v>
      </c>
      <c r="BK18" s="2">
        <f t="shared" si="7"/>
        <v>0</v>
      </c>
      <c r="BL18" s="2">
        <f t="shared" si="7"/>
        <v>0</v>
      </c>
      <c r="BM18" s="2">
        <f t="shared" si="7"/>
        <v>0</v>
      </c>
      <c r="BN18" s="2">
        <f t="shared" si="7"/>
        <v>0</v>
      </c>
      <c r="BO18" s="2">
        <f t="shared" si="7"/>
        <v>0</v>
      </c>
      <c r="BP18" s="3">
        <f t="shared" si="7"/>
        <v>0</v>
      </c>
      <c r="BQ18" s="1">
        <f t="shared" si="8"/>
        <v>0</v>
      </c>
      <c r="BR18" s="2">
        <f t="shared" si="8"/>
        <v>0</v>
      </c>
      <c r="BS18" s="2">
        <f t="shared" si="8"/>
        <v>0</v>
      </c>
      <c r="BT18" s="2">
        <f t="shared" si="8"/>
        <v>0</v>
      </c>
      <c r="BU18" s="2">
        <f t="shared" si="8"/>
        <v>0</v>
      </c>
      <c r="BV18" s="2">
        <f t="shared" si="8"/>
        <v>0</v>
      </c>
      <c r="BW18" s="3">
        <f t="shared" si="8"/>
        <v>0</v>
      </c>
    </row>
    <row r="19" spans="1:75" ht="21.15" customHeight="1" x14ac:dyDescent="0.25">
      <c r="A19" s="404"/>
      <c r="B19" s="494"/>
      <c r="C19" s="495"/>
      <c r="D19" s="496"/>
      <c r="E19" s="497"/>
      <c r="F19" s="486"/>
      <c r="G19" s="489"/>
      <c r="H19" s="488"/>
      <c r="I19" s="489"/>
      <c r="J19" s="489"/>
      <c r="K19" s="489"/>
      <c r="L19" s="502"/>
      <c r="M19" s="1">
        <f t="shared" si="0"/>
        <v>0</v>
      </c>
      <c r="N19" s="2">
        <f t="shared" si="0"/>
        <v>0</v>
      </c>
      <c r="O19" s="2">
        <f t="shared" si="0"/>
        <v>0</v>
      </c>
      <c r="P19" s="2">
        <f t="shared" si="0"/>
        <v>0</v>
      </c>
      <c r="Q19" s="2">
        <f t="shared" si="0"/>
        <v>0</v>
      </c>
      <c r="R19" s="2">
        <f t="shared" si="0"/>
        <v>0</v>
      </c>
      <c r="S19" s="3">
        <f t="shared" si="0"/>
        <v>0</v>
      </c>
      <c r="T19" s="1">
        <f t="shared" si="1"/>
        <v>0</v>
      </c>
      <c r="U19" s="2">
        <f t="shared" si="1"/>
        <v>0</v>
      </c>
      <c r="V19" s="2">
        <f t="shared" si="1"/>
        <v>0</v>
      </c>
      <c r="W19" s="2">
        <f t="shared" si="1"/>
        <v>0</v>
      </c>
      <c r="X19" s="2">
        <f t="shared" si="1"/>
        <v>0</v>
      </c>
      <c r="Y19" s="2">
        <f t="shared" si="1"/>
        <v>0</v>
      </c>
      <c r="Z19" s="3">
        <f t="shared" si="1"/>
        <v>0</v>
      </c>
      <c r="AA19" s="1">
        <f t="shared" si="2"/>
        <v>0</v>
      </c>
      <c r="AB19" s="2">
        <f t="shared" si="2"/>
        <v>0</v>
      </c>
      <c r="AC19" s="2">
        <f t="shared" si="2"/>
        <v>0</v>
      </c>
      <c r="AD19" s="2">
        <f t="shared" si="2"/>
        <v>0</v>
      </c>
      <c r="AE19" s="2">
        <f t="shared" si="2"/>
        <v>0</v>
      </c>
      <c r="AF19" s="2">
        <f t="shared" si="2"/>
        <v>0</v>
      </c>
      <c r="AG19" s="3">
        <f t="shared" si="2"/>
        <v>0</v>
      </c>
      <c r="AH19" s="1">
        <f t="shared" si="3"/>
        <v>0</v>
      </c>
      <c r="AI19" s="2">
        <f t="shared" si="3"/>
        <v>0</v>
      </c>
      <c r="AJ19" s="2">
        <f t="shared" si="3"/>
        <v>0</v>
      </c>
      <c r="AK19" s="2">
        <f t="shared" si="3"/>
        <v>0</v>
      </c>
      <c r="AL19" s="2">
        <f t="shared" si="3"/>
        <v>0</v>
      </c>
      <c r="AM19" s="2">
        <f t="shared" si="3"/>
        <v>0</v>
      </c>
      <c r="AN19" s="3">
        <f t="shared" si="3"/>
        <v>0</v>
      </c>
      <c r="AO19" s="1">
        <f t="shared" si="4"/>
        <v>0</v>
      </c>
      <c r="AP19" s="2">
        <f t="shared" si="4"/>
        <v>0</v>
      </c>
      <c r="AQ19" s="2">
        <f t="shared" si="4"/>
        <v>0</v>
      </c>
      <c r="AR19" s="2">
        <f t="shared" si="4"/>
        <v>0</v>
      </c>
      <c r="AS19" s="2">
        <f t="shared" si="4"/>
        <v>0</v>
      </c>
      <c r="AT19" s="2">
        <f t="shared" si="4"/>
        <v>0</v>
      </c>
      <c r="AU19" s="3">
        <f t="shared" si="4"/>
        <v>0</v>
      </c>
      <c r="AV19" s="1">
        <f t="shared" si="5"/>
        <v>0</v>
      </c>
      <c r="AW19" s="2">
        <f t="shared" si="5"/>
        <v>0</v>
      </c>
      <c r="AX19" s="2">
        <f t="shared" si="5"/>
        <v>0</v>
      </c>
      <c r="AY19" s="2">
        <f t="shared" si="5"/>
        <v>0</v>
      </c>
      <c r="AZ19" s="2">
        <f t="shared" si="5"/>
        <v>0</v>
      </c>
      <c r="BA19" s="2">
        <f t="shared" si="5"/>
        <v>0</v>
      </c>
      <c r="BB19" s="3">
        <f t="shared" si="5"/>
        <v>0</v>
      </c>
      <c r="BC19" s="1">
        <f t="shared" si="6"/>
        <v>0</v>
      </c>
      <c r="BD19" s="2">
        <f t="shared" si="6"/>
        <v>0</v>
      </c>
      <c r="BE19" s="2">
        <f t="shared" si="6"/>
        <v>0</v>
      </c>
      <c r="BF19" s="2">
        <f t="shared" si="6"/>
        <v>0</v>
      </c>
      <c r="BG19" s="2">
        <f t="shared" si="6"/>
        <v>0</v>
      </c>
      <c r="BH19" s="2">
        <f t="shared" si="6"/>
        <v>0</v>
      </c>
      <c r="BI19" s="3">
        <f t="shared" si="6"/>
        <v>0</v>
      </c>
      <c r="BJ19" s="1">
        <f t="shared" si="7"/>
        <v>0</v>
      </c>
      <c r="BK19" s="2">
        <f t="shared" si="7"/>
        <v>0</v>
      </c>
      <c r="BL19" s="2">
        <f t="shared" si="7"/>
        <v>0</v>
      </c>
      <c r="BM19" s="2">
        <f t="shared" si="7"/>
        <v>0</v>
      </c>
      <c r="BN19" s="2">
        <f t="shared" si="7"/>
        <v>0</v>
      </c>
      <c r="BO19" s="2">
        <f t="shared" si="7"/>
        <v>0</v>
      </c>
      <c r="BP19" s="3">
        <f t="shared" si="7"/>
        <v>0</v>
      </c>
      <c r="BQ19" s="1">
        <f t="shared" si="8"/>
        <v>0</v>
      </c>
      <c r="BR19" s="2">
        <f t="shared" si="8"/>
        <v>0</v>
      </c>
      <c r="BS19" s="2">
        <f t="shared" si="8"/>
        <v>0</v>
      </c>
      <c r="BT19" s="2">
        <f t="shared" si="8"/>
        <v>0</v>
      </c>
      <c r="BU19" s="2">
        <f t="shared" si="8"/>
        <v>0</v>
      </c>
      <c r="BV19" s="2">
        <f t="shared" si="8"/>
        <v>0</v>
      </c>
      <c r="BW19" s="3">
        <f t="shared" si="8"/>
        <v>0</v>
      </c>
    </row>
    <row r="20" spans="1:75" ht="21.15" customHeight="1" x14ac:dyDescent="0.25">
      <c r="A20" s="404"/>
      <c r="B20" s="494"/>
      <c r="C20" s="495"/>
      <c r="D20" s="496"/>
      <c r="E20" s="497"/>
      <c r="F20" s="490"/>
      <c r="G20" s="489"/>
      <c r="H20" s="488"/>
      <c r="I20" s="489"/>
      <c r="J20" s="489"/>
      <c r="K20" s="489"/>
      <c r="L20" s="502"/>
      <c r="M20" s="1">
        <f t="shared" si="0"/>
        <v>0</v>
      </c>
      <c r="N20" s="2">
        <f t="shared" si="0"/>
        <v>0</v>
      </c>
      <c r="O20" s="2">
        <f t="shared" si="0"/>
        <v>0</v>
      </c>
      <c r="P20" s="2">
        <f t="shared" si="0"/>
        <v>0</v>
      </c>
      <c r="Q20" s="2">
        <f t="shared" si="0"/>
        <v>0</v>
      </c>
      <c r="R20" s="2">
        <f t="shared" si="0"/>
        <v>0</v>
      </c>
      <c r="S20" s="3">
        <f t="shared" si="0"/>
        <v>0</v>
      </c>
      <c r="T20" s="1">
        <f t="shared" si="1"/>
        <v>0</v>
      </c>
      <c r="U20" s="2">
        <f t="shared" si="1"/>
        <v>0</v>
      </c>
      <c r="V20" s="2">
        <f t="shared" si="1"/>
        <v>0</v>
      </c>
      <c r="W20" s="2">
        <f t="shared" si="1"/>
        <v>0</v>
      </c>
      <c r="X20" s="2">
        <f t="shared" si="1"/>
        <v>0</v>
      </c>
      <c r="Y20" s="2">
        <f t="shared" si="1"/>
        <v>0</v>
      </c>
      <c r="Z20" s="3">
        <f t="shared" si="1"/>
        <v>0</v>
      </c>
      <c r="AA20" s="1">
        <f t="shared" si="2"/>
        <v>0</v>
      </c>
      <c r="AB20" s="2">
        <f t="shared" si="2"/>
        <v>0</v>
      </c>
      <c r="AC20" s="2">
        <f t="shared" si="2"/>
        <v>0</v>
      </c>
      <c r="AD20" s="2">
        <f t="shared" si="2"/>
        <v>0</v>
      </c>
      <c r="AE20" s="2">
        <f t="shared" si="2"/>
        <v>0</v>
      </c>
      <c r="AF20" s="2">
        <f t="shared" si="2"/>
        <v>0</v>
      </c>
      <c r="AG20" s="3">
        <f t="shared" si="2"/>
        <v>0</v>
      </c>
      <c r="AH20" s="1">
        <f t="shared" si="3"/>
        <v>0</v>
      </c>
      <c r="AI20" s="2">
        <f t="shared" si="3"/>
        <v>0</v>
      </c>
      <c r="AJ20" s="2">
        <f t="shared" si="3"/>
        <v>0</v>
      </c>
      <c r="AK20" s="2">
        <f t="shared" si="3"/>
        <v>0</v>
      </c>
      <c r="AL20" s="2">
        <f t="shared" si="3"/>
        <v>0</v>
      </c>
      <c r="AM20" s="2">
        <f t="shared" si="3"/>
        <v>0</v>
      </c>
      <c r="AN20" s="3">
        <f t="shared" si="3"/>
        <v>0</v>
      </c>
      <c r="AO20" s="1">
        <f t="shared" si="4"/>
        <v>0</v>
      </c>
      <c r="AP20" s="2">
        <f t="shared" si="4"/>
        <v>0</v>
      </c>
      <c r="AQ20" s="2">
        <f t="shared" si="4"/>
        <v>0</v>
      </c>
      <c r="AR20" s="2">
        <f t="shared" si="4"/>
        <v>0</v>
      </c>
      <c r="AS20" s="2">
        <f t="shared" si="4"/>
        <v>0</v>
      </c>
      <c r="AT20" s="2">
        <f t="shared" si="4"/>
        <v>0</v>
      </c>
      <c r="AU20" s="3">
        <f t="shared" si="4"/>
        <v>0</v>
      </c>
      <c r="AV20" s="1">
        <f t="shared" si="5"/>
        <v>0</v>
      </c>
      <c r="AW20" s="2">
        <f t="shared" si="5"/>
        <v>0</v>
      </c>
      <c r="AX20" s="2">
        <f t="shared" si="5"/>
        <v>0</v>
      </c>
      <c r="AY20" s="2">
        <f t="shared" si="5"/>
        <v>0</v>
      </c>
      <c r="AZ20" s="2">
        <f t="shared" si="5"/>
        <v>0</v>
      </c>
      <c r="BA20" s="2">
        <f t="shared" si="5"/>
        <v>0</v>
      </c>
      <c r="BB20" s="3">
        <f t="shared" si="5"/>
        <v>0</v>
      </c>
      <c r="BC20" s="1">
        <f t="shared" si="6"/>
        <v>0</v>
      </c>
      <c r="BD20" s="2">
        <f t="shared" si="6"/>
        <v>0</v>
      </c>
      <c r="BE20" s="2">
        <f t="shared" si="6"/>
        <v>0</v>
      </c>
      <c r="BF20" s="2">
        <f t="shared" si="6"/>
        <v>0</v>
      </c>
      <c r="BG20" s="2">
        <f t="shared" si="6"/>
        <v>0</v>
      </c>
      <c r="BH20" s="2">
        <f t="shared" si="6"/>
        <v>0</v>
      </c>
      <c r="BI20" s="3">
        <f t="shared" si="6"/>
        <v>0</v>
      </c>
      <c r="BJ20" s="1">
        <f t="shared" si="7"/>
        <v>0</v>
      </c>
      <c r="BK20" s="2">
        <f t="shared" si="7"/>
        <v>0</v>
      </c>
      <c r="BL20" s="2">
        <f t="shared" si="7"/>
        <v>0</v>
      </c>
      <c r="BM20" s="2">
        <f t="shared" si="7"/>
        <v>0</v>
      </c>
      <c r="BN20" s="2">
        <f t="shared" si="7"/>
        <v>0</v>
      </c>
      <c r="BO20" s="2">
        <f t="shared" si="7"/>
        <v>0</v>
      </c>
      <c r="BP20" s="3">
        <f t="shared" si="7"/>
        <v>0</v>
      </c>
      <c r="BQ20" s="1">
        <f t="shared" si="8"/>
        <v>0</v>
      </c>
      <c r="BR20" s="2">
        <f t="shared" si="8"/>
        <v>0</v>
      </c>
      <c r="BS20" s="2">
        <f t="shared" si="8"/>
        <v>0</v>
      </c>
      <c r="BT20" s="2">
        <f t="shared" si="8"/>
        <v>0</v>
      </c>
      <c r="BU20" s="2">
        <f t="shared" si="8"/>
        <v>0</v>
      </c>
      <c r="BV20" s="2">
        <f t="shared" si="8"/>
        <v>0</v>
      </c>
      <c r="BW20" s="3">
        <f t="shared" si="8"/>
        <v>0</v>
      </c>
    </row>
    <row r="21" spans="1:75" ht="21.15" customHeight="1" x14ac:dyDescent="0.25">
      <c r="A21" s="404"/>
      <c r="B21" s="494"/>
      <c r="C21" s="495"/>
      <c r="D21" s="496"/>
      <c r="E21" s="510"/>
      <c r="F21" s="486"/>
      <c r="G21" s="511"/>
      <c r="H21" s="488"/>
      <c r="I21" s="489"/>
      <c r="J21" s="489"/>
      <c r="K21" s="489"/>
      <c r="L21" s="502"/>
      <c r="M21" s="1">
        <f t="shared" si="0"/>
        <v>0</v>
      </c>
      <c r="N21" s="2">
        <f t="shared" si="0"/>
        <v>0</v>
      </c>
      <c r="O21" s="2">
        <f t="shared" si="0"/>
        <v>0</v>
      </c>
      <c r="P21" s="2">
        <f t="shared" si="0"/>
        <v>0</v>
      </c>
      <c r="Q21" s="2">
        <f t="shared" si="0"/>
        <v>0</v>
      </c>
      <c r="R21" s="2">
        <f t="shared" si="0"/>
        <v>0</v>
      </c>
      <c r="S21" s="3">
        <f t="shared" si="0"/>
        <v>0</v>
      </c>
      <c r="T21" s="1">
        <f t="shared" si="1"/>
        <v>0</v>
      </c>
      <c r="U21" s="2">
        <f t="shared" si="1"/>
        <v>0</v>
      </c>
      <c r="V21" s="2">
        <f t="shared" si="1"/>
        <v>0</v>
      </c>
      <c r="W21" s="2">
        <f t="shared" si="1"/>
        <v>0</v>
      </c>
      <c r="X21" s="2">
        <f t="shared" si="1"/>
        <v>0</v>
      </c>
      <c r="Y21" s="2">
        <f t="shared" si="1"/>
        <v>0</v>
      </c>
      <c r="Z21" s="3">
        <f t="shared" si="1"/>
        <v>0</v>
      </c>
      <c r="AA21" s="1">
        <f t="shared" si="2"/>
        <v>0</v>
      </c>
      <c r="AB21" s="2">
        <f t="shared" si="2"/>
        <v>0</v>
      </c>
      <c r="AC21" s="2">
        <f t="shared" si="2"/>
        <v>0</v>
      </c>
      <c r="AD21" s="2">
        <f t="shared" si="2"/>
        <v>0</v>
      </c>
      <c r="AE21" s="2">
        <f t="shared" si="2"/>
        <v>0</v>
      </c>
      <c r="AF21" s="2">
        <f t="shared" si="2"/>
        <v>0</v>
      </c>
      <c r="AG21" s="3">
        <f t="shared" si="2"/>
        <v>0</v>
      </c>
      <c r="AH21" s="1">
        <f t="shared" si="3"/>
        <v>0</v>
      </c>
      <c r="AI21" s="2">
        <f t="shared" si="3"/>
        <v>0</v>
      </c>
      <c r="AJ21" s="2">
        <f t="shared" si="3"/>
        <v>0</v>
      </c>
      <c r="AK21" s="2">
        <f t="shared" si="3"/>
        <v>0</v>
      </c>
      <c r="AL21" s="2">
        <f t="shared" si="3"/>
        <v>0</v>
      </c>
      <c r="AM21" s="2">
        <f t="shared" si="3"/>
        <v>0</v>
      </c>
      <c r="AN21" s="3">
        <f t="shared" si="3"/>
        <v>0</v>
      </c>
      <c r="AO21" s="1">
        <f t="shared" si="4"/>
        <v>0</v>
      </c>
      <c r="AP21" s="2">
        <f t="shared" si="4"/>
        <v>0</v>
      </c>
      <c r="AQ21" s="2">
        <f t="shared" si="4"/>
        <v>0</v>
      </c>
      <c r="AR21" s="2">
        <f t="shared" si="4"/>
        <v>0</v>
      </c>
      <c r="AS21" s="2">
        <f t="shared" si="4"/>
        <v>0</v>
      </c>
      <c r="AT21" s="2">
        <f t="shared" si="4"/>
        <v>0</v>
      </c>
      <c r="AU21" s="3">
        <f t="shared" si="4"/>
        <v>0</v>
      </c>
      <c r="AV21" s="1">
        <f t="shared" si="5"/>
        <v>0</v>
      </c>
      <c r="AW21" s="2">
        <f t="shared" si="5"/>
        <v>0</v>
      </c>
      <c r="AX21" s="2">
        <f t="shared" si="5"/>
        <v>0</v>
      </c>
      <c r="AY21" s="2">
        <f t="shared" si="5"/>
        <v>0</v>
      </c>
      <c r="AZ21" s="2">
        <f t="shared" si="5"/>
        <v>0</v>
      </c>
      <c r="BA21" s="2">
        <f t="shared" si="5"/>
        <v>0</v>
      </c>
      <c r="BB21" s="3">
        <f t="shared" si="5"/>
        <v>0</v>
      </c>
      <c r="BC21" s="1">
        <f t="shared" si="6"/>
        <v>0</v>
      </c>
      <c r="BD21" s="2">
        <f t="shared" si="6"/>
        <v>0</v>
      </c>
      <c r="BE21" s="2">
        <f t="shared" si="6"/>
        <v>0</v>
      </c>
      <c r="BF21" s="2">
        <f t="shared" si="6"/>
        <v>0</v>
      </c>
      <c r="BG21" s="2">
        <f t="shared" si="6"/>
        <v>0</v>
      </c>
      <c r="BH21" s="2">
        <f t="shared" si="6"/>
        <v>0</v>
      </c>
      <c r="BI21" s="3">
        <f t="shared" si="6"/>
        <v>0</v>
      </c>
      <c r="BJ21" s="1">
        <f t="shared" si="7"/>
        <v>0</v>
      </c>
      <c r="BK21" s="2">
        <f t="shared" si="7"/>
        <v>0</v>
      </c>
      <c r="BL21" s="2">
        <f t="shared" si="7"/>
        <v>0</v>
      </c>
      <c r="BM21" s="2">
        <f t="shared" si="7"/>
        <v>0</v>
      </c>
      <c r="BN21" s="2">
        <f t="shared" si="7"/>
        <v>0</v>
      </c>
      <c r="BO21" s="2">
        <f t="shared" si="7"/>
        <v>0</v>
      </c>
      <c r="BP21" s="3">
        <f t="shared" si="7"/>
        <v>0</v>
      </c>
      <c r="BQ21" s="1">
        <f t="shared" si="8"/>
        <v>0</v>
      </c>
      <c r="BR21" s="2">
        <f t="shared" si="8"/>
        <v>0</v>
      </c>
      <c r="BS21" s="2">
        <f t="shared" si="8"/>
        <v>0</v>
      </c>
      <c r="BT21" s="2">
        <f t="shared" si="8"/>
        <v>0</v>
      </c>
      <c r="BU21" s="2">
        <f t="shared" si="8"/>
        <v>0</v>
      </c>
      <c r="BV21" s="2">
        <f t="shared" si="8"/>
        <v>0</v>
      </c>
      <c r="BW21" s="3">
        <f t="shared" si="8"/>
        <v>0</v>
      </c>
    </row>
    <row r="22" spans="1:75" ht="21.15" customHeight="1" x14ac:dyDescent="0.25">
      <c r="A22" s="404"/>
      <c r="B22" s="494"/>
      <c r="C22" s="495"/>
      <c r="D22" s="496"/>
      <c r="E22" s="497"/>
      <c r="F22" s="486"/>
      <c r="G22" s="489"/>
      <c r="H22" s="488"/>
      <c r="I22" s="489"/>
      <c r="J22" s="489"/>
      <c r="K22" s="489"/>
      <c r="L22" s="502"/>
      <c r="M22" s="1">
        <f t="shared" si="0"/>
        <v>0</v>
      </c>
      <c r="N22" s="2">
        <f t="shared" si="0"/>
        <v>0</v>
      </c>
      <c r="O22" s="2">
        <f t="shared" si="0"/>
        <v>0</v>
      </c>
      <c r="P22" s="2">
        <f t="shared" si="0"/>
        <v>0</v>
      </c>
      <c r="Q22" s="2">
        <f t="shared" si="0"/>
        <v>0</v>
      </c>
      <c r="R22" s="2">
        <f t="shared" si="0"/>
        <v>0</v>
      </c>
      <c r="S22" s="3">
        <f t="shared" si="0"/>
        <v>0</v>
      </c>
      <c r="T22" s="1">
        <f t="shared" si="1"/>
        <v>0</v>
      </c>
      <c r="U22" s="2">
        <f t="shared" si="1"/>
        <v>0</v>
      </c>
      <c r="V22" s="2">
        <f t="shared" si="1"/>
        <v>0</v>
      </c>
      <c r="W22" s="2">
        <f t="shared" si="1"/>
        <v>0</v>
      </c>
      <c r="X22" s="2">
        <f t="shared" si="1"/>
        <v>0</v>
      </c>
      <c r="Y22" s="2">
        <f t="shared" si="1"/>
        <v>0</v>
      </c>
      <c r="Z22" s="3">
        <f t="shared" si="1"/>
        <v>0</v>
      </c>
      <c r="AA22" s="1">
        <f t="shared" si="2"/>
        <v>0</v>
      </c>
      <c r="AB22" s="2">
        <f t="shared" si="2"/>
        <v>0</v>
      </c>
      <c r="AC22" s="2">
        <f t="shared" si="2"/>
        <v>0</v>
      </c>
      <c r="AD22" s="2">
        <f t="shared" si="2"/>
        <v>0</v>
      </c>
      <c r="AE22" s="2">
        <f t="shared" si="2"/>
        <v>0</v>
      </c>
      <c r="AF22" s="2">
        <f t="shared" si="2"/>
        <v>0</v>
      </c>
      <c r="AG22" s="3">
        <f t="shared" si="2"/>
        <v>0</v>
      </c>
      <c r="AH22" s="1">
        <f t="shared" si="3"/>
        <v>0</v>
      </c>
      <c r="AI22" s="2">
        <f t="shared" si="3"/>
        <v>0</v>
      </c>
      <c r="AJ22" s="2">
        <f t="shared" si="3"/>
        <v>0</v>
      </c>
      <c r="AK22" s="2">
        <f t="shared" si="3"/>
        <v>0</v>
      </c>
      <c r="AL22" s="2">
        <f t="shared" si="3"/>
        <v>0</v>
      </c>
      <c r="AM22" s="2">
        <f t="shared" si="3"/>
        <v>0</v>
      </c>
      <c r="AN22" s="3">
        <f t="shared" si="3"/>
        <v>0</v>
      </c>
      <c r="AO22" s="1">
        <f t="shared" si="4"/>
        <v>0</v>
      </c>
      <c r="AP22" s="2">
        <f t="shared" si="4"/>
        <v>0</v>
      </c>
      <c r="AQ22" s="2">
        <f t="shared" si="4"/>
        <v>0</v>
      </c>
      <c r="AR22" s="2">
        <f t="shared" si="4"/>
        <v>0</v>
      </c>
      <c r="AS22" s="2">
        <f t="shared" si="4"/>
        <v>0</v>
      </c>
      <c r="AT22" s="2">
        <f t="shared" si="4"/>
        <v>0</v>
      </c>
      <c r="AU22" s="3">
        <f t="shared" si="4"/>
        <v>0</v>
      </c>
      <c r="AV22" s="1">
        <f t="shared" si="5"/>
        <v>0</v>
      </c>
      <c r="AW22" s="2">
        <f t="shared" si="5"/>
        <v>0</v>
      </c>
      <c r="AX22" s="2">
        <f t="shared" si="5"/>
        <v>0</v>
      </c>
      <c r="AY22" s="2">
        <f t="shared" si="5"/>
        <v>0</v>
      </c>
      <c r="AZ22" s="2">
        <f t="shared" si="5"/>
        <v>0</v>
      </c>
      <c r="BA22" s="2">
        <f t="shared" si="5"/>
        <v>0</v>
      </c>
      <c r="BB22" s="3">
        <f t="shared" si="5"/>
        <v>0</v>
      </c>
      <c r="BC22" s="1">
        <f t="shared" si="6"/>
        <v>0</v>
      </c>
      <c r="BD22" s="2">
        <f t="shared" si="6"/>
        <v>0</v>
      </c>
      <c r="BE22" s="2">
        <f t="shared" si="6"/>
        <v>0</v>
      </c>
      <c r="BF22" s="2">
        <f t="shared" si="6"/>
        <v>0</v>
      </c>
      <c r="BG22" s="2">
        <f t="shared" si="6"/>
        <v>0</v>
      </c>
      <c r="BH22" s="2">
        <f t="shared" si="6"/>
        <v>0</v>
      </c>
      <c r="BI22" s="3">
        <f t="shared" si="6"/>
        <v>0</v>
      </c>
      <c r="BJ22" s="1">
        <f t="shared" si="7"/>
        <v>0</v>
      </c>
      <c r="BK22" s="2">
        <f t="shared" si="7"/>
        <v>0</v>
      </c>
      <c r="BL22" s="2">
        <f t="shared" si="7"/>
        <v>0</v>
      </c>
      <c r="BM22" s="2">
        <f t="shared" si="7"/>
        <v>0</v>
      </c>
      <c r="BN22" s="2">
        <f t="shared" si="7"/>
        <v>0</v>
      </c>
      <c r="BO22" s="2">
        <f t="shared" si="7"/>
        <v>0</v>
      </c>
      <c r="BP22" s="3">
        <f t="shared" si="7"/>
        <v>0</v>
      </c>
      <c r="BQ22" s="1">
        <f t="shared" si="8"/>
        <v>0</v>
      </c>
      <c r="BR22" s="2">
        <f t="shared" si="8"/>
        <v>0</v>
      </c>
      <c r="BS22" s="2">
        <f t="shared" si="8"/>
        <v>0</v>
      </c>
      <c r="BT22" s="2">
        <f t="shared" si="8"/>
        <v>0</v>
      </c>
      <c r="BU22" s="2">
        <f t="shared" si="8"/>
        <v>0</v>
      </c>
      <c r="BV22" s="2">
        <f t="shared" si="8"/>
        <v>0</v>
      </c>
      <c r="BW22" s="3">
        <f t="shared" si="8"/>
        <v>0</v>
      </c>
    </row>
    <row r="23" spans="1:75" ht="21.15" customHeight="1" x14ac:dyDescent="0.25">
      <c r="A23" s="404"/>
      <c r="B23" s="505"/>
      <c r="C23" s="495"/>
      <c r="D23" s="506"/>
      <c r="E23" s="497"/>
      <c r="F23" s="490"/>
      <c r="G23" s="487"/>
      <c r="H23" s="488"/>
      <c r="I23" s="489"/>
      <c r="J23" s="489"/>
      <c r="K23" s="489"/>
      <c r="L23" s="502"/>
      <c r="M23" s="1">
        <f t="shared" si="0"/>
        <v>0</v>
      </c>
      <c r="N23" s="2">
        <f t="shared" si="0"/>
        <v>0</v>
      </c>
      <c r="O23" s="2">
        <f t="shared" si="0"/>
        <v>0</v>
      </c>
      <c r="P23" s="2">
        <f t="shared" si="0"/>
        <v>0</v>
      </c>
      <c r="Q23" s="2">
        <f t="shared" si="0"/>
        <v>0</v>
      </c>
      <c r="R23" s="2">
        <f t="shared" si="0"/>
        <v>0</v>
      </c>
      <c r="S23" s="3">
        <f t="shared" si="0"/>
        <v>0</v>
      </c>
      <c r="T23" s="1">
        <f t="shared" si="1"/>
        <v>0</v>
      </c>
      <c r="U23" s="2">
        <f t="shared" si="1"/>
        <v>0</v>
      </c>
      <c r="V23" s="2">
        <f t="shared" si="1"/>
        <v>0</v>
      </c>
      <c r="W23" s="2">
        <f t="shared" si="1"/>
        <v>0</v>
      </c>
      <c r="X23" s="2">
        <f t="shared" si="1"/>
        <v>0</v>
      </c>
      <c r="Y23" s="2">
        <f t="shared" si="1"/>
        <v>0</v>
      </c>
      <c r="Z23" s="3">
        <f t="shared" si="1"/>
        <v>0</v>
      </c>
      <c r="AA23" s="1">
        <f t="shared" si="2"/>
        <v>0</v>
      </c>
      <c r="AB23" s="2">
        <f t="shared" si="2"/>
        <v>0</v>
      </c>
      <c r="AC23" s="2">
        <f t="shared" si="2"/>
        <v>0</v>
      </c>
      <c r="AD23" s="2">
        <f t="shared" si="2"/>
        <v>0</v>
      </c>
      <c r="AE23" s="2">
        <f t="shared" si="2"/>
        <v>0</v>
      </c>
      <c r="AF23" s="2">
        <f t="shared" si="2"/>
        <v>0</v>
      </c>
      <c r="AG23" s="3">
        <f t="shared" si="2"/>
        <v>0</v>
      </c>
      <c r="AH23" s="1">
        <f t="shared" si="3"/>
        <v>0</v>
      </c>
      <c r="AI23" s="2">
        <f t="shared" si="3"/>
        <v>0</v>
      </c>
      <c r="AJ23" s="2">
        <f t="shared" si="3"/>
        <v>0</v>
      </c>
      <c r="AK23" s="2">
        <f t="shared" si="3"/>
        <v>0</v>
      </c>
      <c r="AL23" s="2">
        <f t="shared" si="3"/>
        <v>0</v>
      </c>
      <c r="AM23" s="2">
        <f t="shared" si="3"/>
        <v>0</v>
      </c>
      <c r="AN23" s="3">
        <f t="shared" si="3"/>
        <v>0</v>
      </c>
      <c r="AO23" s="1">
        <f t="shared" si="4"/>
        <v>0</v>
      </c>
      <c r="AP23" s="2">
        <f t="shared" si="4"/>
        <v>0</v>
      </c>
      <c r="AQ23" s="2">
        <f t="shared" si="4"/>
        <v>0</v>
      </c>
      <c r="AR23" s="2">
        <f t="shared" si="4"/>
        <v>0</v>
      </c>
      <c r="AS23" s="2">
        <f t="shared" si="4"/>
        <v>0</v>
      </c>
      <c r="AT23" s="2">
        <f t="shared" si="4"/>
        <v>0</v>
      </c>
      <c r="AU23" s="3">
        <f t="shared" si="4"/>
        <v>0</v>
      </c>
      <c r="AV23" s="1">
        <f t="shared" si="5"/>
        <v>0</v>
      </c>
      <c r="AW23" s="2">
        <f t="shared" si="5"/>
        <v>0</v>
      </c>
      <c r="AX23" s="2">
        <f t="shared" si="5"/>
        <v>0</v>
      </c>
      <c r="AY23" s="2">
        <f t="shared" si="5"/>
        <v>0</v>
      </c>
      <c r="AZ23" s="2">
        <f t="shared" si="5"/>
        <v>0</v>
      </c>
      <c r="BA23" s="2">
        <f t="shared" si="5"/>
        <v>0</v>
      </c>
      <c r="BB23" s="3">
        <f t="shared" si="5"/>
        <v>0</v>
      </c>
      <c r="BC23" s="1">
        <f t="shared" si="6"/>
        <v>0</v>
      </c>
      <c r="BD23" s="2">
        <f t="shared" si="6"/>
        <v>0</v>
      </c>
      <c r="BE23" s="2">
        <f t="shared" si="6"/>
        <v>0</v>
      </c>
      <c r="BF23" s="2">
        <f t="shared" si="6"/>
        <v>0</v>
      </c>
      <c r="BG23" s="2">
        <f t="shared" si="6"/>
        <v>0</v>
      </c>
      <c r="BH23" s="2">
        <f t="shared" si="6"/>
        <v>0</v>
      </c>
      <c r="BI23" s="3">
        <f t="shared" si="6"/>
        <v>0</v>
      </c>
      <c r="BJ23" s="1">
        <f t="shared" si="7"/>
        <v>0</v>
      </c>
      <c r="BK23" s="2">
        <f t="shared" si="7"/>
        <v>0</v>
      </c>
      <c r="BL23" s="2">
        <f t="shared" si="7"/>
        <v>0</v>
      </c>
      <c r="BM23" s="2">
        <f t="shared" si="7"/>
        <v>0</v>
      </c>
      <c r="BN23" s="2">
        <f t="shared" si="7"/>
        <v>0</v>
      </c>
      <c r="BO23" s="2">
        <f t="shared" si="7"/>
        <v>0</v>
      </c>
      <c r="BP23" s="3">
        <f t="shared" si="7"/>
        <v>0</v>
      </c>
      <c r="BQ23" s="1">
        <f t="shared" si="8"/>
        <v>0</v>
      </c>
      <c r="BR23" s="2">
        <f t="shared" si="8"/>
        <v>0</v>
      </c>
      <c r="BS23" s="2">
        <f t="shared" si="8"/>
        <v>0</v>
      </c>
      <c r="BT23" s="2">
        <f t="shared" si="8"/>
        <v>0</v>
      </c>
      <c r="BU23" s="2">
        <f t="shared" si="8"/>
        <v>0</v>
      </c>
      <c r="BV23" s="2">
        <f t="shared" si="8"/>
        <v>0</v>
      </c>
      <c r="BW23" s="3">
        <f t="shared" si="8"/>
        <v>0</v>
      </c>
    </row>
    <row r="24" spans="1:75" ht="21.15" customHeight="1" x14ac:dyDescent="0.25">
      <c r="A24" s="404"/>
      <c r="B24" s="494"/>
      <c r="C24" s="495"/>
      <c r="D24" s="496"/>
      <c r="E24" s="497"/>
      <c r="F24" s="490"/>
      <c r="G24" s="489"/>
      <c r="H24" s="488"/>
      <c r="I24" s="489"/>
      <c r="J24" s="489"/>
      <c r="K24" s="489"/>
      <c r="L24" s="502"/>
      <c r="M24" s="1">
        <f t="shared" ref="M24:S39" si="9">IF($D24="p",F24,0)</f>
        <v>0</v>
      </c>
      <c r="N24" s="2">
        <f t="shared" si="9"/>
        <v>0</v>
      </c>
      <c r="O24" s="2">
        <f t="shared" si="9"/>
        <v>0</v>
      </c>
      <c r="P24" s="2">
        <f t="shared" si="9"/>
        <v>0</v>
      </c>
      <c r="Q24" s="2">
        <f t="shared" si="9"/>
        <v>0</v>
      </c>
      <c r="R24" s="2">
        <f t="shared" si="9"/>
        <v>0</v>
      </c>
      <c r="S24" s="3">
        <f t="shared" si="9"/>
        <v>0</v>
      </c>
      <c r="T24" s="1">
        <f t="shared" ref="T24:Z39" si="10">IF($E24="crd",F24,0)</f>
        <v>0</v>
      </c>
      <c r="U24" s="2">
        <f t="shared" si="10"/>
        <v>0</v>
      </c>
      <c r="V24" s="2">
        <f t="shared" si="10"/>
        <v>0</v>
      </c>
      <c r="W24" s="2">
        <f t="shared" si="10"/>
        <v>0</v>
      </c>
      <c r="X24" s="2">
        <f t="shared" si="10"/>
        <v>0</v>
      </c>
      <c r="Y24" s="2">
        <f t="shared" si="10"/>
        <v>0</v>
      </c>
      <c r="Z24" s="3">
        <f t="shared" si="10"/>
        <v>0</v>
      </c>
      <c r="AA24" s="1">
        <f t="shared" ref="AA24:AG39" si="11">IF($E24="n",F24,0)</f>
        <v>0</v>
      </c>
      <c r="AB24" s="2">
        <f t="shared" si="11"/>
        <v>0</v>
      </c>
      <c r="AC24" s="2">
        <f t="shared" si="11"/>
        <v>0</v>
      </c>
      <c r="AD24" s="2">
        <f t="shared" si="11"/>
        <v>0</v>
      </c>
      <c r="AE24" s="2">
        <f t="shared" si="11"/>
        <v>0</v>
      </c>
      <c r="AF24" s="2">
        <f t="shared" si="11"/>
        <v>0</v>
      </c>
      <c r="AG24" s="3">
        <f t="shared" si="11"/>
        <v>0</v>
      </c>
      <c r="AH24" s="1">
        <f t="shared" ref="AH24:AN39" si="12">IF($E24="ACQ",F24,0)</f>
        <v>0</v>
      </c>
      <c r="AI24" s="2">
        <f t="shared" si="12"/>
        <v>0</v>
      </c>
      <c r="AJ24" s="2">
        <f t="shared" si="12"/>
        <v>0</v>
      </c>
      <c r="AK24" s="2">
        <f t="shared" si="12"/>
        <v>0</v>
      </c>
      <c r="AL24" s="2">
        <f t="shared" si="12"/>
        <v>0</v>
      </c>
      <c r="AM24" s="2">
        <f t="shared" si="12"/>
        <v>0</v>
      </c>
      <c r="AN24" s="3">
        <f t="shared" si="12"/>
        <v>0</v>
      </c>
      <c r="AO24" s="1">
        <f t="shared" ref="AO24:AU39" si="13">IF($D24="a",F24,0)</f>
        <v>0</v>
      </c>
      <c r="AP24" s="2">
        <f t="shared" si="13"/>
        <v>0</v>
      </c>
      <c r="AQ24" s="2">
        <f t="shared" si="13"/>
        <v>0</v>
      </c>
      <c r="AR24" s="2">
        <f t="shared" si="13"/>
        <v>0</v>
      </c>
      <c r="AS24" s="2">
        <f t="shared" si="13"/>
        <v>0</v>
      </c>
      <c r="AT24" s="2">
        <f t="shared" si="13"/>
        <v>0</v>
      </c>
      <c r="AU24" s="3">
        <f t="shared" si="13"/>
        <v>0</v>
      </c>
      <c r="AV24" s="1">
        <f t="shared" ref="AV24:BB39" si="14">IF($D24="R",F24,0)</f>
        <v>0</v>
      </c>
      <c r="AW24" s="2">
        <f t="shared" si="14"/>
        <v>0</v>
      </c>
      <c r="AX24" s="2">
        <f t="shared" si="14"/>
        <v>0</v>
      </c>
      <c r="AY24" s="2">
        <f t="shared" si="14"/>
        <v>0</v>
      </c>
      <c r="AZ24" s="2">
        <f t="shared" si="14"/>
        <v>0</v>
      </c>
      <c r="BA24" s="2">
        <f t="shared" si="14"/>
        <v>0</v>
      </c>
      <c r="BB24" s="3">
        <f t="shared" si="14"/>
        <v>0</v>
      </c>
      <c r="BC24" s="1">
        <f t="shared" ref="BC24:BI39" si="15">IF($D24="C",F24,0)</f>
        <v>0</v>
      </c>
      <c r="BD24" s="2">
        <f t="shared" si="15"/>
        <v>0</v>
      </c>
      <c r="BE24" s="2">
        <f t="shared" si="15"/>
        <v>0</v>
      </c>
      <c r="BF24" s="2">
        <f t="shared" si="15"/>
        <v>0</v>
      </c>
      <c r="BG24" s="2">
        <f t="shared" si="15"/>
        <v>0</v>
      </c>
      <c r="BH24" s="2">
        <f t="shared" si="15"/>
        <v>0</v>
      </c>
      <c r="BI24" s="3">
        <f t="shared" si="15"/>
        <v>0</v>
      </c>
      <c r="BJ24" s="1">
        <f t="shared" ref="BJ24:BP39" si="16">IF($D24="D",F24,0)</f>
        <v>0</v>
      </c>
      <c r="BK24" s="2">
        <f t="shared" si="16"/>
        <v>0</v>
      </c>
      <c r="BL24" s="2">
        <f t="shared" si="16"/>
        <v>0</v>
      </c>
      <c r="BM24" s="2">
        <f t="shared" si="16"/>
        <v>0</v>
      </c>
      <c r="BN24" s="2">
        <f t="shared" si="16"/>
        <v>0</v>
      </c>
      <c r="BO24" s="2">
        <f t="shared" si="16"/>
        <v>0</v>
      </c>
      <c r="BP24" s="3">
        <f t="shared" si="16"/>
        <v>0</v>
      </c>
      <c r="BQ24" s="1">
        <f t="shared" ref="BQ24:BW39" si="17">IF($D24="E",F24,0)</f>
        <v>0</v>
      </c>
      <c r="BR24" s="2">
        <f t="shared" si="17"/>
        <v>0</v>
      </c>
      <c r="BS24" s="2">
        <f t="shared" si="17"/>
        <v>0</v>
      </c>
      <c r="BT24" s="2">
        <f t="shared" si="17"/>
        <v>0</v>
      </c>
      <c r="BU24" s="2">
        <f t="shared" si="17"/>
        <v>0</v>
      </c>
      <c r="BV24" s="2">
        <f t="shared" si="17"/>
        <v>0</v>
      </c>
      <c r="BW24" s="3">
        <f t="shared" si="17"/>
        <v>0</v>
      </c>
    </row>
    <row r="25" spans="1:75" ht="21.15" customHeight="1" x14ac:dyDescent="0.25">
      <c r="A25" s="404"/>
      <c r="B25" s="494"/>
      <c r="C25" s="495"/>
      <c r="D25" s="496"/>
      <c r="E25" s="497"/>
      <c r="F25" s="490"/>
      <c r="G25" s="489"/>
      <c r="H25" s="488"/>
      <c r="I25" s="489"/>
      <c r="J25" s="489"/>
      <c r="K25" s="489"/>
      <c r="L25" s="502"/>
      <c r="M25" s="1">
        <f t="shared" si="9"/>
        <v>0</v>
      </c>
      <c r="N25" s="2">
        <f t="shared" si="9"/>
        <v>0</v>
      </c>
      <c r="O25" s="2">
        <f t="shared" si="9"/>
        <v>0</v>
      </c>
      <c r="P25" s="2">
        <f t="shared" si="9"/>
        <v>0</v>
      </c>
      <c r="Q25" s="2">
        <f t="shared" si="9"/>
        <v>0</v>
      </c>
      <c r="R25" s="2">
        <f t="shared" si="9"/>
        <v>0</v>
      </c>
      <c r="S25" s="3">
        <f t="shared" si="9"/>
        <v>0</v>
      </c>
      <c r="T25" s="1">
        <f t="shared" si="10"/>
        <v>0</v>
      </c>
      <c r="U25" s="2">
        <f t="shared" si="10"/>
        <v>0</v>
      </c>
      <c r="V25" s="2">
        <f t="shared" si="10"/>
        <v>0</v>
      </c>
      <c r="W25" s="2">
        <f t="shared" si="10"/>
        <v>0</v>
      </c>
      <c r="X25" s="2">
        <f t="shared" si="10"/>
        <v>0</v>
      </c>
      <c r="Y25" s="2">
        <f t="shared" si="10"/>
        <v>0</v>
      </c>
      <c r="Z25" s="3">
        <f t="shared" si="10"/>
        <v>0</v>
      </c>
      <c r="AA25" s="1">
        <f t="shared" si="11"/>
        <v>0</v>
      </c>
      <c r="AB25" s="2">
        <f t="shared" si="11"/>
        <v>0</v>
      </c>
      <c r="AC25" s="2">
        <f t="shared" si="11"/>
        <v>0</v>
      </c>
      <c r="AD25" s="2">
        <f t="shared" si="11"/>
        <v>0</v>
      </c>
      <c r="AE25" s="2">
        <f t="shared" si="11"/>
        <v>0</v>
      </c>
      <c r="AF25" s="2">
        <f t="shared" si="11"/>
        <v>0</v>
      </c>
      <c r="AG25" s="3">
        <f t="shared" si="11"/>
        <v>0</v>
      </c>
      <c r="AH25" s="1">
        <f t="shared" si="12"/>
        <v>0</v>
      </c>
      <c r="AI25" s="2">
        <f t="shared" si="12"/>
        <v>0</v>
      </c>
      <c r="AJ25" s="2">
        <f t="shared" si="12"/>
        <v>0</v>
      </c>
      <c r="AK25" s="2">
        <f t="shared" si="12"/>
        <v>0</v>
      </c>
      <c r="AL25" s="2">
        <f t="shared" si="12"/>
        <v>0</v>
      </c>
      <c r="AM25" s="2">
        <f t="shared" si="12"/>
        <v>0</v>
      </c>
      <c r="AN25" s="3">
        <f t="shared" si="12"/>
        <v>0</v>
      </c>
      <c r="AO25" s="1">
        <f t="shared" si="13"/>
        <v>0</v>
      </c>
      <c r="AP25" s="2">
        <f t="shared" si="13"/>
        <v>0</v>
      </c>
      <c r="AQ25" s="2">
        <f t="shared" si="13"/>
        <v>0</v>
      </c>
      <c r="AR25" s="2">
        <f t="shared" si="13"/>
        <v>0</v>
      </c>
      <c r="AS25" s="2">
        <f t="shared" si="13"/>
        <v>0</v>
      </c>
      <c r="AT25" s="2">
        <f t="shared" si="13"/>
        <v>0</v>
      </c>
      <c r="AU25" s="3">
        <f t="shared" si="13"/>
        <v>0</v>
      </c>
      <c r="AV25" s="1">
        <f t="shared" si="14"/>
        <v>0</v>
      </c>
      <c r="AW25" s="2">
        <f t="shared" si="14"/>
        <v>0</v>
      </c>
      <c r="AX25" s="2">
        <f t="shared" si="14"/>
        <v>0</v>
      </c>
      <c r="AY25" s="2">
        <f t="shared" si="14"/>
        <v>0</v>
      </c>
      <c r="AZ25" s="2">
        <f t="shared" si="14"/>
        <v>0</v>
      </c>
      <c r="BA25" s="2">
        <f t="shared" si="14"/>
        <v>0</v>
      </c>
      <c r="BB25" s="3">
        <f t="shared" si="14"/>
        <v>0</v>
      </c>
      <c r="BC25" s="1">
        <f t="shared" si="15"/>
        <v>0</v>
      </c>
      <c r="BD25" s="2">
        <f t="shared" si="15"/>
        <v>0</v>
      </c>
      <c r="BE25" s="2">
        <f t="shared" si="15"/>
        <v>0</v>
      </c>
      <c r="BF25" s="2">
        <f t="shared" si="15"/>
        <v>0</v>
      </c>
      <c r="BG25" s="2">
        <f t="shared" si="15"/>
        <v>0</v>
      </c>
      <c r="BH25" s="2">
        <f t="shared" si="15"/>
        <v>0</v>
      </c>
      <c r="BI25" s="3">
        <f t="shared" si="15"/>
        <v>0</v>
      </c>
      <c r="BJ25" s="1">
        <f t="shared" si="16"/>
        <v>0</v>
      </c>
      <c r="BK25" s="2">
        <f t="shared" si="16"/>
        <v>0</v>
      </c>
      <c r="BL25" s="2">
        <f t="shared" si="16"/>
        <v>0</v>
      </c>
      <c r="BM25" s="2">
        <f t="shared" si="16"/>
        <v>0</v>
      </c>
      <c r="BN25" s="2">
        <f t="shared" si="16"/>
        <v>0</v>
      </c>
      <c r="BO25" s="2">
        <f t="shared" si="16"/>
        <v>0</v>
      </c>
      <c r="BP25" s="3">
        <f t="shared" si="16"/>
        <v>0</v>
      </c>
      <c r="BQ25" s="1">
        <f t="shared" si="17"/>
        <v>0</v>
      </c>
      <c r="BR25" s="2">
        <f t="shared" si="17"/>
        <v>0</v>
      </c>
      <c r="BS25" s="2">
        <f t="shared" si="17"/>
        <v>0</v>
      </c>
      <c r="BT25" s="2">
        <f t="shared" si="17"/>
        <v>0</v>
      </c>
      <c r="BU25" s="2">
        <f t="shared" si="17"/>
        <v>0</v>
      </c>
      <c r="BV25" s="2">
        <f t="shared" si="17"/>
        <v>0</v>
      </c>
      <c r="BW25" s="3">
        <f t="shared" si="17"/>
        <v>0</v>
      </c>
    </row>
    <row r="26" spans="1:75" ht="21.15" customHeight="1" x14ac:dyDescent="0.25">
      <c r="A26" s="404"/>
      <c r="B26" s="494"/>
      <c r="C26" s="495"/>
      <c r="D26" s="496"/>
      <c r="E26" s="510"/>
      <c r="F26" s="486"/>
      <c r="G26" s="487"/>
      <c r="H26" s="488"/>
      <c r="I26" s="489"/>
      <c r="J26" s="489"/>
      <c r="K26" s="489"/>
      <c r="L26" s="502"/>
      <c r="M26" s="1">
        <f t="shared" si="9"/>
        <v>0</v>
      </c>
      <c r="N26" s="2">
        <f t="shared" si="9"/>
        <v>0</v>
      </c>
      <c r="O26" s="2">
        <f t="shared" si="9"/>
        <v>0</v>
      </c>
      <c r="P26" s="2">
        <f t="shared" si="9"/>
        <v>0</v>
      </c>
      <c r="Q26" s="2">
        <f t="shared" si="9"/>
        <v>0</v>
      </c>
      <c r="R26" s="2">
        <f t="shared" si="9"/>
        <v>0</v>
      </c>
      <c r="S26" s="3">
        <f t="shared" si="9"/>
        <v>0</v>
      </c>
      <c r="T26" s="1">
        <f t="shared" si="10"/>
        <v>0</v>
      </c>
      <c r="U26" s="2">
        <f t="shared" si="10"/>
        <v>0</v>
      </c>
      <c r="V26" s="2">
        <f t="shared" si="10"/>
        <v>0</v>
      </c>
      <c r="W26" s="2">
        <f t="shared" si="10"/>
        <v>0</v>
      </c>
      <c r="X26" s="2">
        <f t="shared" si="10"/>
        <v>0</v>
      </c>
      <c r="Y26" s="2">
        <f t="shared" si="10"/>
        <v>0</v>
      </c>
      <c r="Z26" s="3">
        <f t="shared" si="10"/>
        <v>0</v>
      </c>
      <c r="AA26" s="1">
        <f t="shared" si="11"/>
        <v>0</v>
      </c>
      <c r="AB26" s="2">
        <f t="shared" si="11"/>
        <v>0</v>
      </c>
      <c r="AC26" s="2">
        <f t="shared" si="11"/>
        <v>0</v>
      </c>
      <c r="AD26" s="2">
        <f t="shared" si="11"/>
        <v>0</v>
      </c>
      <c r="AE26" s="2">
        <f t="shared" si="11"/>
        <v>0</v>
      </c>
      <c r="AF26" s="2">
        <f t="shared" si="11"/>
        <v>0</v>
      </c>
      <c r="AG26" s="3">
        <f t="shared" si="11"/>
        <v>0</v>
      </c>
      <c r="AH26" s="1">
        <f t="shared" si="12"/>
        <v>0</v>
      </c>
      <c r="AI26" s="2">
        <f t="shared" si="12"/>
        <v>0</v>
      </c>
      <c r="AJ26" s="2">
        <f t="shared" si="12"/>
        <v>0</v>
      </c>
      <c r="AK26" s="2">
        <f t="shared" si="12"/>
        <v>0</v>
      </c>
      <c r="AL26" s="2">
        <f t="shared" si="12"/>
        <v>0</v>
      </c>
      <c r="AM26" s="2">
        <f t="shared" si="12"/>
        <v>0</v>
      </c>
      <c r="AN26" s="3">
        <f t="shared" si="12"/>
        <v>0</v>
      </c>
      <c r="AO26" s="1">
        <f t="shared" si="13"/>
        <v>0</v>
      </c>
      <c r="AP26" s="2">
        <f t="shared" si="13"/>
        <v>0</v>
      </c>
      <c r="AQ26" s="2">
        <f t="shared" si="13"/>
        <v>0</v>
      </c>
      <c r="AR26" s="2">
        <f t="shared" si="13"/>
        <v>0</v>
      </c>
      <c r="AS26" s="2">
        <f t="shared" si="13"/>
        <v>0</v>
      </c>
      <c r="AT26" s="2">
        <f t="shared" si="13"/>
        <v>0</v>
      </c>
      <c r="AU26" s="3">
        <f t="shared" si="13"/>
        <v>0</v>
      </c>
      <c r="AV26" s="1">
        <f t="shared" si="14"/>
        <v>0</v>
      </c>
      <c r="AW26" s="2">
        <f t="shared" si="14"/>
        <v>0</v>
      </c>
      <c r="AX26" s="2">
        <f t="shared" si="14"/>
        <v>0</v>
      </c>
      <c r="AY26" s="2">
        <f t="shared" si="14"/>
        <v>0</v>
      </c>
      <c r="AZ26" s="2">
        <f t="shared" si="14"/>
        <v>0</v>
      </c>
      <c r="BA26" s="2">
        <f t="shared" si="14"/>
        <v>0</v>
      </c>
      <c r="BB26" s="3">
        <f t="shared" si="14"/>
        <v>0</v>
      </c>
      <c r="BC26" s="1">
        <f t="shared" si="15"/>
        <v>0</v>
      </c>
      <c r="BD26" s="2">
        <f t="shared" si="15"/>
        <v>0</v>
      </c>
      <c r="BE26" s="2">
        <f t="shared" si="15"/>
        <v>0</v>
      </c>
      <c r="BF26" s="2">
        <f t="shared" si="15"/>
        <v>0</v>
      </c>
      <c r="BG26" s="2">
        <f t="shared" si="15"/>
        <v>0</v>
      </c>
      <c r="BH26" s="2">
        <f t="shared" si="15"/>
        <v>0</v>
      </c>
      <c r="BI26" s="3">
        <f t="shared" si="15"/>
        <v>0</v>
      </c>
      <c r="BJ26" s="1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3">
        <f t="shared" si="16"/>
        <v>0</v>
      </c>
      <c r="BQ26" s="1">
        <f t="shared" si="17"/>
        <v>0</v>
      </c>
      <c r="BR26" s="2">
        <f t="shared" si="17"/>
        <v>0</v>
      </c>
      <c r="BS26" s="2">
        <f t="shared" si="17"/>
        <v>0</v>
      </c>
      <c r="BT26" s="2">
        <f t="shared" si="17"/>
        <v>0</v>
      </c>
      <c r="BU26" s="2">
        <f t="shared" si="17"/>
        <v>0</v>
      </c>
      <c r="BV26" s="2">
        <f t="shared" si="17"/>
        <v>0</v>
      </c>
      <c r="BW26" s="3">
        <f t="shared" si="17"/>
        <v>0</v>
      </c>
    </row>
    <row r="27" spans="1:75" ht="21.15" customHeight="1" x14ac:dyDescent="0.25">
      <c r="A27" s="404"/>
      <c r="B27" s="501"/>
      <c r="C27" s="495"/>
      <c r="D27" s="496"/>
      <c r="E27" s="510"/>
      <c r="F27" s="486"/>
      <c r="G27" s="487"/>
      <c r="H27" s="488"/>
      <c r="I27" s="489"/>
      <c r="J27" s="489"/>
      <c r="K27" s="489"/>
      <c r="L27" s="502"/>
      <c r="M27" s="1">
        <f t="shared" si="9"/>
        <v>0</v>
      </c>
      <c r="N27" s="2">
        <f t="shared" si="9"/>
        <v>0</v>
      </c>
      <c r="O27" s="2">
        <f t="shared" si="9"/>
        <v>0</v>
      </c>
      <c r="P27" s="2">
        <f t="shared" si="9"/>
        <v>0</v>
      </c>
      <c r="Q27" s="2">
        <f t="shared" si="9"/>
        <v>0</v>
      </c>
      <c r="R27" s="2">
        <f t="shared" si="9"/>
        <v>0</v>
      </c>
      <c r="S27" s="3">
        <f t="shared" si="9"/>
        <v>0</v>
      </c>
      <c r="T27" s="1">
        <f t="shared" si="10"/>
        <v>0</v>
      </c>
      <c r="U27" s="2">
        <f t="shared" si="10"/>
        <v>0</v>
      </c>
      <c r="V27" s="2">
        <f t="shared" si="10"/>
        <v>0</v>
      </c>
      <c r="W27" s="2">
        <f t="shared" si="10"/>
        <v>0</v>
      </c>
      <c r="X27" s="2">
        <f t="shared" si="10"/>
        <v>0</v>
      </c>
      <c r="Y27" s="2">
        <f t="shared" si="10"/>
        <v>0</v>
      </c>
      <c r="Z27" s="3">
        <f t="shared" si="10"/>
        <v>0</v>
      </c>
      <c r="AA27" s="1">
        <f t="shared" si="11"/>
        <v>0</v>
      </c>
      <c r="AB27" s="2">
        <f t="shared" si="11"/>
        <v>0</v>
      </c>
      <c r="AC27" s="2">
        <f t="shared" si="11"/>
        <v>0</v>
      </c>
      <c r="AD27" s="2">
        <f t="shared" si="11"/>
        <v>0</v>
      </c>
      <c r="AE27" s="2">
        <f t="shared" si="11"/>
        <v>0</v>
      </c>
      <c r="AF27" s="2">
        <f t="shared" si="11"/>
        <v>0</v>
      </c>
      <c r="AG27" s="3">
        <f t="shared" si="11"/>
        <v>0</v>
      </c>
      <c r="AH27" s="1">
        <f t="shared" si="12"/>
        <v>0</v>
      </c>
      <c r="AI27" s="2">
        <f t="shared" si="12"/>
        <v>0</v>
      </c>
      <c r="AJ27" s="2">
        <f t="shared" si="12"/>
        <v>0</v>
      </c>
      <c r="AK27" s="2">
        <f t="shared" si="12"/>
        <v>0</v>
      </c>
      <c r="AL27" s="2">
        <f t="shared" si="12"/>
        <v>0</v>
      </c>
      <c r="AM27" s="2">
        <f t="shared" si="12"/>
        <v>0</v>
      </c>
      <c r="AN27" s="3">
        <f t="shared" si="12"/>
        <v>0</v>
      </c>
      <c r="AO27" s="1">
        <f t="shared" si="13"/>
        <v>0</v>
      </c>
      <c r="AP27" s="2">
        <f t="shared" si="13"/>
        <v>0</v>
      </c>
      <c r="AQ27" s="2">
        <f t="shared" si="13"/>
        <v>0</v>
      </c>
      <c r="AR27" s="2">
        <f t="shared" si="13"/>
        <v>0</v>
      </c>
      <c r="AS27" s="2">
        <f t="shared" si="13"/>
        <v>0</v>
      </c>
      <c r="AT27" s="2">
        <f t="shared" si="13"/>
        <v>0</v>
      </c>
      <c r="AU27" s="3">
        <f t="shared" si="13"/>
        <v>0</v>
      </c>
      <c r="AV27" s="1">
        <f t="shared" si="14"/>
        <v>0</v>
      </c>
      <c r="AW27" s="2">
        <f t="shared" si="14"/>
        <v>0</v>
      </c>
      <c r="AX27" s="2">
        <f t="shared" si="14"/>
        <v>0</v>
      </c>
      <c r="AY27" s="2">
        <f t="shared" si="14"/>
        <v>0</v>
      </c>
      <c r="AZ27" s="2">
        <f t="shared" si="14"/>
        <v>0</v>
      </c>
      <c r="BA27" s="2">
        <f t="shared" si="14"/>
        <v>0</v>
      </c>
      <c r="BB27" s="3">
        <f t="shared" si="14"/>
        <v>0</v>
      </c>
      <c r="BC27" s="1">
        <f t="shared" si="15"/>
        <v>0</v>
      </c>
      <c r="BD27" s="2">
        <f t="shared" si="15"/>
        <v>0</v>
      </c>
      <c r="BE27" s="2">
        <f t="shared" si="15"/>
        <v>0</v>
      </c>
      <c r="BF27" s="2">
        <f t="shared" si="15"/>
        <v>0</v>
      </c>
      <c r="BG27" s="2">
        <f t="shared" si="15"/>
        <v>0</v>
      </c>
      <c r="BH27" s="2">
        <f t="shared" si="15"/>
        <v>0</v>
      </c>
      <c r="BI27" s="3">
        <f t="shared" si="15"/>
        <v>0</v>
      </c>
      <c r="BJ27" s="1">
        <f t="shared" si="16"/>
        <v>0</v>
      </c>
      <c r="BK27" s="2">
        <f t="shared" si="16"/>
        <v>0</v>
      </c>
      <c r="BL27" s="2">
        <f t="shared" si="16"/>
        <v>0</v>
      </c>
      <c r="BM27" s="2">
        <f t="shared" si="16"/>
        <v>0</v>
      </c>
      <c r="BN27" s="2">
        <f t="shared" si="16"/>
        <v>0</v>
      </c>
      <c r="BO27" s="2">
        <f t="shared" si="16"/>
        <v>0</v>
      </c>
      <c r="BP27" s="3">
        <f t="shared" si="16"/>
        <v>0</v>
      </c>
      <c r="BQ27" s="1">
        <f t="shared" si="17"/>
        <v>0</v>
      </c>
      <c r="BR27" s="2">
        <f t="shared" si="17"/>
        <v>0</v>
      </c>
      <c r="BS27" s="2">
        <f t="shared" si="17"/>
        <v>0</v>
      </c>
      <c r="BT27" s="2">
        <f t="shared" si="17"/>
        <v>0</v>
      </c>
      <c r="BU27" s="2">
        <f t="shared" si="17"/>
        <v>0</v>
      </c>
      <c r="BV27" s="2">
        <f t="shared" si="17"/>
        <v>0</v>
      </c>
      <c r="BW27" s="3">
        <f t="shared" si="17"/>
        <v>0</v>
      </c>
    </row>
    <row r="28" spans="1:75" ht="21.15" customHeight="1" x14ac:dyDescent="0.25">
      <c r="A28" s="404"/>
      <c r="B28" s="494"/>
      <c r="C28" s="495"/>
      <c r="D28" s="496"/>
      <c r="E28" s="510"/>
      <c r="F28" s="486"/>
      <c r="G28" s="487"/>
      <c r="H28" s="488"/>
      <c r="I28" s="489"/>
      <c r="J28" s="489"/>
      <c r="K28" s="489"/>
      <c r="L28" s="502"/>
      <c r="M28" s="1">
        <f t="shared" si="9"/>
        <v>0</v>
      </c>
      <c r="N28" s="2">
        <f t="shared" si="9"/>
        <v>0</v>
      </c>
      <c r="O28" s="2">
        <f t="shared" si="9"/>
        <v>0</v>
      </c>
      <c r="P28" s="2">
        <f t="shared" si="9"/>
        <v>0</v>
      </c>
      <c r="Q28" s="2">
        <f t="shared" si="9"/>
        <v>0</v>
      </c>
      <c r="R28" s="2">
        <f t="shared" si="9"/>
        <v>0</v>
      </c>
      <c r="S28" s="3">
        <f t="shared" si="9"/>
        <v>0</v>
      </c>
      <c r="T28" s="1">
        <f t="shared" si="10"/>
        <v>0</v>
      </c>
      <c r="U28" s="2">
        <f t="shared" si="10"/>
        <v>0</v>
      </c>
      <c r="V28" s="2">
        <f t="shared" si="10"/>
        <v>0</v>
      </c>
      <c r="W28" s="2">
        <f t="shared" si="10"/>
        <v>0</v>
      </c>
      <c r="X28" s="2">
        <f t="shared" si="10"/>
        <v>0</v>
      </c>
      <c r="Y28" s="2">
        <f t="shared" si="10"/>
        <v>0</v>
      </c>
      <c r="Z28" s="3">
        <f t="shared" si="10"/>
        <v>0</v>
      </c>
      <c r="AA28" s="1">
        <f t="shared" si="11"/>
        <v>0</v>
      </c>
      <c r="AB28" s="2">
        <f t="shared" si="11"/>
        <v>0</v>
      </c>
      <c r="AC28" s="2">
        <f t="shared" si="11"/>
        <v>0</v>
      </c>
      <c r="AD28" s="2">
        <f t="shared" si="11"/>
        <v>0</v>
      </c>
      <c r="AE28" s="2">
        <f t="shared" si="11"/>
        <v>0</v>
      </c>
      <c r="AF28" s="2">
        <f t="shared" si="11"/>
        <v>0</v>
      </c>
      <c r="AG28" s="3">
        <f t="shared" si="11"/>
        <v>0</v>
      </c>
      <c r="AH28" s="1">
        <f t="shared" si="12"/>
        <v>0</v>
      </c>
      <c r="AI28" s="2">
        <f t="shared" si="12"/>
        <v>0</v>
      </c>
      <c r="AJ28" s="2">
        <f t="shared" si="12"/>
        <v>0</v>
      </c>
      <c r="AK28" s="2">
        <f t="shared" si="12"/>
        <v>0</v>
      </c>
      <c r="AL28" s="2">
        <f t="shared" si="12"/>
        <v>0</v>
      </c>
      <c r="AM28" s="2">
        <f t="shared" si="12"/>
        <v>0</v>
      </c>
      <c r="AN28" s="3">
        <f t="shared" si="12"/>
        <v>0</v>
      </c>
      <c r="AO28" s="1">
        <f t="shared" si="13"/>
        <v>0</v>
      </c>
      <c r="AP28" s="2">
        <f t="shared" si="13"/>
        <v>0</v>
      </c>
      <c r="AQ28" s="2">
        <f t="shared" si="13"/>
        <v>0</v>
      </c>
      <c r="AR28" s="2">
        <f t="shared" si="13"/>
        <v>0</v>
      </c>
      <c r="AS28" s="2">
        <f t="shared" si="13"/>
        <v>0</v>
      </c>
      <c r="AT28" s="2">
        <f t="shared" si="13"/>
        <v>0</v>
      </c>
      <c r="AU28" s="3">
        <f t="shared" si="13"/>
        <v>0</v>
      </c>
      <c r="AV28" s="1">
        <f t="shared" si="14"/>
        <v>0</v>
      </c>
      <c r="AW28" s="2">
        <f t="shared" si="14"/>
        <v>0</v>
      </c>
      <c r="AX28" s="2">
        <f t="shared" si="14"/>
        <v>0</v>
      </c>
      <c r="AY28" s="2">
        <f t="shared" si="14"/>
        <v>0</v>
      </c>
      <c r="AZ28" s="2">
        <f t="shared" si="14"/>
        <v>0</v>
      </c>
      <c r="BA28" s="2">
        <f t="shared" si="14"/>
        <v>0</v>
      </c>
      <c r="BB28" s="3">
        <f t="shared" si="14"/>
        <v>0</v>
      </c>
      <c r="BC28" s="1">
        <f t="shared" si="15"/>
        <v>0</v>
      </c>
      <c r="BD28" s="2">
        <f t="shared" si="15"/>
        <v>0</v>
      </c>
      <c r="BE28" s="2">
        <f t="shared" si="15"/>
        <v>0</v>
      </c>
      <c r="BF28" s="2">
        <f t="shared" si="15"/>
        <v>0</v>
      </c>
      <c r="BG28" s="2">
        <f t="shared" si="15"/>
        <v>0</v>
      </c>
      <c r="BH28" s="2">
        <f t="shared" si="15"/>
        <v>0</v>
      </c>
      <c r="BI28" s="3">
        <f t="shared" si="15"/>
        <v>0</v>
      </c>
      <c r="BJ28" s="1">
        <f t="shared" si="16"/>
        <v>0</v>
      </c>
      <c r="BK28" s="2">
        <f t="shared" si="16"/>
        <v>0</v>
      </c>
      <c r="BL28" s="2">
        <f t="shared" si="16"/>
        <v>0</v>
      </c>
      <c r="BM28" s="2">
        <f t="shared" si="16"/>
        <v>0</v>
      </c>
      <c r="BN28" s="2">
        <f t="shared" si="16"/>
        <v>0</v>
      </c>
      <c r="BO28" s="2">
        <f t="shared" si="16"/>
        <v>0</v>
      </c>
      <c r="BP28" s="3">
        <f t="shared" si="16"/>
        <v>0</v>
      </c>
      <c r="BQ28" s="1">
        <f t="shared" si="17"/>
        <v>0</v>
      </c>
      <c r="BR28" s="2">
        <f t="shared" si="17"/>
        <v>0</v>
      </c>
      <c r="BS28" s="2">
        <f t="shared" si="17"/>
        <v>0</v>
      </c>
      <c r="BT28" s="2">
        <f t="shared" si="17"/>
        <v>0</v>
      </c>
      <c r="BU28" s="2">
        <f t="shared" si="17"/>
        <v>0</v>
      </c>
      <c r="BV28" s="2">
        <f t="shared" si="17"/>
        <v>0</v>
      </c>
      <c r="BW28" s="3">
        <f t="shared" si="17"/>
        <v>0</v>
      </c>
    </row>
    <row r="29" spans="1:75" ht="21.15" customHeight="1" x14ac:dyDescent="0.25">
      <c r="A29" s="404"/>
      <c r="B29" s="41"/>
      <c r="C29" s="44"/>
      <c r="D29" s="45"/>
      <c r="E29" s="94"/>
      <c r="F29" s="486"/>
      <c r="G29" s="487"/>
      <c r="H29" s="488"/>
      <c r="I29" s="489"/>
      <c r="J29" s="48"/>
      <c r="K29" s="48"/>
      <c r="L29" s="49"/>
      <c r="M29" s="1">
        <f t="shared" si="9"/>
        <v>0</v>
      </c>
      <c r="N29" s="2">
        <f t="shared" si="9"/>
        <v>0</v>
      </c>
      <c r="O29" s="2">
        <f t="shared" si="9"/>
        <v>0</v>
      </c>
      <c r="P29" s="2">
        <f t="shared" si="9"/>
        <v>0</v>
      </c>
      <c r="Q29" s="2">
        <f t="shared" si="9"/>
        <v>0</v>
      </c>
      <c r="R29" s="2">
        <f t="shared" si="9"/>
        <v>0</v>
      </c>
      <c r="S29" s="3">
        <f t="shared" si="9"/>
        <v>0</v>
      </c>
      <c r="T29" s="1">
        <f t="shared" si="10"/>
        <v>0</v>
      </c>
      <c r="U29" s="2">
        <f t="shared" si="10"/>
        <v>0</v>
      </c>
      <c r="V29" s="2">
        <f t="shared" si="10"/>
        <v>0</v>
      </c>
      <c r="W29" s="2">
        <f t="shared" si="10"/>
        <v>0</v>
      </c>
      <c r="X29" s="2">
        <f t="shared" si="10"/>
        <v>0</v>
      </c>
      <c r="Y29" s="2">
        <f t="shared" si="10"/>
        <v>0</v>
      </c>
      <c r="Z29" s="3">
        <f t="shared" si="10"/>
        <v>0</v>
      </c>
      <c r="AA29" s="1">
        <f t="shared" si="11"/>
        <v>0</v>
      </c>
      <c r="AB29" s="2">
        <f t="shared" si="11"/>
        <v>0</v>
      </c>
      <c r="AC29" s="2">
        <f t="shared" si="11"/>
        <v>0</v>
      </c>
      <c r="AD29" s="2">
        <f t="shared" si="11"/>
        <v>0</v>
      </c>
      <c r="AE29" s="2">
        <f t="shared" si="11"/>
        <v>0</v>
      </c>
      <c r="AF29" s="2">
        <f t="shared" si="11"/>
        <v>0</v>
      </c>
      <c r="AG29" s="3">
        <f t="shared" si="11"/>
        <v>0</v>
      </c>
      <c r="AH29" s="1">
        <f t="shared" si="12"/>
        <v>0</v>
      </c>
      <c r="AI29" s="2">
        <f t="shared" si="12"/>
        <v>0</v>
      </c>
      <c r="AJ29" s="2">
        <f t="shared" si="12"/>
        <v>0</v>
      </c>
      <c r="AK29" s="2">
        <f t="shared" si="12"/>
        <v>0</v>
      </c>
      <c r="AL29" s="2">
        <f t="shared" si="12"/>
        <v>0</v>
      </c>
      <c r="AM29" s="2">
        <f t="shared" si="12"/>
        <v>0</v>
      </c>
      <c r="AN29" s="3">
        <f t="shared" si="12"/>
        <v>0</v>
      </c>
      <c r="AO29" s="1">
        <f t="shared" si="13"/>
        <v>0</v>
      </c>
      <c r="AP29" s="2">
        <f t="shared" si="13"/>
        <v>0</v>
      </c>
      <c r="AQ29" s="2">
        <f t="shared" si="13"/>
        <v>0</v>
      </c>
      <c r="AR29" s="2">
        <f t="shared" si="13"/>
        <v>0</v>
      </c>
      <c r="AS29" s="2">
        <f t="shared" si="13"/>
        <v>0</v>
      </c>
      <c r="AT29" s="2">
        <f t="shared" si="13"/>
        <v>0</v>
      </c>
      <c r="AU29" s="3">
        <f t="shared" si="13"/>
        <v>0</v>
      </c>
      <c r="AV29" s="1">
        <f t="shared" si="14"/>
        <v>0</v>
      </c>
      <c r="AW29" s="2">
        <f t="shared" si="14"/>
        <v>0</v>
      </c>
      <c r="AX29" s="2">
        <f t="shared" si="14"/>
        <v>0</v>
      </c>
      <c r="AY29" s="2">
        <f t="shared" si="14"/>
        <v>0</v>
      </c>
      <c r="AZ29" s="2">
        <f t="shared" si="14"/>
        <v>0</v>
      </c>
      <c r="BA29" s="2">
        <f t="shared" si="14"/>
        <v>0</v>
      </c>
      <c r="BB29" s="3">
        <f t="shared" si="14"/>
        <v>0</v>
      </c>
      <c r="BC29" s="1">
        <f t="shared" si="15"/>
        <v>0</v>
      </c>
      <c r="BD29" s="2">
        <f t="shared" si="15"/>
        <v>0</v>
      </c>
      <c r="BE29" s="2">
        <f t="shared" si="15"/>
        <v>0</v>
      </c>
      <c r="BF29" s="2">
        <f t="shared" si="15"/>
        <v>0</v>
      </c>
      <c r="BG29" s="2">
        <f t="shared" si="15"/>
        <v>0</v>
      </c>
      <c r="BH29" s="2">
        <f t="shared" si="15"/>
        <v>0</v>
      </c>
      <c r="BI29" s="3">
        <f t="shared" si="15"/>
        <v>0</v>
      </c>
      <c r="BJ29" s="1">
        <f t="shared" si="16"/>
        <v>0</v>
      </c>
      <c r="BK29" s="2">
        <f t="shared" si="16"/>
        <v>0</v>
      </c>
      <c r="BL29" s="2">
        <f t="shared" si="16"/>
        <v>0</v>
      </c>
      <c r="BM29" s="2">
        <f t="shared" si="16"/>
        <v>0</v>
      </c>
      <c r="BN29" s="2">
        <f t="shared" si="16"/>
        <v>0</v>
      </c>
      <c r="BO29" s="2">
        <f t="shared" si="16"/>
        <v>0</v>
      </c>
      <c r="BP29" s="3">
        <f t="shared" si="16"/>
        <v>0</v>
      </c>
      <c r="BQ29" s="1">
        <f t="shared" si="17"/>
        <v>0</v>
      </c>
      <c r="BR29" s="2">
        <f t="shared" si="17"/>
        <v>0</v>
      </c>
      <c r="BS29" s="2">
        <f t="shared" si="17"/>
        <v>0</v>
      </c>
      <c r="BT29" s="2">
        <f t="shared" si="17"/>
        <v>0</v>
      </c>
      <c r="BU29" s="2">
        <f t="shared" si="17"/>
        <v>0</v>
      </c>
      <c r="BV29" s="2">
        <f t="shared" si="17"/>
        <v>0</v>
      </c>
      <c r="BW29" s="3">
        <f t="shared" si="17"/>
        <v>0</v>
      </c>
    </row>
    <row r="30" spans="1:75" ht="21.15" customHeight="1" x14ac:dyDescent="0.25">
      <c r="A30" s="404"/>
      <c r="B30" s="41"/>
      <c r="C30" s="44"/>
      <c r="D30" s="45"/>
      <c r="E30" s="94"/>
      <c r="F30" s="486"/>
      <c r="G30" s="487"/>
      <c r="H30" s="488"/>
      <c r="I30" s="489"/>
      <c r="J30" s="48"/>
      <c r="K30" s="48"/>
      <c r="L30" s="49"/>
      <c r="M30" s="1">
        <f t="shared" si="9"/>
        <v>0</v>
      </c>
      <c r="N30" s="2">
        <f t="shared" si="9"/>
        <v>0</v>
      </c>
      <c r="O30" s="2">
        <f t="shared" si="9"/>
        <v>0</v>
      </c>
      <c r="P30" s="2">
        <f t="shared" si="9"/>
        <v>0</v>
      </c>
      <c r="Q30" s="2">
        <f t="shared" si="9"/>
        <v>0</v>
      </c>
      <c r="R30" s="2">
        <f t="shared" si="9"/>
        <v>0</v>
      </c>
      <c r="S30" s="3">
        <f t="shared" si="9"/>
        <v>0</v>
      </c>
      <c r="T30" s="1">
        <f t="shared" si="10"/>
        <v>0</v>
      </c>
      <c r="U30" s="2">
        <f t="shared" si="10"/>
        <v>0</v>
      </c>
      <c r="V30" s="2">
        <f t="shared" si="10"/>
        <v>0</v>
      </c>
      <c r="W30" s="2">
        <f t="shared" si="10"/>
        <v>0</v>
      </c>
      <c r="X30" s="2">
        <f t="shared" si="10"/>
        <v>0</v>
      </c>
      <c r="Y30" s="2">
        <f t="shared" si="10"/>
        <v>0</v>
      </c>
      <c r="Z30" s="3">
        <f t="shared" si="10"/>
        <v>0</v>
      </c>
      <c r="AA30" s="1">
        <f t="shared" si="11"/>
        <v>0</v>
      </c>
      <c r="AB30" s="2">
        <f t="shared" si="11"/>
        <v>0</v>
      </c>
      <c r="AC30" s="2">
        <f t="shared" si="11"/>
        <v>0</v>
      </c>
      <c r="AD30" s="2">
        <f t="shared" si="11"/>
        <v>0</v>
      </c>
      <c r="AE30" s="2">
        <f t="shared" si="11"/>
        <v>0</v>
      </c>
      <c r="AF30" s="2">
        <f t="shared" si="11"/>
        <v>0</v>
      </c>
      <c r="AG30" s="3">
        <f t="shared" si="11"/>
        <v>0</v>
      </c>
      <c r="AH30" s="1">
        <f t="shared" si="12"/>
        <v>0</v>
      </c>
      <c r="AI30" s="2">
        <f t="shared" si="12"/>
        <v>0</v>
      </c>
      <c r="AJ30" s="2">
        <f t="shared" si="12"/>
        <v>0</v>
      </c>
      <c r="AK30" s="2">
        <f t="shared" si="12"/>
        <v>0</v>
      </c>
      <c r="AL30" s="2">
        <f t="shared" si="12"/>
        <v>0</v>
      </c>
      <c r="AM30" s="2">
        <f t="shared" si="12"/>
        <v>0</v>
      </c>
      <c r="AN30" s="3">
        <f t="shared" si="12"/>
        <v>0</v>
      </c>
      <c r="AO30" s="1">
        <f t="shared" si="13"/>
        <v>0</v>
      </c>
      <c r="AP30" s="2">
        <f t="shared" si="13"/>
        <v>0</v>
      </c>
      <c r="AQ30" s="2">
        <f t="shared" si="13"/>
        <v>0</v>
      </c>
      <c r="AR30" s="2">
        <f t="shared" si="13"/>
        <v>0</v>
      </c>
      <c r="AS30" s="2">
        <f t="shared" si="13"/>
        <v>0</v>
      </c>
      <c r="AT30" s="2">
        <f t="shared" si="13"/>
        <v>0</v>
      </c>
      <c r="AU30" s="3">
        <f t="shared" si="13"/>
        <v>0</v>
      </c>
      <c r="AV30" s="1">
        <f t="shared" si="14"/>
        <v>0</v>
      </c>
      <c r="AW30" s="2">
        <f t="shared" si="14"/>
        <v>0</v>
      </c>
      <c r="AX30" s="2">
        <f t="shared" si="14"/>
        <v>0</v>
      </c>
      <c r="AY30" s="2">
        <f t="shared" si="14"/>
        <v>0</v>
      </c>
      <c r="AZ30" s="2">
        <f t="shared" si="14"/>
        <v>0</v>
      </c>
      <c r="BA30" s="2">
        <f t="shared" si="14"/>
        <v>0</v>
      </c>
      <c r="BB30" s="3">
        <f t="shared" si="14"/>
        <v>0</v>
      </c>
      <c r="BC30" s="1">
        <f t="shared" si="15"/>
        <v>0</v>
      </c>
      <c r="BD30" s="2">
        <f t="shared" si="15"/>
        <v>0</v>
      </c>
      <c r="BE30" s="2">
        <f t="shared" si="15"/>
        <v>0</v>
      </c>
      <c r="BF30" s="2">
        <f t="shared" si="15"/>
        <v>0</v>
      </c>
      <c r="BG30" s="2">
        <f t="shared" si="15"/>
        <v>0</v>
      </c>
      <c r="BH30" s="2">
        <f t="shared" si="15"/>
        <v>0</v>
      </c>
      <c r="BI30" s="3">
        <f t="shared" si="15"/>
        <v>0</v>
      </c>
      <c r="BJ30" s="1">
        <f t="shared" si="16"/>
        <v>0</v>
      </c>
      <c r="BK30" s="2">
        <f t="shared" si="16"/>
        <v>0</v>
      </c>
      <c r="BL30" s="2">
        <f t="shared" si="16"/>
        <v>0</v>
      </c>
      <c r="BM30" s="2">
        <f t="shared" si="16"/>
        <v>0</v>
      </c>
      <c r="BN30" s="2">
        <f t="shared" si="16"/>
        <v>0</v>
      </c>
      <c r="BO30" s="2">
        <f t="shared" si="16"/>
        <v>0</v>
      </c>
      <c r="BP30" s="3">
        <f t="shared" si="16"/>
        <v>0</v>
      </c>
      <c r="BQ30" s="1">
        <f t="shared" si="17"/>
        <v>0</v>
      </c>
      <c r="BR30" s="2">
        <f t="shared" si="17"/>
        <v>0</v>
      </c>
      <c r="BS30" s="2">
        <f t="shared" si="17"/>
        <v>0</v>
      </c>
      <c r="BT30" s="2">
        <f t="shared" si="17"/>
        <v>0</v>
      </c>
      <c r="BU30" s="2">
        <f t="shared" si="17"/>
        <v>0</v>
      </c>
      <c r="BV30" s="2">
        <f t="shared" si="17"/>
        <v>0</v>
      </c>
      <c r="BW30" s="3">
        <f t="shared" si="17"/>
        <v>0</v>
      </c>
    </row>
    <row r="31" spans="1:75" ht="21.15" customHeight="1" x14ac:dyDescent="0.25">
      <c r="A31" s="404"/>
      <c r="B31" s="41"/>
      <c r="C31" s="44"/>
      <c r="D31" s="45"/>
      <c r="E31" s="94"/>
      <c r="F31" s="486"/>
      <c r="G31" s="487"/>
      <c r="H31" s="488"/>
      <c r="I31" s="489"/>
      <c r="J31" s="48"/>
      <c r="K31" s="48"/>
      <c r="L31" s="49"/>
      <c r="M31" s="1">
        <f t="shared" si="9"/>
        <v>0</v>
      </c>
      <c r="N31" s="2">
        <f t="shared" si="9"/>
        <v>0</v>
      </c>
      <c r="O31" s="2">
        <f t="shared" si="9"/>
        <v>0</v>
      </c>
      <c r="P31" s="2">
        <f t="shared" si="9"/>
        <v>0</v>
      </c>
      <c r="Q31" s="2">
        <f t="shared" si="9"/>
        <v>0</v>
      </c>
      <c r="R31" s="2">
        <f t="shared" si="9"/>
        <v>0</v>
      </c>
      <c r="S31" s="3">
        <f t="shared" si="9"/>
        <v>0</v>
      </c>
      <c r="T31" s="1">
        <f t="shared" si="10"/>
        <v>0</v>
      </c>
      <c r="U31" s="2">
        <f t="shared" si="10"/>
        <v>0</v>
      </c>
      <c r="V31" s="2">
        <f t="shared" si="10"/>
        <v>0</v>
      </c>
      <c r="W31" s="2">
        <f t="shared" si="10"/>
        <v>0</v>
      </c>
      <c r="X31" s="2">
        <f t="shared" si="10"/>
        <v>0</v>
      </c>
      <c r="Y31" s="2">
        <f t="shared" si="10"/>
        <v>0</v>
      </c>
      <c r="Z31" s="3">
        <f t="shared" si="10"/>
        <v>0</v>
      </c>
      <c r="AA31" s="1">
        <f t="shared" si="11"/>
        <v>0</v>
      </c>
      <c r="AB31" s="2">
        <f t="shared" si="11"/>
        <v>0</v>
      </c>
      <c r="AC31" s="2">
        <f t="shared" si="11"/>
        <v>0</v>
      </c>
      <c r="AD31" s="2">
        <f t="shared" si="11"/>
        <v>0</v>
      </c>
      <c r="AE31" s="2">
        <f t="shared" si="11"/>
        <v>0</v>
      </c>
      <c r="AF31" s="2">
        <f t="shared" si="11"/>
        <v>0</v>
      </c>
      <c r="AG31" s="3">
        <f t="shared" si="11"/>
        <v>0</v>
      </c>
      <c r="AH31" s="1">
        <f t="shared" si="12"/>
        <v>0</v>
      </c>
      <c r="AI31" s="2">
        <f t="shared" si="12"/>
        <v>0</v>
      </c>
      <c r="AJ31" s="2">
        <f t="shared" si="12"/>
        <v>0</v>
      </c>
      <c r="AK31" s="2">
        <f t="shared" si="12"/>
        <v>0</v>
      </c>
      <c r="AL31" s="2">
        <f t="shared" si="12"/>
        <v>0</v>
      </c>
      <c r="AM31" s="2">
        <f t="shared" si="12"/>
        <v>0</v>
      </c>
      <c r="AN31" s="3">
        <f t="shared" si="12"/>
        <v>0</v>
      </c>
      <c r="AO31" s="1">
        <f t="shared" si="13"/>
        <v>0</v>
      </c>
      <c r="AP31" s="2">
        <f t="shared" si="13"/>
        <v>0</v>
      </c>
      <c r="AQ31" s="2">
        <f t="shared" si="13"/>
        <v>0</v>
      </c>
      <c r="AR31" s="2">
        <f t="shared" si="13"/>
        <v>0</v>
      </c>
      <c r="AS31" s="2">
        <f t="shared" si="13"/>
        <v>0</v>
      </c>
      <c r="AT31" s="2">
        <f t="shared" si="13"/>
        <v>0</v>
      </c>
      <c r="AU31" s="3">
        <f t="shared" si="13"/>
        <v>0</v>
      </c>
      <c r="AV31" s="1">
        <f t="shared" si="14"/>
        <v>0</v>
      </c>
      <c r="AW31" s="2">
        <f t="shared" si="14"/>
        <v>0</v>
      </c>
      <c r="AX31" s="2">
        <f t="shared" si="14"/>
        <v>0</v>
      </c>
      <c r="AY31" s="2">
        <f t="shared" si="14"/>
        <v>0</v>
      </c>
      <c r="AZ31" s="2">
        <f t="shared" si="14"/>
        <v>0</v>
      </c>
      <c r="BA31" s="2">
        <f t="shared" si="14"/>
        <v>0</v>
      </c>
      <c r="BB31" s="3">
        <f t="shared" si="14"/>
        <v>0</v>
      </c>
      <c r="BC31" s="1">
        <f t="shared" si="15"/>
        <v>0</v>
      </c>
      <c r="BD31" s="2">
        <f t="shared" si="15"/>
        <v>0</v>
      </c>
      <c r="BE31" s="2">
        <f t="shared" si="15"/>
        <v>0</v>
      </c>
      <c r="BF31" s="2">
        <f t="shared" si="15"/>
        <v>0</v>
      </c>
      <c r="BG31" s="2">
        <f t="shared" si="15"/>
        <v>0</v>
      </c>
      <c r="BH31" s="2">
        <f t="shared" si="15"/>
        <v>0</v>
      </c>
      <c r="BI31" s="3">
        <f t="shared" si="15"/>
        <v>0</v>
      </c>
      <c r="BJ31" s="1">
        <f t="shared" si="16"/>
        <v>0</v>
      </c>
      <c r="BK31" s="2">
        <f t="shared" si="16"/>
        <v>0</v>
      </c>
      <c r="BL31" s="2">
        <f t="shared" si="16"/>
        <v>0</v>
      </c>
      <c r="BM31" s="2">
        <f t="shared" si="16"/>
        <v>0</v>
      </c>
      <c r="BN31" s="2">
        <f t="shared" si="16"/>
        <v>0</v>
      </c>
      <c r="BO31" s="2">
        <f t="shared" si="16"/>
        <v>0</v>
      </c>
      <c r="BP31" s="3">
        <f t="shared" si="16"/>
        <v>0</v>
      </c>
      <c r="BQ31" s="1">
        <f t="shared" si="17"/>
        <v>0</v>
      </c>
      <c r="BR31" s="2">
        <f t="shared" si="17"/>
        <v>0</v>
      </c>
      <c r="BS31" s="2">
        <f t="shared" si="17"/>
        <v>0</v>
      </c>
      <c r="BT31" s="2">
        <f t="shared" si="17"/>
        <v>0</v>
      </c>
      <c r="BU31" s="2">
        <f t="shared" si="17"/>
        <v>0</v>
      </c>
      <c r="BV31" s="2">
        <f t="shared" si="17"/>
        <v>0</v>
      </c>
      <c r="BW31" s="3">
        <f t="shared" si="17"/>
        <v>0</v>
      </c>
    </row>
    <row r="32" spans="1:75" ht="21.15" customHeight="1" x14ac:dyDescent="0.25">
      <c r="A32" s="404"/>
      <c r="B32" s="41"/>
      <c r="C32" s="44"/>
      <c r="D32" s="45"/>
      <c r="E32" s="94"/>
      <c r="F32" s="486"/>
      <c r="G32" s="487"/>
      <c r="H32" s="488"/>
      <c r="I32" s="489"/>
      <c r="J32" s="48"/>
      <c r="K32" s="48"/>
      <c r="L32" s="49"/>
      <c r="M32" s="1">
        <f t="shared" si="9"/>
        <v>0</v>
      </c>
      <c r="N32" s="2">
        <f t="shared" si="9"/>
        <v>0</v>
      </c>
      <c r="O32" s="2">
        <f t="shared" si="9"/>
        <v>0</v>
      </c>
      <c r="P32" s="2">
        <f t="shared" si="9"/>
        <v>0</v>
      </c>
      <c r="Q32" s="2">
        <f t="shared" si="9"/>
        <v>0</v>
      </c>
      <c r="R32" s="2">
        <f t="shared" si="9"/>
        <v>0</v>
      </c>
      <c r="S32" s="3">
        <f t="shared" si="9"/>
        <v>0</v>
      </c>
      <c r="T32" s="1">
        <f t="shared" si="10"/>
        <v>0</v>
      </c>
      <c r="U32" s="2">
        <f t="shared" si="10"/>
        <v>0</v>
      </c>
      <c r="V32" s="2">
        <f t="shared" si="10"/>
        <v>0</v>
      </c>
      <c r="W32" s="2">
        <f t="shared" si="10"/>
        <v>0</v>
      </c>
      <c r="X32" s="2">
        <f t="shared" si="10"/>
        <v>0</v>
      </c>
      <c r="Y32" s="2">
        <f t="shared" si="10"/>
        <v>0</v>
      </c>
      <c r="Z32" s="3">
        <f t="shared" si="10"/>
        <v>0</v>
      </c>
      <c r="AA32" s="1">
        <f t="shared" si="11"/>
        <v>0</v>
      </c>
      <c r="AB32" s="2">
        <f t="shared" si="11"/>
        <v>0</v>
      </c>
      <c r="AC32" s="2">
        <f t="shared" si="11"/>
        <v>0</v>
      </c>
      <c r="AD32" s="2">
        <f t="shared" si="11"/>
        <v>0</v>
      </c>
      <c r="AE32" s="2">
        <f t="shared" si="11"/>
        <v>0</v>
      </c>
      <c r="AF32" s="2">
        <f t="shared" si="11"/>
        <v>0</v>
      </c>
      <c r="AG32" s="3">
        <f t="shared" si="11"/>
        <v>0</v>
      </c>
      <c r="AH32" s="1">
        <f t="shared" si="12"/>
        <v>0</v>
      </c>
      <c r="AI32" s="2">
        <f t="shared" si="12"/>
        <v>0</v>
      </c>
      <c r="AJ32" s="2">
        <f t="shared" si="12"/>
        <v>0</v>
      </c>
      <c r="AK32" s="2">
        <f t="shared" si="12"/>
        <v>0</v>
      </c>
      <c r="AL32" s="2">
        <f t="shared" si="12"/>
        <v>0</v>
      </c>
      <c r="AM32" s="2">
        <f t="shared" si="12"/>
        <v>0</v>
      </c>
      <c r="AN32" s="3">
        <f t="shared" si="12"/>
        <v>0</v>
      </c>
      <c r="AO32" s="1">
        <f t="shared" si="13"/>
        <v>0</v>
      </c>
      <c r="AP32" s="2">
        <f t="shared" si="13"/>
        <v>0</v>
      </c>
      <c r="AQ32" s="2">
        <f t="shared" si="13"/>
        <v>0</v>
      </c>
      <c r="AR32" s="2">
        <f t="shared" si="13"/>
        <v>0</v>
      </c>
      <c r="AS32" s="2">
        <f t="shared" si="13"/>
        <v>0</v>
      </c>
      <c r="AT32" s="2">
        <f t="shared" si="13"/>
        <v>0</v>
      </c>
      <c r="AU32" s="3">
        <f t="shared" si="13"/>
        <v>0</v>
      </c>
      <c r="AV32" s="1">
        <f t="shared" si="14"/>
        <v>0</v>
      </c>
      <c r="AW32" s="2">
        <f t="shared" si="14"/>
        <v>0</v>
      </c>
      <c r="AX32" s="2">
        <f t="shared" si="14"/>
        <v>0</v>
      </c>
      <c r="AY32" s="2">
        <f t="shared" si="14"/>
        <v>0</v>
      </c>
      <c r="AZ32" s="2">
        <f t="shared" si="14"/>
        <v>0</v>
      </c>
      <c r="BA32" s="2">
        <f t="shared" si="14"/>
        <v>0</v>
      </c>
      <c r="BB32" s="3">
        <f t="shared" si="14"/>
        <v>0</v>
      </c>
      <c r="BC32" s="1">
        <f t="shared" si="15"/>
        <v>0</v>
      </c>
      <c r="BD32" s="2">
        <f t="shared" si="15"/>
        <v>0</v>
      </c>
      <c r="BE32" s="2">
        <f t="shared" si="15"/>
        <v>0</v>
      </c>
      <c r="BF32" s="2">
        <f t="shared" si="15"/>
        <v>0</v>
      </c>
      <c r="BG32" s="2">
        <f t="shared" si="15"/>
        <v>0</v>
      </c>
      <c r="BH32" s="2">
        <f t="shared" si="15"/>
        <v>0</v>
      </c>
      <c r="BI32" s="3">
        <f t="shared" si="15"/>
        <v>0</v>
      </c>
      <c r="BJ32" s="1">
        <f t="shared" si="16"/>
        <v>0</v>
      </c>
      <c r="BK32" s="2">
        <f t="shared" si="16"/>
        <v>0</v>
      </c>
      <c r="BL32" s="2">
        <f t="shared" si="16"/>
        <v>0</v>
      </c>
      <c r="BM32" s="2">
        <f t="shared" si="16"/>
        <v>0</v>
      </c>
      <c r="BN32" s="2">
        <f t="shared" si="16"/>
        <v>0</v>
      </c>
      <c r="BO32" s="2">
        <f t="shared" si="16"/>
        <v>0</v>
      </c>
      <c r="BP32" s="3">
        <f t="shared" si="16"/>
        <v>0</v>
      </c>
      <c r="BQ32" s="1">
        <f t="shared" si="17"/>
        <v>0</v>
      </c>
      <c r="BR32" s="2">
        <f t="shared" si="17"/>
        <v>0</v>
      </c>
      <c r="BS32" s="2">
        <f t="shared" si="17"/>
        <v>0</v>
      </c>
      <c r="BT32" s="2">
        <f t="shared" si="17"/>
        <v>0</v>
      </c>
      <c r="BU32" s="2">
        <f t="shared" si="17"/>
        <v>0</v>
      </c>
      <c r="BV32" s="2">
        <f t="shared" si="17"/>
        <v>0</v>
      </c>
      <c r="BW32" s="3">
        <f t="shared" si="17"/>
        <v>0</v>
      </c>
    </row>
    <row r="33" spans="1:75" ht="21.15" customHeight="1" x14ac:dyDescent="0.25">
      <c r="A33" s="404"/>
      <c r="B33" s="41"/>
      <c r="C33" s="44"/>
      <c r="D33" s="45"/>
      <c r="E33" s="94"/>
      <c r="F33" s="486"/>
      <c r="G33" s="487"/>
      <c r="H33" s="488"/>
      <c r="I33" s="489"/>
      <c r="J33" s="48"/>
      <c r="K33" s="48"/>
      <c r="L33" s="49"/>
      <c r="M33" s="1">
        <f t="shared" si="9"/>
        <v>0</v>
      </c>
      <c r="N33" s="2">
        <f t="shared" si="9"/>
        <v>0</v>
      </c>
      <c r="O33" s="2">
        <f t="shared" si="9"/>
        <v>0</v>
      </c>
      <c r="P33" s="2">
        <f t="shared" si="9"/>
        <v>0</v>
      </c>
      <c r="Q33" s="2">
        <f t="shared" si="9"/>
        <v>0</v>
      </c>
      <c r="R33" s="2">
        <f t="shared" si="9"/>
        <v>0</v>
      </c>
      <c r="S33" s="3">
        <f t="shared" si="9"/>
        <v>0</v>
      </c>
      <c r="T33" s="1">
        <f t="shared" si="10"/>
        <v>0</v>
      </c>
      <c r="U33" s="2">
        <f t="shared" si="10"/>
        <v>0</v>
      </c>
      <c r="V33" s="2">
        <f t="shared" si="10"/>
        <v>0</v>
      </c>
      <c r="W33" s="2">
        <f t="shared" si="10"/>
        <v>0</v>
      </c>
      <c r="X33" s="2">
        <f t="shared" si="10"/>
        <v>0</v>
      </c>
      <c r="Y33" s="2">
        <f t="shared" si="10"/>
        <v>0</v>
      </c>
      <c r="Z33" s="3">
        <f t="shared" si="10"/>
        <v>0</v>
      </c>
      <c r="AA33" s="1">
        <f t="shared" si="11"/>
        <v>0</v>
      </c>
      <c r="AB33" s="2">
        <f t="shared" si="11"/>
        <v>0</v>
      </c>
      <c r="AC33" s="2">
        <f t="shared" si="11"/>
        <v>0</v>
      </c>
      <c r="AD33" s="2">
        <f t="shared" si="11"/>
        <v>0</v>
      </c>
      <c r="AE33" s="2">
        <f t="shared" si="11"/>
        <v>0</v>
      </c>
      <c r="AF33" s="2">
        <f t="shared" si="11"/>
        <v>0</v>
      </c>
      <c r="AG33" s="3">
        <f t="shared" si="11"/>
        <v>0</v>
      </c>
      <c r="AH33" s="1">
        <f t="shared" si="12"/>
        <v>0</v>
      </c>
      <c r="AI33" s="2">
        <f t="shared" si="12"/>
        <v>0</v>
      </c>
      <c r="AJ33" s="2">
        <f t="shared" si="12"/>
        <v>0</v>
      </c>
      <c r="AK33" s="2">
        <f t="shared" si="12"/>
        <v>0</v>
      </c>
      <c r="AL33" s="2">
        <f t="shared" si="12"/>
        <v>0</v>
      </c>
      <c r="AM33" s="2">
        <f t="shared" si="12"/>
        <v>0</v>
      </c>
      <c r="AN33" s="3">
        <f t="shared" si="12"/>
        <v>0</v>
      </c>
      <c r="AO33" s="1">
        <f t="shared" si="13"/>
        <v>0</v>
      </c>
      <c r="AP33" s="2">
        <f t="shared" si="13"/>
        <v>0</v>
      </c>
      <c r="AQ33" s="2">
        <f t="shared" si="13"/>
        <v>0</v>
      </c>
      <c r="AR33" s="2">
        <f t="shared" si="13"/>
        <v>0</v>
      </c>
      <c r="AS33" s="2">
        <f t="shared" si="13"/>
        <v>0</v>
      </c>
      <c r="AT33" s="2">
        <f t="shared" si="13"/>
        <v>0</v>
      </c>
      <c r="AU33" s="3">
        <f t="shared" si="13"/>
        <v>0</v>
      </c>
      <c r="AV33" s="1">
        <f t="shared" si="14"/>
        <v>0</v>
      </c>
      <c r="AW33" s="2">
        <f t="shared" si="14"/>
        <v>0</v>
      </c>
      <c r="AX33" s="2">
        <f t="shared" si="14"/>
        <v>0</v>
      </c>
      <c r="AY33" s="2">
        <f t="shared" si="14"/>
        <v>0</v>
      </c>
      <c r="AZ33" s="2">
        <f t="shared" si="14"/>
        <v>0</v>
      </c>
      <c r="BA33" s="2">
        <f t="shared" si="14"/>
        <v>0</v>
      </c>
      <c r="BB33" s="3">
        <f t="shared" si="14"/>
        <v>0</v>
      </c>
      <c r="BC33" s="1">
        <f t="shared" si="15"/>
        <v>0</v>
      </c>
      <c r="BD33" s="2">
        <f t="shared" si="15"/>
        <v>0</v>
      </c>
      <c r="BE33" s="2">
        <f t="shared" si="15"/>
        <v>0</v>
      </c>
      <c r="BF33" s="2">
        <f t="shared" si="15"/>
        <v>0</v>
      </c>
      <c r="BG33" s="2">
        <f t="shared" si="15"/>
        <v>0</v>
      </c>
      <c r="BH33" s="2">
        <f t="shared" si="15"/>
        <v>0</v>
      </c>
      <c r="BI33" s="3">
        <f t="shared" si="15"/>
        <v>0</v>
      </c>
      <c r="BJ33" s="1">
        <f t="shared" si="16"/>
        <v>0</v>
      </c>
      <c r="BK33" s="2">
        <f t="shared" si="16"/>
        <v>0</v>
      </c>
      <c r="BL33" s="2">
        <f t="shared" si="16"/>
        <v>0</v>
      </c>
      <c r="BM33" s="2">
        <f t="shared" si="16"/>
        <v>0</v>
      </c>
      <c r="BN33" s="2">
        <f t="shared" si="16"/>
        <v>0</v>
      </c>
      <c r="BO33" s="2">
        <f t="shared" si="16"/>
        <v>0</v>
      </c>
      <c r="BP33" s="3">
        <f t="shared" si="16"/>
        <v>0</v>
      </c>
      <c r="BQ33" s="1">
        <f t="shared" si="17"/>
        <v>0</v>
      </c>
      <c r="BR33" s="2">
        <f t="shared" si="17"/>
        <v>0</v>
      </c>
      <c r="BS33" s="2">
        <f t="shared" si="17"/>
        <v>0</v>
      </c>
      <c r="BT33" s="2">
        <f t="shared" si="17"/>
        <v>0</v>
      </c>
      <c r="BU33" s="2">
        <f t="shared" si="17"/>
        <v>0</v>
      </c>
      <c r="BV33" s="2">
        <f t="shared" si="17"/>
        <v>0</v>
      </c>
      <c r="BW33" s="3">
        <f t="shared" si="17"/>
        <v>0</v>
      </c>
    </row>
    <row r="34" spans="1:75" ht="21.15" customHeight="1" x14ac:dyDescent="0.25">
      <c r="A34" s="404"/>
      <c r="B34" s="41"/>
      <c r="C34" s="44"/>
      <c r="D34" s="45"/>
      <c r="E34" s="94"/>
      <c r="F34" s="486"/>
      <c r="G34" s="487"/>
      <c r="H34" s="488"/>
      <c r="I34" s="489"/>
      <c r="J34" s="48"/>
      <c r="K34" s="48"/>
      <c r="L34" s="49"/>
      <c r="M34" s="1">
        <f t="shared" si="9"/>
        <v>0</v>
      </c>
      <c r="N34" s="2">
        <f t="shared" si="9"/>
        <v>0</v>
      </c>
      <c r="O34" s="2">
        <f t="shared" si="9"/>
        <v>0</v>
      </c>
      <c r="P34" s="2">
        <f t="shared" si="9"/>
        <v>0</v>
      </c>
      <c r="Q34" s="2">
        <f t="shared" si="9"/>
        <v>0</v>
      </c>
      <c r="R34" s="2">
        <f t="shared" si="9"/>
        <v>0</v>
      </c>
      <c r="S34" s="3">
        <f t="shared" si="9"/>
        <v>0</v>
      </c>
      <c r="T34" s="1">
        <f t="shared" si="10"/>
        <v>0</v>
      </c>
      <c r="U34" s="2">
        <f t="shared" si="10"/>
        <v>0</v>
      </c>
      <c r="V34" s="2">
        <f t="shared" si="10"/>
        <v>0</v>
      </c>
      <c r="W34" s="2">
        <f t="shared" si="10"/>
        <v>0</v>
      </c>
      <c r="X34" s="2">
        <f t="shared" si="10"/>
        <v>0</v>
      </c>
      <c r="Y34" s="2">
        <f t="shared" si="10"/>
        <v>0</v>
      </c>
      <c r="Z34" s="3">
        <f t="shared" si="10"/>
        <v>0</v>
      </c>
      <c r="AA34" s="1">
        <f t="shared" si="11"/>
        <v>0</v>
      </c>
      <c r="AB34" s="2">
        <f t="shared" si="11"/>
        <v>0</v>
      </c>
      <c r="AC34" s="2">
        <f t="shared" si="11"/>
        <v>0</v>
      </c>
      <c r="AD34" s="2">
        <f t="shared" si="11"/>
        <v>0</v>
      </c>
      <c r="AE34" s="2">
        <f t="shared" si="11"/>
        <v>0</v>
      </c>
      <c r="AF34" s="2">
        <f t="shared" si="11"/>
        <v>0</v>
      </c>
      <c r="AG34" s="3">
        <f t="shared" si="11"/>
        <v>0</v>
      </c>
      <c r="AH34" s="1">
        <f t="shared" si="12"/>
        <v>0</v>
      </c>
      <c r="AI34" s="2">
        <f t="shared" si="12"/>
        <v>0</v>
      </c>
      <c r="AJ34" s="2">
        <f t="shared" si="12"/>
        <v>0</v>
      </c>
      <c r="AK34" s="2">
        <f t="shared" si="12"/>
        <v>0</v>
      </c>
      <c r="AL34" s="2">
        <f t="shared" si="12"/>
        <v>0</v>
      </c>
      <c r="AM34" s="2">
        <f t="shared" si="12"/>
        <v>0</v>
      </c>
      <c r="AN34" s="3">
        <f t="shared" si="12"/>
        <v>0</v>
      </c>
      <c r="AO34" s="1">
        <f t="shared" si="13"/>
        <v>0</v>
      </c>
      <c r="AP34" s="2">
        <f t="shared" si="13"/>
        <v>0</v>
      </c>
      <c r="AQ34" s="2">
        <f t="shared" si="13"/>
        <v>0</v>
      </c>
      <c r="AR34" s="2">
        <f t="shared" si="13"/>
        <v>0</v>
      </c>
      <c r="AS34" s="2">
        <f t="shared" si="13"/>
        <v>0</v>
      </c>
      <c r="AT34" s="2">
        <f t="shared" si="13"/>
        <v>0</v>
      </c>
      <c r="AU34" s="3">
        <f t="shared" si="13"/>
        <v>0</v>
      </c>
      <c r="AV34" s="1">
        <f t="shared" si="14"/>
        <v>0</v>
      </c>
      <c r="AW34" s="2">
        <f t="shared" si="14"/>
        <v>0</v>
      </c>
      <c r="AX34" s="2">
        <f t="shared" si="14"/>
        <v>0</v>
      </c>
      <c r="AY34" s="2">
        <f t="shared" si="14"/>
        <v>0</v>
      </c>
      <c r="AZ34" s="2">
        <f t="shared" si="14"/>
        <v>0</v>
      </c>
      <c r="BA34" s="2">
        <f t="shared" si="14"/>
        <v>0</v>
      </c>
      <c r="BB34" s="3">
        <f t="shared" si="14"/>
        <v>0</v>
      </c>
      <c r="BC34" s="1">
        <f t="shared" si="15"/>
        <v>0</v>
      </c>
      <c r="BD34" s="2">
        <f t="shared" si="15"/>
        <v>0</v>
      </c>
      <c r="BE34" s="2">
        <f t="shared" si="15"/>
        <v>0</v>
      </c>
      <c r="BF34" s="2">
        <f t="shared" si="15"/>
        <v>0</v>
      </c>
      <c r="BG34" s="2">
        <f t="shared" si="15"/>
        <v>0</v>
      </c>
      <c r="BH34" s="2">
        <f t="shared" si="15"/>
        <v>0</v>
      </c>
      <c r="BI34" s="3">
        <f t="shared" si="15"/>
        <v>0</v>
      </c>
      <c r="BJ34" s="1">
        <f t="shared" si="16"/>
        <v>0</v>
      </c>
      <c r="BK34" s="2">
        <f t="shared" si="16"/>
        <v>0</v>
      </c>
      <c r="BL34" s="2">
        <f t="shared" si="16"/>
        <v>0</v>
      </c>
      <c r="BM34" s="2">
        <f t="shared" si="16"/>
        <v>0</v>
      </c>
      <c r="BN34" s="2">
        <f t="shared" si="16"/>
        <v>0</v>
      </c>
      <c r="BO34" s="2">
        <f t="shared" si="16"/>
        <v>0</v>
      </c>
      <c r="BP34" s="3">
        <f t="shared" si="16"/>
        <v>0</v>
      </c>
      <c r="BQ34" s="1">
        <f t="shared" si="17"/>
        <v>0</v>
      </c>
      <c r="BR34" s="2">
        <f t="shared" si="17"/>
        <v>0</v>
      </c>
      <c r="BS34" s="2">
        <f t="shared" si="17"/>
        <v>0</v>
      </c>
      <c r="BT34" s="2">
        <f t="shared" si="17"/>
        <v>0</v>
      </c>
      <c r="BU34" s="2">
        <f t="shared" si="17"/>
        <v>0</v>
      </c>
      <c r="BV34" s="2">
        <f t="shared" si="17"/>
        <v>0</v>
      </c>
      <c r="BW34" s="3">
        <f t="shared" si="17"/>
        <v>0</v>
      </c>
    </row>
    <row r="35" spans="1:75" ht="21.15" customHeight="1" x14ac:dyDescent="0.25">
      <c r="A35" s="404"/>
      <c r="B35" s="41"/>
      <c r="C35" s="44"/>
      <c r="D35" s="45"/>
      <c r="E35" s="94"/>
      <c r="F35" s="486"/>
      <c r="G35" s="487"/>
      <c r="H35" s="488"/>
      <c r="I35" s="489"/>
      <c r="J35" s="48"/>
      <c r="K35" s="48"/>
      <c r="L35" s="49"/>
      <c r="M35" s="1">
        <f t="shared" si="9"/>
        <v>0</v>
      </c>
      <c r="N35" s="2">
        <f t="shared" si="9"/>
        <v>0</v>
      </c>
      <c r="O35" s="2">
        <f t="shared" si="9"/>
        <v>0</v>
      </c>
      <c r="P35" s="2">
        <f t="shared" si="9"/>
        <v>0</v>
      </c>
      <c r="Q35" s="2">
        <f t="shared" si="9"/>
        <v>0</v>
      </c>
      <c r="R35" s="2">
        <f t="shared" si="9"/>
        <v>0</v>
      </c>
      <c r="S35" s="3">
        <f t="shared" si="9"/>
        <v>0</v>
      </c>
      <c r="T35" s="1">
        <f t="shared" si="10"/>
        <v>0</v>
      </c>
      <c r="U35" s="2">
        <f t="shared" si="10"/>
        <v>0</v>
      </c>
      <c r="V35" s="2">
        <f t="shared" si="10"/>
        <v>0</v>
      </c>
      <c r="W35" s="2">
        <f t="shared" si="10"/>
        <v>0</v>
      </c>
      <c r="X35" s="2">
        <f t="shared" si="10"/>
        <v>0</v>
      </c>
      <c r="Y35" s="2">
        <f t="shared" si="10"/>
        <v>0</v>
      </c>
      <c r="Z35" s="3">
        <f t="shared" si="10"/>
        <v>0</v>
      </c>
      <c r="AA35" s="1">
        <f t="shared" si="11"/>
        <v>0</v>
      </c>
      <c r="AB35" s="2">
        <f t="shared" si="11"/>
        <v>0</v>
      </c>
      <c r="AC35" s="2">
        <f t="shared" si="11"/>
        <v>0</v>
      </c>
      <c r="AD35" s="2">
        <f t="shared" si="11"/>
        <v>0</v>
      </c>
      <c r="AE35" s="2">
        <f t="shared" si="11"/>
        <v>0</v>
      </c>
      <c r="AF35" s="2">
        <f t="shared" si="11"/>
        <v>0</v>
      </c>
      <c r="AG35" s="3">
        <f t="shared" si="11"/>
        <v>0</v>
      </c>
      <c r="AH35" s="1">
        <f t="shared" si="12"/>
        <v>0</v>
      </c>
      <c r="AI35" s="2">
        <f t="shared" si="12"/>
        <v>0</v>
      </c>
      <c r="AJ35" s="2">
        <f t="shared" si="12"/>
        <v>0</v>
      </c>
      <c r="AK35" s="2">
        <f t="shared" si="12"/>
        <v>0</v>
      </c>
      <c r="AL35" s="2">
        <f t="shared" si="12"/>
        <v>0</v>
      </c>
      <c r="AM35" s="2">
        <f t="shared" si="12"/>
        <v>0</v>
      </c>
      <c r="AN35" s="3">
        <f t="shared" si="12"/>
        <v>0</v>
      </c>
      <c r="AO35" s="1">
        <f t="shared" si="13"/>
        <v>0</v>
      </c>
      <c r="AP35" s="2">
        <f t="shared" si="13"/>
        <v>0</v>
      </c>
      <c r="AQ35" s="2">
        <f t="shared" si="13"/>
        <v>0</v>
      </c>
      <c r="AR35" s="2">
        <f t="shared" si="13"/>
        <v>0</v>
      </c>
      <c r="AS35" s="2">
        <f t="shared" si="13"/>
        <v>0</v>
      </c>
      <c r="AT35" s="2">
        <f t="shared" si="13"/>
        <v>0</v>
      </c>
      <c r="AU35" s="3">
        <f t="shared" si="13"/>
        <v>0</v>
      </c>
      <c r="AV35" s="1">
        <f t="shared" si="14"/>
        <v>0</v>
      </c>
      <c r="AW35" s="2">
        <f t="shared" si="14"/>
        <v>0</v>
      </c>
      <c r="AX35" s="2">
        <f t="shared" si="14"/>
        <v>0</v>
      </c>
      <c r="AY35" s="2">
        <f t="shared" si="14"/>
        <v>0</v>
      </c>
      <c r="AZ35" s="2">
        <f t="shared" si="14"/>
        <v>0</v>
      </c>
      <c r="BA35" s="2">
        <f t="shared" si="14"/>
        <v>0</v>
      </c>
      <c r="BB35" s="3">
        <f t="shared" si="14"/>
        <v>0</v>
      </c>
      <c r="BC35" s="1">
        <f t="shared" si="15"/>
        <v>0</v>
      </c>
      <c r="BD35" s="2">
        <f t="shared" si="15"/>
        <v>0</v>
      </c>
      <c r="BE35" s="2">
        <f t="shared" si="15"/>
        <v>0</v>
      </c>
      <c r="BF35" s="2">
        <f t="shared" si="15"/>
        <v>0</v>
      </c>
      <c r="BG35" s="2">
        <f t="shared" si="15"/>
        <v>0</v>
      </c>
      <c r="BH35" s="2">
        <f t="shared" si="15"/>
        <v>0</v>
      </c>
      <c r="BI35" s="3">
        <f t="shared" si="15"/>
        <v>0</v>
      </c>
      <c r="BJ35" s="1">
        <f t="shared" si="16"/>
        <v>0</v>
      </c>
      <c r="BK35" s="2">
        <f t="shared" si="16"/>
        <v>0</v>
      </c>
      <c r="BL35" s="2">
        <f t="shared" si="16"/>
        <v>0</v>
      </c>
      <c r="BM35" s="2">
        <f t="shared" si="16"/>
        <v>0</v>
      </c>
      <c r="BN35" s="2">
        <f t="shared" si="16"/>
        <v>0</v>
      </c>
      <c r="BO35" s="2">
        <f t="shared" si="16"/>
        <v>0</v>
      </c>
      <c r="BP35" s="3">
        <f t="shared" si="16"/>
        <v>0</v>
      </c>
      <c r="BQ35" s="1">
        <f t="shared" si="17"/>
        <v>0</v>
      </c>
      <c r="BR35" s="2">
        <f t="shared" si="17"/>
        <v>0</v>
      </c>
      <c r="BS35" s="2">
        <f t="shared" si="17"/>
        <v>0</v>
      </c>
      <c r="BT35" s="2">
        <f t="shared" si="17"/>
        <v>0</v>
      </c>
      <c r="BU35" s="2">
        <f t="shared" si="17"/>
        <v>0</v>
      </c>
      <c r="BV35" s="2">
        <f t="shared" si="17"/>
        <v>0</v>
      </c>
      <c r="BW35" s="3">
        <f t="shared" si="17"/>
        <v>0</v>
      </c>
    </row>
    <row r="36" spans="1:75" ht="21.15" customHeight="1" x14ac:dyDescent="0.25">
      <c r="A36" s="404"/>
      <c r="B36" s="41"/>
      <c r="C36" s="44"/>
      <c r="D36" s="45"/>
      <c r="E36" s="94"/>
      <c r="F36" s="486"/>
      <c r="G36" s="487"/>
      <c r="H36" s="488"/>
      <c r="I36" s="489"/>
      <c r="J36" s="48"/>
      <c r="K36" s="48"/>
      <c r="L36" s="48"/>
      <c r="M36" s="1">
        <f t="shared" si="9"/>
        <v>0</v>
      </c>
      <c r="N36" s="2">
        <f t="shared" si="9"/>
        <v>0</v>
      </c>
      <c r="O36" s="2">
        <f t="shared" si="9"/>
        <v>0</v>
      </c>
      <c r="P36" s="2">
        <f t="shared" si="9"/>
        <v>0</v>
      </c>
      <c r="Q36" s="2">
        <f t="shared" si="9"/>
        <v>0</v>
      </c>
      <c r="R36" s="2">
        <f t="shared" si="9"/>
        <v>0</v>
      </c>
      <c r="S36" s="3">
        <f t="shared" si="9"/>
        <v>0</v>
      </c>
      <c r="T36" s="1">
        <f t="shared" si="10"/>
        <v>0</v>
      </c>
      <c r="U36" s="2">
        <f t="shared" si="10"/>
        <v>0</v>
      </c>
      <c r="V36" s="2">
        <f t="shared" si="10"/>
        <v>0</v>
      </c>
      <c r="W36" s="2">
        <f t="shared" si="10"/>
        <v>0</v>
      </c>
      <c r="X36" s="2">
        <f t="shared" si="10"/>
        <v>0</v>
      </c>
      <c r="Y36" s="2">
        <f t="shared" si="10"/>
        <v>0</v>
      </c>
      <c r="Z36" s="3">
        <f t="shared" si="10"/>
        <v>0</v>
      </c>
      <c r="AA36" s="1">
        <f t="shared" si="11"/>
        <v>0</v>
      </c>
      <c r="AB36" s="2">
        <f t="shared" si="11"/>
        <v>0</v>
      </c>
      <c r="AC36" s="2">
        <f t="shared" si="11"/>
        <v>0</v>
      </c>
      <c r="AD36" s="2">
        <f t="shared" si="11"/>
        <v>0</v>
      </c>
      <c r="AE36" s="2">
        <f t="shared" si="11"/>
        <v>0</v>
      </c>
      <c r="AF36" s="2">
        <f t="shared" si="11"/>
        <v>0</v>
      </c>
      <c r="AG36" s="3">
        <f t="shared" si="11"/>
        <v>0</v>
      </c>
      <c r="AH36" s="1">
        <f t="shared" si="12"/>
        <v>0</v>
      </c>
      <c r="AI36" s="2">
        <f t="shared" si="12"/>
        <v>0</v>
      </c>
      <c r="AJ36" s="2">
        <f t="shared" si="12"/>
        <v>0</v>
      </c>
      <c r="AK36" s="2">
        <f t="shared" si="12"/>
        <v>0</v>
      </c>
      <c r="AL36" s="2">
        <f t="shared" si="12"/>
        <v>0</v>
      </c>
      <c r="AM36" s="2">
        <f t="shared" si="12"/>
        <v>0</v>
      </c>
      <c r="AN36" s="3">
        <f t="shared" si="12"/>
        <v>0</v>
      </c>
      <c r="AO36" s="1">
        <f t="shared" si="13"/>
        <v>0</v>
      </c>
      <c r="AP36" s="2">
        <f t="shared" si="13"/>
        <v>0</v>
      </c>
      <c r="AQ36" s="2">
        <f t="shared" si="13"/>
        <v>0</v>
      </c>
      <c r="AR36" s="2">
        <f t="shared" si="13"/>
        <v>0</v>
      </c>
      <c r="AS36" s="2">
        <f t="shared" si="13"/>
        <v>0</v>
      </c>
      <c r="AT36" s="2">
        <f t="shared" si="13"/>
        <v>0</v>
      </c>
      <c r="AU36" s="3">
        <f t="shared" si="13"/>
        <v>0</v>
      </c>
      <c r="AV36" s="1">
        <f t="shared" si="14"/>
        <v>0</v>
      </c>
      <c r="AW36" s="2">
        <f t="shared" si="14"/>
        <v>0</v>
      </c>
      <c r="AX36" s="2">
        <f t="shared" si="14"/>
        <v>0</v>
      </c>
      <c r="AY36" s="2">
        <f t="shared" si="14"/>
        <v>0</v>
      </c>
      <c r="AZ36" s="2">
        <f t="shared" si="14"/>
        <v>0</v>
      </c>
      <c r="BA36" s="2">
        <f t="shared" si="14"/>
        <v>0</v>
      </c>
      <c r="BB36" s="3">
        <f t="shared" si="14"/>
        <v>0</v>
      </c>
      <c r="BC36" s="1">
        <f t="shared" si="15"/>
        <v>0</v>
      </c>
      <c r="BD36" s="2">
        <f t="shared" si="15"/>
        <v>0</v>
      </c>
      <c r="BE36" s="2">
        <f t="shared" si="15"/>
        <v>0</v>
      </c>
      <c r="BF36" s="2">
        <f t="shared" si="15"/>
        <v>0</v>
      </c>
      <c r="BG36" s="2">
        <f t="shared" si="15"/>
        <v>0</v>
      </c>
      <c r="BH36" s="2">
        <f t="shared" si="15"/>
        <v>0</v>
      </c>
      <c r="BI36" s="3">
        <f t="shared" si="15"/>
        <v>0</v>
      </c>
      <c r="BJ36" s="1">
        <f t="shared" si="16"/>
        <v>0</v>
      </c>
      <c r="BK36" s="2">
        <f t="shared" si="16"/>
        <v>0</v>
      </c>
      <c r="BL36" s="2">
        <f t="shared" si="16"/>
        <v>0</v>
      </c>
      <c r="BM36" s="2">
        <f t="shared" si="16"/>
        <v>0</v>
      </c>
      <c r="BN36" s="2">
        <f t="shared" si="16"/>
        <v>0</v>
      </c>
      <c r="BO36" s="2">
        <f t="shared" si="16"/>
        <v>0</v>
      </c>
      <c r="BP36" s="3">
        <f t="shared" si="16"/>
        <v>0</v>
      </c>
      <c r="BQ36" s="1">
        <f t="shared" si="17"/>
        <v>0</v>
      </c>
      <c r="BR36" s="2">
        <f t="shared" si="17"/>
        <v>0</v>
      </c>
      <c r="BS36" s="2">
        <f t="shared" si="17"/>
        <v>0</v>
      </c>
      <c r="BT36" s="2">
        <f t="shared" si="17"/>
        <v>0</v>
      </c>
      <c r="BU36" s="2">
        <f t="shared" si="17"/>
        <v>0</v>
      </c>
      <c r="BV36" s="2">
        <f t="shared" si="17"/>
        <v>0</v>
      </c>
      <c r="BW36" s="3">
        <f t="shared" si="17"/>
        <v>0</v>
      </c>
    </row>
    <row r="37" spans="1:75" ht="21.15" customHeight="1" x14ac:dyDescent="0.25">
      <c r="A37" s="404"/>
      <c r="B37" s="41"/>
      <c r="C37" s="44"/>
      <c r="D37" s="45"/>
      <c r="E37" s="94"/>
      <c r="F37" s="486"/>
      <c r="G37" s="487"/>
      <c r="H37" s="488"/>
      <c r="I37" s="489"/>
      <c r="J37" s="48"/>
      <c r="K37" s="48"/>
      <c r="L37" s="48"/>
      <c r="M37" s="1">
        <f t="shared" si="9"/>
        <v>0</v>
      </c>
      <c r="N37" s="2">
        <f t="shared" si="9"/>
        <v>0</v>
      </c>
      <c r="O37" s="2">
        <f t="shared" si="9"/>
        <v>0</v>
      </c>
      <c r="P37" s="2">
        <f t="shared" si="9"/>
        <v>0</v>
      </c>
      <c r="Q37" s="2">
        <f t="shared" si="9"/>
        <v>0</v>
      </c>
      <c r="R37" s="2">
        <f t="shared" si="9"/>
        <v>0</v>
      </c>
      <c r="S37" s="3">
        <f t="shared" si="9"/>
        <v>0</v>
      </c>
      <c r="T37" s="1">
        <f t="shared" si="10"/>
        <v>0</v>
      </c>
      <c r="U37" s="2">
        <f t="shared" si="10"/>
        <v>0</v>
      </c>
      <c r="V37" s="2">
        <f t="shared" si="10"/>
        <v>0</v>
      </c>
      <c r="W37" s="2">
        <f t="shared" si="10"/>
        <v>0</v>
      </c>
      <c r="X37" s="2">
        <f t="shared" si="10"/>
        <v>0</v>
      </c>
      <c r="Y37" s="2">
        <f t="shared" si="10"/>
        <v>0</v>
      </c>
      <c r="Z37" s="3">
        <f t="shared" si="10"/>
        <v>0</v>
      </c>
      <c r="AA37" s="1">
        <f t="shared" si="11"/>
        <v>0</v>
      </c>
      <c r="AB37" s="2">
        <f t="shared" si="11"/>
        <v>0</v>
      </c>
      <c r="AC37" s="2">
        <f t="shared" si="11"/>
        <v>0</v>
      </c>
      <c r="AD37" s="2">
        <f t="shared" si="11"/>
        <v>0</v>
      </c>
      <c r="AE37" s="2">
        <f t="shared" si="11"/>
        <v>0</v>
      </c>
      <c r="AF37" s="2">
        <f t="shared" si="11"/>
        <v>0</v>
      </c>
      <c r="AG37" s="3">
        <f t="shared" si="11"/>
        <v>0</v>
      </c>
      <c r="AH37" s="1">
        <f t="shared" si="12"/>
        <v>0</v>
      </c>
      <c r="AI37" s="2">
        <f t="shared" si="12"/>
        <v>0</v>
      </c>
      <c r="AJ37" s="2">
        <f t="shared" si="12"/>
        <v>0</v>
      </c>
      <c r="AK37" s="2">
        <f t="shared" si="12"/>
        <v>0</v>
      </c>
      <c r="AL37" s="2">
        <f t="shared" si="12"/>
        <v>0</v>
      </c>
      <c r="AM37" s="2">
        <f t="shared" si="12"/>
        <v>0</v>
      </c>
      <c r="AN37" s="3">
        <f t="shared" si="12"/>
        <v>0</v>
      </c>
      <c r="AO37" s="1">
        <f t="shared" si="13"/>
        <v>0</v>
      </c>
      <c r="AP37" s="2">
        <f t="shared" si="13"/>
        <v>0</v>
      </c>
      <c r="AQ37" s="2">
        <f t="shared" si="13"/>
        <v>0</v>
      </c>
      <c r="AR37" s="2">
        <f t="shared" si="13"/>
        <v>0</v>
      </c>
      <c r="AS37" s="2">
        <f t="shared" si="13"/>
        <v>0</v>
      </c>
      <c r="AT37" s="2">
        <f t="shared" si="13"/>
        <v>0</v>
      </c>
      <c r="AU37" s="3">
        <f t="shared" si="13"/>
        <v>0</v>
      </c>
      <c r="AV37" s="1">
        <f t="shared" si="14"/>
        <v>0</v>
      </c>
      <c r="AW37" s="2">
        <f t="shared" si="14"/>
        <v>0</v>
      </c>
      <c r="AX37" s="2">
        <f t="shared" si="14"/>
        <v>0</v>
      </c>
      <c r="AY37" s="2">
        <f t="shared" si="14"/>
        <v>0</v>
      </c>
      <c r="AZ37" s="2">
        <f t="shared" si="14"/>
        <v>0</v>
      </c>
      <c r="BA37" s="2">
        <f t="shared" si="14"/>
        <v>0</v>
      </c>
      <c r="BB37" s="3">
        <f t="shared" si="14"/>
        <v>0</v>
      </c>
      <c r="BC37" s="1">
        <f t="shared" si="15"/>
        <v>0</v>
      </c>
      <c r="BD37" s="2">
        <f t="shared" si="15"/>
        <v>0</v>
      </c>
      <c r="BE37" s="2">
        <f t="shared" si="15"/>
        <v>0</v>
      </c>
      <c r="BF37" s="2">
        <f t="shared" si="15"/>
        <v>0</v>
      </c>
      <c r="BG37" s="2">
        <f t="shared" si="15"/>
        <v>0</v>
      </c>
      <c r="BH37" s="2">
        <f t="shared" si="15"/>
        <v>0</v>
      </c>
      <c r="BI37" s="3">
        <f t="shared" si="15"/>
        <v>0</v>
      </c>
      <c r="BJ37" s="1">
        <f t="shared" si="16"/>
        <v>0</v>
      </c>
      <c r="BK37" s="2">
        <f t="shared" si="16"/>
        <v>0</v>
      </c>
      <c r="BL37" s="2">
        <f t="shared" si="16"/>
        <v>0</v>
      </c>
      <c r="BM37" s="2">
        <f t="shared" si="16"/>
        <v>0</v>
      </c>
      <c r="BN37" s="2">
        <f t="shared" si="16"/>
        <v>0</v>
      </c>
      <c r="BO37" s="2">
        <f t="shared" si="16"/>
        <v>0</v>
      </c>
      <c r="BP37" s="3">
        <f t="shared" si="16"/>
        <v>0</v>
      </c>
      <c r="BQ37" s="1">
        <f t="shared" si="17"/>
        <v>0</v>
      </c>
      <c r="BR37" s="2">
        <f t="shared" si="17"/>
        <v>0</v>
      </c>
      <c r="BS37" s="2">
        <f t="shared" si="17"/>
        <v>0</v>
      </c>
      <c r="BT37" s="2">
        <f t="shared" si="17"/>
        <v>0</v>
      </c>
      <c r="BU37" s="2">
        <f t="shared" si="17"/>
        <v>0</v>
      </c>
      <c r="BV37" s="2">
        <f t="shared" si="17"/>
        <v>0</v>
      </c>
      <c r="BW37" s="3">
        <f t="shared" si="17"/>
        <v>0</v>
      </c>
    </row>
    <row r="38" spans="1:75" ht="21.15" customHeight="1" x14ac:dyDescent="0.25">
      <c r="B38" s="413"/>
      <c r="C38" s="44"/>
      <c r="D38" s="90"/>
      <c r="E38" s="46"/>
      <c r="F38" s="490"/>
      <c r="G38" s="489"/>
      <c r="H38" s="489"/>
      <c r="I38" s="489"/>
      <c r="J38" s="48"/>
      <c r="K38" s="48"/>
      <c r="L38" s="48"/>
      <c r="M38" s="1">
        <f t="shared" si="9"/>
        <v>0</v>
      </c>
      <c r="N38" s="2">
        <f t="shared" si="9"/>
        <v>0</v>
      </c>
      <c r="O38" s="2">
        <f t="shared" si="9"/>
        <v>0</v>
      </c>
      <c r="P38" s="2">
        <f t="shared" si="9"/>
        <v>0</v>
      </c>
      <c r="Q38" s="2">
        <f t="shared" si="9"/>
        <v>0</v>
      </c>
      <c r="R38" s="2">
        <f t="shared" si="9"/>
        <v>0</v>
      </c>
      <c r="S38" s="3">
        <f t="shared" si="9"/>
        <v>0</v>
      </c>
      <c r="T38" s="1">
        <f t="shared" si="10"/>
        <v>0</v>
      </c>
      <c r="U38" s="2">
        <f t="shared" si="10"/>
        <v>0</v>
      </c>
      <c r="V38" s="2">
        <f t="shared" si="10"/>
        <v>0</v>
      </c>
      <c r="W38" s="2">
        <f t="shared" si="10"/>
        <v>0</v>
      </c>
      <c r="X38" s="2">
        <f t="shared" si="10"/>
        <v>0</v>
      </c>
      <c r="Y38" s="2">
        <f t="shared" si="10"/>
        <v>0</v>
      </c>
      <c r="Z38" s="3">
        <f t="shared" si="10"/>
        <v>0</v>
      </c>
      <c r="AA38" s="1">
        <f t="shared" si="11"/>
        <v>0</v>
      </c>
      <c r="AB38" s="2">
        <f t="shared" si="11"/>
        <v>0</v>
      </c>
      <c r="AC38" s="2">
        <f t="shared" si="11"/>
        <v>0</v>
      </c>
      <c r="AD38" s="2">
        <f t="shared" si="11"/>
        <v>0</v>
      </c>
      <c r="AE38" s="2">
        <f t="shared" si="11"/>
        <v>0</v>
      </c>
      <c r="AF38" s="2">
        <f t="shared" si="11"/>
        <v>0</v>
      </c>
      <c r="AG38" s="3">
        <f t="shared" si="11"/>
        <v>0</v>
      </c>
      <c r="AH38" s="1">
        <f t="shared" si="12"/>
        <v>0</v>
      </c>
      <c r="AI38" s="2">
        <f t="shared" si="12"/>
        <v>0</v>
      </c>
      <c r="AJ38" s="2">
        <f t="shared" si="12"/>
        <v>0</v>
      </c>
      <c r="AK38" s="2">
        <f t="shared" si="12"/>
        <v>0</v>
      </c>
      <c r="AL38" s="2">
        <f t="shared" si="12"/>
        <v>0</v>
      </c>
      <c r="AM38" s="2">
        <f t="shared" si="12"/>
        <v>0</v>
      </c>
      <c r="AN38" s="3">
        <f t="shared" si="12"/>
        <v>0</v>
      </c>
      <c r="AO38" s="1">
        <f t="shared" si="13"/>
        <v>0</v>
      </c>
      <c r="AP38" s="2">
        <f t="shared" si="13"/>
        <v>0</v>
      </c>
      <c r="AQ38" s="2">
        <f t="shared" si="13"/>
        <v>0</v>
      </c>
      <c r="AR38" s="2">
        <f t="shared" si="13"/>
        <v>0</v>
      </c>
      <c r="AS38" s="2">
        <f t="shared" si="13"/>
        <v>0</v>
      </c>
      <c r="AT38" s="2">
        <f t="shared" si="13"/>
        <v>0</v>
      </c>
      <c r="AU38" s="3">
        <f t="shared" si="13"/>
        <v>0</v>
      </c>
      <c r="AV38" s="1">
        <f t="shared" si="14"/>
        <v>0</v>
      </c>
      <c r="AW38" s="2">
        <f t="shared" si="14"/>
        <v>0</v>
      </c>
      <c r="AX38" s="2">
        <f t="shared" si="14"/>
        <v>0</v>
      </c>
      <c r="AY38" s="2">
        <f t="shared" si="14"/>
        <v>0</v>
      </c>
      <c r="AZ38" s="2">
        <f t="shared" si="14"/>
        <v>0</v>
      </c>
      <c r="BA38" s="2">
        <f t="shared" si="14"/>
        <v>0</v>
      </c>
      <c r="BB38" s="3">
        <f t="shared" si="14"/>
        <v>0</v>
      </c>
      <c r="BC38" s="1">
        <f t="shared" si="15"/>
        <v>0</v>
      </c>
      <c r="BD38" s="2">
        <f t="shared" si="15"/>
        <v>0</v>
      </c>
      <c r="BE38" s="2">
        <f t="shared" si="15"/>
        <v>0</v>
      </c>
      <c r="BF38" s="2">
        <f t="shared" si="15"/>
        <v>0</v>
      </c>
      <c r="BG38" s="2">
        <f t="shared" si="15"/>
        <v>0</v>
      </c>
      <c r="BH38" s="2">
        <f t="shared" si="15"/>
        <v>0</v>
      </c>
      <c r="BI38" s="3">
        <f t="shared" si="15"/>
        <v>0</v>
      </c>
      <c r="BJ38" s="1">
        <f t="shared" si="16"/>
        <v>0</v>
      </c>
      <c r="BK38" s="2">
        <f t="shared" si="16"/>
        <v>0</v>
      </c>
      <c r="BL38" s="2">
        <f t="shared" si="16"/>
        <v>0</v>
      </c>
      <c r="BM38" s="2">
        <f t="shared" si="16"/>
        <v>0</v>
      </c>
      <c r="BN38" s="2">
        <f t="shared" si="16"/>
        <v>0</v>
      </c>
      <c r="BO38" s="2">
        <f t="shared" si="16"/>
        <v>0</v>
      </c>
      <c r="BP38" s="3">
        <f t="shared" si="16"/>
        <v>0</v>
      </c>
      <c r="BQ38" s="1">
        <f t="shared" si="17"/>
        <v>0</v>
      </c>
      <c r="BR38" s="2">
        <f t="shared" si="17"/>
        <v>0</v>
      </c>
      <c r="BS38" s="2">
        <f t="shared" si="17"/>
        <v>0</v>
      </c>
      <c r="BT38" s="2">
        <f t="shared" si="17"/>
        <v>0</v>
      </c>
      <c r="BU38" s="2">
        <f t="shared" si="17"/>
        <v>0</v>
      </c>
      <c r="BV38" s="2">
        <f t="shared" si="17"/>
        <v>0</v>
      </c>
      <c r="BW38" s="3">
        <f t="shared" si="17"/>
        <v>0</v>
      </c>
    </row>
    <row r="39" spans="1:75" ht="21.15" customHeight="1" x14ac:dyDescent="0.25">
      <c r="B39" s="413"/>
      <c r="C39" s="44"/>
      <c r="D39" s="90"/>
      <c r="E39" s="46"/>
      <c r="F39" s="47"/>
      <c r="G39" s="48"/>
      <c r="H39" s="48"/>
      <c r="I39" s="48"/>
      <c r="J39" s="48"/>
      <c r="K39" s="48"/>
      <c r="L39" s="49"/>
      <c r="M39" s="1">
        <f t="shared" si="9"/>
        <v>0</v>
      </c>
      <c r="N39" s="2">
        <f t="shared" si="9"/>
        <v>0</v>
      </c>
      <c r="O39" s="2">
        <f t="shared" si="9"/>
        <v>0</v>
      </c>
      <c r="P39" s="2">
        <f t="shared" si="9"/>
        <v>0</v>
      </c>
      <c r="Q39" s="2">
        <f t="shared" si="9"/>
        <v>0</v>
      </c>
      <c r="R39" s="2">
        <f t="shared" si="9"/>
        <v>0</v>
      </c>
      <c r="S39" s="3">
        <f t="shared" si="9"/>
        <v>0</v>
      </c>
      <c r="T39" s="1">
        <f t="shared" si="10"/>
        <v>0</v>
      </c>
      <c r="U39" s="2">
        <f t="shared" si="10"/>
        <v>0</v>
      </c>
      <c r="V39" s="2">
        <f t="shared" si="10"/>
        <v>0</v>
      </c>
      <c r="W39" s="2">
        <f t="shared" si="10"/>
        <v>0</v>
      </c>
      <c r="X39" s="2">
        <f t="shared" si="10"/>
        <v>0</v>
      </c>
      <c r="Y39" s="2">
        <f t="shared" si="10"/>
        <v>0</v>
      </c>
      <c r="Z39" s="3">
        <f t="shared" si="10"/>
        <v>0</v>
      </c>
      <c r="AA39" s="1">
        <f t="shared" si="11"/>
        <v>0</v>
      </c>
      <c r="AB39" s="2">
        <f t="shared" si="11"/>
        <v>0</v>
      </c>
      <c r="AC39" s="2">
        <f t="shared" si="11"/>
        <v>0</v>
      </c>
      <c r="AD39" s="2">
        <f t="shared" si="11"/>
        <v>0</v>
      </c>
      <c r="AE39" s="2">
        <f t="shared" si="11"/>
        <v>0</v>
      </c>
      <c r="AF39" s="2">
        <f t="shared" si="11"/>
        <v>0</v>
      </c>
      <c r="AG39" s="3">
        <f t="shared" si="11"/>
        <v>0</v>
      </c>
      <c r="AH39" s="1">
        <f t="shared" si="12"/>
        <v>0</v>
      </c>
      <c r="AI39" s="2">
        <f t="shared" si="12"/>
        <v>0</v>
      </c>
      <c r="AJ39" s="2">
        <f t="shared" si="12"/>
        <v>0</v>
      </c>
      <c r="AK39" s="2">
        <f t="shared" si="12"/>
        <v>0</v>
      </c>
      <c r="AL39" s="2">
        <f t="shared" si="12"/>
        <v>0</v>
      </c>
      <c r="AM39" s="2">
        <f t="shared" si="12"/>
        <v>0</v>
      </c>
      <c r="AN39" s="3">
        <f t="shared" si="12"/>
        <v>0</v>
      </c>
      <c r="AO39" s="1">
        <f t="shared" si="13"/>
        <v>0</v>
      </c>
      <c r="AP39" s="2">
        <f t="shared" si="13"/>
        <v>0</v>
      </c>
      <c r="AQ39" s="2">
        <f t="shared" si="13"/>
        <v>0</v>
      </c>
      <c r="AR39" s="2">
        <f t="shared" si="13"/>
        <v>0</v>
      </c>
      <c r="AS39" s="2">
        <f t="shared" si="13"/>
        <v>0</v>
      </c>
      <c r="AT39" s="2">
        <f t="shared" si="13"/>
        <v>0</v>
      </c>
      <c r="AU39" s="3">
        <f t="shared" si="13"/>
        <v>0</v>
      </c>
      <c r="AV39" s="1">
        <f t="shared" si="14"/>
        <v>0</v>
      </c>
      <c r="AW39" s="2">
        <f t="shared" si="14"/>
        <v>0</v>
      </c>
      <c r="AX39" s="2">
        <f t="shared" si="14"/>
        <v>0</v>
      </c>
      <c r="AY39" s="2">
        <f t="shared" si="14"/>
        <v>0</v>
      </c>
      <c r="AZ39" s="2">
        <f t="shared" si="14"/>
        <v>0</v>
      </c>
      <c r="BA39" s="2">
        <f t="shared" si="14"/>
        <v>0</v>
      </c>
      <c r="BB39" s="3">
        <f t="shared" si="14"/>
        <v>0</v>
      </c>
      <c r="BC39" s="1">
        <f t="shared" si="15"/>
        <v>0</v>
      </c>
      <c r="BD39" s="2">
        <f t="shared" si="15"/>
        <v>0</v>
      </c>
      <c r="BE39" s="2">
        <f t="shared" si="15"/>
        <v>0</v>
      </c>
      <c r="BF39" s="2">
        <f t="shared" si="15"/>
        <v>0</v>
      </c>
      <c r="BG39" s="2">
        <f t="shared" si="15"/>
        <v>0</v>
      </c>
      <c r="BH39" s="2">
        <f t="shared" si="15"/>
        <v>0</v>
      </c>
      <c r="BI39" s="3">
        <f t="shared" si="15"/>
        <v>0</v>
      </c>
      <c r="BJ39" s="1">
        <f t="shared" si="16"/>
        <v>0</v>
      </c>
      <c r="BK39" s="2">
        <f t="shared" si="16"/>
        <v>0</v>
      </c>
      <c r="BL39" s="2">
        <f t="shared" si="16"/>
        <v>0</v>
      </c>
      <c r="BM39" s="2">
        <f t="shared" si="16"/>
        <v>0</v>
      </c>
      <c r="BN39" s="2">
        <f t="shared" si="16"/>
        <v>0</v>
      </c>
      <c r="BO39" s="2">
        <f t="shared" si="16"/>
        <v>0</v>
      </c>
      <c r="BP39" s="3">
        <f t="shared" si="16"/>
        <v>0</v>
      </c>
      <c r="BQ39" s="1">
        <f t="shared" si="17"/>
        <v>0</v>
      </c>
      <c r="BR39" s="2">
        <f t="shared" si="17"/>
        <v>0</v>
      </c>
      <c r="BS39" s="2">
        <f t="shared" si="17"/>
        <v>0</v>
      </c>
      <c r="BT39" s="2">
        <f t="shared" si="17"/>
        <v>0</v>
      </c>
      <c r="BU39" s="2">
        <f t="shared" si="17"/>
        <v>0</v>
      </c>
      <c r="BV39" s="2">
        <f t="shared" si="17"/>
        <v>0</v>
      </c>
      <c r="BW39" s="3">
        <f t="shared" si="17"/>
        <v>0</v>
      </c>
    </row>
    <row r="40" spans="1:75" ht="21.15" customHeight="1" thickBot="1" x14ac:dyDescent="0.3">
      <c r="B40" s="413"/>
      <c r="C40" s="44"/>
      <c r="D40" s="90"/>
      <c r="E40" s="46"/>
      <c r="F40" s="47"/>
      <c r="G40" s="48"/>
      <c r="H40" s="48"/>
      <c r="I40" s="48"/>
      <c r="J40" s="48"/>
      <c r="K40" s="48"/>
      <c r="L40" s="59"/>
      <c r="M40" s="1">
        <f t="shared" ref="M40:S40" si="18">IF($D40="p",F40,0)</f>
        <v>0</v>
      </c>
      <c r="N40" s="2">
        <f t="shared" si="18"/>
        <v>0</v>
      </c>
      <c r="O40" s="2">
        <f t="shared" si="18"/>
        <v>0</v>
      </c>
      <c r="P40" s="2">
        <f t="shared" si="18"/>
        <v>0</v>
      </c>
      <c r="Q40" s="2">
        <f t="shared" si="18"/>
        <v>0</v>
      </c>
      <c r="R40" s="2">
        <f t="shared" si="18"/>
        <v>0</v>
      </c>
      <c r="S40" s="3">
        <f t="shared" si="18"/>
        <v>0</v>
      </c>
      <c r="T40" s="1">
        <f t="shared" ref="T40:Z40" si="19">IF($E40="crd",F40,0)</f>
        <v>0</v>
      </c>
      <c r="U40" s="2">
        <f t="shared" si="19"/>
        <v>0</v>
      </c>
      <c r="V40" s="2">
        <f t="shared" si="19"/>
        <v>0</v>
      </c>
      <c r="W40" s="2">
        <f t="shared" si="19"/>
        <v>0</v>
      </c>
      <c r="X40" s="2">
        <f t="shared" si="19"/>
        <v>0</v>
      </c>
      <c r="Y40" s="2">
        <f t="shared" si="19"/>
        <v>0</v>
      </c>
      <c r="Z40" s="3">
        <f t="shared" si="19"/>
        <v>0</v>
      </c>
      <c r="AA40" s="1">
        <f t="shared" ref="AA40:AG40" si="20">IF($E40="n",F40,0)</f>
        <v>0</v>
      </c>
      <c r="AB40" s="2">
        <f t="shared" si="20"/>
        <v>0</v>
      </c>
      <c r="AC40" s="2">
        <f t="shared" si="20"/>
        <v>0</v>
      </c>
      <c r="AD40" s="2">
        <f t="shared" si="20"/>
        <v>0</v>
      </c>
      <c r="AE40" s="2">
        <f t="shared" si="20"/>
        <v>0</v>
      </c>
      <c r="AF40" s="2">
        <f t="shared" si="20"/>
        <v>0</v>
      </c>
      <c r="AG40" s="3">
        <f t="shared" si="20"/>
        <v>0</v>
      </c>
      <c r="AH40" s="1">
        <f t="shared" ref="AH40:AN40" si="21">IF($E40="ACQ",F40,0)</f>
        <v>0</v>
      </c>
      <c r="AI40" s="2">
        <f t="shared" si="21"/>
        <v>0</v>
      </c>
      <c r="AJ40" s="2">
        <f t="shared" si="21"/>
        <v>0</v>
      </c>
      <c r="AK40" s="2">
        <f t="shared" si="21"/>
        <v>0</v>
      </c>
      <c r="AL40" s="2">
        <f t="shared" si="21"/>
        <v>0</v>
      </c>
      <c r="AM40" s="2">
        <f t="shared" si="21"/>
        <v>0</v>
      </c>
      <c r="AN40" s="3">
        <f t="shared" si="21"/>
        <v>0</v>
      </c>
      <c r="AO40" s="1">
        <f t="shared" ref="AO40:AU40" si="22">IF($D40="a",F40,0)</f>
        <v>0</v>
      </c>
      <c r="AP40" s="2">
        <f t="shared" si="22"/>
        <v>0</v>
      </c>
      <c r="AQ40" s="2">
        <f t="shared" si="22"/>
        <v>0</v>
      </c>
      <c r="AR40" s="2">
        <f t="shared" si="22"/>
        <v>0</v>
      </c>
      <c r="AS40" s="2">
        <f t="shared" si="22"/>
        <v>0</v>
      </c>
      <c r="AT40" s="2">
        <f t="shared" si="22"/>
        <v>0</v>
      </c>
      <c r="AU40" s="3">
        <f t="shared" si="22"/>
        <v>0</v>
      </c>
      <c r="AV40" s="1">
        <f t="shared" ref="AV40:BB40" si="23">IF($D40="R",F40,0)</f>
        <v>0</v>
      </c>
      <c r="AW40" s="2">
        <f t="shared" si="23"/>
        <v>0</v>
      </c>
      <c r="AX40" s="2">
        <f t="shared" si="23"/>
        <v>0</v>
      </c>
      <c r="AY40" s="2">
        <f t="shared" si="23"/>
        <v>0</v>
      </c>
      <c r="AZ40" s="2">
        <f t="shared" si="23"/>
        <v>0</v>
      </c>
      <c r="BA40" s="2">
        <f t="shared" si="23"/>
        <v>0</v>
      </c>
      <c r="BB40" s="3">
        <f t="shared" si="23"/>
        <v>0</v>
      </c>
      <c r="BC40" s="1">
        <f t="shared" ref="BC40:BI40" si="24">IF($D40="C",F40,0)</f>
        <v>0</v>
      </c>
      <c r="BD40" s="2">
        <f t="shared" si="24"/>
        <v>0</v>
      </c>
      <c r="BE40" s="2">
        <f t="shared" si="24"/>
        <v>0</v>
      </c>
      <c r="BF40" s="2">
        <f t="shared" si="24"/>
        <v>0</v>
      </c>
      <c r="BG40" s="2">
        <f t="shared" si="24"/>
        <v>0</v>
      </c>
      <c r="BH40" s="2">
        <f t="shared" si="24"/>
        <v>0</v>
      </c>
      <c r="BI40" s="3">
        <f t="shared" si="24"/>
        <v>0</v>
      </c>
      <c r="BJ40" s="1">
        <f t="shared" ref="BJ40:BP40" si="25">IF($D40="D",F40,0)</f>
        <v>0</v>
      </c>
      <c r="BK40" s="2">
        <f t="shared" si="25"/>
        <v>0</v>
      </c>
      <c r="BL40" s="2">
        <f t="shared" si="25"/>
        <v>0</v>
      </c>
      <c r="BM40" s="2">
        <f t="shared" si="25"/>
        <v>0</v>
      </c>
      <c r="BN40" s="2">
        <f t="shared" si="25"/>
        <v>0</v>
      </c>
      <c r="BO40" s="2">
        <f t="shared" si="25"/>
        <v>0</v>
      </c>
      <c r="BP40" s="3">
        <f t="shared" si="25"/>
        <v>0</v>
      </c>
      <c r="BQ40" s="1">
        <f t="shared" ref="BQ40:BW40" si="26">IF($D40="E",F40,0)</f>
        <v>0</v>
      </c>
      <c r="BR40" s="2">
        <f t="shared" si="26"/>
        <v>0</v>
      </c>
      <c r="BS40" s="2">
        <f t="shared" si="26"/>
        <v>0</v>
      </c>
      <c r="BT40" s="2">
        <f t="shared" si="26"/>
        <v>0</v>
      </c>
      <c r="BU40" s="2">
        <f t="shared" si="26"/>
        <v>0</v>
      </c>
      <c r="BV40" s="2">
        <f t="shared" si="26"/>
        <v>0</v>
      </c>
      <c r="BW40" s="3">
        <f t="shared" si="26"/>
        <v>0</v>
      </c>
    </row>
    <row r="41" spans="1:75" ht="18.75" customHeight="1" thickBot="1" x14ac:dyDescent="0.3">
      <c r="B41" s="414"/>
      <c r="C41" s="61" t="s">
        <v>10</v>
      </c>
      <c r="D41" s="277"/>
      <c r="E41" s="63"/>
      <c r="F41" s="4">
        <f t="shared" ref="F41:BQ41" si="27">SUM(F8:F40)</f>
        <v>0</v>
      </c>
      <c r="G41" s="5">
        <f t="shared" si="27"/>
        <v>2694</v>
      </c>
      <c r="H41" s="5">
        <f t="shared" si="27"/>
        <v>3</v>
      </c>
      <c r="I41" s="5">
        <f t="shared" si="27"/>
        <v>0</v>
      </c>
      <c r="J41" s="5">
        <f t="shared" si="27"/>
        <v>0</v>
      </c>
      <c r="K41" s="5">
        <f t="shared" si="27"/>
        <v>0</v>
      </c>
      <c r="L41" s="6">
        <f t="shared" si="27"/>
        <v>0</v>
      </c>
      <c r="M41" s="4">
        <f t="shared" si="27"/>
        <v>0</v>
      </c>
      <c r="N41" s="5">
        <f t="shared" si="27"/>
        <v>2694</v>
      </c>
      <c r="O41" s="5">
        <f t="shared" si="27"/>
        <v>3</v>
      </c>
      <c r="P41" s="5">
        <f t="shared" si="27"/>
        <v>0</v>
      </c>
      <c r="Q41" s="5">
        <f t="shared" si="27"/>
        <v>0</v>
      </c>
      <c r="R41" s="5">
        <f t="shared" si="27"/>
        <v>0</v>
      </c>
      <c r="S41" s="6">
        <f t="shared" si="27"/>
        <v>0</v>
      </c>
      <c r="T41" s="4">
        <f t="shared" si="27"/>
        <v>0</v>
      </c>
      <c r="U41" s="5">
        <f t="shared" si="27"/>
        <v>2274</v>
      </c>
      <c r="V41" s="5">
        <f t="shared" si="27"/>
        <v>3</v>
      </c>
      <c r="W41" s="5">
        <f t="shared" si="27"/>
        <v>0</v>
      </c>
      <c r="X41" s="5">
        <f t="shared" si="27"/>
        <v>0</v>
      </c>
      <c r="Y41" s="5">
        <f t="shared" si="27"/>
        <v>0</v>
      </c>
      <c r="Z41" s="6">
        <f t="shared" si="27"/>
        <v>0</v>
      </c>
      <c r="AA41" s="4">
        <f t="shared" si="27"/>
        <v>0</v>
      </c>
      <c r="AB41" s="5">
        <f t="shared" si="27"/>
        <v>0</v>
      </c>
      <c r="AC41" s="5">
        <f t="shared" si="27"/>
        <v>0</v>
      </c>
      <c r="AD41" s="5">
        <f t="shared" si="27"/>
        <v>0</v>
      </c>
      <c r="AE41" s="5">
        <f t="shared" si="27"/>
        <v>0</v>
      </c>
      <c r="AF41" s="5">
        <f t="shared" si="27"/>
        <v>0</v>
      </c>
      <c r="AG41" s="6">
        <f t="shared" si="27"/>
        <v>0</v>
      </c>
      <c r="AH41" s="4">
        <f t="shared" si="27"/>
        <v>0</v>
      </c>
      <c r="AI41" s="5">
        <f t="shared" si="27"/>
        <v>420</v>
      </c>
      <c r="AJ41" s="5">
        <f t="shared" si="27"/>
        <v>0</v>
      </c>
      <c r="AK41" s="5">
        <f t="shared" si="27"/>
        <v>0</v>
      </c>
      <c r="AL41" s="5">
        <f t="shared" si="27"/>
        <v>0</v>
      </c>
      <c r="AM41" s="5">
        <f t="shared" si="27"/>
        <v>0</v>
      </c>
      <c r="AN41" s="6">
        <f t="shared" si="27"/>
        <v>0</v>
      </c>
      <c r="AO41" s="4">
        <f t="shared" si="27"/>
        <v>0</v>
      </c>
      <c r="AP41" s="5">
        <f t="shared" si="27"/>
        <v>0</v>
      </c>
      <c r="AQ41" s="5">
        <f t="shared" si="27"/>
        <v>0</v>
      </c>
      <c r="AR41" s="5">
        <f t="shared" si="27"/>
        <v>0</v>
      </c>
      <c r="AS41" s="5">
        <f t="shared" si="27"/>
        <v>0</v>
      </c>
      <c r="AT41" s="5">
        <f t="shared" si="27"/>
        <v>0</v>
      </c>
      <c r="AU41" s="6">
        <f t="shared" si="27"/>
        <v>0</v>
      </c>
      <c r="AV41" s="4">
        <f t="shared" si="27"/>
        <v>0</v>
      </c>
      <c r="AW41" s="5">
        <f t="shared" si="27"/>
        <v>0</v>
      </c>
      <c r="AX41" s="5">
        <f t="shared" si="27"/>
        <v>0</v>
      </c>
      <c r="AY41" s="5">
        <f t="shared" si="27"/>
        <v>0</v>
      </c>
      <c r="AZ41" s="5">
        <f t="shared" si="27"/>
        <v>0</v>
      </c>
      <c r="BA41" s="5">
        <f t="shared" si="27"/>
        <v>0</v>
      </c>
      <c r="BB41" s="6">
        <f t="shared" si="27"/>
        <v>0</v>
      </c>
      <c r="BC41" s="4">
        <f t="shared" si="27"/>
        <v>0</v>
      </c>
      <c r="BD41" s="5">
        <f t="shared" si="27"/>
        <v>0</v>
      </c>
      <c r="BE41" s="5">
        <f t="shared" si="27"/>
        <v>0</v>
      </c>
      <c r="BF41" s="5">
        <f t="shared" si="27"/>
        <v>0</v>
      </c>
      <c r="BG41" s="5">
        <f t="shared" si="27"/>
        <v>0</v>
      </c>
      <c r="BH41" s="5">
        <f t="shared" si="27"/>
        <v>0</v>
      </c>
      <c r="BI41" s="6">
        <f t="shared" si="27"/>
        <v>0</v>
      </c>
      <c r="BJ41" s="4">
        <f t="shared" si="27"/>
        <v>0</v>
      </c>
      <c r="BK41" s="5">
        <f t="shared" si="27"/>
        <v>0</v>
      </c>
      <c r="BL41" s="5">
        <f t="shared" si="27"/>
        <v>0</v>
      </c>
      <c r="BM41" s="5">
        <f t="shared" si="27"/>
        <v>0</v>
      </c>
      <c r="BN41" s="5">
        <f t="shared" si="27"/>
        <v>0</v>
      </c>
      <c r="BO41" s="5">
        <f t="shared" si="27"/>
        <v>0</v>
      </c>
      <c r="BP41" s="6">
        <f t="shared" si="27"/>
        <v>0</v>
      </c>
      <c r="BQ41" s="4">
        <f t="shared" si="27"/>
        <v>0</v>
      </c>
      <c r="BR41" s="5">
        <f t="shared" ref="BR41:BW41" si="28">SUM(BR8:BR40)</f>
        <v>0</v>
      </c>
      <c r="BS41" s="5">
        <f t="shared" si="28"/>
        <v>0</v>
      </c>
      <c r="BT41" s="5">
        <f t="shared" si="28"/>
        <v>0</v>
      </c>
      <c r="BU41" s="5">
        <f t="shared" si="28"/>
        <v>0</v>
      </c>
      <c r="BV41" s="5">
        <f t="shared" si="28"/>
        <v>0</v>
      </c>
      <c r="BW41" s="6">
        <f t="shared" si="28"/>
        <v>0</v>
      </c>
    </row>
    <row r="42" spans="1:75" ht="24" customHeight="1" x14ac:dyDescent="0.25">
      <c r="B42" s="410"/>
      <c r="C42" s="64" t="s">
        <v>11</v>
      </c>
      <c r="D42" s="370"/>
      <c r="E42" s="29"/>
      <c r="F42" s="66">
        <f t="shared" ref="F42:K42" si="29">SUM(F6-F41)</f>
        <v>86</v>
      </c>
      <c r="G42" s="38">
        <f t="shared" si="29"/>
        <v>34901</v>
      </c>
      <c r="H42" s="38">
        <f t="shared" si="29"/>
        <v>540</v>
      </c>
      <c r="I42" s="38">
        <f t="shared" si="29"/>
        <v>15</v>
      </c>
      <c r="J42" s="38">
        <f>SUM(J6-J41)</f>
        <v>0</v>
      </c>
      <c r="K42" s="38">
        <f t="shared" si="29"/>
        <v>15</v>
      </c>
      <c r="L42" s="38">
        <f>SUM(L6-L41)</f>
        <v>0</v>
      </c>
    </row>
    <row r="43" spans="1:75" ht="24" customHeight="1" thickBot="1" x14ac:dyDescent="0.3">
      <c r="B43" s="412"/>
      <c r="C43" s="68" t="s">
        <v>9</v>
      </c>
      <c r="D43" s="371"/>
      <c r="E43" s="34"/>
      <c r="F43" s="37">
        <f t="shared" ref="F43:L43" si="30">F7-M41</f>
        <v>0</v>
      </c>
      <c r="G43" s="39">
        <f>G7-N41</f>
        <v>-1356</v>
      </c>
      <c r="H43" s="39">
        <f>H7-O41</f>
        <v>-2</v>
      </c>
      <c r="I43" s="39">
        <f t="shared" si="30"/>
        <v>0</v>
      </c>
      <c r="J43" s="39">
        <f t="shared" si="30"/>
        <v>0</v>
      </c>
      <c r="K43" s="39">
        <f t="shared" si="30"/>
        <v>0</v>
      </c>
      <c r="L43" s="39">
        <f t="shared" si="30"/>
        <v>0</v>
      </c>
    </row>
    <row r="44" spans="1:75" ht="3.75" customHeight="1" thickBot="1" x14ac:dyDescent="0.3">
      <c r="B44" s="415"/>
      <c r="C44" s="61"/>
      <c r="D44" s="277"/>
      <c r="E44" s="63"/>
      <c r="F44" s="72"/>
      <c r="G44" s="73"/>
      <c r="H44" s="72"/>
      <c r="I44" s="72"/>
      <c r="J44" s="74"/>
      <c r="K44" s="72"/>
      <c r="L44" s="73"/>
      <c r="M44" s="248"/>
      <c r="N44" s="248"/>
      <c r="O44" s="248"/>
      <c r="P44" s="248"/>
      <c r="Q44" s="248"/>
      <c r="R44" s="248"/>
      <c r="S44" s="248"/>
      <c r="T44" s="248"/>
      <c r="U44" s="248"/>
      <c r="V44" s="248"/>
      <c r="W44" s="248"/>
      <c r="X44" s="248"/>
      <c r="Y44" s="248"/>
      <c r="Z44" s="248"/>
      <c r="AA44" s="248"/>
      <c r="AB44" s="248"/>
      <c r="AC44" s="248"/>
      <c r="AD44" s="248"/>
      <c r="AE44" s="248"/>
      <c r="AF44" s="248"/>
      <c r="AG44" s="248"/>
      <c r="AH44" s="248"/>
      <c r="AI44" s="248"/>
      <c r="AJ44" s="248"/>
      <c r="AK44" s="248"/>
      <c r="AL44" s="248"/>
      <c r="AM44" s="248"/>
      <c r="AN44" s="248"/>
      <c r="AO44" s="248"/>
      <c r="AP44" s="248"/>
      <c r="AQ44" s="248"/>
      <c r="AR44" s="248"/>
      <c r="AS44" s="248"/>
      <c r="AT44" s="248"/>
      <c r="AU44" s="248"/>
      <c r="AV44" s="248"/>
      <c r="AW44" s="248"/>
      <c r="AX44" s="248"/>
      <c r="AY44" s="248"/>
      <c r="AZ44" s="248"/>
      <c r="BA44" s="248"/>
      <c r="BB44" s="248"/>
      <c r="BC44" s="248"/>
      <c r="BD44" s="248"/>
      <c r="BE44" s="248"/>
      <c r="BF44" s="248"/>
      <c r="BG44" s="248"/>
      <c r="BH44" s="248"/>
      <c r="BI44" s="248"/>
      <c r="BJ44" s="248"/>
      <c r="BK44" s="248"/>
      <c r="BL44" s="248"/>
      <c r="BM44" s="248"/>
      <c r="BN44" s="248"/>
      <c r="BO44" s="248"/>
      <c r="BP44" s="248"/>
      <c r="BQ44" s="248"/>
      <c r="BR44" s="248"/>
      <c r="BS44" s="248"/>
      <c r="BT44" s="248"/>
      <c r="BU44" s="248"/>
      <c r="BV44" s="248"/>
      <c r="BW44" s="248"/>
    </row>
    <row r="45" spans="1:75" ht="18" customHeight="1" x14ac:dyDescent="0.25">
      <c r="B45" s="410"/>
      <c r="C45" s="64" t="s">
        <v>55</v>
      </c>
      <c r="D45" s="401" t="s">
        <v>46</v>
      </c>
      <c r="E45" s="30"/>
      <c r="F45" s="31">
        <f>+AO41</f>
        <v>0</v>
      </c>
      <c r="G45" s="76">
        <f t="shared" ref="G45:L45" si="31">+AP41</f>
        <v>0</v>
      </c>
      <c r="H45" s="76">
        <f t="shared" si="31"/>
        <v>0</v>
      </c>
      <c r="I45" s="76">
        <f t="shared" si="31"/>
        <v>0</v>
      </c>
      <c r="J45" s="76">
        <f t="shared" si="31"/>
        <v>0</v>
      </c>
      <c r="K45" s="76">
        <f t="shared" si="31"/>
        <v>0</v>
      </c>
      <c r="L45" s="77">
        <f t="shared" si="31"/>
        <v>0</v>
      </c>
    </row>
    <row r="46" spans="1:75" ht="18" customHeight="1" x14ac:dyDescent="0.25">
      <c r="B46" s="416"/>
      <c r="C46" s="79" t="s">
        <v>114</v>
      </c>
      <c r="D46" s="372" t="s">
        <v>60</v>
      </c>
      <c r="E46" s="81"/>
      <c r="F46" s="47">
        <f>+AV41</f>
        <v>0</v>
      </c>
      <c r="G46" s="82">
        <f t="shared" ref="G46:L46" si="32">+AW41</f>
        <v>0</v>
      </c>
      <c r="H46" s="82">
        <f t="shared" si="32"/>
        <v>0</v>
      </c>
      <c r="I46" s="82">
        <f t="shared" si="32"/>
        <v>0</v>
      </c>
      <c r="J46" s="82">
        <f t="shared" si="32"/>
        <v>0</v>
      </c>
      <c r="K46" s="82">
        <f t="shared" si="32"/>
        <v>0</v>
      </c>
      <c r="L46" s="49">
        <f t="shared" si="32"/>
        <v>0</v>
      </c>
    </row>
    <row r="47" spans="1:75" ht="18" customHeight="1" x14ac:dyDescent="0.25">
      <c r="B47" s="416"/>
      <c r="C47" s="79" t="s">
        <v>56</v>
      </c>
      <c r="D47" s="372" t="s">
        <v>61</v>
      </c>
      <c r="E47" s="81"/>
      <c r="F47" s="47">
        <f>+BC41</f>
        <v>0</v>
      </c>
      <c r="G47" s="82">
        <f t="shared" ref="G47:L47" si="33">+BD41</f>
        <v>0</v>
      </c>
      <c r="H47" s="82">
        <f t="shared" si="33"/>
        <v>0</v>
      </c>
      <c r="I47" s="82">
        <f t="shared" si="33"/>
        <v>0</v>
      </c>
      <c r="J47" s="82">
        <f t="shared" si="33"/>
        <v>0</v>
      </c>
      <c r="K47" s="82">
        <f t="shared" si="33"/>
        <v>0</v>
      </c>
      <c r="L47" s="49">
        <f t="shared" si="33"/>
        <v>0</v>
      </c>
    </row>
    <row r="48" spans="1:75" ht="18" customHeight="1" x14ac:dyDescent="0.25">
      <c r="B48" s="416"/>
      <c r="C48" s="79" t="s">
        <v>57</v>
      </c>
      <c r="D48" s="372" t="s">
        <v>63</v>
      </c>
      <c r="E48" s="81"/>
      <c r="F48" s="47">
        <f>+BJ41</f>
        <v>0</v>
      </c>
      <c r="G48" s="82">
        <f t="shared" ref="G48:L48" si="34">+BK41</f>
        <v>0</v>
      </c>
      <c r="H48" s="82">
        <f t="shared" si="34"/>
        <v>0</v>
      </c>
      <c r="I48" s="82">
        <f t="shared" si="34"/>
        <v>0</v>
      </c>
      <c r="J48" s="82">
        <f t="shared" si="34"/>
        <v>0</v>
      </c>
      <c r="K48" s="82">
        <f t="shared" si="34"/>
        <v>0</v>
      </c>
      <c r="L48" s="49">
        <f t="shared" si="34"/>
        <v>0</v>
      </c>
    </row>
    <row r="49" spans="2:12" ht="18.600000000000001" thickBot="1" x14ac:dyDescent="0.3">
      <c r="B49" s="417"/>
      <c r="C49" s="84" t="s">
        <v>58</v>
      </c>
      <c r="D49" s="373" t="s">
        <v>62</v>
      </c>
      <c r="E49" s="86"/>
      <c r="F49" s="87">
        <f>+BQ41</f>
        <v>0</v>
      </c>
      <c r="G49" s="88">
        <f t="shared" ref="G49:L49" si="35">+BR41</f>
        <v>0</v>
      </c>
      <c r="H49" s="88">
        <f t="shared" si="35"/>
        <v>0</v>
      </c>
      <c r="I49" s="88">
        <f t="shared" si="35"/>
        <v>0</v>
      </c>
      <c r="J49" s="88">
        <f t="shared" si="35"/>
        <v>0</v>
      </c>
      <c r="K49" s="88">
        <f t="shared" si="35"/>
        <v>0</v>
      </c>
      <c r="L49" s="89">
        <f t="shared" si="35"/>
        <v>0</v>
      </c>
    </row>
    <row r="50" spans="2:12" ht="15" x14ac:dyDescent="0.25">
      <c r="B50" s="476"/>
      <c r="C50" s="477"/>
      <c r="D50" s="478"/>
      <c r="E50" s="477"/>
      <c r="F50" s="477"/>
      <c r="G50" s="477"/>
      <c r="H50" s="477"/>
      <c r="I50" s="479"/>
      <c r="J50" s="479"/>
      <c r="K50" s="479"/>
      <c r="L50" s="480"/>
    </row>
    <row r="51" spans="2:12" ht="15.6" thickBot="1" x14ac:dyDescent="0.3">
      <c r="B51" s="481"/>
      <c r="C51" s="482"/>
      <c r="D51" s="483"/>
      <c r="E51" s="482"/>
      <c r="F51" s="482"/>
      <c r="G51" s="482"/>
      <c r="H51" s="482"/>
      <c r="I51" s="484"/>
      <c r="J51" s="484"/>
      <c r="K51" s="484"/>
      <c r="L51" s="485"/>
    </row>
    <row r="52" spans="2:12" ht="13.2" x14ac:dyDescent="0.25">
      <c r="B52" s="418"/>
      <c r="C52" s="243"/>
      <c r="D52" s="374"/>
      <c r="E52" s="253"/>
      <c r="F52" s="253"/>
      <c r="G52" s="253"/>
      <c r="H52" s="253"/>
      <c r="I52" s="230"/>
      <c r="J52" s="230"/>
      <c r="K52" s="230"/>
      <c r="L52" s="230"/>
    </row>
    <row r="53" spans="2:12" ht="13.2" x14ac:dyDescent="0.25">
      <c r="B53" s="418"/>
      <c r="C53" s="243"/>
      <c r="D53" s="374"/>
      <c r="E53" s="253"/>
      <c r="F53" s="253"/>
      <c r="G53" s="253"/>
      <c r="H53" s="253"/>
      <c r="I53" s="230"/>
      <c r="J53" s="230"/>
      <c r="K53" s="230"/>
      <c r="L53" s="230"/>
    </row>
    <row r="54" spans="2:12" ht="13.2" x14ac:dyDescent="0.25">
      <c r="B54" s="418"/>
      <c r="C54" s="243"/>
      <c r="D54" s="374"/>
      <c r="E54" s="253"/>
      <c r="F54" s="253"/>
      <c r="G54" s="253"/>
      <c r="H54" s="253"/>
      <c r="I54" s="230"/>
      <c r="J54" s="230"/>
      <c r="K54" s="230"/>
      <c r="L54" s="230"/>
    </row>
    <row r="55" spans="2:12" ht="13.2" x14ac:dyDescent="0.25">
      <c r="B55" s="418"/>
      <c r="C55" s="243"/>
      <c r="D55" s="374"/>
      <c r="E55" s="253"/>
      <c r="F55" s="253"/>
      <c r="G55" s="253"/>
      <c r="H55" s="253"/>
      <c r="I55" s="230"/>
      <c r="J55" s="230"/>
      <c r="K55" s="230"/>
      <c r="L55" s="230"/>
    </row>
    <row r="56" spans="2:12" ht="13.2" x14ac:dyDescent="0.25">
      <c r="B56" s="418"/>
      <c r="C56" s="243"/>
      <c r="D56" s="374"/>
      <c r="E56" s="253"/>
      <c r="F56" s="253"/>
      <c r="G56" s="253"/>
      <c r="H56" s="253"/>
      <c r="I56" s="230"/>
      <c r="J56" s="230"/>
      <c r="K56" s="230"/>
      <c r="L56" s="230"/>
    </row>
    <row r="57" spans="2:12" ht="13.2" x14ac:dyDescent="0.25">
      <c r="B57" s="418"/>
      <c r="C57" s="243"/>
      <c r="D57" s="374"/>
      <c r="E57" s="253"/>
      <c r="F57" s="253"/>
      <c r="G57" s="253"/>
      <c r="H57" s="253"/>
      <c r="I57" s="230"/>
      <c r="J57" s="230"/>
      <c r="K57" s="230"/>
      <c r="L57" s="230"/>
    </row>
    <row r="58" spans="2:12" ht="13.2" x14ac:dyDescent="0.25">
      <c r="B58" s="418"/>
      <c r="C58" s="243"/>
      <c r="D58" s="374"/>
      <c r="E58" s="253"/>
      <c r="F58" s="253"/>
      <c r="G58" s="253"/>
      <c r="H58" s="253"/>
      <c r="I58" s="230"/>
      <c r="J58" s="230"/>
      <c r="K58" s="230"/>
      <c r="L58" s="230"/>
    </row>
    <row r="59" spans="2:12" ht="13.2" x14ac:dyDescent="0.25">
      <c r="B59" s="418"/>
      <c r="C59" s="243"/>
      <c r="D59" s="374"/>
      <c r="E59" s="253"/>
      <c r="F59" s="253"/>
      <c r="G59" s="253"/>
      <c r="H59" s="253"/>
      <c r="I59" s="230"/>
      <c r="J59" s="230"/>
      <c r="K59" s="230"/>
      <c r="L59" s="230"/>
    </row>
    <row r="60" spans="2:12" ht="13.2" x14ac:dyDescent="0.25">
      <c r="B60" s="418"/>
      <c r="C60" s="243"/>
      <c r="D60" s="374"/>
      <c r="E60" s="253"/>
      <c r="F60" s="253"/>
      <c r="G60" s="253"/>
      <c r="H60" s="253"/>
      <c r="I60" s="230"/>
      <c r="J60" s="230"/>
      <c r="K60" s="230"/>
      <c r="L60" s="230"/>
    </row>
    <row r="61" spans="2:12" ht="13.2" x14ac:dyDescent="0.25">
      <c r="B61" s="418"/>
      <c r="C61" s="243"/>
      <c r="D61" s="374"/>
      <c r="E61" s="253"/>
      <c r="F61" s="253"/>
      <c r="G61" s="253"/>
      <c r="H61" s="253"/>
      <c r="I61" s="230"/>
      <c r="J61" s="230"/>
      <c r="K61" s="230"/>
      <c r="L61" s="230"/>
    </row>
    <row r="62" spans="2:12" ht="13.2" x14ac:dyDescent="0.25">
      <c r="B62" s="418"/>
      <c r="C62" s="243"/>
      <c r="D62" s="374"/>
      <c r="E62" s="253"/>
      <c r="F62" s="253"/>
      <c r="G62" s="253"/>
      <c r="H62" s="253"/>
      <c r="I62" s="230"/>
      <c r="J62" s="230"/>
      <c r="K62" s="230"/>
      <c r="L62" s="230"/>
    </row>
    <row r="63" spans="2:12" ht="13.2" x14ac:dyDescent="0.25">
      <c r="B63" s="418"/>
      <c r="C63" s="243"/>
      <c r="D63" s="374"/>
      <c r="E63" s="253"/>
      <c r="F63" s="253"/>
      <c r="G63" s="253"/>
      <c r="H63" s="253"/>
      <c r="I63" s="230"/>
      <c r="J63" s="230"/>
      <c r="K63" s="230"/>
      <c r="L63" s="230"/>
    </row>
    <row r="64" spans="2:12" ht="13.2" x14ac:dyDescent="0.25">
      <c r="B64" s="418"/>
      <c r="C64" s="243"/>
      <c r="D64" s="374"/>
      <c r="E64" s="253"/>
      <c r="F64" s="253"/>
      <c r="G64" s="253"/>
      <c r="H64" s="253"/>
      <c r="I64" s="230"/>
      <c r="J64" s="230"/>
      <c r="K64" s="230"/>
      <c r="L64" s="230"/>
    </row>
    <row r="65" spans="2:12" ht="13.2" x14ac:dyDescent="0.25">
      <c r="B65" s="418"/>
      <c r="C65" s="243"/>
      <c r="D65" s="374"/>
      <c r="E65" s="253"/>
      <c r="F65" s="253"/>
      <c r="G65" s="253"/>
      <c r="H65" s="253"/>
      <c r="I65" s="230"/>
      <c r="J65" s="230"/>
      <c r="K65" s="230"/>
      <c r="L65" s="230"/>
    </row>
    <row r="66" spans="2:12" ht="13.2" x14ac:dyDescent="0.25">
      <c r="B66" s="418"/>
      <c r="C66" s="243"/>
      <c r="D66" s="374"/>
      <c r="E66" s="243"/>
      <c r="F66" s="243"/>
      <c r="G66" s="243"/>
      <c r="H66" s="243"/>
    </row>
    <row r="67" spans="2:12" ht="13.2" x14ac:dyDescent="0.25">
      <c r="B67" s="418"/>
      <c r="C67" s="243"/>
      <c r="D67" s="374"/>
      <c r="E67" s="243"/>
      <c r="F67" s="243"/>
      <c r="G67" s="243"/>
      <c r="H67" s="243"/>
    </row>
    <row r="68" spans="2:12" ht="13.2" x14ac:dyDescent="0.25">
      <c r="B68" s="418"/>
      <c r="C68" s="243"/>
      <c r="D68" s="374"/>
      <c r="E68" s="243"/>
      <c r="F68" s="243"/>
      <c r="G68" s="243"/>
      <c r="H68" s="243"/>
    </row>
    <row r="69" spans="2:12" ht="13.2" x14ac:dyDescent="0.25">
      <c r="B69" s="418"/>
      <c r="C69" s="243"/>
      <c r="D69" s="374"/>
      <c r="E69" s="243"/>
      <c r="F69" s="243"/>
      <c r="G69" s="243"/>
      <c r="H69" s="243"/>
    </row>
    <row r="70" spans="2:12" ht="13.2" x14ac:dyDescent="0.25">
      <c r="B70" s="418"/>
      <c r="C70" s="243"/>
      <c r="D70" s="374"/>
      <c r="E70" s="243"/>
      <c r="F70" s="243"/>
      <c r="G70" s="243"/>
      <c r="H70" s="243"/>
    </row>
    <row r="71" spans="2:12" ht="13.2" x14ac:dyDescent="0.25">
      <c r="B71" s="418"/>
      <c r="C71" s="243"/>
      <c r="D71" s="374"/>
      <c r="E71" s="243"/>
      <c r="F71" s="243"/>
      <c r="G71" s="243"/>
      <c r="H71" s="243"/>
    </row>
    <row r="72" spans="2:12" ht="13.2" x14ac:dyDescent="0.25">
      <c r="B72" s="418"/>
      <c r="C72" s="243"/>
      <c r="D72" s="374"/>
      <c r="E72" s="243"/>
      <c r="F72" s="243"/>
      <c r="G72" s="243"/>
      <c r="H72" s="243"/>
    </row>
    <row r="73" spans="2:12" ht="13.2" x14ac:dyDescent="0.25">
      <c r="B73" s="418"/>
      <c r="C73" s="243"/>
      <c r="D73" s="374"/>
      <c r="E73" s="243"/>
      <c r="F73" s="243"/>
      <c r="G73" s="243"/>
      <c r="H73" s="243"/>
    </row>
  </sheetData>
  <mergeCells count="83">
    <mergeCell ref="BJ2:BP2"/>
    <mergeCell ref="B1:L1"/>
    <mergeCell ref="B2:C2"/>
    <mergeCell ref="D2:E2"/>
    <mergeCell ref="H2:I2"/>
    <mergeCell ref="M2:S2"/>
    <mergeCell ref="T2:Z2"/>
    <mergeCell ref="T3:T5"/>
    <mergeCell ref="BQ2:BW2"/>
    <mergeCell ref="F3:F5"/>
    <mergeCell ref="G3:G5"/>
    <mergeCell ref="H3:H5"/>
    <mergeCell ref="I3:I5"/>
    <mergeCell ref="J3:J5"/>
    <mergeCell ref="K3:K5"/>
    <mergeCell ref="L3:L5"/>
    <mergeCell ref="M3:M5"/>
    <mergeCell ref="N3:N5"/>
    <mergeCell ref="AA2:AG2"/>
    <mergeCell ref="AH2:AN2"/>
    <mergeCell ref="AO2:AU2"/>
    <mergeCell ref="AV2:BB2"/>
    <mergeCell ref="BC2:BI2"/>
    <mergeCell ref="O3:O5"/>
    <mergeCell ref="P3:P5"/>
    <mergeCell ref="Q3:Q5"/>
    <mergeCell ref="R3:R5"/>
    <mergeCell ref="S3:S5"/>
    <mergeCell ref="AF3:AF5"/>
    <mergeCell ref="U3:U5"/>
    <mergeCell ref="V3:V5"/>
    <mergeCell ref="W3:W5"/>
    <mergeCell ref="X3:X5"/>
    <mergeCell ref="Y3:Y5"/>
    <mergeCell ref="Z3:Z5"/>
    <mergeCell ref="AA3:AA5"/>
    <mergeCell ref="AB3:AB5"/>
    <mergeCell ref="AC3:AC5"/>
    <mergeCell ref="AD3:AD5"/>
    <mergeCell ref="AE3:AE5"/>
    <mergeCell ref="AR3:AR5"/>
    <mergeCell ref="AG3:AG5"/>
    <mergeCell ref="AH3:AH5"/>
    <mergeCell ref="AI3:AI5"/>
    <mergeCell ref="AJ3:AJ5"/>
    <mergeCell ref="AK3:AK5"/>
    <mergeCell ref="AL3:AL5"/>
    <mergeCell ref="AM3:AM5"/>
    <mergeCell ref="AN3:AN5"/>
    <mergeCell ref="AO3:AO5"/>
    <mergeCell ref="AP3:AP5"/>
    <mergeCell ref="AQ3:AQ5"/>
    <mergeCell ref="BD3:BD5"/>
    <mergeCell ref="AS3:AS5"/>
    <mergeCell ref="AT3:AT5"/>
    <mergeCell ref="AU3:AU5"/>
    <mergeCell ref="AV3:AV5"/>
    <mergeCell ref="AW3:AW5"/>
    <mergeCell ref="AX3:AX5"/>
    <mergeCell ref="AY3:AY5"/>
    <mergeCell ref="AZ3:AZ5"/>
    <mergeCell ref="BA3:BA5"/>
    <mergeCell ref="BB3:BB5"/>
    <mergeCell ref="BC3:BC5"/>
    <mergeCell ref="BP3:BP5"/>
    <mergeCell ref="BE3:BE5"/>
    <mergeCell ref="BF3:BF5"/>
    <mergeCell ref="BG3:BG5"/>
    <mergeCell ref="BH3:BH5"/>
    <mergeCell ref="BI3:BI5"/>
    <mergeCell ref="BJ3:BJ5"/>
    <mergeCell ref="BK3:BK5"/>
    <mergeCell ref="BL3:BL5"/>
    <mergeCell ref="BM3:BM5"/>
    <mergeCell ref="BN3:BN5"/>
    <mergeCell ref="BO3:BO5"/>
    <mergeCell ref="BW3:BW5"/>
    <mergeCell ref="BQ3:BQ5"/>
    <mergeCell ref="BR3:BR5"/>
    <mergeCell ref="BS3:BS5"/>
    <mergeCell ref="BT3:BT5"/>
    <mergeCell ref="BU3:BU5"/>
    <mergeCell ref="BV3:BV5"/>
  </mergeCells>
  <phoneticPr fontId="28" type="noConversion"/>
  <conditionalFormatting sqref="E1:E13 E15:E26 E28:E49">
    <cfRule type="cellIs" dxfId="15" priority="1" operator="equal">
      <formula>"N"</formula>
    </cfRule>
    <cfRule type="cellIs" dxfId="14" priority="2" operator="equal">
      <formula>"ACQ"</formula>
    </cfRule>
  </conditionalFormatting>
  <conditionalFormatting sqref="E52:E1048576">
    <cfRule type="cellIs" dxfId="13" priority="3" operator="equal">
      <formula>"N"</formula>
    </cfRule>
    <cfRule type="cellIs" dxfId="12" priority="4" operator="equal">
      <formula>"ACQ"</formula>
    </cfRule>
  </conditionalFormatting>
  <conditionalFormatting sqref="M8:BW41">
    <cfRule type="cellIs" dxfId="11" priority="11" operator="equal">
      <formula>0</formula>
    </cfRule>
  </conditionalFormatting>
  <pageMargins left="0.70866141732283472" right="0.31496062992125984" top="0.35433070866141736" bottom="0.35433070866141736" header="0.31496062992125984" footer="0.31496062992125984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BW75"/>
  <sheetViews>
    <sheetView zoomScale="70" zoomScaleNormal="70" workbookViewId="0">
      <selection activeCell="I17" sqref="I17"/>
    </sheetView>
  </sheetViews>
  <sheetFormatPr baseColWidth="10" defaultColWidth="11.33203125" defaultRowHeight="25.2" customHeight="1" x14ac:dyDescent="0.25"/>
  <cols>
    <col min="1" max="1" width="20" style="404" customWidth="1"/>
    <col min="2" max="2" width="5.109375" style="249" customWidth="1"/>
    <col min="3" max="3" width="35.6640625" style="247" customWidth="1"/>
    <col min="4" max="4" width="2.6640625" style="375" customWidth="1"/>
    <col min="5" max="5" width="5.88671875" style="248" customWidth="1"/>
    <col min="6" max="8" width="10.6640625" style="248" customWidth="1"/>
    <col min="9" max="9" width="11.6640625" style="248" customWidth="1"/>
    <col min="10" max="10" width="10.6640625" style="248" customWidth="1"/>
    <col min="11" max="11" width="11.33203125" style="248" customWidth="1"/>
    <col min="12" max="12" width="11.33203125" style="248"/>
    <col min="13" max="15" width="9.6640625" style="247" customWidth="1"/>
    <col min="16" max="16" width="10.6640625" style="247" customWidth="1"/>
    <col min="17" max="22" width="9.6640625" style="247" customWidth="1"/>
    <col min="23" max="23" width="10.6640625" style="247" customWidth="1"/>
    <col min="24" max="29" width="9.6640625" style="247" customWidth="1"/>
    <col min="30" max="30" width="10.6640625" style="247" customWidth="1"/>
    <col min="31" max="36" width="9.6640625" style="247" customWidth="1"/>
    <col min="37" max="37" width="10.6640625" style="247" customWidth="1"/>
    <col min="38" max="38" width="9.6640625" style="247" customWidth="1"/>
    <col min="39" max="40" width="11.33203125" style="247"/>
    <col min="41" max="43" width="9.6640625" style="247" customWidth="1"/>
    <col min="44" max="44" width="10.6640625" style="247" customWidth="1"/>
    <col min="45" max="50" width="9.6640625" style="247" customWidth="1"/>
    <col min="51" max="51" width="10.6640625" style="247" customWidth="1"/>
    <col min="52" max="57" width="9.6640625" style="247" customWidth="1"/>
    <col min="58" max="58" width="10.6640625" style="247" customWidth="1"/>
    <col min="59" max="64" width="9.6640625" style="247" customWidth="1"/>
    <col min="65" max="65" width="10.6640625" style="247" customWidth="1"/>
    <col min="66" max="71" width="9.6640625" style="247" customWidth="1"/>
    <col min="72" max="72" width="10.6640625" style="247" customWidth="1"/>
    <col min="73" max="75" width="9.6640625" style="247" customWidth="1"/>
    <col min="76" max="16384" width="11.33203125" style="247"/>
  </cols>
  <sheetData>
    <row r="1" spans="1:75" ht="24.75" customHeight="1" thickBot="1" x14ac:dyDescent="0.3">
      <c r="B1" s="537" t="s">
        <v>102</v>
      </c>
      <c r="C1" s="538"/>
      <c r="D1" s="538"/>
      <c r="E1" s="538"/>
      <c r="F1" s="538"/>
      <c r="G1" s="538"/>
      <c r="H1" s="538"/>
      <c r="I1" s="538"/>
      <c r="J1" s="538"/>
      <c r="K1" s="538"/>
      <c r="L1" s="538"/>
    </row>
    <row r="2" spans="1:75" ht="50.25" customHeight="1" thickBot="1" x14ac:dyDescent="0.3">
      <c r="B2" s="539" t="s">
        <v>1</v>
      </c>
      <c r="C2" s="540"/>
      <c r="D2" s="541" t="s">
        <v>2</v>
      </c>
      <c r="E2" s="540"/>
      <c r="F2" s="101" t="s">
        <v>247</v>
      </c>
      <c r="G2" s="8">
        <v>2025</v>
      </c>
      <c r="H2" s="542" t="s">
        <v>95</v>
      </c>
      <c r="I2" s="543"/>
      <c r="J2" s="542" t="s">
        <v>152</v>
      </c>
      <c r="K2" s="542"/>
      <c r="L2" s="8"/>
      <c r="M2" s="544" t="s">
        <v>111</v>
      </c>
      <c r="N2" s="545"/>
      <c r="O2" s="545"/>
      <c r="P2" s="545"/>
      <c r="Q2" s="545"/>
      <c r="R2" s="545"/>
      <c r="S2" s="546"/>
      <c r="T2" s="529" t="s">
        <v>13</v>
      </c>
      <c r="U2" s="530"/>
      <c r="V2" s="530"/>
      <c r="W2" s="530"/>
      <c r="X2" s="530"/>
      <c r="Y2" s="530"/>
      <c r="Z2" s="531"/>
      <c r="AA2" s="529" t="s">
        <v>112</v>
      </c>
      <c r="AB2" s="530"/>
      <c r="AC2" s="530"/>
      <c r="AD2" s="530"/>
      <c r="AE2" s="530"/>
      <c r="AF2" s="530"/>
      <c r="AG2" s="531"/>
      <c r="AH2" s="529" t="s">
        <v>113</v>
      </c>
      <c r="AI2" s="530"/>
      <c r="AJ2" s="530"/>
      <c r="AK2" s="530"/>
      <c r="AL2" s="530"/>
      <c r="AM2" s="530"/>
      <c r="AN2" s="531"/>
      <c r="AO2" s="529" t="s">
        <v>106</v>
      </c>
      <c r="AP2" s="530"/>
      <c r="AQ2" s="530"/>
      <c r="AR2" s="530"/>
      <c r="AS2" s="530"/>
      <c r="AT2" s="530"/>
      <c r="AU2" s="531"/>
      <c r="AV2" s="529" t="s">
        <v>110</v>
      </c>
      <c r="AW2" s="530"/>
      <c r="AX2" s="530"/>
      <c r="AY2" s="530"/>
      <c r="AZ2" s="530"/>
      <c r="BA2" s="530"/>
      <c r="BB2" s="531"/>
      <c r="BC2" s="529" t="s">
        <v>107</v>
      </c>
      <c r="BD2" s="530"/>
      <c r="BE2" s="530"/>
      <c r="BF2" s="530"/>
      <c r="BG2" s="530"/>
      <c r="BH2" s="530"/>
      <c r="BI2" s="531"/>
      <c r="BJ2" s="529" t="s">
        <v>108</v>
      </c>
      <c r="BK2" s="530"/>
      <c r="BL2" s="530"/>
      <c r="BM2" s="530"/>
      <c r="BN2" s="530"/>
      <c r="BO2" s="530"/>
      <c r="BP2" s="531"/>
      <c r="BQ2" s="529" t="s">
        <v>109</v>
      </c>
      <c r="BR2" s="530"/>
      <c r="BS2" s="530"/>
      <c r="BT2" s="530"/>
      <c r="BU2" s="530"/>
      <c r="BV2" s="530"/>
      <c r="BW2" s="531"/>
    </row>
    <row r="3" spans="1:75" s="243" customFormat="1" ht="16.5" customHeight="1" x14ac:dyDescent="0.25">
      <c r="A3" s="405"/>
      <c r="B3" s="17"/>
      <c r="C3" s="18" t="s">
        <v>48</v>
      </c>
      <c r="D3" s="366"/>
      <c r="E3" s="20" t="s">
        <v>13</v>
      </c>
      <c r="F3" s="522" t="s">
        <v>72</v>
      </c>
      <c r="G3" s="525" t="s">
        <v>99</v>
      </c>
      <c r="H3" s="525" t="s">
        <v>74</v>
      </c>
      <c r="I3" s="525" t="s">
        <v>100</v>
      </c>
      <c r="J3" s="525" t="s">
        <v>75</v>
      </c>
      <c r="K3" s="528" t="s">
        <v>101</v>
      </c>
      <c r="L3" s="534" t="s">
        <v>76</v>
      </c>
      <c r="M3" s="522" t="s">
        <v>72</v>
      </c>
      <c r="N3" s="525" t="s">
        <v>99</v>
      </c>
      <c r="O3" s="525" t="s">
        <v>74</v>
      </c>
      <c r="P3" s="525" t="s">
        <v>100</v>
      </c>
      <c r="Q3" s="525" t="s">
        <v>75</v>
      </c>
      <c r="R3" s="528" t="s">
        <v>101</v>
      </c>
      <c r="S3" s="519" t="s">
        <v>76</v>
      </c>
      <c r="T3" s="522" t="s">
        <v>72</v>
      </c>
      <c r="U3" s="525" t="s">
        <v>99</v>
      </c>
      <c r="V3" s="525" t="s">
        <v>74</v>
      </c>
      <c r="W3" s="525" t="s">
        <v>100</v>
      </c>
      <c r="X3" s="525" t="s">
        <v>75</v>
      </c>
      <c r="Y3" s="528" t="s">
        <v>101</v>
      </c>
      <c r="Z3" s="519" t="s">
        <v>76</v>
      </c>
      <c r="AA3" s="522" t="s">
        <v>72</v>
      </c>
      <c r="AB3" s="525" t="s">
        <v>99</v>
      </c>
      <c r="AC3" s="525" t="s">
        <v>74</v>
      </c>
      <c r="AD3" s="525" t="s">
        <v>100</v>
      </c>
      <c r="AE3" s="525" t="s">
        <v>75</v>
      </c>
      <c r="AF3" s="528" t="s">
        <v>101</v>
      </c>
      <c r="AG3" s="519" t="s">
        <v>76</v>
      </c>
      <c r="AH3" s="522" t="s">
        <v>72</v>
      </c>
      <c r="AI3" s="525" t="s">
        <v>99</v>
      </c>
      <c r="AJ3" s="525" t="s">
        <v>74</v>
      </c>
      <c r="AK3" s="525" t="s">
        <v>100</v>
      </c>
      <c r="AL3" s="525" t="s">
        <v>75</v>
      </c>
      <c r="AM3" s="528" t="s">
        <v>101</v>
      </c>
      <c r="AN3" s="519" t="s">
        <v>76</v>
      </c>
      <c r="AO3" s="522" t="s">
        <v>72</v>
      </c>
      <c r="AP3" s="525" t="s">
        <v>99</v>
      </c>
      <c r="AQ3" s="525" t="s">
        <v>74</v>
      </c>
      <c r="AR3" s="525" t="s">
        <v>100</v>
      </c>
      <c r="AS3" s="525" t="s">
        <v>75</v>
      </c>
      <c r="AT3" s="528" t="s">
        <v>101</v>
      </c>
      <c r="AU3" s="519" t="s">
        <v>76</v>
      </c>
      <c r="AV3" s="522" t="s">
        <v>72</v>
      </c>
      <c r="AW3" s="525" t="s">
        <v>99</v>
      </c>
      <c r="AX3" s="525" t="s">
        <v>74</v>
      </c>
      <c r="AY3" s="525" t="s">
        <v>100</v>
      </c>
      <c r="AZ3" s="525" t="s">
        <v>75</v>
      </c>
      <c r="BA3" s="528" t="s">
        <v>101</v>
      </c>
      <c r="BB3" s="519" t="s">
        <v>76</v>
      </c>
      <c r="BC3" s="522" t="s">
        <v>72</v>
      </c>
      <c r="BD3" s="525" t="s">
        <v>99</v>
      </c>
      <c r="BE3" s="525" t="s">
        <v>74</v>
      </c>
      <c r="BF3" s="525" t="s">
        <v>100</v>
      </c>
      <c r="BG3" s="525" t="s">
        <v>75</v>
      </c>
      <c r="BH3" s="528" t="s">
        <v>101</v>
      </c>
      <c r="BI3" s="519" t="s">
        <v>76</v>
      </c>
      <c r="BJ3" s="522" t="s">
        <v>72</v>
      </c>
      <c r="BK3" s="525" t="s">
        <v>99</v>
      </c>
      <c r="BL3" s="525" t="s">
        <v>74</v>
      </c>
      <c r="BM3" s="525" t="s">
        <v>100</v>
      </c>
      <c r="BN3" s="525" t="s">
        <v>75</v>
      </c>
      <c r="BO3" s="528" t="s">
        <v>101</v>
      </c>
      <c r="BP3" s="519" t="s">
        <v>76</v>
      </c>
      <c r="BQ3" s="522" t="s">
        <v>72</v>
      </c>
      <c r="BR3" s="525" t="s">
        <v>99</v>
      </c>
      <c r="BS3" s="525" t="s">
        <v>74</v>
      </c>
      <c r="BT3" s="525" t="s">
        <v>100</v>
      </c>
      <c r="BU3" s="525" t="s">
        <v>75</v>
      </c>
      <c r="BV3" s="528" t="s">
        <v>101</v>
      </c>
      <c r="BW3" s="519" t="s">
        <v>76</v>
      </c>
    </row>
    <row r="4" spans="1:75" s="243" customFormat="1" ht="16.5" customHeight="1" x14ac:dyDescent="0.25">
      <c r="A4" s="405"/>
      <c r="B4" s="21"/>
      <c r="C4" s="22" t="s">
        <v>104</v>
      </c>
      <c r="D4" s="367" t="s">
        <v>43</v>
      </c>
      <c r="E4" s="24" t="s">
        <v>14</v>
      </c>
      <c r="F4" s="523"/>
      <c r="G4" s="526"/>
      <c r="H4" s="526"/>
      <c r="I4" s="526"/>
      <c r="J4" s="526"/>
      <c r="K4" s="526"/>
      <c r="L4" s="535"/>
      <c r="M4" s="523"/>
      <c r="N4" s="526"/>
      <c r="O4" s="526"/>
      <c r="P4" s="526"/>
      <c r="Q4" s="526"/>
      <c r="R4" s="526"/>
      <c r="S4" s="520"/>
      <c r="T4" s="523"/>
      <c r="U4" s="526"/>
      <c r="V4" s="526"/>
      <c r="W4" s="526"/>
      <c r="X4" s="526"/>
      <c r="Y4" s="526"/>
      <c r="Z4" s="520"/>
      <c r="AA4" s="523"/>
      <c r="AB4" s="526"/>
      <c r="AC4" s="526"/>
      <c r="AD4" s="526"/>
      <c r="AE4" s="526"/>
      <c r="AF4" s="526"/>
      <c r="AG4" s="520"/>
      <c r="AH4" s="523"/>
      <c r="AI4" s="526"/>
      <c r="AJ4" s="526"/>
      <c r="AK4" s="526"/>
      <c r="AL4" s="526"/>
      <c r="AM4" s="526"/>
      <c r="AN4" s="520"/>
      <c r="AO4" s="523"/>
      <c r="AP4" s="526"/>
      <c r="AQ4" s="526"/>
      <c r="AR4" s="526"/>
      <c r="AS4" s="526"/>
      <c r="AT4" s="526"/>
      <c r="AU4" s="520"/>
      <c r="AV4" s="523"/>
      <c r="AW4" s="526"/>
      <c r="AX4" s="526"/>
      <c r="AY4" s="526"/>
      <c r="AZ4" s="526"/>
      <c r="BA4" s="526"/>
      <c r="BB4" s="520"/>
      <c r="BC4" s="523"/>
      <c r="BD4" s="526"/>
      <c r="BE4" s="526"/>
      <c r="BF4" s="526"/>
      <c r="BG4" s="526"/>
      <c r="BH4" s="526"/>
      <c r="BI4" s="520"/>
      <c r="BJ4" s="523"/>
      <c r="BK4" s="526"/>
      <c r="BL4" s="526"/>
      <c r="BM4" s="526"/>
      <c r="BN4" s="526"/>
      <c r="BO4" s="526"/>
      <c r="BP4" s="520"/>
      <c r="BQ4" s="523"/>
      <c r="BR4" s="526"/>
      <c r="BS4" s="526"/>
      <c r="BT4" s="526"/>
      <c r="BU4" s="526"/>
      <c r="BV4" s="526"/>
      <c r="BW4" s="520"/>
    </row>
    <row r="5" spans="1:75" s="243" customFormat="1" ht="16.5" customHeight="1" thickBot="1" x14ac:dyDescent="0.3">
      <c r="A5" s="405"/>
      <c r="B5" s="25"/>
      <c r="C5" s="26" t="s">
        <v>105</v>
      </c>
      <c r="D5" s="368" t="s">
        <v>46</v>
      </c>
      <c r="E5" s="28" t="s">
        <v>12</v>
      </c>
      <c r="F5" s="524"/>
      <c r="G5" s="527"/>
      <c r="H5" s="527"/>
      <c r="I5" s="527"/>
      <c r="J5" s="527"/>
      <c r="K5" s="527"/>
      <c r="L5" s="547"/>
      <c r="M5" s="524"/>
      <c r="N5" s="527"/>
      <c r="O5" s="527"/>
      <c r="P5" s="527"/>
      <c r="Q5" s="527"/>
      <c r="R5" s="527"/>
      <c r="S5" s="521"/>
      <c r="T5" s="524"/>
      <c r="U5" s="527"/>
      <c r="V5" s="527"/>
      <c r="W5" s="527"/>
      <c r="X5" s="527"/>
      <c r="Y5" s="527"/>
      <c r="Z5" s="521"/>
      <c r="AA5" s="524"/>
      <c r="AB5" s="527"/>
      <c r="AC5" s="527"/>
      <c r="AD5" s="527"/>
      <c r="AE5" s="527"/>
      <c r="AF5" s="527"/>
      <c r="AG5" s="521"/>
      <c r="AH5" s="524"/>
      <c r="AI5" s="527"/>
      <c r="AJ5" s="527"/>
      <c r="AK5" s="527"/>
      <c r="AL5" s="527"/>
      <c r="AM5" s="527"/>
      <c r="AN5" s="521"/>
      <c r="AO5" s="524"/>
      <c r="AP5" s="527"/>
      <c r="AQ5" s="527"/>
      <c r="AR5" s="527"/>
      <c r="AS5" s="527"/>
      <c r="AT5" s="527"/>
      <c r="AU5" s="521"/>
      <c r="AV5" s="524"/>
      <c r="AW5" s="527"/>
      <c r="AX5" s="527"/>
      <c r="AY5" s="527"/>
      <c r="AZ5" s="527"/>
      <c r="BA5" s="527"/>
      <c r="BB5" s="521"/>
      <c r="BC5" s="524"/>
      <c r="BD5" s="527"/>
      <c r="BE5" s="527"/>
      <c r="BF5" s="527"/>
      <c r="BG5" s="527"/>
      <c r="BH5" s="527"/>
      <c r="BI5" s="521"/>
      <c r="BJ5" s="524"/>
      <c r="BK5" s="527"/>
      <c r="BL5" s="527"/>
      <c r="BM5" s="527"/>
      <c r="BN5" s="527"/>
      <c r="BO5" s="527"/>
      <c r="BP5" s="521"/>
      <c r="BQ5" s="524"/>
      <c r="BR5" s="527"/>
      <c r="BS5" s="527"/>
      <c r="BT5" s="527"/>
      <c r="BU5" s="527"/>
      <c r="BV5" s="527"/>
      <c r="BW5" s="521"/>
    </row>
    <row r="6" spans="1:75" s="243" customFormat="1" ht="24" customHeight="1" x14ac:dyDescent="0.25">
      <c r="A6" s="405"/>
      <c r="B6" s="17"/>
      <c r="C6" s="29" t="s">
        <v>8</v>
      </c>
      <c r="D6" s="366"/>
      <c r="E6" s="30" t="s">
        <v>65</v>
      </c>
      <c r="F6" s="31"/>
      <c r="G6" s="32">
        <v>68</v>
      </c>
      <c r="H6" s="32"/>
      <c r="I6" s="32"/>
      <c r="J6" s="32"/>
      <c r="K6" s="32"/>
      <c r="L6" s="33"/>
      <c r="M6" s="95"/>
      <c r="N6" s="96"/>
      <c r="O6" s="96"/>
      <c r="P6" s="96"/>
      <c r="Q6" s="96"/>
      <c r="R6" s="96"/>
      <c r="S6" s="97"/>
      <c r="T6" s="95"/>
      <c r="U6" s="96"/>
      <c r="V6" s="96"/>
      <c r="W6" s="96"/>
      <c r="X6" s="96"/>
      <c r="Y6" s="96"/>
      <c r="Z6" s="97"/>
      <c r="AA6" s="95"/>
      <c r="AB6" s="96"/>
      <c r="AC6" s="96"/>
      <c r="AD6" s="96"/>
      <c r="AE6" s="96"/>
      <c r="AF6" s="96"/>
      <c r="AG6" s="97"/>
      <c r="AH6" s="95"/>
      <c r="AI6" s="96"/>
      <c r="AJ6" s="96"/>
      <c r="AK6" s="96"/>
      <c r="AL6" s="96"/>
      <c r="AM6" s="96"/>
      <c r="AN6" s="97"/>
      <c r="AO6" s="95"/>
      <c r="AP6" s="96"/>
      <c r="AQ6" s="96"/>
      <c r="AR6" s="96"/>
      <c r="AS6" s="96"/>
      <c r="AT6" s="96"/>
      <c r="AU6" s="97"/>
      <c r="AV6" s="95"/>
      <c r="AW6" s="96"/>
      <c r="AX6" s="96"/>
      <c r="AY6" s="96"/>
      <c r="AZ6" s="96"/>
      <c r="BA6" s="96"/>
      <c r="BB6" s="97"/>
      <c r="BC6" s="95"/>
      <c r="BD6" s="96"/>
      <c r="BE6" s="96"/>
      <c r="BF6" s="96"/>
      <c r="BG6" s="96"/>
      <c r="BH6" s="96"/>
      <c r="BI6" s="97"/>
      <c r="BJ6" s="95"/>
      <c r="BK6" s="96"/>
      <c r="BL6" s="96"/>
      <c r="BM6" s="96"/>
      <c r="BN6" s="96"/>
      <c r="BO6" s="96"/>
      <c r="BP6" s="97"/>
      <c r="BQ6" s="95"/>
      <c r="BR6" s="96"/>
      <c r="BS6" s="96"/>
      <c r="BT6" s="96"/>
      <c r="BU6" s="96"/>
      <c r="BV6" s="96"/>
      <c r="BW6" s="97"/>
    </row>
    <row r="7" spans="1:75" s="243" customFormat="1" ht="24" customHeight="1" thickBot="1" x14ac:dyDescent="0.3">
      <c r="A7" s="405"/>
      <c r="B7" s="25"/>
      <c r="C7" s="34" t="s">
        <v>9</v>
      </c>
      <c r="D7" s="369"/>
      <c r="E7" s="36"/>
      <c r="F7" s="37"/>
      <c r="G7" s="39">
        <v>0</v>
      </c>
      <c r="H7" s="39"/>
      <c r="I7" s="39"/>
      <c r="J7" s="39"/>
      <c r="K7" s="39"/>
      <c r="L7" s="40"/>
      <c r="M7" s="98"/>
      <c r="N7" s="99"/>
      <c r="O7" s="99"/>
      <c r="P7" s="99"/>
      <c r="Q7" s="99"/>
      <c r="R7" s="99"/>
      <c r="S7" s="100"/>
      <c r="T7" s="98"/>
      <c r="U7" s="99"/>
      <c r="V7" s="99"/>
      <c r="W7" s="99"/>
      <c r="X7" s="99"/>
      <c r="Y7" s="99"/>
      <c r="Z7" s="100"/>
      <c r="AA7" s="98"/>
      <c r="AB7" s="99"/>
      <c r="AC7" s="99"/>
      <c r="AD7" s="99"/>
      <c r="AE7" s="99"/>
      <c r="AF7" s="99"/>
      <c r="AG7" s="100"/>
      <c r="AH7" s="98"/>
      <c r="AI7" s="99"/>
      <c r="AJ7" s="99"/>
      <c r="AK7" s="99"/>
      <c r="AL7" s="99"/>
      <c r="AM7" s="99"/>
      <c r="AN7" s="100"/>
      <c r="AO7" s="98"/>
      <c r="AP7" s="99"/>
      <c r="AQ7" s="99"/>
      <c r="AR7" s="99"/>
      <c r="AS7" s="99"/>
      <c r="AT7" s="99"/>
      <c r="AU7" s="100"/>
      <c r="AV7" s="98"/>
      <c r="AW7" s="99"/>
      <c r="AX7" s="99"/>
      <c r="AY7" s="99"/>
      <c r="AZ7" s="99"/>
      <c r="BA7" s="99"/>
      <c r="BB7" s="100"/>
      <c r="BC7" s="98"/>
      <c r="BD7" s="99"/>
      <c r="BE7" s="99"/>
      <c r="BF7" s="99"/>
      <c r="BG7" s="99"/>
      <c r="BH7" s="99"/>
      <c r="BI7" s="100"/>
      <c r="BJ7" s="98"/>
      <c r="BK7" s="99"/>
      <c r="BL7" s="99"/>
      <c r="BM7" s="99"/>
      <c r="BN7" s="99"/>
      <c r="BO7" s="99"/>
      <c r="BP7" s="100"/>
      <c r="BQ7" s="98"/>
      <c r="BR7" s="99"/>
      <c r="BS7" s="99"/>
      <c r="BT7" s="99"/>
      <c r="BU7" s="99"/>
      <c r="BV7" s="99"/>
      <c r="BW7" s="100"/>
    </row>
    <row r="8" spans="1:75" s="229" customFormat="1" ht="21.15" customHeight="1" x14ac:dyDescent="0.25">
      <c r="A8" s="404"/>
      <c r="B8" s="494"/>
      <c r="C8" s="495"/>
      <c r="D8" s="496"/>
      <c r="E8" s="497"/>
      <c r="F8" s="490"/>
      <c r="G8" s="489"/>
      <c r="H8" s="498"/>
      <c r="I8" s="499"/>
      <c r="J8" s="499"/>
      <c r="K8" s="499"/>
      <c r="L8" s="500"/>
      <c r="M8" s="1"/>
      <c r="N8" s="2">
        <f t="shared" ref="N8:N40" si="0">IF($D8="p",G8,0)</f>
        <v>0</v>
      </c>
      <c r="O8" s="2"/>
      <c r="P8" s="2"/>
      <c r="Q8" s="2"/>
      <c r="R8" s="2"/>
      <c r="S8" s="3"/>
      <c r="T8" s="1"/>
      <c r="U8" s="2">
        <f t="shared" ref="U8:U40" si="1">IF($E8="crd",G8,0)</f>
        <v>0</v>
      </c>
      <c r="V8" s="2"/>
      <c r="W8" s="2"/>
      <c r="X8" s="2"/>
      <c r="Y8" s="2"/>
      <c r="Z8" s="3"/>
      <c r="AA8" s="1"/>
      <c r="AB8" s="2">
        <f t="shared" ref="AB8:AB40" si="2">IF($E8="n",G8,0)</f>
        <v>0</v>
      </c>
      <c r="AC8" s="2"/>
      <c r="AD8" s="2"/>
      <c r="AE8" s="2"/>
      <c r="AF8" s="2"/>
      <c r="AG8" s="3"/>
      <c r="AH8" s="1"/>
      <c r="AI8" s="2">
        <f t="shared" ref="AI8:AI40" si="3">IF($E8="ACQ",G8,0)</f>
        <v>0</v>
      </c>
      <c r="AJ8" s="2"/>
      <c r="AK8" s="2"/>
      <c r="AL8" s="2"/>
      <c r="AM8" s="2"/>
      <c r="AN8" s="3"/>
      <c r="AO8" s="1"/>
      <c r="AP8" s="2">
        <f t="shared" ref="AP8:AP40" si="4">IF($D8="a",G8,0)</f>
        <v>0</v>
      </c>
      <c r="AQ8" s="2"/>
      <c r="AR8" s="2"/>
      <c r="AS8" s="2"/>
      <c r="AT8" s="2"/>
      <c r="AU8" s="3"/>
      <c r="AV8" s="1"/>
      <c r="AW8" s="2">
        <f t="shared" ref="AW8:AW40" si="5">IF($D8="R",G8,0)</f>
        <v>0</v>
      </c>
      <c r="AX8" s="2"/>
      <c r="AY8" s="2"/>
      <c r="AZ8" s="2"/>
      <c r="BA8" s="2"/>
      <c r="BB8" s="3"/>
      <c r="BC8" s="1"/>
      <c r="BD8" s="2">
        <f t="shared" ref="BD8:BD40" si="6">IF($D8="C",G8,0)</f>
        <v>0</v>
      </c>
      <c r="BE8" s="2"/>
      <c r="BF8" s="2"/>
      <c r="BG8" s="2"/>
      <c r="BH8" s="2"/>
      <c r="BI8" s="3"/>
      <c r="BJ8" s="1"/>
      <c r="BK8" s="2">
        <f t="shared" ref="BK8:BK40" si="7">IF($D8="D",G8,0)</f>
        <v>0</v>
      </c>
      <c r="BL8" s="2"/>
      <c r="BM8" s="2"/>
      <c r="BN8" s="2"/>
      <c r="BO8" s="2"/>
      <c r="BP8" s="3"/>
      <c r="BQ8" s="1"/>
      <c r="BR8" s="2">
        <f t="shared" ref="BR8:BR40" si="8">IF($D8="E",G8,0)</f>
        <v>0</v>
      </c>
      <c r="BS8" s="2"/>
      <c r="BT8" s="2"/>
      <c r="BU8" s="2"/>
      <c r="BV8" s="2"/>
      <c r="BW8" s="3"/>
    </row>
    <row r="9" spans="1:75" ht="21.15" customHeight="1" x14ac:dyDescent="0.25">
      <c r="B9" s="494"/>
      <c r="C9" s="495"/>
      <c r="D9" s="496"/>
      <c r="E9" s="497"/>
      <c r="F9" s="490"/>
      <c r="G9" s="489"/>
      <c r="H9" s="488"/>
      <c r="I9" s="489"/>
      <c r="J9" s="489"/>
      <c r="K9" s="489"/>
      <c r="L9" s="502"/>
      <c r="M9" s="1"/>
      <c r="N9" s="2">
        <f t="shared" si="0"/>
        <v>0</v>
      </c>
      <c r="O9" s="2"/>
      <c r="P9" s="2"/>
      <c r="Q9" s="2"/>
      <c r="R9" s="2"/>
      <c r="S9" s="3"/>
      <c r="T9" s="1"/>
      <c r="U9" s="2">
        <f t="shared" si="1"/>
        <v>0</v>
      </c>
      <c r="V9" s="2"/>
      <c r="W9" s="2"/>
      <c r="X9" s="2"/>
      <c r="Y9" s="2"/>
      <c r="Z9" s="3"/>
      <c r="AA9" s="1"/>
      <c r="AB9" s="2">
        <f t="shared" si="2"/>
        <v>0</v>
      </c>
      <c r="AC9" s="2"/>
      <c r="AD9" s="2"/>
      <c r="AE9" s="2"/>
      <c r="AF9" s="2"/>
      <c r="AG9" s="3"/>
      <c r="AH9" s="1"/>
      <c r="AI9" s="2">
        <f t="shared" si="3"/>
        <v>0</v>
      </c>
      <c r="AJ9" s="2"/>
      <c r="AK9" s="2"/>
      <c r="AL9" s="2"/>
      <c r="AM9" s="2"/>
      <c r="AN9" s="3"/>
      <c r="AO9" s="1"/>
      <c r="AP9" s="2">
        <f t="shared" si="4"/>
        <v>0</v>
      </c>
      <c r="AQ9" s="2"/>
      <c r="AR9" s="2"/>
      <c r="AS9" s="2"/>
      <c r="AT9" s="2"/>
      <c r="AU9" s="3"/>
      <c r="AV9" s="1"/>
      <c r="AW9" s="2">
        <f t="shared" si="5"/>
        <v>0</v>
      </c>
      <c r="AX9" s="2"/>
      <c r="AY9" s="2"/>
      <c r="AZ9" s="2"/>
      <c r="BA9" s="2"/>
      <c r="BB9" s="3"/>
      <c r="BC9" s="1"/>
      <c r="BD9" s="2">
        <f t="shared" si="6"/>
        <v>0</v>
      </c>
      <c r="BE9" s="2"/>
      <c r="BF9" s="2"/>
      <c r="BG9" s="2"/>
      <c r="BH9" s="2"/>
      <c r="BI9" s="3"/>
      <c r="BJ9" s="1"/>
      <c r="BK9" s="2">
        <f t="shared" si="7"/>
        <v>0</v>
      </c>
      <c r="BL9" s="2"/>
      <c r="BM9" s="2"/>
      <c r="BN9" s="2"/>
      <c r="BO9" s="2"/>
      <c r="BP9" s="3"/>
      <c r="BQ9" s="1"/>
      <c r="BR9" s="2">
        <f t="shared" si="8"/>
        <v>0</v>
      </c>
      <c r="BS9" s="2"/>
      <c r="BT9" s="2"/>
      <c r="BU9" s="2"/>
      <c r="BV9" s="2"/>
      <c r="BW9" s="3"/>
    </row>
    <row r="10" spans="1:75" ht="21.15" customHeight="1" x14ac:dyDescent="0.25">
      <c r="B10" s="494"/>
      <c r="C10" s="495"/>
      <c r="D10" s="496"/>
      <c r="E10" s="497"/>
      <c r="F10" s="490"/>
      <c r="G10" s="489"/>
      <c r="H10" s="488"/>
      <c r="I10" s="489"/>
      <c r="J10" s="489"/>
      <c r="K10" s="489"/>
      <c r="L10" s="502"/>
      <c r="M10" s="1"/>
      <c r="N10" s="2">
        <f t="shared" si="0"/>
        <v>0</v>
      </c>
      <c r="O10" s="2"/>
      <c r="P10" s="2"/>
      <c r="Q10" s="2"/>
      <c r="R10" s="2"/>
      <c r="S10" s="3"/>
      <c r="T10" s="1"/>
      <c r="U10" s="2">
        <f t="shared" si="1"/>
        <v>0</v>
      </c>
      <c r="V10" s="2"/>
      <c r="W10" s="2"/>
      <c r="X10" s="2"/>
      <c r="Y10" s="2"/>
      <c r="Z10" s="3"/>
      <c r="AA10" s="1"/>
      <c r="AB10" s="2">
        <f t="shared" si="2"/>
        <v>0</v>
      </c>
      <c r="AC10" s="2"/>
      <c r="AD10" s="2"/>
      <c r="AE10" s="2"/>
      <c r="AF10" s="2"/>
      <c r="AG10" s="3"/>
      <c r="AH10" s="1"/>
      <c r="AI10" s="2">
        <f t="shared" si="3"/>
        <v>0</v>
      </c>
      <c r="AJ10" s="2"/>
      <c r="AK10" s="2"/>
      <c r="AL10" s="2"/>
      <c r="AM10" s="2"/>
      <c r="AN10" s="3"/>
      <c r="AO10" s="1"/>
      <c r="AP10" s="2">
        <f t="shared" si="4"/>
        <v>0</v>
      </c>
      <c r="AQ10" s="2"/>
      <c r="AR10" s="2"/>
      <c r="AS10" s="2"/>
      <c r="AT10" s="2"/>
      <c r="AU10" s="3"/>
      <c r="AV10" s="1"/>
      <c r="AW10" s="2">
        <f t="shared" si="5"/>
        <v>0</v>
      </c>
      <c r="AX10" s="2"/>
      <c r="AY10" s="2"/>
      <c r="AZ10" s="2"/>
      <c r="BA10" s="2"/>
      <c r="BB10" s="3"/>
      <c r="BC10" s="1"/>
      <c r="BD10" s="2">
        <f t="shared" si="6"/>
        <v>0</v>
      </c>
      <c r="BE10" s="2"/>
      <c r="BF10" s="2"/>
      <c r="BG10" s="2"/>
      <c r="BH10" s="2"/>
      <c r="BI10" s="3"/>
      <c r="BJ10" s="1"/>
      <c r="BK10" s="2">
        <f t="shared" si="7"/>
        <v>0</v>
      </c>
      <c r="BL10" s="2"/>
      <c r="BM10" s="2"/>
      <c r="BN10" s="2"/>
      <c r="BO10" s="2"/>
      <c r="BP10" s="3"/>
      <c r="BQ10" s="1"/>
      <c r="BR10" s="2">
        <f t="shared" si="8"/>
        <v>0</v>
      </c>
      <c r="BS10" s="2"/>
      <c r="BT10" s="2"/>
      <c r="BU10" s="2"/>
      <c r="BV10" s="2"/>
      <c r="BW10" s="3"/>
    </row>
    <row r="11" spans="1:75" ht="21.15" customHeight="1" x14ac:dyDescent="0.25">
      <c r="B11" s="494"/>
      <c r="C11" s="495"/>
      <c r="D11" s="496"/>
      <c r="E11" s="497"/>
      <c r="F11" s="490"/>
      <c r="G11" s="489"/>
      <c r="H11" s="489"/>
      <c r="I11" s="489"/>
      <c r="J11" s="489"/>
      <c r="K11" s="489"/>
      <c r="L11" s="502"/>
      <c r="M11" s="1"/>
      <c r="N11" s="2">
        <f t="shared" si="0"/>
        <v>0</v>
      </c>
      <c r="O11" s="2"/>
      <c r="P11" s="2"/>
      <c r="Q11" s="2"/>
      <c r="R11" s="2"/>
      <c r="S11" s="3"/>
      <c r="T11" s="1"/>
      <c r="U11" s="2">
        <f t="shared" si="1"/>
        <v>0</v>
      </c>
      <c r="V11" s="2"/>
      <c r="W11" s="2"/>
      <c r="X11" s="2"/>
      <c r="Y11" s="2"/>
      <c r="Z11" s="3"/>
      <c r="AA11" s="1"/>
      <c r="AB11" s="2">
        <f t="shared" si="2"/>
        <v>0</v>
      </c>
      <c r="AC11" s="2"/>
      <c r="AD11" s="2"/>
      <c r="AE11" s="2"/>
      <c r="AF11" s="2"/>
      <c r="AG11" s="3"/>
      <c r="AH11" s="1"/>
      <c r="AI11" s="2">
        <f t="shared" si="3"/>
        <v>0</v>
      </c>
      <c r="AJ11" s="2"/>
      <c r="AK11" s="2"/>
      <c r="AL11" s="2"/>
      <c r="AM11" s="2"/>
      <c r="AN11" s="3"/>
      <c r="AO11" s="1"/>
      <c r="AP11" s="2">
        <f t="shared" si="4"/>
        <v>0</v>
      </c>
      <c r="AQ11" s="2"/>
      <c r="AR11" s="2"/>
      <c r="AS11" s="2"/>
      <c r="AT11" s="2"/>
      <c r="AU11" s="3"/>
      <c r="AV11" s="1"/>
      <c r="AW11" s="2">
        <f t="shared" si="5"/>
        <v>0</v>
      </c>
      <c r="AX11" s="2"/>
      <c r="AY11" s="2"/>
      <c r="AZ11" s="2"/>
      <c r="BA11" s="2"/>
      <c r="BB11" s="3"/>
      <c r="BC11" s="1"/>
      <c r="BD11" s="2">
        <f t="shared" si="6"/>
        <v>0</v>
      </c>
      <c r="BE11" s="2"/>
      <c r="BF11" s="2"/>
      <c r="BG11" s="2"/>
      <c r="BH11" s="2"/>
      <c r="BI11" s="3"/>
      <c r="BJ11" s="1"/>
      <c r="BK11" s="2">
        <f t="shared" si="7"/>
        <v>0</v>
      </c>
      <c r="BL11" s="2"/>
      <c r="BM11" s="2"/>
      <c r="BN11" s="2"/>
      <c r="BO11" s="2"/>
      <c r="BP11" s="3"/>
      <c r="BQ11" s="1"/>
      <c r="BR11" s="2">
        <f t="shared" si="8"/>
        <v>0</v>
      </c>
      <c r="BS11" s="2"/>
      <c r="BT11" s="2"/>
      <c r="BU11" s="2"/>
      <c r="BV11" s="2"/>
      <c r="BW11" s="3"/>
    </row>
    <row r="12" spans="1:75" ht="21.15" customHeight="1" x14ac:dyDescent="0.25">
      <c r="B12" s="501"/>
      <c r="C12" s="495"/>
      <c r="D12" s="496"/>
      <c r="E12" s="497"/>
      <c r="F12" s="490"/>
      <c r="G12" s="489"/>
      <c r="H12" s="489"/>
      <c r="I12" s="489"/>
      <c r="J12" s="489"/>
      <c r="K12" s="489"/>
      <c r="L12" s="502"/>
      <c r="M12" s="1"/>
      <c r="N12" s="2">
        <f t="shared" si="0"/>
        <v>0</v>
      </c>
      <c r="O12" s="2"/>
      <c r="P12" s="2"/>
      <c r="Q12" s="2"/>
      <c r="R12" s="2"/>
      <c r="S12" s="3"/>
      <c r="T12" s="1"/>
      <c r="U12" s="2">
        <f t="shared" si="1"/>
        <v>0</v>
      </c>
      <c r="V12" s="2"/>
      <c r="W12" s="2"/>
      <c r="X12" s="2"/>
      <c r="Y12" s="2"/>
      <c r="Z12" s="3"/>
      <c r="AA12" s="1"/>
      <c r="AB12" s="2">
        <f t="shared" si="2"/>
        <v>0</v>
      </c>
      <c r="AC12" s="2"/>
      <c r="AD12" s="2"/>
      <c r="AE12" s="2"/>
      <c r="AF12" s="2"/>
      <c r="AG12" s="3"/>
      <c r="AH12" s="1"/>
      <c r="AI12" s="2">
        <f t="shared" si="3"/>
        <v>0</v>
      </c>
      <c r="AJ12" s="2"/>
      <c r="AK12" s="2"/>
      <c r="AL12" s="2"/>
      <c r="AM12" s="2"/>
      <c r="AN12" s="3"/>
      <c r="AO12" s="1"/>
      <c r="AP12" s="2">
        <f t="shared" si="4"/>
        <v>0</v>
      </c>
      <c r="AQ12" s="2"/>
      <c r="AR12" s="2"/>
      <c r="AS12" s="2"/>
      <c r="AT12" s="2"/>
      <c r="AU12" s="3"/>
      <c r="AV12" s="1"/>
      <c r="AW12" s="2">
        <f t="shared" si="5"/>
        <v>0</v>
      </c>
      <c r="AX12" s="2"/>
      <c r="AY12" s="2"/>
      <c r="AZ12" s="2"/>
      <c r="BA12" s="2"/>
      <c r="BB12" s="3"/>
      <c r="BC12" s="1"/>
      <c r="BD12" s="2">
        <f t="shared" si="6"/>
        <v>0</v>
      </c>
      <c r="BE12" s="2"/>
      <c r="BF12" s="2"/>
      <c r="BG12" s="2"/>
      <c r="BH12" s="2"/>
      <c r="BI12" s="3"/>
      <c r="BJ12" s="1"/>
      <c r="BK12" s="2">
        <f t="shared" si="7"/>
        <v>0</v>
      </c>
      <c r="BL12" s="2"/>
      <c r="BM12" s="2"/>
      <c r="BN12" s="2"/>
      <c r="BO12" s="2"/>
      <c r="BP12" s="3"/>
      <c r="BQ12" s="1"/>
      <c r="BR12" s="2">
        <f t="shared" si="8"/>
        <v>0</v>
      </c>
      <c r="BS12" s="2"/>
      <c r="BT12" s="2"/>
      <c r="BU12" s="2"/>
      <c r="BV12" s="2"/>
      <c r="BW12" s="3"/>
    </row>
    <row r="13" spans="1:75" ht="21.15" customHeight="1" x14ac:dyDescent="0.25">
      <c r="B13" s="501"/>
      <c r="C13" s="503"/>
      <c r="D13" s="504"/>
      <c r="E13" s="497"/>
      <c r="F13" s="490"/>
      <c r="G13" s="489"/>
      <c r="H13" s="489"/>
      <c r="I13" s="489"/>
      <c r="J13" s="489"/>
      <c r="K13" s="489"/>
      <c r="L13" s="502"/>
      <c r="M13" s="1"/>
      <c r="N13" s="2">
        <f t="shared" si="0"/>
        <v>0</v>
      </c>
      <c r="O13" s="2"/>
      <c r="P13" s="2"/>
      <c r="Q13" s="2"/>
      <c r="R13" s="2"/>
      <c r="S13" s="3"/>
      <c r="T13" s="1"/>
      <c r="U13" s="2">
        <f t="shared" si="1"/>
        <v>0</v>
      </c>
      <c r="V13" s="2"/>
      <c r="W13" s="2"/>
      <c r="X13" s="2"/>
      <c r="Y13" s="2"/>
      <c r="Z13" s="3"/>
      <c r="AA13" s="1"/>
      <c r="AB13" s="2">
        <f t="shared" si="2"/>
        <v>0</v>
      </c>
      <c r="AC13" s="2"/>
      <c r="AD13" s="2"/>
      <c r="AE13" s="2"/>
      <c r="AF13" s="2"/>
      <c r="AG13" s="3"/>
      <c r="AH13" s="1"/>
      <c r="AI13" s="2">
        <f t="shared" si="3"/>
        <v>0</v>
      </c>
      <c r="AJ13" s="2"/>
      <c r="AK13" s="2"/>
      <c r="AL13" s="2"/>
      <c r="AM13" s="2"/>
      <c r="AN13" s="3"/>
      <c r="AO13" s="1"/>
      <c r="AP13" s="2">
        <f t="shared" si="4"/>
        <v>0</v>
      </c>
      <c r="AQ13" s="2"/>
      <c r="AR13" s="2"/>
      <c r="AS13" s="2"/>
      <c r="AT13" s="2"/>
      <c r="AU13" s="3"/>
      <c r="AV13" s="1"/>
      <c r="AW13" s="2">
        <f t="shared" si="5"/>
        <v>0</v>
      </c>
      <c r="AX13" s="2"/>
      <c r="AY13" s="2"/>
      <c r="AZ13" s="2"/>
      <c r="BA13" s="2"/>
      <c r="BB13" s="3"/>
      <c r="BC13" s="1"/>
      <c r="BD13" s="2">
        <f t="shared" si="6"/>
        <v>0</v>
      </c>
      <c r="BE13" s="2"/>
      <c r="BF13" s="2"/>
      <c r="BG13" s="2"/>
      <c r="BH13" s="2"/>
      <c r="BI13" s="3"/>
      <c r="BJ13" s="1"/>
      <c r="BK13" s="2">
        <f t="shared" si="7"/>
        <v>0</v>
      </c>
      <c r="BL13" s="2"/>
      <c r="BM13" s="2"/>
      <c r="BN13" s="2"/>
      <c r="BO13" s="2"/>
      <c r="BP13" s="3"/>
      <c r="BQ13" s="1"/>
      <c r="BR13" s="2">
        <f t="shared" si="8"/>
        <v>0</v>
      </c>
      <c r="BS13" s="2"/>
      <c r="BT13" s="2"/>
      <c r="BU13" s="2"/>
      <c r="BV13" s="2"/>
      <c r="BW13" s="3"/>
    </row>
    <row r="14" spans="1:75" ht="21.15" customHeight="1" x14ac:dyDescent="0.25">
      <c r="B14" s="501"/>
      <c r="C14" s="495"/>
      <c r="D14" s="496"/>
      <c r="E14" s="497"/>
      <c r="F14" s="490"/>
      <c r="G14" s="489"/>
      <c r="H14" s="489"/>
      <c r="I14" s="489"/>
      <c r="J14" s="489"/>
      <c r="K14" s="489"/>
      <c r="L14" s="502"/>
      <c r="M14" s="1"/>
      <c r="N14" s="2">
        <f t="shared" si="0"/>
        <v>0</v>
      </c>
      <c r="O14" s="2"/>
      <c r="P14" s="2"/>
      <c r="Q14" s="2"/>
      <c r="R14" s="2"/>
      <c r="S14" s="3"/>
      <c r="T14" s="1"/>
      <c r="U14" s="2">
        <f t="shared" si="1"/>
        <v>0</v>
      </c>
      <c r="V14" s="2"/>
      <c r="W14" s="2"/>
      <c r="X14" s="2"/>
      <c r="Y14" s="2"/>
      <c r="Z14" s="3"/>
      <c r="AA14" s="1"/>
      <c r="AB14" s="2">
        <f t="shared" si="2"/>
        <v>0</v>
      </c>
      <c r="AC14" s="2"/>
      <c r="AD14" s="2"/>
      <c r="AE14" s="2"/>
      <c r="AF14" s="2"/>
      <c r="AG14" s="3"/>
      <c r="AH14" s="1"/>
      <c r="AI14" s="2">
        <f t="shared" si="3"/>
        <v>0</v>
      </c>
      <c r="AJ14" s="2"/>
      <c r="AK14" s="2"/>
      <c r="AL14" s="2"/>
      <c r="AM14" s="2"/>
      <c r="AN14" s="3"/>
      <c r="AO14" s="1"/>
      <c r="AP14" s="2">
        <f t="shared" si="4"/>
        <v>0</v>
      </c>
      <c r="AQ14" s="2"/>
      <c r="AR14" s="2"/>
      <c r="AS14" s="2"/>
      <c r="AT14" s="2"/>
      <c r="AU14" s="3"/>
      <c r="AV14" s="1"/>
      <c r="AW14" s="2">
        <f t="shared" si="5"/>
        <v>0</v>
      </c>
      <c r="AX14" s="2"/>
      <c r="AY14" s="2"/>
      <c r="AZ14" s="2"/>
      <c r="BA14" s="2"/>
      <c r="BB14" s="3"/>
      <c r="BC14" s="1"/>
      <c r="BD14" s="2">
        <f t="shared" si="6"/>
        <v>0</v>
      </c>
      <c r="BE14" s="2"/>
      <c r="BF14" s="2"/>
      <c r="BG14" s="2"/>
      <c r="BH14" s="2"/>
      <c r="BI14" s="3"/>
      <c r="BJ14" s="1"/>
      <c r="BK14" s="2">
        <f t="shared" si="7"/>
        <v>0</v>
      </c>
      <c r="BL14" s="2"/>
      <c r="BM14" s="2"/>
      <c r="BN14" s="2"/>
      <c r="BO14" s="2"/>
      <c r="BP14" s="3"/>
      <c r="BQ14" s="1"/>
      <c r="BR14" s="2">
        <f t="shared" si="8"/>
        <v>0</v>
      </c>
      <c r="BS14" s="2"/>
      <c r="BT14" s="2"/>
      <c r="BU14" s="2"/>
      <c r="BV14" s="2"/>
      <c r="BW14" s="3"/>
    </row>
    <row r="15" spans="1:75" ht="21.15" customHeight="1" x14ac:dyDescent="0.25">
      <c r="B15" s="501"/>
      <c r="C15" s="495"/>
      <c r="D15" s="496"/>
      <c r="E15" s="497"/>
      <c r="F15" s="490"/>
      <c r="G15" s="489"/>
      <c r="H15" s="489"/>
      <c r="I15" s="489"/>
      <c r="J15" s="489"/>
      <c r="K15" s="489"/>
      <c r="L15" s="502"/>
      <c r="M15" s="1"/>
      <c r="N15" s="2">
        <f t="shared" si="0"/>
        <v>0</v>
      </c>
      <c r="O15" s="2"/>
      <c r="P15" s="2"/>
      <c r="Q15" s="2"/>
      <c r="R15" s="2"/>
      <c r="S15" s="3"/>
      <c r="T15" s="1"/>
      <c r="U15" s="2">
        <f t="shared" si="1"/>
        <v>0</v>
      </c>
      <c r="V15" s="2"/>
      <c r="W15" s="2"/>
      <c r="X15" s="2"/>
      <c r="Y15" s="2"/>
      <c r="Z15" s="3"/>
      <c r="AA15" s="1"/>
      <c r="AB15" s="2">
        <f t="shared" si="2"/>
        <v>0</v>
      </c>
      <c r="AC15" s="2"/>
      <c r="AD15" s="2"/>
      <c r="AE15" s="2"/>
      <c r="AF15" s="2"/>
      <c r="AG15" s="3"/>
      <c r="AH15" s="1"/>
      <c r="AI15" s="2">
        <f t="shared" si="3"/>
        <v>0</v>
      </c>
      <c r="AJ15" s="2"/>
      <c r="AK15" s="2"/>
      <c r="AL15" s="2"/>
      <c r="AM15" s="2"/>
      <c r="AN15" s="3"/>
      <c r="AO15" s="1"/>
      <c r="AP15" s="2">
        <f t="shared" si="4"/>
        <v>0</v>
      </c>
      <c r="AQ15" s="2"/>
      <c r="AR15" s="2"/>
      <c r="AS15" s="2"/>
      <c r="AT15" s="2"/>
      <c r="AU15" s="3"/>
      <c r="AV15" s="1"/>
      <c r="AW15" s="2">
        <f t="shared" si="5"/>
        <v>0</v>
      </c>
      <c r="AX15" s="2"/>
      <c r="AY15" s="2"/>
      <c r="AZ15" s="2"/>
      <c r="BA15" s="2"/>
      <c r="BB15" s="3"/>
      <c r="BC15" s="1"/>
      <c r="BD15" s="2">
        <f t="shared" si="6"/>
        <v>0</v>
      </c>
      <c r="BE15" s="2"/>
      <c r="BF15" s="2"/>
      <c r="BG15" s="2"/>
      <c r="BH15" s="2"/>
      <c r="BI15" s="3"/>
      <c r="BJ15" s="1"/>
      <c r="BK15" s="2">
        <f t="shared" si="7"/>
        <v>0</v>
      </c>
      <c r="BL15" s="2"/>
      <c r="BM15" s="2"/>
      <c r="BN15" s="2"/>
      <c r="BO15" s="2"/>
      <c r="BP15" s="3"/>
      <c r="BQ15" s="1"/>
      <c r="BR15" s="2">
        <f t="shared" si="8"/>
        <v>0</v>
      </c>
      <c r="BS15" s="2"/>
      <c r="BT15" s="2"/>
      <c r="BU15" s="2"/>
      <c r="BV15" s="2"/>
      <c r="BW15" s="3"/>
    </row>
    <row r="16" spans="1:75" ht="21.15" customHeight="1" x14ac:dyDescent="0.25">
      <c r="B16" s="501"/>
      <c r="C16" s="495"/>
      <c r="D16" s="496"/>
      <c r="E16" s="497"/>
      <c r="F16" s="490"/>
      <c r="G16" s="489"/>
      <c r="H16" s="489"/>
      <c r="I16" s="489"/>
      <c r="J16" s="489"/>
      <c r="K16" s="489"/>
      <c r="L16" s="502"/>
      <c r="M16" s="1"/>
      <c r="N16" s="2">
        <f t="shared" ref="N16:N26" si="9">IF($D16="p",G16,0)</f>
        <v>0</v>
      </c>
      <c r="O16" s="2"/>
      <c r="P16" s="2"/>
      <c r="Q16" s="2"/>
      <c r="R16" s="2"/>
      <c r="S16" s="3"/>
      <c r="T16" s="1"/>
      <c r="U16" s="2">
        <f t="shared" ref="U16:U26" si="10">IF($E16="crd",G16,0)</f>
        <v>0</v>
      </c>
      <c r="V16" s="2"/>
      <c r="W16" s="2"/>
      <c r="X16" s="2"/>
      <c r="Y16" s="2"/>
      <c r="Z16" s="3"/>
      <c r="AA16" s="1"/>
      <c r="AB16" s="2">
        <f t="shared" ref="AB16:AB26" si="11">IF($E16="n",G16,0)</f>
        <v>0</v>
      </c>
      <c r="AC16" s="2"/>
      <c r="AD16" s="2"/>
      <c r="AE16" s="2"/>
      <c r="AF16" s="2"/>
      <c r="AG16" s="3"/>
      <c r="AH16" s="1"/>
      <c r="AI16" s="2">
        <f t="shared" ref="AI16:AI26" si="12">IF($E16="ACQ",G16,0)</f>
        <v>0</v>
      </c>
      <c r="AJ16" s="2"/>
      <c r="AK16" s="2"/>
      <c r="AL16" s="2"/>
      <c r="AM16" s="2"/>
      <c r="AN16" s="3"/>
      <c r="AO16" s="1"/>
      <c r="AP16" s="2">
        <f t="shared" ref="AP16:AP26" si="13">IF($D16="a",G16,0)</f>
        <v>0</v>
      </c>
      <c r="AQ16" s="2"/>
      <c r="AR16" s="2"/>
      <c r="AS16" s="2"/>
      <c r="AT16" s="2"/>
      <c r="AU16" s="3"/>
      <c r="AV16" s="1"/>
      <c r="AW16" s="2">
        <f t="shared" ref="AW16:AW26" si="14">IF($D16="R",G16,0)</f>
        <v>0</v>
      </c>
      <c r="AX16" s="2"/>
      <c r="AY16" s="2"/>
      <c r="AZ16" s="2"/>
      <c r="BA16" s="2"/>
      <c r="BB16" s="3"/>
      <c r="BC16" s="1"/>
      <c r="BD16" s="2">
        <f t="shared" ref="BD16:BD26" si="15">IF($D16="C",G16,0)</f>
        <v>0</v>
      </c>
      <c r="BE16" s="2"/>
      <c r="BF16" s="2"/>
      <c r="BG16" s="2"/>
      <c r="BH16" s="2"/>
      <c r="BI16" s="3"/>
      <c r="BJ16" s="1"/>
      <c r="BK16" s="2">
        <f t="shared" ref="BK16:BK26" si="16">IF($D16="D",G16,0)</f>
        <v>0</v>
      </c>
      <c r="BL16" s="2"/>
      <c r="BM16" s="2"/>
      <c r="BN16" s="2"/>
      <c r="BO16" s="2"/>
      <c r="BP16" s="3"/>
      <c r="BQ16" s="1"/>
      <c r="BR16" s="2">
        <f t="shared" ref="BR16:BR26" si="17">IF($D16="E",G16,0)</f>
        <v>0</v>
      </c>
      <c r="BS16" s="2"/>
      <c r="BT16" s="2"/>
      <c r="BU16" s="2"/>
      <c r="BV16" s="2"/>
      <c r="BW16" s="3"/>
    </row>
    <row r="17" spans="2:75" ht="21.15" customHeight="1" x14ac:dyDescent="0.25">
      <c r="B17" s="501"/>
      <c r="C17" s="495"/>
      <c r="D17" s="496"/>
      <c r="E17" s="497"/>
      <c r="F17" s="490"/>
      <c r="G17" s="489"/>
      <c r="H17" s="489"/>
      <c r="I17" s="489"/>
      <c r="J17" s="489"/>
      <c r="K17" s="489"/>
      <c r="L17" s="502"/>
      <c r="M17" s="1"/>
      <c r="N17" s="2">
        <f t="shared" si="9"/>
        <v>0</v>
      </c>
      <c r="O17" s="2"/>
      <c r="P17" s="2"/>
      <c r="Q17" s="2"/>
      <c r="R17" s="2"/>
      <c r="S17" s="3"/>
      <c r="T17" s="1"/>
      <c r="U17" s="2">
        <f t="shared" si="10"/>
        <v>0</v>
      </c>
      <c r="V17" s="2"/>
      <c r="W17" s="2"/>
      <c r="X17" s="2"/>
      <c r="Y17" s="2"/>
      <c r="Z17" s="3"/>
      <c r="AA17" s="1"/>
      <c r="AB17" s="2">
        <f t="shared" si="11"/>
        <v>0</v>
      </c>
      <c r="AC17" s="2"/>
      <c r="AD17" s="2"/>
      <c r="AE17" s="2"/>
      <c r="AF17" s="2"/>
      <c r="AG17" s="3"/>
      <c r="AH17" s="1"/>
      <c r="AI17" s="2">
        <f t="shared" si="12"/>
        <v>0</v>
      </c>
      <c r="AJ17" s="2"/>
      <c r="AK17" s="2"/>
      <c r="AL17" s="2"/>
      <c r="AM17" s="2"/>
      <c r="AN17" s="3"/>
      <c r="AO17" s="1"/>
      <c r="AP17" s="2">
        <f t="shared" si="13"/>
        <v>0</v>
      </c>
      <c r="AQ17" s="2"/>
      <c r="AR17" s="2"/>
      <c r="AS17" s="2"/>
      <c r="AT17" s="2"/>
      <c r="AU17" s="3"/>
      <c r="AV17" s="1"/>
      <c r="AW17" s="2">
        <f t="shared" si="14"/>
        <v>0</v>
      </c>
      <c r="AX17" s="2"/>
      <c r="AY17" s="2"/>
      <c r="AZ17" s="2"/>
      <c r="BA17" s="2"/>
      <c r="BB17" s="3"/>
      <c r="BC17" s="1"/>
      <c r="BD17" s="2">
        <f t="shared" si="15"/>
        <v>0</v>
      </c>
      <c r="BE17" s="2"/>
      <c r="BF17" s="2"/>
      <c r="BG17" s="2"/>
      <c r="BH17" s="2"/>
      <c r="BI17" s="3"/>
      <c r="BJ17" s="1"/>
      <c r="BK17" s="2">
        <f t="shared" si="16"/>
        <v>0</v>
      </c>
      <c r="BL17" s="2"/>
      <c r="BM17" s="2"/>
      <c r="BN17" s="2"/>
      <c r="BO17" s="2"/>
      <c r="BP17" s="3"/>
      <c r="BQ17" s="1"/>
      <c r="BR17" s="2">
        <f t="shared" si="17"/>
        <v>0</v>
      </c>
      <c r="BS17" s="2"/>
      <c r="BT17" s="2"/>
      <c r="BU17" s="2"/>
      <c r="BV17" s="2"/>
      <c r="BW17" s="3"/>
    </row>
    <row r="18" spans="2:75" ht="21.15" customHeight="1" x14ac:dyDescent="0.25">
      <c r="B18" s="501"/>
      <c r="C18" s="495"/>
      <c r="D18" s="496"/>
      <c r="E18" s="497"/>
      <c r="F18" s="490"/>
      <c r="G18" s="489"/>
      <c r="H18" s="489"/>
      <c r="I18" s="489"/>
      <c r="J18" s="489"/>
      <c r="K18" s="489"/>
      <c r="L18" s="502"/>
      <c r="M18" s="1"/>
      <c r="N18" s="2">
        <f t="shared" si="9"/>
        <v>0</v>
      </c>
      <c r="O18" s="2"/>
      <c r="P18" s="2"/>
      <c r="Q18" s="2"/>
      <c r="R18" s="2"/>
      <c r="S18" s="3"/>
      <c r="T18" s="1"/>
      <c r="U18" s="2">
        <f t="shared" si="10"/>
        <v>0</v>
      </c>
      <c r="V18" s="2"/>
      <c r="W18" s="2"/>
      <c r="X18" s="2"/>
      <c r="Y18" s="2"/>
      <c r="Z18" s="3"/>
      <c r="AA18" s="1"/>
      <c r="AB18" s="2">
        <f t="shared" si="11"/>
        <v>0</v>
      </c>
      <c r="AC18" s="2"/>
      <c r="AD18" s="2"/>
      <c r="AE18" s="2"/>
      <c r="AF18" s="2"/>
      <c r="AG18" s="3"/>
      <c r="AH18" s="1"/>
      <c r="AI18" s="2">
        <f t="shared" si="12"/>
        <v>0</v>
      </c>
      <c r="AJ18" s="2"/>
      <c r="AK18" s="2"/>
      <c r="AL18" s="2"/>
      <c r="AM18" s="2"/>
      <c r="AN18" s="3"/>
      <c r="AO18" s="1"/>
      <c r="AP18" s="2">
        <f t="shared" si="13"/>
        <v>0</v>
      </c>
      <c r="AQ18" s="2"/>
      <c r="AR18" s="2"/>
      <c r="AS18" s="2"/>
      <c r="AT18" s="2"/>
      <c r="AU18" s="3"/>
      <c r="AV18" s="1"/>
      <c r="AW18" s="2">
        <f t="shared" si="14"/>
        <v>0</v>
      </c>
      <c r="AX18" s="2"/>
      <c r="AY18" s="2"/>
      <c r="AZ18" s="2"/>
      <c r="BA18" s="2"/>
      <c r="BB18" s="3"/>
      <c r="BC18" s="1"/>
      <c r="BD18" s="2">
        <f t="shared" si="15"/>
        <v>0</v>
      </c>
      <c r="BE18" s="2"/>
      <c r="BF18" s="2"/>
      <c r="BG18" s="2"/>
      <c r="BH18" s="2"/>
      <c r="BI18" s="3"/>
      <c r="BJ18" s="1"/>
      <c r="BK18" s="2">
        <f t="shared" si="16"/>
        <v>0</v>
      </c>
      <c r="BL18" s="2"/>
      <c r="BM18" s="2"/>
      <c r="BN18" s="2"/>
      <c r="BO18" s="2"/>
      <c r="BP18" s="3"/>
      <c r="BQ18" s="1"/>
      <c r="BR18" s="2">
        <f t="shared" si="17"/>
        <v>0</v>
      </c>
      <c r="BS18" s="2"/>
      <c r="BT18" s="2"/>
      <c r="BU18" s="2"/>
      <c r="BV18" s="2"/>
      <c r="BW18" s="3"/>
    </row>
    <row r="19" spans="2:75" ht="21.15" customHeight="1" x14ac:dyDescent="0.25">
      <c r="B19" s="501"/>
      <c r="C19" s="495"/>
      <c r="D19" s="496"/>
      <c r="E19" s="497"/>
      <c r="F19" s="490"/>
      <c r="G19" s="489"/>
      <c r="H19" s="489"/>
      <c r="I19" s="489"/>
      <c r="J19" s="489"/>
      <c r="K19" s="489"/>
      <c r="L19" s="502"/>
      <c r="M19" s="1"/>
      <c r="N19" s="2">
        <f t="shared" si="9"/>
        <v>0</v>
      </c>
      <c r="O19" s="2"/>
      <c r="P19" s="2"/>
      <c r="Q19" s="2"/>
      <c r="R19" s="2"/>
      <c r="S19" s="3"/>
      <c r="T19" s="1"/>
      <c r="U19" s="2">
        <f t="shared" si="10"/>
        <v>0</v>
      </c>
      <c r="V19" s="2"/>
      <c r="W19" s="2"/>
      <c r="X19" s="2"/>
      <c r="Y19" s="2"/>
      <c r="Z19" s="3"/>
      <c r="AA19" s="1"/>
      <c r="AB19" s="2">
        <f t="shared" si="11"/>
        <v>0</v>
      </c>
      <c r="AC19" s="2"/>
      <c r="AD19" s="2"/>
      <c r="AE19" s="2"/>
      <c r="AF19" s="2"/>
      <c r="AG19" s="3"/>
      <c r="AH19" s="1"/>
      <c r="AI19" s="2">
        <f t="shared" si="12"/>
        <v>0</v>
      </c>
      <c r="AJ19" s="2"/>
      <c r="AK19" s="2"/>
      <c r="AL19" s="2"/>
      <c r="AM19" s="2"/>
      <c r="AN19" s="3"/>
      <c r="AO19" s="1"/>
      <c r="AP19" s="2">
        <f t="shared" si="13"/>
        <v>0</v>
      </c>
      <c r="AQ19" s="2"/>
      <c r="AR19" s="2"/>
      <c r="AS19" s="2"/>
      <c r="AT19" s="2"/>
      <c r="AU19" s="3"/>
      <c r="AV19" s="1"/>
      <c r="AW19" s="2">
        <f t="shared" si="14"/>
        <v>0</v>
      </c>
      <c r="AX19" s="2"/>
      <c r="AY19" s="2"/>
      <c r="AZ19" s="2"/>
      <c r="BA19" s="2"/>
      <c r="BB19" s="3"/>
      <c r="BC19" s="1"/>
      <c r="BD19" s="2">
        <f t="shared" si="15"/>
        <v>0</v>
      </c>
      <c r="BE19" s="2"/>
      <c r="BF19" s="2"/>
      <c r="BG19" s="2"/>
      <c r="BH19" s="2"/>
      <c r="BI19" s="3"/>
      <c r="BJ19" s="1"/>
      <c r="BK19" s="2">
        <f t="shared" si="16"/>
        <v>0</v>
      </c>
      <c r="BL19" s="2"/>
      <c r="BM19" s="2"/>
      <c r="BN19" s="2"/>
      <c r="BO19" s="2"/>
      <c r="BP19" s="3"/>
      <c r="BQ19" s="1"/>
      <c r="BR19" s="2">
        <f t="shared" si="17"/>
        <v>0</v>
      </c>
      <c r="BS19" s="2"/>
      <c r="BT19" s="2"/>
      <c r="BU19" s="2"/>
      <c r="BV19" s="2"/>
      <c r="BW19" s="3"/>
    </row>
    <row r="20" spans="2:75" ht="21.15" customHeight="1" x14ac:dyDescent="0.25">
      <c r="B20" s="501"/>
      <c r="C20" s="495"/>
      <c r="D20" s="496"/>
      <c r="E20" s="497"/>
      <c r="F20" s="490"/>
      <c r="G20" s="489"/>
      <c r="H20" s="489"/>
      <c r="I20" s="489"/>
      <c r="J20" s="489"/>
      <c r="K20" s="489"/>
      <c r="L20" s="502"/>
      <c r="M20" s="1"/>
      <c r="N20" s="2">
        <f t="shared" si="9"/>
        <v>0</v>
      </c>
      <c r="O20" s="2"/>
      <c r="P20" s="2"/>
      <c r="Q20" s="2"/>
      <c r="R20" s="2"/>
      <c r="S20" s="3"/>
      <c r="T20" s="1"/>
      <c r="U20" s="2">
        <f t="shared" si="10"/>
        <v>0</v>
      </c>
      <c r="V20" s="2"/>
      <c r="W20" s="2"/>
      <c r="X20" s="2"/>
      <c r="Y20" s="2"/>
      <c r="Z20" s="3"/>
      <c r="AA20" s="1"/>
      <c r="AB20" s="2">
        <f t="shared" si="11"/>
        <v>0</v>
      </c>
      <c r="AC20" s="2"/>
      <c r="AD20" s="2"/>
      <c r="AE20" s="2"/>
      <c r="AF20" s="2"/>
      <c r="AG20" s="3"/>
      <c r="AH20" s="1"/>
      <c r="AI20" s="2">
        <f t="shared" si="12"/>
        <v>0</v>
      </c>
      <c r="AJ20" s="2"/>
      <c r="AK20" s="2"/>
      <c r="AL20" s="2"/>
      <c r="AM20" s="2"/>
      <c r="AN20" s="3"/>
      <c r="AO20" s="1"/>
      <c r="AP20" s="2">
        <f t="shared" si="13"/>
        <v>0</v>
      </c>
      <c r="AQ20" s="2"/>
      <c r="AR20" s="2"/>
      <c r="AS20" s="2"/>
      <c r="AT20" s="2"/>
      <c r="AU20" s="3"/>
      <c r="AV20" s="1"/>
      <c r="AW20" s="2">
        <f t="shared" si="14"/>
        <v>0</v>
      </c>
      <c r="AX20" s="2"/>
      <c r="AY20" s="2"/>
      <c r="AZ20" s="2"/>
      <c r="BA20" s="2"/>
      <c r="BB20" s="3"/>
      <c r="BC20" s="1"/>
      <c r="BD20" s="2">
        <f t="shared" si="15"/>
        <v>0</v>
      </c>
      <c r="BE20" s="2"/>
      <c r="BF20" s="2"/>
      <c r="BG20" s="2"/>
      <c r="BH20" s="2"/>
      <c r="BI20" s="3"/>
      <c r="BJ20" s="1"/>
      <c r="BK20" s="2">
        <f t="shared" si="16"/>
        <v>0</v>
      </c>
      <c r="BL20" s="2"/>
      <c r="BM20" s="2"/>
      <c r="BN20" s="2"/>
      <c r="BO20" s="2"/>
      <c r="BP20" s="3"/>
      <c r="BQ20" s="1"/>
      <c r="BR20" s="2">
        <f t="shared" si="17"/>
        <v>0</v>
      </c>
      <c r="BS20" s="2"/>
      <c r="BT20" s="2"/>
      <c r="BU20" s="2"/>
      <c r="BV20" s="2"/>
      <c r="BW20" s="3"/>
    </row>
    <row r="21" spans="2:75" ht="21.15" customHeight="1" x14ac:dyDescent="0.25">
      <c r="B21" s="501"/>
      <c r="C21" s="503"/>
      <c r="D21" s="504"/>
      <c r="E21" s="497"/>
      <c r="F21" s="490"/>
      <c r="G21" s="489"/>
      <c r="H21" s="489"/>
      <c r="I21" s="489"/>
      <c r="J21" s="489"/>
      <c r="K21" s="489"/>
      <c r="L21" s="502"/>
      <c r="M21" s="1"/>
      <c r="N21" s="2">
        <f t="shared" si="9"/>
        <v>0</v>
      </c>
      <c r="O21" s="2"/>
      <c r="P21" s="2"/>
      <c r="Q21" s="2"/>
      <c r="R21" s="2"/>
      <c r="S21" s="3"/>
      <c r="T21" s="1"/>
      <c r="U21" s="2">
        <f t="shared" si="10"/>
        <v>0</v>
      </c>
      <c r="V21" s="2"/>
      <c r="W21" s="2"/>
      <c r="X21" s="2"/>
      <c r="Y21" s="2"/>
      <c r="Z21" s="3"/>
      <c r="AA21" s="1"/>
      <c r="AB21" s="2">
        <f t="shared" si="11"/>
        <v>0</v>
      </c>
      <c r="AC21" s="2"/>
      <c r="AD21" s="2"/>
      <c r="AE21" s="2"/>
      <c r="AF21" s="2"/>
      <c r="AG21" s="3"/>
      <c r="AH21" s="1"/>
      <c r="AI21" s="2">
        <f t="shared" si="12"/>
        <v>0</v>
      </c>
      <c r="AJ21" s="2"/>
      <c r="AK21" s="2"/>
      <c r="AL21" s="2"/>
      <c r="AM21" s="2"/>
      <c r="AN21" s="3"/>
      <c r="AO21" s="1"/>
      <c r="AP21" s="2">
        <f t="shared" si="13"/>
        <v>0</v>
      </c>
      <c r="AQ21" s="2"/>
      <c r="AR21" s="2"/>
      <c r="AS21" s="2"/>
      <c r="AT21" s="2"/>
      <c r="AU21" s="3"/>
      <c r="AV21" s="1"/>
      <c r="AW21" s="2">
        <f t="shared" si="14"/>
        <v>0</v>
      </c>
      <c r="AX21" s="2"/>
      <c r="AY21" s="2"/>
      <c r="AZ21" s="2"/>
      <c r="BA21" s="2"/>
      <c r="BB21" s="3"/>
      <c r="BC21" s="1"/>
      <c r="BD21" s="2">
        <f t="shared" si="15"/>
        <v>0</v>
      </c>
      <c r="BE21" s="2"/>
      <c r="BF21" s="2"/>
      <c r="BG21" s="2"/>
      <c r="BH21" s="2"/>
      <c r="BI21" s="3"/>
      <c r="BJ21" s="1"/>
      <c r="BK21" s="2">
        <f t="shared" si="16"/>
        <v>0</v>
      </c>
      <c r="BL21" s="2"/>
      <c r="BM21" s="2"/>
      <c r="BN21" s="2"/>
      <c r="BO21" s="2"/>
      <c r="BP21" s="3"/>
      <c r="BQ21" s="1"/>
      <c r="BR21" s="2">
        <f t="shared" si="17"/>
        <v>0</v>
      </c>
      <c r="BS21" s="2"/>
      <c r="BT21" s="2"/>
      <c r="BU21" s="2"/>
      <c r="BV21" s="2"/>
      <c r="BW21" s="3"/>
    </row>
    <row r="22" spans="2:75" ht="21.15" customHeight="1" x14ac:dyDescent="0.25">
      <c r="B22" s="501"/>
      <c r="C22" s="495"/>
      <c r="D22" s="496"/>
      <c r="E22" s="497"/>
      <c r="F22" s="490"/>
      <c r="G22" s="489"/>
      <c r="H22" s="489"/>
      <c r="I22" s="489"/>
      <c r="J22" s="489"/>
      <c r="K22" s="489"/>
      <c r="L22" s="502"/>
      <c r="M22" s="1"/>
      <c r="N22" s="2">
        <f t="shared" si="9"/>
        <v>0</v>
      </c>
      <c r="O22" s="2"/>
      <c r="P22" s="2"/>
      <c r="Q22" s="2"/>
      <c r="R22" s="2"/>
      <c r="S22" s="3"/>
      <c r="T22" s="1"/>
      <c r="U22" s="2">
        <f t="shared" si="10"/>
        <v>0</v>
      </c>
      <c r="V22" s="2"/>
      <c r="W22" s="2"/>
      <c r="X22" s="2"/>
      <c r="Y22" s="2"/>
      <c r="Z22" s="3"/>
      <c r="AA22" s="1"/>
      <c r="AB22" s="2">
        <f t="shared" si="11"/>
        <v>0</v>
      </c>
      <c r="AC22" s="2"/>
      <c r="AD22" s="2"/>
      <c r="AE22" s="2"/>
      <c r="AF22" s="2"/>
      <c r="AG22" s="3"/>
      <c r="AH22" s="1"/>
      <c r="AI22" s="2">
        <f t="shared" si="12"/>
        <v>0</v>
      </c>
      <c r="AJ22" s="2"/>
      <c r="AK22" s="2"/>
      <c r="AL22" s="2"/>
      <c r="AM22" s="2"/>
      <c r="AN22" s="3"/>
      <c r="AO22" s="1"/>
      <c r="AP22" s="2">
        <f t="shared" si="13"/>
        <v>0</v>
      </c>
      <c r="AQ22" s="2"/>
      <c r="AR22" s="2"/>
      <c r="AS22" s="2"/>
      <c r="AT22" s="2"/>
      <c r="AU22" s="3"/>
      <c r="AV22" s="1"/>
      <c r="AW22" s="2">
        <f t="shared" si="14"/>
        <v>0</v>
      </c>
      <c r="AX22" s="2"/>
      <c r="AY22" s="2"/>
      <c r="AZ22" s="2"/>
      <c r="BA22" s="2"/>
      <c r="BB22" s="3"/>
      <c r="BC22" s="1"/>
      <c r="BD22" s="2">
        <f t="shared" si="15"/>
        <v>0</v>
      </c>
      <c r="BE22" s="2"/>
      <c r="BF22" s="2"/>
      <c r="BG22" s="2"/>
      <c r="BH22" s="2"/>
      <c r="BI22" s="3"/>
      <c r="BJ22" s="1"/>
      <c r="BK22" s="2">
        <f t="shared" si="16"/>
        <v>0</v>
      </c>
      <c r="BL22" s="2"/>
      <c r="BM22" s="2"/>
      <c r="BN22" s="2"/>
      <c r="BO22" s="2"/>
      <c r="BP22" s="3"/>
      <c r="BQ22" s="1"/>
      <c r="BR22" s="2">
        <f t="shared" si="17"/>
        <v>0</v>
      </c>
      <c r="BS22" s="2"/>
      <c r="BT22" s="2"/>
      <c r="BU22" s="2"/>
      <c r="BV22" s="2"/>
      <c r="BW22" s="3"/>
    </row>
    <row r="23" spans="2:75" ht="21.15" customHeight="1" x14ac:dyDescent="0.25">
      <c r="B23" s="501"/>
      <c r="C23" s="495"/>
      <c r="D23" s="496"/>
      <c r="E23" s="497"/>
      <c r="F23" s="490"/>
      <c r="G23" s="489"/>
      <c r="H23" s="489"/>
      <c r="I23" s="489"/>
      <c r="J23" s="489"/>
      <c r="K23" s="489"/>
      <c r="L23" s="502"/>
      <c r="M23" s="1"/>
      <c r="N23" s="2">
        <f t="shared" si="9"/>
        <v>0</v>
      </c>
      <c r="O23" s="2"/>
      <c r="P23" s="2"/>
      <c r="Q23" s="2"/>
      <c r="R23" s="2"/>
      <c r="S23" s="3"/>
      <c r="T23" s="1"/>
      <c r="U23" s="2">
        <f t="shared" si="10"/>
        <v>0</v>
      </c>
      <c r="V23" s="2"/>
      <c r="W23" s="2"/>
      <c r="X23" s="2"/>
      <c r="Y23" s="2"/>
      <c r="Z23" s="3"/>
      <c r="AA23" s="1"/>
      <c r="AB23" s="2">
        <f t="shared" si="11"/>
        <v>0</v>
      </c>
      <c r="AC23" s="2"/>
      <c r="AD23" s="2"/>
      <c r="AE23" s="2"/>
      <c r="AF23" s="2"/>
      <c r="AG23" s="3"/>
      <c r="AH23" s="1"/>
      <c r="AI23" s="2">
        <f t="shared" si="12"/>
        <v>0</v>
      </c>
      <c r="AJ23" s="2"/>
      <c r="AK23" s="2"/>
      <c r="AL23" s="2"/>
      <c r="AM23" s="2"/>
      <c r="AN23" s="3"/>
      <c r="AO23" s="1"/>
      <c r="AP23" s="2">
        <f t="shared" si="13"/>
        <v>0</v>
      </c>
      <c r="AQ23" s="2"/>
      <c r="AR23" s="2"/>
      <c r="AS23" s="2"/>
      <c r="AT23" s="2"/>
      <c r="AU23" s="3"/>
      <c r="AV23" s="1"/>
      <c r="AW23" s="2">
        <f t="shared" si="14"/>
        <v>0</v>
      </c>
      <c r="AX23" s="2"/>
      <c r="AY23" s="2"/>
      <c r="AZ23" s="2"/>
      <c r="BA23" s="2"/>
      <c r="BB23" s="3"/>
      <c r="BC23" s="1"/>
      <c r="BD23" s="2">
        <f t="shared" si="15"/>
        <v>0</v>
      </c>
      <c r="BE23" s="2"/>
      <c r="BF23" s="2"/>
      <c r="BG23" s="2"/>
      <c r="BH23" s="2"/>
      <c r="BI23" s="3"/>
      <c r="BJ23" s="1"/>
      <c r="BK23" s="2">
        <f t="shared" si="16"/>
        <v>0</v>
      </c>
      <c r="BL23" s="2"/>
      <c r="BM23" s="2"/>
      <c r="BN23" s="2"/>
      <c r="BO23" s="2"/>
      <c r="BP23" s="3"/>
      <c r="BQ23" s="1"/>
      <c r="BR23" s="2">
        <f t="shared" si="17"/>
        <v>0</v>
      </c>
      <c r="BS23" s="2"/>
      <c r="BT23" s="2"/>
      <c r="BU23" s="2"/>
      <c r="BV23" s="2"/>
      <c r="BW23" s="3"/>
    </row>
    <row r="24" spans="2:75" ht="21.15" customHeight="1" x14ac:dyDescent="0.25">
      <c r="B24" s="501"/>
      <c r="C24" s="495"/>
      <c r="D24" s="496"/>
      <c r="E24" s="497"/>
      <c r="F24" s="490"/>
      <c r="G24" s="489"/>
      <c r="H24" s="489"/>
      <c r="I24" s="489"/>
      <c r="J24" s="489"/>
      <c r="K24" s="489"/>
      <c r="L24" s="502"/>
      <c r="M24" s="1"/>
      <c r="N24" s="2">
        <f t="shared" si="9"/>
        <v>0</v>
      </c>
      <c r="O24" s="2"/>
      <c r="P24" s="2"/>
      <c r="Q24" s="2"/>
      <c r="R24" s="2"/>
      <c r="S24" s="3"/>
      <c r="T24" s="1"/>
      <c r="U24" s="2">
        <f t="shared" si="10"/>
        <v>0</v>
      </c>
      <c r="V24" s="2"/>
      <c r="W24" s="2"/>
      <c r="X24" s="2"/>
      <c r="Y24" s="2"/>
      <c r="Z24" s="3"/>
      <c r="AA24" s="1"/>
      <c r="AB24" s="2">
        <f t="shared" si="11"/>
        <v>0</v>
      </c>
      <c r="AC24" s="2"/>
      <c r="AD24" s="2"/>
      <c r="AE24" s="2"/>
      <c r="AF24" s="2"/>
      <c r="AG24" s="3"/>
      <c r="AH24" s="1"/>
      <c r="AI24" s="2">
        <f t="shared" si="12"/>
        <v>0</v>
      </c>
      <c r="AJ24" s="2"/>
      <c r="AK24" s="2"/>
      <c r="AL24" s="2"/>
      <c r="AM24" s="2"/>
      <c r="AN24" s="3"/>
      <c r="AO24" s="1"/>
      <c r="AP24" s="2">
        <f t="shared" si="13"/>
        <v>0</v>
      </c>
      <c r="AQ24" s="2"/>
      <c r="AR24" s="2"/>
      <c r="AS24" s="2"/>
      <c r="AT24" s="2"/>
      <c r="AU24" s="3"/>
      <c r="AV24" s="1"/>
      <c r="AW24" s="2">
        <f t="shared" si="14"/>
        <v>0</v>
      </c>
      <c r="AX24" s="2"/>
      <c r="AY24" s="2"/>
      <c r="AZ24" s="2"/>
      <c r="BA24" s="2"/>
      <c r="BB24" s="3"/>
      <c r="BC24" s="1"/>
      <c r="BD24" s="2">
        <f t="shared" si="15"/>
        <v>0</v>
      </c>
      <c r="BE24" s="2"/>
      <c r="BF24" s="2"/>
      <c r="BG24" s="2"/>
      <c r="BH24" s="2"/>
      <c r="BI24" s="3"/>
      <c r="BJ24" s="1"/>
      <c r="BK24" s="2">
        <f t="shared" si="16"/>
        <v>0</v>
      </c>
      <c r="BL24" s="2"/>
      <c r="BM24" s="2"/>
      <c r="BN24" s="2"/>
      <c r="BO24" s="2"/>
      <c r="BP24" s="3"/>
      <c r="BQ24" s="1"/>
      <c r="BR24" s="2">
        <f t="shared" si="17"/>
        <v>0</v>
      </c>
      <c r="BS24" s="2"/>
      <c r="BT24" s="2"/>
      <c r="BU24" s="2"/>
      <c r="BV24" s="2"/>
      <c r="BW24" s="3"/>
    </row>
    <row r="25" spans="2:75" ht="21.15" customHeight="1" x14ac:dyDescent="0.25">
      <c r="B25" s="501"/>
      <c r="C25" s="495"/>
      <c r="D25" s="496"/>
      <c r="E25" s="497"/>
      <c r="F25" s="490"/>
      <c r="G25" s="489"/>
      <c r="H25" s="489"/>
      <c r="I25" s="489"/>
      <c r="J25" s="489"/>
      <c r="K25" s="489"/>
      <c r="L25" s="502"/>
      <c r="M25" s="1"/>
      <c r="N25" s="2">
        <f t="shared" si="9"/>
        <v>0</v>
      </c>
      <c r="O25" s="2"/>
      <c r="P25" s="2"/>
      <c r="Q25" s="2"/>
      <c r="R25" s="2"/>
      <c r="S25" s="3"/>
      <c r="T25" s="1"/>
      <c r="U25" s="2">
        <f t="shared" si="10"/>
        <v>0</v>
      </c>
      <c r="V25" s="2"/>
      <c r="W25" s="2"/>
      <c r="X25" s="2"/>
      <c r="Y25" s="2"/>
      <c r="Z25" s="3"/>
      <c r="AA25" s="1"/>
      <c r="AB25" s="2">
        <f t="shared" si="11"/>
        <v>0</v>
      </c>
      <c r="AC25" s="2"/>
      <c r="AD25" s="2"/>
      <c r="AE25" s="2"/>
      <c r="AF25" s="2"/>
      <c r="AG25" s="3"/>
      <c r="AH25" s="1"/>
      <c r="AI25" s="2">
        <f t="shared" si="12"/>
        <v>0</v>
      </c>
      <c r="AJ25" s="2"/>
      <c r="AK25" s="2"/>
      <c r="AL25" s="2"/>
      <c r="AM25" s="2"/>
      <c r="AN25" s="3"/>
      <c r="AO25" s="1"/>
      <c r="AP25" s="2">
        <f t="shared" si="13"/>
        <v>0</v>
      </c>
      <c r="AQ25" s="2"/>
      <c r="AR25" s="2"/>
      <c r="AS25" s="2"/>
      <c r="AT25" s="2"/>
      <c r="AU25" s="3"/>
      <c r="AV25" s="1"/>
      <c r="AW25" s="2">
        <f t="shared" si="14"/>
        <v>0</v>
      </c>
      <c r="AX25" s="2"/>
      <c r="AY25" s="2"/>
      <c r="AZ25" s="2"/>
      <c r="BA25" s="2"/>
      <c r="BB25" s="3"/>
      <c r="BC25" s="1"/>
      <c r="BD25" s="2">
        <f t="shared" si="15"/>
        <v>0</v>
      </c>
      <c r="BE25" s="2"/>
      <c r="BF25" s="2"/>
      <c r="BG25" s="2"/>
      <c r="BH25" s="2"/>
      <c r="BI25" s="3"/>
      <c r="BJ25" s="1"/>
      <c r="BK25" s="2">
        <f t="shared" si="16"/>
        <v>0</v>
      </c>
      <c r="BL25" s="2"/>
      <c r="BM25" s="2"/>
      <c r="BN25" s="2"/>
      <c r="BO25" s="2"/>
      <c r="BP25" s="3"/>
      <c r="BQ25" s="1"/>
      <c r="BR25" s="2">
        <f t="shared" si="17"/>
        <v>0</v>
      </c>
      <c r="BS25" s="2"/>
      <c r="BT25" s="2"/>
      <c r="BU25" s="2"/>
      <c r="BV25" s="2"/>
      <c r="BW25" s="3"/>
    </row>
    <row r="26" spans="2:75" ht="21.15" customHeight="1" x14ac:dyDescent="0.25">
      <c r="B26" s="501"/>
      <c r="C26" s="495"/>
      <c r="D26" s="496"/>
      <c r="E26" s="497"/>
      <c r="F26" s="490"/>
      <c r="G26" s="489"/>
      <c r="H26" s="489"/>
      <c r="I26" s="489"/>
      <c r="J26" s="489"/>
      <c r="K26" s="489"/>
      <c r="L26" s="502"/>
      <c r="M26" s="1"/>
      <c r="N26" s="2">
        <f t="shared" si="9"/>
        <v>0</v>
      </c>
      <c r="O26" s="2"/>
      <c r="P26" s="2"/>
      <c r="Q26" s="2"/>
      <c r="R26" s="2"/>
      <c r="S26" s="3"/>
      <c r="T26" s="1"/>
      <c r="U26" s="2">
        <f t="shared" si="10"/>
        <v>0</v>
      </c>
      <c r="V26" s="2"/>
      <c r="W26" s="2"/>
      <c r="X26" s="2"/>
      <c r="Y26" s="2"/>
      <c r="Z26" s="3"/>
      <c r="AA26" s="1"/>
      <c r="AB26" s="2">
        <f t="shared" si="11"/>
        <v>0</v>
      </c>
      <c r="AC26" s="2"/>
      <c r="AD26" s="2"/>
      <c r="AE26" s="2"/>
      <c r="AF26" s="2"/>
      <c r="AG26" s="3"/>
      <c r="AH26" s="1"/>
      <c r="AI26" s="2">
        <f t="shared" si="12"/>
        <v>0</v>
      </c>
      <c r="AJ26" s="2"/>
      <c r="AK26" s="2"/>
      <c r="AL26" s="2"/>
      <c r="AM26" s="2"/>
      <c r="AN26" s="3"/>
      <c r="AO26" s="1"/>
      <c r="AP26" s="2">
        <f t="shared" si="13"/>
        <v>0</v>
      </c>
      <c r="AQ26" s="2"/>
      <c r="AR26" s="2"/>
      <c r="AS26" s="2"/>
      <c r="AT26" s="2"/>
      <c r="AU26" s="3"/>
      <c r="AV26" s="1"/>
      <c r="AW26" s="2">
        <f t="shared" si="14"/>
        <v>0</v>
      </c>
      <c r="AX26" s="2"/>
      <c r="AY26" s="2"/>
      <c r="AZ26" s="2"/>
      <c r="BA26" s="2"/>
      <c r="BB26" s="3"/>
      <c r="BC26" s="1"/>
      <c r="BD26" s="2">
        <f t="shared" si="15"/>
        <v>0</v>
      </c>
      <c r="BE26" s="2"/>
      <c r="BF26" s="2"/>
      <c r="BG26" s="2"/>
      <c r="BH26" s="2"/>
      <c r="BI26" s="3"/>
      <c r="BJ26" s="1"/>
      <c r="BK26" s="2">
        <f t="shared" si="16"/>
        <v>0</v>
      </c>
      <c r="BL26" s="2"/>
      <c r="BM26" s="2"/>
      <c r="BN26" s="2"/>
      <c r="BO26" s="2"/>
      <c r="BP26" s="3"/>
      <c r="BQ26" s="1"/>
      <c r="BR26" s="2">
        <f t="shared" si="17"/>
        <v>0</v>
      </c>
      <c r="BS26" s="2"/>
      <c r="BT26" s="2"/>
      <c r="BU26" s="2"/>
      <c r="BV26" s="2"/>
      <c r="BW26" s="3"/>
    </row>
    <row r="27" spans="2:75" ht="21.15" customHeight="1" x14ac:dyDescent="0.25">
      <c r="B27" s="501"/>
      <c r="C27" s="495"/>
      <c r="D27" s="496"/>
      <c r="E27" s="497"/>
      <c r="F27" s="490"/>
      <c r="G27" s="489"/>
      <c r="H27" s="489"/>
      <c r="I27" s="489"/>
      <c r="J27" s="489"/>
      <c r="K27" s="489"/>
      <c r="L27" s="502"/>
      <c r="M27" s="1"/>
      <c r="N27" s="2">
        <f t="shared" si="0"/>
        <v>0</v>
      </c>
      <c r="O27" s="2"/>
      <c r="P27" s="2"/>
      <c r="Q27" s="2"/>
      <c r="R27" s="2"/>
      <c r="S27" s="3"/>
      <c r="T27" s="1"/>
      <c r="U27" s="2">
        <f t="shared" si="1"/>
        <v>0</v>
      </c>
      <c r="V27" s="2"/>
      <c r="W27" s="2"/>
      <c r="X27" s="2"/>
      <c r="Y27" s="2"/>
      <c r="Z27" s="3"/>
      <c r="AA27" s="1"/>
      <c r="AB27" s="2">
        <f t="shared" si="2"/>
        <v>0</v>
      </c>
      <c r="AC27" s="2"/>
      <c r="AD27" s="2"/>
      <c r="AE27" s="2"/>
      <c r="AF27" s="2"/>
      <c r="AG27" s="3"/>
      <c r="AH27" s="1"/>
      <c r="AI27" s="2">
        <f t="shared" si="3"/>
        <v>0</v>
      </c>
      <c r="AJ27" s="2"/>
      <c r="AK27" s="2"/>
      <c r="AL27" s="2"/>
      <c r="AM27" s="2"/>
      <c r="AN27" s="3"/>
      <c r="AO27" s="1"/>
      <c r="AP27" s="2">
        <f t="shared" si="4"/>
        <v>0</v>
      </c>
      <c r="AQ27" s="2"/>
      <c r="AR27" s="2"/>
      <c r="AS27" s="2"/>
      <c r="AT27" s="2"/>
      <c r="AU27" s="3"/>
      <c r="AV27" s="1"/>
      <c r="AW27" s="2">
        <f t="shared" si="5"/>
        <v>0</v>
      </c>
      <c r="AX27" s="2"/>
      <c r="AY27" s="2"/>
      <c r="AZ27" s="2"/>
      <c r="BA27" s="2"/>
      <c r="BB27" s="3"/>
      <c r="BC27" s="1"/>
      <c r="BD27" s="2">
        <f t="shared" si="6"/>
        <v>0</v>
      </c>
      <c r="BE27" s="2"/>
      <c r="BF27" s="2"/>
      <c r="BG27" s="2"/>
      <c r="BH27" s="2"/>
      <c r="BI27" s="3"/>
      <c r="BJ27" s="1"/>
      <c r="BK27" s="2">
        <f t="shared" si="7"/>
        <v>0</v>
      </c>
      <c r="BL27" s="2"/>
      <c r="BM27" s="2"/>
      <c r="BN27" s="2"/>
      <c r="BO27" s="2"/>
      <c r="BP27" s="3"/>
      <c r="BQ27" s="1"/>
      <c r="BR27" s="2">
        <f t="shared" si="8"/>
        <v>0</v>
      </c>
      <c r="BS27" s="2"/>
      <c r="BT27" s="2"/>
      <c r="BU27" s="2"/>
      <c r="BV27" s="2"/>
      <c r="BW27" s="3"/>
    </row>
    <row r="28" spans="2:75" ht="21.15" customHeight="1" x14ac:dyDescent="0.25">
      <c r="B28" s="501"/>
      <c r="C28" s="495"/>
      <c r="D28" s="496"/>
      <c r="E28" s="497"/>
      <c r="F28" s="490"/>
      <c r="G28" s="489"/>
      <c r="H28" s="489"/>
      <c r="I28" s="489"/>
      <c r="J28" s="489"/>
      <c r="K28" s="489"/>
      <c r="L28" s="502"/>
      <c r="M28" s="1"/>
      <c r="N28" s="2">
        <f t="shared" si="0"/>
        <v>0</v>
      </c>
      <c r="O28" s="2"/>
      <c r="P28" s="2"/>
      <c r="Q28" s="2"/>
      <c r="R28" s="2"/>
      <c r="S28" s="3"/>
      <c r="T28" s="1"/>
      <c r="U28" s="2">
        <f t="shared" si="1"/>
        <v>0</v>
      </c>
      <c r="V28" s="2"/>
      <c r="W28" s="2"/>
      <c r="X28" s="2"/>
      <c r="Y28" s="2"/>
      <c r="Z28" s="3"/>
      <c r="AA28" s="1"/>
      <c r="AB28" s="2">
        <f t="shared" si="2"/>
        <v>0</v>
      </c>
      <c r="AC28" s="2"/>
      <c r="AD28" s="2"/>
      <c r="AE28" s="2"/>
      <c r="AF28" s="2"/>
      <c r="AG28" s="3"/>
      <c r="AH28" s="1"/>
      <c r="AI28" s="2">
        <f t="shared" si="3"/>
        <v>0</v>
      </c>
      <c r="AJ28" s="2"/>
      <c r="AK28" s="2"/>
      <c r="AL28" s="2"/>
      <c r="AM28" s="2"/>
      <c r="AN28" s="3"/>
      <c r="AO28" s="1"/>
      <c r="AP28" s="2">
        <f t="shared" si="4"/>
        <v>0</v>
      </c>
      <c r="AQ28" s="2"/>
      <c r="AR28" s="2"/>
      <c r="AS28" s="2"/>
      <c r="AT28" s="2"/>
      <c r="AU28" s="3"/>
      <c r="AV28" s="1"/>
      <c r="AW28" s="2">
        <f t="shared" si="5"/>
        <v>0</v>
      </c>
      <c r="AX28" s="2"/>
      <c r="AY28" s="2"/>
      <c r="AZ28" s="2"/>
      <c r="BA28" s="2"/>
      <c r="BB28" s="3"/>
      <c r="BC28" s="1"/>
      <c r="BD28" s="2">
        <f t="shared" si="6"/>
        <v>0</v>
      </c>
      <c r="BE28" s="2"/>
      <c r="BF28" s="2"/>
      <c r="BG28" s="2"/>
      <c r="BH28" s="2"/>
      <c r="BI28" s="3"/>
      <c r="BJ28" s="1"/>
      <c r="BK28" s="2">
        <f t="shared" si="7"/>
        <v>0</v>
      </c>
      <c r="BL28" s="2"/>
      <c r="BM28" s="2"/>
      <c r="BN28" s="2"/>
      <c r="BO28" s="2"/>
      <c r="BP28" s="3"/>
      <c r="BQ28" s="1"/>
      <c r="BR28" s="2">
        <f t="shared" si="8"/>
        <v>0</v>
      </c>
      <c r="BS28" s="2"/>
      <c r="BT28" s="2"/>
      <c r="BU28" s="2"/>
      <c r="BV28" s="2"/>
      <c r="BW28" s="3"/>
    </row>
    <row r="29" spans="2:75" ht="21.15" customHeight="1" x14ac:dyDescent="0.25">
      <c r="B29" s="50"/>
      <c r="C29" s="44"/>
      <c r="D29" s="45"/>
      <c r="E29" s="46"/>
      <c r="F29" s="490"/>
      <c r="G29" s="489"/>
      <c r="H29" s="489"/>
      <c r="I29" s="489"/>
      <c r="J29" s="48"/>
      <c r="K29" s="48"/>
      <c r="L29" s="49"/>
      <c r="M29" s="1"/>
      <c r="N29" s="2">
        <f t="shared" si="0"/>
        <v>0</v>
      </c>
      <c r="O29" s="2"/>
      <c r="P29" s="2"/>
      <c r="Q29" s="2"/>
      <c r="R29" s="2"/>
      <c r="S29" s="3"/>
      <c r="T29" s="1"/>
      <c r="U29" s="2">
        <f t="shared" si="1"/>
        <v>0</v>
      </c>
      <c r="V29" s="2"/>
      <c r="W29" s="2"/>
      <c r="X29" s="2"/>
      <c r="Y29" s="2"/>
      <c r="Z29" s="3"/>
      <c r="AA29" s="1"/>
      <c r="AB29" s="2">
        <f t="shared" si="2"/>
        <v>0</v>
      </c>
      <c r="AC29" s="2"/>
      <c r="AD29" s="2"/>
      <c r="AE29" s="2"/>
      <c r="AF29" s="2"/>
      <c r="AG29" s="3"/>
      <c r="AH29" s="1"/>
      <c r="AI29" s="2">
        <f t="shared" si="3"/>
        <v>0</v>
      </c>
      <c r="AJ29" s="2"/>
      <c r="AK29" s="2"/>
      <c r="AL29" s="2"/>
      <c r="AM29" s="2"/>
      <c r="AN29" s="3"/>
      <c r="AO29" s="1"/>
      <c r="AP29" s="2">
        <f t="shared" si="4"/>
        <v>0</v>
      </c>
      <c r="AQ29" s="2"/>
      <c r="AR29" s="2"/>
      <c r="AS29" s="2"/>
      <c r="AT29" s="2"/>
      <c r="AU29" s="3"/>
      <c r="AV29" s="1"/>
      <c r="AW29" s="2">
        <f t="shared" si="5"/>
        <v>0</v>
      </c>
      <c r="AX29" s="2"/>
      <c r="AY29" s="2"/>
      <c r="AZ29" s="2"/>
      <c r="BA29" s="2"/>
      <c r="BB29" s="3"/>
      <c r="BC29" s="1"/>
      <c r="BD29" s="2">
        <f t="shared" si="6"/>
        <v>0</v>
      </c>
      <c r="BE29" s="2"/>
      <c r="BF29" s="2"/>
      <c r="BG29" s="2"/>
      <c r="BH29" s="2"/>
      <c r="BI29" s="3"/>
      <c r="BJ29" s="1"/>
      <c r="BK29" s="2">
        <f t="shared" si="7"/>
        <v>0</v>
      </c>
      <c r="BL29" s="2"/>
      <c r="BM29" s="2"/>
      <c r="BN29" s="2"/>
      <c r="BO29" s="2"/>
      <c r="BP29" s="3"/>
      <c r="BQ29" s="1"/>
      <c r="BR29" s="2">
        <f t="shared" si="8"/>
        <v>0</v>
      </c>
      <c r="BS29" s="2"/>
      <c r="BT29" s="2"/>
      <c r="BU29" s="2"/>
      <c r="BV29" s="2"/>
      <c r="BW29" s="3"/>
    </row>
    <row r="30" spans="2:75" ht="21.15" customHeight="1" x14ac:dyDescent="0.25">
      <c r="B30" s="50"/>
      <c r="C30" s="44"/>
      <c r="D30" s="45"/>
      <c r="E30" s="46"/>
      <c r="F30" s="490"/>
      <c r="G30" s="489"/>
      <c r="H30" s="489"/>
      <c r="I30" s="489"/>
      <c r="J30" s="48"/>
      <c r="K30" s="48"/>
      <c r="L30" s="49"/>
      <c r="M30" s="1"/>
      <c r="N30" s="2">
        <f t="shared" si="0"/>
        <v>0</v>
      </c>
      <c r="O30" s="2"/>
      <c r="P30" s="2"/>
      <c r="Q30" s="2"/>
      <c r="R30" s="2"/>
      <c r="S30" s="3"/>
      <c r="T30" s="1"/>
      <c r="U30" s="2">
        <f t="shared" si="1"/>
        <v>0</v>
      </c>
      <c r="V30" s="2"/>
      <c r="W30" s="2"/>
      <c r="X30" s="2"/>
      <c r="Y30" s="2"/>
      <c r="Z30" s="3"/>
      <c r="AA30" s="1"/>
      <c r="AB30" s="2">
        <f t="shared" si="2"/>
        <v>0</v>
      </c>
      <c r="AC30" s="2"/>
      <c r="AD30" s="2"/>
      <c r="AE30" s="2"/>
      <c r="AF30" s="2"/>
      <c r="AG30" s="3"/>
      <c r="AH30" s="1"/>
      <c r="AI30" s="2">
        <f t="shared" si="3"/>
        <v>0</v>
      </c>
      <c r="AJ30" s="2"/>
      <c r="AK30" s="2"/>
      <c r="AL30" s="2"/>
      <c r="AM30" s="2"/>
      <c r="AN30" s="3"/>
      <c r="AO30" s="1"/>
      <c r="AP30" s="2">
        <f t="shared" si="4"/>
        <v>0</v>
      </c>
      <c r="AQ30" s="2"/>
      <c r="AR30" s="2"/>
      <c r="AS30" s="2"/>
      <c r="AT30" s="2"/>
      <c r="AU30" s="3"/>
      <c r="AV30" s="1"/>
      <c r="AW30" s="2">
        <f t="shared" si="5"/>
        <v>0</v>
      </c>
      <c r="AX30" s="2"/>
      <c r="AY30" s="2"/>
      <c r="AZ30" s="2"/>
      <c r="BA30" s="2"/>
      <c r="BB30" s="3"/>
      <c r="BC30" s="1"/>
      <c r="BD30" s="2">
        <f t="shared" si="6"/>
        <v>0</v>
      </c>
      <c r="BE30" s="2"/>
      <c r="BF30" s="2"/>
      <c r="BG30" s="2"/>
      <c r="BH30" s="2"/>
      <c r="BI30" s="3"/>
      <c r="BJ30" s="1"/>
      <c r="BK30" s="2">
        <f t="shared" si="7"/>
        <v>0</v>
      </c>
      <c r="BL30" s="2"/>
      <c r="BM30" s="2"/>
      <c r="BN30" s="2"/>
      <c r="BO30" s="2"/>
      <c r="BP30" s="3"/>
      <c r="BQ30" s="1"/>
      <c r="BR30" s="2">
        <f t="shared" si="8"/>
        <v>0</v>
      </c>
      <c r="BS30" s="2"/>
      <c r="BT30" s="2"/>
      <c r="BU30" s="2"/>
      <c r="BV30" s="2"/>
      <c r="BW30" s="3"/>
    </row>
    <row r="31" spans="2:75" ht="21.15" customHeight="1" x14ac:dyDescent="0.25">
      <c r="B31" s="50"/>
      <c r="C31" s="44"/>
      <c r="D31" s="45"/>
      <c r="E31" s="46"/>
      <c r="F31" s="490"/>
      <c r="G31" s="489"/>
      <c r="H31" s="489"/>
      <c r="I31" s="489"/>
      <c r="J31" s="48"/>
      <c r="K31" s="48"/>
      <c r="L31" s="49"/>
      <c r="M31" s="1"/>
      <c r="N31" s="2">
        <f t="shared" si="0"/>
        <v>0</v>
      </c>
      <c r="O31" s="2"/>
      <c r="P31" s="2"/>
      <c r="Q31" s="2"/>
      <c r="R31" s="2"/>
      <c r="S31" s="3"/>
      <c r="T31" s="1"/>
      <c r="U31" s="2">
        <f t="shared" si="1"/>
        <v>0</v>
      </c>
      <c r="V31" s="2"/>
      <c r="W31" s="2"/>
      <c r="X31" s="2"/>
      <c r="Y31" s="2"/>
      <c r="Z31" s="3"/>
      <c r="AA31" s="1"/>
      <c r="AB31" s="2">
        <f t="shared" si="2"/>
        <v>0</v>
      </c>
      <c r="AC31" s="2"/>
      <c r="AD31" s="2"/>
      <c r="AE31" s="2"/>
      <c r="AF31" s="2"/>
      <c r="AG31" s="3"/>
      <c r="AH31" s="1"/>
      <c r="AI31" s="2">
        <f t="shared" si="3"/>
        <v>0</v>
      </c>
      <c r="AJ31" s="2"/>
      <c r="AK31" s="2"/>
      <c r="AL31" s="2"/>
      <c r="AM31" s="2"/>
      <c r="AN31" s="3"/>
      <c r="AO31" s="1"/>
      <c r="AP31" s="2">
        <f t="shared" si="4"/>
        <v>0</v>
      </c>
      <c r="AQ31" s="2"/>
      <c r="AR31" s="2"/>
      <c r="AS31" s="2"/>
      <c r="AT31" s="2"/>
      <c r="AU31" s="3"/>
      <c r="AV31" s="1"/>
      <c r="AW31" s="2">
        <f t="shared" si="5"/>
        <v>0</v>
      </c>
      <c r="AX31" s="2"/>
      <c r="AY31" s="2"/>
      <c r="AZ31" s="2"/>
      <c r="BA31" s="2"/>
      <c r="BB31" s="3"/>
      <c r="BC31" s="1"/>
      <c r="BD31" s="2">
        <f t="shared" si="6"/>
        <v>0</v>
      </c>
      <c r="BE31" s="2"/>
      <c r="BF31" s="2"/>
      <c r="BG31" s="2"/>
      <c r="BH31" s="2"/>
      <c r="BI31" s="3"/>
      <c r="BJ31" s="1"/>
      <c r="BK31" s="2">
        <f t="shared" si="7"/>
        <v>0</v>
      </c>
      <c r="BL31" s="2"/>
      <c r="BM31" s="2"/>
      <c r="BN31" s="2"/>
      <c r="BO31" s="2"/>
      <c r="BP31" s="3"/>
      <c r="BQ31" s="1"/>
      <c r="BR31" s="2">
        <f t="shared" si="8"/>
        <v>0</v>
      </c>
      <c r="BS31" s="2"/>
      <c r="BT31" s="2"/>
      <c r="BU31" s="2"/>
      <c r="BV31" s="2"/>
      <c r="BW31" s="3"/>
    </row>
    <row r="32" spans="2:75" ht="21.15" customHeight="1" x14ac:dyDescent="0.25">
      <c r="B32" s="50"/>
      <c r="C32" s="44"/>
      <c r="D32" s="45"/>
      <c r="E32" s="46"/>
      <c r="F32" s="490"/>
      <c r="G32" s="489"/>
      <c r="H32" s="489"/>
      <c r="I32" s="489"/>
      <c r="J32" s="48"/>
      <c r="K32" s="48"/>
      <c r="L32" s="49"/>
      <c r="M32" s="1"/>
      <c r="N32" s="2">
        <f t="shared" si="0"/>
        <v>0</v>
      </c>
      <c r="O32" s="2"/>
      <c r="P32" s="2"/>
      <c r="Q32" s="2"/>
      <c r="R32" s="2"/>
      <c r="S32" s="3"/>
      <c r="T32" s="1"/>
      <c r="U32" s="2">
        <f t="shared" si="1"/>
        <v>0</v>
      </c>
      <c r="V32" s="2"/>
      <c r="W32" s="2"/>
      <c r="X32" s="2"/>
      <c r="Y32" s="2"/>
      <c r="Z32" s="3"/>
      <c r="AA32" s="1"/>
      <c r="AB32" s="2">
        <f t="shared" si="2"/>
        <v>0</v>
      </c>
      <c r="AC32" s="2"/>
      <c r="AD32" s="2"/>
      <c r="AE32" s="2"/>
      <c r="AF32" s="2"/>
      <c r="AG32" s="3"/>
      <c r="AH32" s="1"/>
      <c r="AI32" s="2">
        <f t="shared" si="3"/>
        <v>0</v>
      </c>
      <c r="AJ32" s="2"/>
      <c r="AK32" s="2"/>
      <c r="AL32" s="2"/>
      <c r="AM32" s="2"/>
      <c r="AN32" s="3"/>
      <c r="AO32" s="1"/>
      <c r="AP32" s="2">
        <f t="shared" si="4"/>
        <v>0</v>
      </c>
      <c r="AQ32" s="2"/>
      <c r="AR32" s="2"/>
      <c r="AS32" s="2"/>
      <c r="AT32" s="2"/>
      <c r="AU32" s="3"/>
      <c r="AV32" s="1"/>
      <c r="AW32" s="2">
        <f t="shared" si="5"/>
        <v>0</v>
      </c>
      <c r="AX32" s="2"/>
      <c r="AY32" s="2"/>
      <c r="AZ32" s="2"/>
      <c r="BA32" s="2"/>
      <c r="BB32" s="3"/>
      <c r="BC32" s="1"/>
      <c r="BD32" s="2">
        <f t="shared" si="6"/>
        <v>0</v>
      </c>
      <c r="BE32" s="2"/>
      <c r="BF32" s="2"/>
      <c r="BG32" s="2"/>
      <c r="BH32" s="2"/>
      <c r="BI32" s="3"/>
      <c r="BJ32" s="1"/>
      <c r="BK32" s="2">
        <f t="shared" si="7"/>
        <v>0</v>
      </c>
      <c r="BL32" s="2"/>
      <c r="BM32" s="2"/>
      <c r="BN32" s="2"/>
      <c r="BO32" s="2"/>
      <c r="BP32" s="3"/>
      <c r="BQ32" s="1"/>
      <c r="BR32" s="2">
        <f t="shared" si="8"/>
        <v>0</v>
      </c>
      <c r="BS32" s="2"/>
      <c r="BT32" s="2"/>
      <c r="BU32" s="2"/>
      <c r="BV32" s="2"/>
      <c r="BW32" s="3"/>
    </row>
    <row r="33" spans="2:75" ht="21.15" customHeight="1" x14ac:dyDescent="0.25">
      <c r="B33" s="50"/>
      <c r="C33" s="44"/>
      <c r="D33" s="45"/>
      <c r="E33" s="46"/>
      <c r="F33" s="490"/>
      <c r="G33" s="489"/>
      <c r="H33" s="489"/>
      <c r="I33" s="489"/>
      <c r="J33" s="48"/>
      <c r="K33" s="48"/>
      <c r="L33" s="49"/>
      <c r="M33" s="1"/>
      <c r="N33" s="2">
        <f t="shared" si="0"/>
        <v>0</v>
      </c>
      <c r="O33" s="2"/>
      <c r="P33" s="2"/>
      <c r="Q33" s="2"/>
      <c r="R33" s="2"/>
      <c r="S33" s="3"/>
      <c r="T33" s="1"/>
      <c r="U33" s="2">
        <f t="shared" si="1"/>
        <v>0</v>
      </c>
      <c r="V33" s="2"/>
      <c r="W33" s="2"/>
      <c r="X33" s="2"/>
      <c r="Y33" s="2"/>
      <c r="Z33" s="3"/>
      <c r="AA33" s="1"/>
      <c r="AB33" s="2">
        <f t="shared" si="2"/>
        <v>0</v>
      </c>
      <c r="AC33" s="2"/>
      <c r="AD33" s="2"/>
      <c r="AE33" s="2"/>
      <c r="AF33" s="2"/>
      <c r="AG33" s="3"/>
      <c r="AH33" s="1"/>
      <c r="AI33" s="2">
        <f t="shared" si="3"/>
        <v>0</v>
      </c>
      <c r="AJ33" s="2"/>
      <c r="AK33" s="2"/>
      <c r="AL33" s="2"/>
      <c r="AM33" s="2"/>
      <c r="AN33" s="3"/>
      <c r="AO33" s="1"/>
      <c r="AP33" s="2">
        <f t="shared" si="4"/>
        <v>0</v>
      </c>
      <c r="AQ33" s="2"/>
      <c r="AR33" s="2"/>
      <c r="AS33" s="2"/>
      <c r="AT33" s="2"/>
      <c r="AU33" s="3"/>
      <c r="AV33" s="1"/>
      <c r="AW33" s="2">
        <f t="shared" si="5"/>
        <v>0</v>
      </c>
      <c r="AX33" s="2"/>
      <c r="AY33" s="2"/>
      <c r="AZ33" s="2"/>
      <c r="BA33" s="2"/>
      <c r="BB33" s="3"/>
      <c r="BC33" s="1"/>
      <c r="BD33" s="2">
        <f t="shared" si="6"/>
        <v>0</v>
      </c>
      <c r="BE33" s="2"/>
      <c r="BF33" s="2"/>
      <c r="BG33" s="2"/>
      <c r="BH33" s="2"/>
      <c r="BI33" s="3"/>
      <c r="BJ33" s="1"/>
      <c r="BK33" s="2">
        <f t="shared" si="7"/>
        <v>0</v>
      </c>
      <c r="BL33" s="2"/>
      <c r="BM33" s="2"/>
      <c r="BN33" s="2"/>
      <c r="BO33" s="2"/>
      <c r="BP33" s="3"/>
      <c r="BQ33" s="1"/>
      <c r="BR33" s="2">
        <f t="shared" si="8"/>
        <v>0</v>
      </c>
      <c r="BS33" s="2"/>
      <c r="BT33" s="2"/>
      <c r="BU33" s="2"/>
      <c r="BV33" s="2"/>
      <c r="BW33" s="3"/>
    </row>
    <row r="34" spans="2:75" ht="21.15" customHeight="1" x14ac:dyDescent="0.25">
      <c r="B34" s="50"/>
      <c r="C34" s="44"/>
      <c r="D34" s="45"/>
      <c r="E34" s="46"/>
      <c r="F34" s="490"/>
      <c r="G34" s="489"/>
      <c r="H34" s="489"/>
      <c r="I34" s="489"/>
      <c r="J34" s="48"/>
      <c r="K34" s="48"/>
      <c r="L34" s="49"/>
      <c r="M34" s="1"/>
      <c r="N34" s="2">
        <f t="shared" si="0"/>
        <v>0</v>
      </c>
      <c r="O34" s="2"/>
      <c r="P34" s="2"/>
      <c r="Q34" s="2"/>
      <c r="R34" s="2"/>
      <c r="S34" s="3"/>
      <c r="T34" s="1"/>
      <c r="U34" s="2">
        <f t="shared" si="1"/>
        <v>0</v>
      </c>
      <c r="V34" s="2"/>
      <c r="W34" s="2"/>
      <c r="X34" s="2"/>
      <c r="Y34" s="2"/>
      <c r="Z34" s="3"/>
      <c r="AA34" s="1"/>
      <c r="AB34" s="2">
        <f t="shared" si="2"/>
        <v>0</v>
      </c>
      <c r="AC34" s="2"/>
      <c r="AD34" s="2"/>
      <c r="AE34" s="2"/>
      <c r="AF34" s="2"/>
      <c r="AG34" s="3"/>
      <c r="AH34" s="1"/>
      <c r="AI34" s="2">
        <f t="shared" si="3"/>
        <v>0</v>
      </c>
      <c r="AJ34" s="2"/>
      <c r="AK34" s="2"/>
      <c r="AL34" s="2"/>
      <c r="AM34" s="2"/>
      <c r="AN34" s="3"/>
      <c r="AO34" s="1"/>
      <c r="AP34" s="2">
        <f t="shared" si="4"/>
        <v>0</v>
      </c>
      <c r="AQ34" s="2"/>
      <c r="AR34" s="2"/>
      <c r="AS34" s="2"/>
      <c r="AT34" s="2"/>
      <c r="AU34" s="3"/>
      <c r="AV34" s="1"/>
      <c r="AW34" s="2">
        <f t="shared" si="5"/>
        <v>0</v>
      </c>
      <c r="AX34" s="2"/>
      <c r="AY34" s="2"/>
      <c r="AZ34" s="2"/>
      <c r="BA34" s="2"/>
      <c r="BB34" s="3"/>
      <c r="BC34" s="1"/>
      <c r="BD34" s="2">
        <f t="shared" si="6"/>
        <v>0</v>
      </c>
      <c r="BE34" s="2"/>
      <c r="BF34" s="2"/>
      <c r="BG34" s="2"/>
      <c r="BH34" s="2"/>
      <c r="BI34" s="3"/>
      <c r="BJ34" s="1"/>
      <c r="BK34" s="2">
        <f t="shared" si="7"/>
        <v>0</v>
      </c>
      <c r="BL34" s="2"/>
      <c r="BM34" s="2"/>
      <c r="BN34" s="2"/>
      <c r="BO34" s="2"/>
      <c r="BP34" s="3"/>
      <c r="BQ34" s="1"/>
      <c r="BR34" s="2">
        <f t="shared" si="8"/>
        <v>0</v>
      </c>
      <c r="BS34" s="2"/>
      <c r="BT34" s="2"/>
      <c r="BU34" s="2"/>
      <c r="BV34" s="2"/>
      <c r="BW34" s="3"/>
    </row>
    <row r="35" spans="2:75" ht="21.15" customHeight="1" x14ac:dyDescent="0.25">
      <c r="B35" s="50"/>
      <c r="C35" s="44"/>
      <c r="D35" s="45"/>
      <c r="E35" s="46"/>
      <c r="F35" s="490"/>
      <c r="G35" s="489"/>
      <c r="H35" s="489"/>
      <c r="I35" s="489"/>
      <c r="J35" s="48"/>
      <c r="K35" s="48"/>
      <c r="L35" s="49"/>
      <c r="M35" s="1"/>
      <c r="N35" s="2">
        <f t="shared" si="0"/>
        <v>0</v>
      </c>
      <c r="O35" s="2"/>
      <c r="P35" s="2"/>
      <c r="Q35" s="2"/>
      <c r="R35" s="2"/>
      <c r="S35" s="3"/>
      <c r="T35" s="1"/>
      <c r="U35" s="2">
        <f t="shared" si="1"/>
        <v>0</v>
      </c>
      <c r="V35" s="2"/>
      <c r="W35" s="2"/>
      <c r="X35" s="2"/>
      <c r="Y35" s="2"/>
      <c r="Z35" s="3"/>
      <c r="AA35" s="1"/>
      <c r="AB35" s="2">
        <f t="shared" si="2"/>
        <v>0</v>
      </c>
      <c r="AC35" s="2"/>
      <c r="AD35" s="2"/>
      <c r="AE35" s="2"/>
      <c r="AF35" s="2"/>
      <c r="AG35" s="3"/>
      <c r="AH35" s="1"/>
      <c r="AI35" s="2">
        <f t="shared" si="3"/>
        <v>0</v>
      </c>
      <c r="AJ35" s="2"/>
      <c r="AK35" s="2"/>
      <c r="AL35" s="2"/>
      <c r="AM35" s="2"/>
      <c r="AN35" s="3"/>
      <c r="AO35" s="1"/>
      <c r="AP35" s="2">
        <f t="shared" si="4"/>
        <v>0</v>
      </c>
      <c r="AQ35" s="2"/>
      <c r="AR35" s="2"/>
      <c r="AS35" s="2"/>
      <c r="AT35" s="2"/>
      <c r="AU35" s="3"/>
      <c r="AV35" s="1"/>
      <c r="AW35" s="2">
        <f t="shared" si="5"/>
        <v>0</v>
      </c>
      <c r="AX35" s="2"/>
      <c r="AY35" s="2"/>
      <c r="AZ35" s="2"/>
      <c r="BA35" s="2"/>
      <c r="BB35" s="3"/>
      <c r="BC35" s="1"/>
      <c r="BD35" s="2">
        <f t="shared" si="6"/>
        <v>0</v>
      </c>
      <c r="BE35" s="2"/>
      <c r="BF35" s="2"/>
      <c r="BG35" s="2"/>
      <c r="BH35" s="2"/>
      <c r="BI35" s="3"/>
      <c r="BJ35" s="1"/>
      <c r="BK35" s="2">
        <f t="shared" si="7"/>
        <v>0</v>
      </c>
      <c r="BL35" s="2"/>
      <c r="BM35" s="2"/>
      <c r="BN35" s="2"/>
      <c r="BO35" s="2"/>
      <c r="BP35" s="3"/>
      <c r="BQ35" s="1"/>
      <c r="BR35" s="2">
        <f t="shared" si="8"/>
        <v>0</v>
      </c>
      <c r="BS35" s="2"/>
      <c r="BT35" s="2"/>
      <c r="BU35" s="2"/>
      <c r="BV35" s="2"/>
      <c r="BW35" s="3"/>
    </row>
    <row r="36" spans="2:75" ht="21.15" customHeight="1" x14ac:dyDescent="0.25">
      <c r="B36" s="50"/>
      <c r="C36" s="44"/>
      <c r="D36" s="90"/>
      <c r="E36" s="46"/>
      <c r="F36" s="490"/>
      <c r="G36" s="489"/>
      <c r="H36" s="489"/>
      <c r="I36" s="489"/>
      <c r="J36" s="48"/>
      <c r="K36" s="48"/>
      <c r="L36" s="49"/>
      <c r="M36" s="1"/>
      <c r="N36" s="2">
        <f t="shared" si="0"/>
        <v>0</v>
      </c>
      <c r="O36" s="2"/>
      <c r="P36" s="2"/>
      <c r="Q36" s="2"/>
      <c r="R36" s="2"/>
      <c r="S36" s="3"/>
      <c r="T36" s="1"/>
      <c r="U36" s="2">
        <f t="shared" si="1"/>
        <v>0</v>
      </c>
      <c r="V36" s="2"/>
      <c r="W36" s="2"/>
      <c r="X36" s="2"/>
      <c r="Y36" s="2"/>
      <c r="Z36" s="3"/>
      <c r="AA36" s="1"/>
      <c r="AB36" s="2">
        <f t="shared" si="2"/>
        <v>0</v>
      </c>
      <c r="AC36" s="2"/>
      <c r="AD36" s="2"/>
      <c r="AE36" s="2"/>
      <c r="AF36" s="2"/>
      <c r="AG36" s="3"/>
      <c r="AH36" s="1"/>
      <c r="AI36" s="2">
        <f t="shared" si="3"/>
        <v>0</v>
      </c>
      <c r="AJ36" s="2"/>
      <c r="AK36" s="2"/>
      <c r="AL36" s="2"/>
      <c r="AM36" s="2"/>
      <c r="AN36" s="3"/>
      <c r="AO36" s="1"/>
      <c r="AP36" s="2">
        <f t="shared" si="4"/>
        <v>0</v>
      </c>
      <c r="AQ36" s="2"/>
      <c r="AR36" s="2"/>
      <c r="AS36" s="2"/>
      <c r="AT36" s="2"/>
      <c r="AU36" s="3"/>
      <c r="AV36" s="1"/>
      <c r="AW36" s="2">
        <f t="shared" si="5"/>
        <v>0</v>
      </c>
      <c r="AX36" s="2"/>
      <c r="AY36" s="2"/>
      <c r="AZ36" s="2"/>
      <c r="BA36" s="2"/>
      <c r="BB36" s="3"/>
      <c r="BC36" s="1"/>
      <c r="BD36" s="2">
        <f t="shared" si="6"/>
        <v>0</v>
      </c>
      <c r="BE36" s="2"/>
      <c r="BF36" s="2"/>
      <c r="BG36" s="2"/>
      <c r="BH36" s="2"/>
      <c r="BI36" s="3"/>
      <c r="BJ36" s="1"/>
      <c r="BK36" s="2">
        <f t="shared" si="7"/>
        <v>0</v>
      </c>
      <c r="BL36" s="2"/>
      <c r="BM36" s="2"/>
      <c r="BN36" s="2"/>
      <c r="BO36" s="2"/>
      <c r="BP36" s="3"/>
      <c r="BQ36" s="1"/>
      <c r="BR36" s="2">
        <f t="shared" si="8"/>
        <v>0</v>
      </c>
      <c r="BS36" s="2"/>
      <c r="BT36" s="2"/>
      <c r="BU36" s="2"/>
      <c r="BV36" s="2"/>
      <c r="BW36" s="3"/>
    </row>
    <row r="37" spans="2:75" ht="21.15" customHeight="1" x14ac:dyDescent="0.25">
      <c r="B37" s="50"/>
      <c r="C37" s="44"/>
      <c r="D37" s="90"/>
      <c r="E37" s="46"/>
      <c r="F37" s="490"/>
      <c r="G37" s="489"/>
      <c r="H37" s="489"/>
      <c r="I37" s="489"/>
      <c r="J37" s="48"/>
      <c r="K37" s="48"/>
      <c r="L37" s="49"/>
      <c r="M37" s="1"/>
      <c r="N37" s="2">
        <f t="shared" si="0"/>
        <v>0</v>
      </c>
      <c r="O37" s="2"/>
      <c r="P37" s="2"/>
      <c r="Q37" s="2"/>
      <c r="R37" s="2"/>
      <c r="S37" s="3"/>
      <c r="T37" s="1"/>
      <c r="U37" s="2">
        <f t="shared" si="1"/>
        <v>0</v>
      </c>
      <c r="V37" s="2"/>
      <c r="W37" s="2"/>
      <c r="X37" s="2"/>
      <c r="Y37" s="2"/>
      <c r="Z37" s="3"/>
      <c r="AA37" s="1"/>
      <c r="AB37" s="2">
        <f t="shared" si="2"/>
        <v>0</v>
      </c>
      <c r="AC37" s="2"/>
      <c r="AD37" s="2"/>
      <c r="AE37" s="2"/>
      <c r="AF37" s="2"/>
      <c r="AG37" s="3"/>
      <c r="AH37" s="1"/>
      <c r="AI37" s="2">
        <f t="shared" si="3"/>
        <v>0</v>
      </c>
      <c r="AJ37" s="2"/>
      <c r="AK37" s="2"/>
      <c r="AL37" s="2"/>
      <c r="AM37" s="2"/>
      <c r="AN37" s="3"/>
      <c r="AO37" s="1"/>
      <c r="AP37" s="2">
        <f t="shared" si="4"/>
        <v>0</v>
      </c>
      <c r="AQ37" s="2"/>
      <c r="AR37" s="2"/>
      <c r="AS37" s="2"/>
      <c r="AT37" s="2"/>
      <c r="AU37" s="3"/>
      <c r="AV37" s="1"/>
      <c r="AW37" s="2">
        <f t="shared" si="5"/>
        <v>0</v>
      </c>
      <c r="AX37" s="2"/>
      <c r="AY37" s="2"/>
      <c r="AZ37" s="2"/>
      <c r="BA37" s="2"/>
      <c r="BB37" s="3"/>
      <c r="BC37" s="1"/>
      <c r="BD37" s="2">
        <f t="shared" si="6"/>
        <v>0</v>
      </c>
      <c r="BE37" s="2"/>
      <c r="BF37" s="2"/>
      <c r="BG37" s="2"/>
      <c r="BH37" s="2"/>
      <c r="BI37" s="3"/>
      <c r="BJ37" s="1"/>
      <c r="BK37" s="2">
        <f t="shared" si="7"/>
        <v>0</v>
      </c>
      <c r="BL37" s="2"/>
      <c r="BM37" s="2"/>
      <c r="BN37" s="2"/>
      <c r="BO37" s="2"/>
      <c r="BP37" s="3"/>
      <c r="BQ37" s="1"/>
      <c r="BR37" s="2">
        <f t="shared" si="8"/>
        <v>0</v>
      </c>
      <c r="BS37" s="2"/>
      <c r="BT37" s="2"/>
      <c r="BU37" s="2"/>
      <c r="BV37" s="2"/>
      <c r="BW37" s="3"/>
    </row>
    <row r="38" spans="2:75" ht="21.15" customHeight="1" x14ac:dyDescent="0.25">
      <c r="B38" s="50"/>
      <c r="C38" s="44"/>
      <c r="D38" s="90"/>
      <c r="E38" s="46"/>
      <c r="F38" s="490"/>
      <c r="G38" s="489"/>
      <c r="H38" s="489"/>
      <c r="I38" s="489"/>
      <c r="J38" s="48"/>
      <c r="K38" s="48"/>
      <c r="L38" s="49"/>
      <c r="M38" s="1"/>
      <c r="N38" s="2">
        <f t="shared" si="0"/>
        <v>0</v>
      </c>
      <c r="O38" s="2"/>
      <c r="P38" s="2"/>
      <c r="Q38" s="2"/>
      <c r="R38" s="2"/>
      <c r="S38" s="3"/>
      <c r="T38" s="1"/>
      <c r="U38" s="2">
        <f t="shared" si="1"/>
        <v>0</v>
      </c>
      <c r="V38" s="2"/>
      <c r="W38" s="2"/>
      <c r="X38" s="2"/>
      <c r="Y38" s="2"/>
      <c r="Z38" s="3"/>
      <c r="AA38" s="1"/>
      <c r="AB38" s="2">
        <f t="shared" si="2"/>
        <v>0</v>
      </c>
      <c r="AC38" s="2"/>
      <c r="AD38" s="2"/>
      <c r="AE38" s="2"/>
      <c r="AF38" s="2"/>
      <c r="AG38" s="3"/>
      <c r="AH38" s="1"/>
      <c r="AI38" s="2">
        <f t="shared" si="3"/>
        <v>0</v>
      </c>
      <c r="AJ38" s="2"/>
      <c r="AK38" s="2"/>
      <c r="AL38" s="2"/>
      <c r="AM38" s="2"/>
      <c r="AN38" s="3"/>
      <c r="AO38" s="1"/>
      <c r="AP38" s="2">
        <f t="shared" si="4"/>
        <v>0</v>
      </c>
      <c r="AQ38" s="2"/>
      <c r="AR38" s="2"/>
      <c r="AS38" s="2"/>
      <c r="AT38" s="2"/>
      <c r="AU38" s="3"/>
      <c r="AV38" s="1"/>
      <c r="AW38" s="2">
        <f t="shared" si="5"/>
        <v>0</v>
      </c>
      <c r="AX38" s="2"/>
      <c r="AY38" s="2"/>
      <c r="AZ38" s="2"/>
      <c r="BA38" s="2"/>
      <c r="BB38" s="3"/>
      <c r="BC38" s="1"/>
      <c r="BD38" s="2">
        <f t="shared" si="6"/>
        <v>0</v>
      </c>
      <c r="BE38" s="2"/>
      <c r="BF38" s="2"/>
      <c r="BG38" s="2"/>
      <c r="BH38" s="2"/>
      <c r="BI38" s="3"/>
      <c r="BJ38" s="1"/>
      <c r="BK38" s="2">
        <f t="shared" si="7"/>
        <v>0</v>
      </c>
      <c r="BL38" s="2"/>
      <c r="BM38" s="2"/>
      <c r="BN38" s="2"/>
      <c r="BO38" s="2"/>
      <c r="BP38" s="3"/>
      <c r="BQ38" s="1"/>
      <c r="BR38" s="2">
        <f t="shared" si="8"/>
        <v>0</v>
      </c>
      <c r="BS38" s="2"/>
      <c r="BT38" s="2"/>
      <c r="BU38" s="2"/>
      <c r="BV38" s="2"/>
      <c r="BW38" s="3"/>
    </row>
    <row r="39" spans="2:75" ht="21.15" customHeight="1" x14ac:dyDescent="0.25">
      <c r="B39" s="50"/>
      <c r="C39" s="365"/>
      <c r="D39" s="90"/>
      <c r="E39" s="46"/>
      <c r="F39" s="47"/>
      <c r="G39" s="48"/>
      <c r="H39" s="48"/>
      <c r="I39" s="48"/>
      <c r="J39" s="48"/>
      <c r="K39" s="48"/>
      <c r="L39" s="49"/>
      <c r="M39" s="1"/>
      <c r="N39" s="2">
        <f t="shared" si="0"/>
        <v>0</v>
      </c>
      <c r="O39" s="2"/>
      <c r="P39" s="2"/>
      <c r="Q39" s="2"/>
      <c r="R39" s="2"/>
      <c r="S39" s="3"/>
      <c r="T39" s="1"/>
      <c r="U39" s="2">
        <f t="shared" si="1"/>
        <v>0</v>
      </c>
      <c r="V39" s="2"/>
      <c r="W39" s="2"/>
      <c r="X39" s="2"/>
      <c r="Y39" s="2"/>
      <c r="Z39" s="3"/>
      <c r="AA39" s="1"/>
      <c r="AB39" s="2">
        <f t="shared" si="2"/>
        <v>0</v>
      </c>
      <c r="AC39" s="2"/>
      <c r="AD39" s="2"/>
      <c r="AE39" s="2"/>
      <c r="AF39" s="2"/>
      <c r="AG39" s="3"/>
      <c r="AH39" s="1"/>
      <c r="AI39" s="2">
        <f t="shared" si="3"/>
        <v>0</v>
      </c>
      <c r="AJ39" s="2"/>
      <c r="AK39" s="2"/>
      <c r="AL39" s="2"/>
      <c r="AM39" s="2"/>
      <c r="AN39" s="3"/>
      <c r="AO39" s="1"/>
      <c r="AP39" s="2">
        <f t="shared" si="4"/>
        <v>0</v>
      </c>
      <c r="AQ39" s="2"/>
      <c r="AR39" s="2"/>
      <c r="AS39" s="2"/>
      <c r="AT39" s="2"/>
      <c r="AU39" s="3"/>
      <c r="AV39" s="1"/>
      <c r="AW39" s="2">
        <f t="shared" si="5"/>
        <v>0</v>
      </c>
      <c r="AX39" s="2"/>
      <c r="AY39" s="2"/>
      <c r="AZ39" s="2"/>
      <c r="BA39" s="2"/>
      <c r="BB39" s="3"/>
      <c r="BC39" s="1"/>
      <c r="BD39" s="2">
        <f t="shared" si="6"/>
        <v>0</v>
      </c>
      <c r="BE39" s="2"/>
      <c r="BF39" s="2"/>
      <c r="BG39" s="2"/>
      <c r="BH39" s="2"/>
      <c r="BI39" s="3"/>
      <c r="BJ39" s="1"/>
      <c r="BK39" s="2">
        <f t="shared" si="7"/>
        <v>0</v>
      </c>
      <c r="BL39" s="2"/>
      <c r="BM39" s="2"/>
      <c r="BN39" s="2"/>
      <c r="BO39" s="2"/>
      <c r="BP39" s="3"/>
      <c r="BQ39" s="1"/>
      <c r="BR39" s="2">
        <f t="shared" si="8"/>
        <v>0</v>
      </c>
      <c r="BS39" s="2"/>
      <c r="BT39" s="2"/>
      <c r="BU39" s="2"/>
      <c r="BV39" s="2"/>
      <c r="BW39" s="3"/>
    </row>
    <row r="40" spans="2:75" ht="21.15" customHeight="1" thickBot="1" x14ac:dyDescent="0.3">
      <c r="B40" s="53"/>
      <c r="C40" s="54"/>
      <c r="D40" s="400"/>
      <c r="E40" s="56"/>
      <c r="F40" s="57"/>
      <c r="G40" s="58"/>
      <c r="H40" s="58"/>
      <c r="I40" s="58"/>
      <c r="J40" s="58"/>
      <c r="K40" s="58"/>
      <c r="L40" s="59"/>
      <c r="M40" s="1"/>
      <c r="N40" s="2">
        <f t="shared" si="0"/>
        <v>0</v>
      </c>
      <c r="O40" s="2"/>
      <c r="P40" s="2"/>
      <c r="Q40" s="2"/>
      <c r="R40" s="2"/>
      <c r="S40" s="3"/>
      <c r="T40" s="1"/>
      <c r="U40" s="2">
        <f t="shared" si="1"/>
        <v>0</v>
      </c>
      <c r="V40" s="2"/>
      <c r="W40" s="2"/>
      <c r="X40" s="2"/>
      <c r="Y40" s="2"/>
      <c r="Z40" s="3"/>
      <c r="AA40" s="1"/>
      <c r="AB40" s="2">
        <f t="shared" si="2"/>
        <v>0</v>
      </c>
      <c r="AC40" s="2"/>
      <c r="AD40" s="2"/>
      <c r="AE40" s="2"/>
      <c r="AF40" s="2"/>
      <c r="AG40" s="3"/>
      <c r="AH40" s="1"/>
      <c r="AI40" s="2">
        <f t="shared" si="3"/>
        <v>0</v>
      </c>
      <c r="AJ40" s="2"/>
      <c r="AK40" s="2"/>
      <c r="AL40" s="2"/>
      <c r="AM40" s="2"/>
      <c r="AN40" s="3"/>
      <c r="AO40" s="1"/>
      <c r="AP40" s="2">
        <f t="shared" si="4"/>
        <v>0</v>
      </c>
      <c r="AQ40" s="2"/>
      <c r="AR40" s="2"/>
      <c r="AS40" s="2"/>
      <c r="AT40" s="2"/>
      <c r="AU40" s="3"/>
      <c r="AV40" s="1"/>
      <c r="AW40" s="2">
        <f t="shared" si="5"/>
        <v>0</v>
      </c>
      <c r="AX40" s="2"/>
      <c r="AY40" s="2"/>
      <c r="AZ40" s="2"/>
      <c r="BA40" s="2"/>
      <c r="BB40" s="3"/>
      <c r="BC40" s="1"/>
      <c r="BD40" s="2">
        <f t="shared" si="6"/>
        <v>0</v>
      </c>
      <c r="BE40" s="2"/>
      <c r="BF40" s="2"/>
      <c r="BG40" s="2"/>
      <c r="BH40" s="2"/>
      <c r="BI40" s="3"/>
      <c r="BJ40" s="1"/>
      <c r="BK40" s="2">
        <f t="shared" si="7"/>
        <v>0</v>
      </c>
      <c r="BL40" s="2"/>
      <c r="BM40" s="2"/>
      <c r="BN40" s="2"/>
      <c r="BO40" s="2"/>
      <c r="BP40" s="3"/>
      <c r="BQ40" s="1"/>
      <c r="BR40" s="2">
        <f t="shared" si="8"/>
        <v>0</v>
      </c>
      <c r="BS40" s="2"/>
      <c r="BT40" s="2"/>
      <c r="BU40" s="2"/>
      <c r="BV40" s="2"/>
      <c r="BW40" s="3"/>
    </row>
    <row r="41" spans="2:75" ht="18.75" customHeight="1" thickBot="1" x14ac:dyDescent="0.3">
      <c r="B41" s="60"/>
      <c r="C41" s="61" t="s">
        <v>10</v>
      </c>
      <c r="D41" s="277"/>
      <c r="E41" s="63"/>
      <c r="F41" s="4"/>
      <c r="G41" s="5">
        <f>SUM(G8:G40)</f>
        <v>0</v>
      </c>
      <c r="H41" s="5"/>
      <c r="I41" s="5"/>
      <c r="J41" s="5"/>
      <c r="K41" s="5"/>
      <c r="L41" s="6"/>
      <c r="M41" s="4"/>
      <c r="N41" s="5">
        <f>SUM(N8:N40)</f>
        <v>0</v>
      </c>
      <c r="O41" s="5"/>
      <c r="P41" s="5"/>
      <c r="Q41" s="5"/>
      <c r="R41" s="5"/>
      <c r="S41" s="6"/>
      <c r="T41" s="4"/>
      <c r="U41" s="5">
        <f>SUM(U8:U40)</f>
        <v>0</v>
      </c>
      <c r="V41" s="5"/>
      <c r="W41" s="5"/>
      <c r="X41" s="5"/>
      <c r="Y41" s="5"/>
      <c r="Z41" s="6"/>
      <c r="AA41" s="4"/>
      <c r="AB41" s="5">
        <f>SUM(AB8:AB40)</f>
        <v>0</v>
      </c>
      <c r="AC41" s="5"/>
      <c r="AD41" s="5"/>
      <c r="AE41" s="5"/>
      <c r="AF41" s="5"/>
      <c r="AG41" s="6"/>
      <c r="AH41" s="4"/>
      <c r="AI41" s="5">
        <f>SUM(AI8:AI40)</f>
        <v>0</v>
      </c>
      <c r="AJ41" s="5"/>
      <c r="AK41" s="5"/>
      <c r="AL41" s="5"/>
      <c r="AM41" s="5"/>
      <c r="AN41" s="6"/>
      <c r="AO41" s="4"/>
      <c r="AP41" s="5">
        <f>SUM(AP8:AP40)</f>
        <v>0</v>
      </c>
      <c r="AQ41" s="5"/>
      <c r="AR41" s="5"/>
      <c r="AS41" s="5"/>
      <c r="AT41" s="5"/>
      <c r="AU41" s="6"/>
      <c r="AV41" s="4"/>
      <c r="AW41" s="5">
        <f>SUM(AW8:AW40)</f>
        <v>0</v>
      </c>
      <c r="AX41" s="5"/>
      <c r="AY41" s="5"/>
      <c r="AZ41" s="5"/>
      <c r="BA41" s="5"/>
      <c r="BB41" s="6"/>
      <c r="BC41" s="4"/>
      <c r="BD41" s="5">
        <f>SUM(BD8:BD40)</f>
        <v>0</v>
      </c>
      <c r="BE41" s="5"/>
      <c r="BF41" s="5"/>
      <c r="BG41" s="5"/>
      <c r="BH41" s="5"/>
      <c r="BI41" s="6"/>
      <c r="BJ41" s="4"/>
      <c r="BK41" s="5">
        <f>SUM(BK8:BK40)</f>
        <v>0</v>
      </c>
      <c r="BL41" s="5"/>
      <c r="BM41" s="5"/>
      <c r="BN41" s="5"/>
      <c r="BO41" s="5"/>
      <c r="BP41" s="6"/>
      <c r="BQ41" s="4"/>
      <c r="BR41" s="5">
        <f>SUM(BR8:BR40)</f>
        <v>0</v>
      </c>
      <c r="BS41" s="5"/>
      <c r="BT41" s="5"/>
      <c r="BU41" s="5"/>
      <c r="BV41" s="5"/>
      <c r="BW41" s="6"/>
    </row>
    <row r="42" spans="2:75" ht="24" customHeight="1" x14ac:dyDescent="0.25">
      <c r="B42" s="17"/>
      <c r="C42" s="64" t="s">
        <v>11</v>
      </c>
      <c r="D42" s="370"/>
      <c r="E42" s="29"/>
      <c r="F42" s="66"/>
      <c r="G42" s="38">
        <f>SUM(G6-G41)</f>
        <v>68</v>
      </c>
      <c r="H42" s="38"/>
      <c r="I42" s="38"/>
      <c r="J42" s="38"/>
      <c r="K42" s="38"/>
      <c r="L42" s="67"/>
    </row>
    <row r="43" spans="2:75" ht="24" customHeight="1" thickBot="1" x14ac:dyDescent="0.3">
      <c r="B43" s="25"/>
      <c r="C43" s="68" t="s">
        <v>9</v>
      </c>
      <c r="D43" s="371"/>
      <c r="E43" s="34"/>
      <c r="F43" s="37"/>
      <c r="G43" s="39">
        <f>G7-N41</f>
        <v>0</v>
      </c>
      <c r="H43" s="39"/>
      <c r="I43" s="39"/>
      <c r="J43" s="39"/>
      <c r="K43" s="39"/>
      <c r="L43" s="70"/>
    </row>
    <row r="44" spans="2:75" ht="3.75" customHeight="1" thickBot="1" x14ac:dyDescent="0.3">
      <c r="B44" s="71"/>
      <c r="C44" s="61"/>
      <c r="D44" s="277"/>
      <c r="E44" s="63"/>
      <c r="F44" s="72"/>
      <c r="G44" s="73"/>
      <c r="H44" s="72"/>
      <c r="I44" s="72"/>
      <c r="J44" s="74"/>
      <c r="K44" s="72"/>
      <c r="L44" s="73"/>
      <c r="M44" s="248"/>
      <c r="N44" s="248"/>
      <c r="O44" s="248"/>
      <c r="P44" s="248"/>
      <c r="Q44" s="248"/>
      <c r="R44" s="248"/>
      <c r="S44" s="248"/>
      <c r="T44" s="248"/>
      <c r="U44" s="248"/>
      <c r="V44" s="248"/>
      <c r="W44" s="248"/>
      <c r="X44" s="248"/>
      <c r="Y44" s="248"/>
      <c r="Z44" s="248"/>
      <c r="AA44" s="248"/>
      <c r="AB44" s="248"/>
      <c r="AC44" s="248"/>
      <c r="AD44" s="248"/>
      <c r="AE44" s="248"/>
      <c r="AF44" s="248"/>
      <c r="AG44" s="248"/>
      <c r="AH44" s="248"/>
      <c r="AI44" s="248"/>
      <c r="AJ44" s="248"/>
      <c r="AK44" s="248"/>
      <c r="AL44" s="248"/>
      <c r="AM44" s="248"/>
      <c r="AN44" s="248"/>
      <c r="AO44" s="248"/>
      <c r="AP44" s="248"/>
      <c r="AQ44" s="248"/>
      <c r="AR44" s="248"/>
      <c r="AS44" s="248"/>
      <c r="AT44" s="248"/>
      <c r="AU44" s="248"/>
      <c r="AV44" s="248"/>
      <c r="AW44" s="248"/>
      <c r="AX44" s="248"/>
      <c r="AY44" s="248"/>
      <c r="AZ44" s="248"/>
      <c r="BA44" s="248"/>
      <c r="BB44" s="248"/>
      <c r="BC44" s="248"/>
      <c r="BD44" s="248"/>
      <c r="BE44" s="248"/>
      <c r="BF44" s="248"/>
      <c r="BG44" s="248"/>
      <c r="BH44" s="248"/>
      <c r="BI44" s="248"/>
      <c r="BJ44" s="248"/>
      <c r="BK44" s="248"/>
      <c r="BL44" s="248"/>
      <c r="BM44" s="248"/>
      <c r="BN44" s="248"/>
      <c r="BO44" s="248"/>
      <c r="BP44" s="248"/>
      <c r="BQ44" s="248"/>
      <c r="BR44" s="248"/>
      <c r="BS44" s="248"/>
      <c r="BT44" s="248"/>
      <c r="BU44" s="248"/>
      <c r="BV44" s="248"/>
      <c r="BW44" s="248"/>
    </row>
    <row r="45" spans="2:75" ht="18" customHeight="1" x14ac:dyDescent="0.25">
      <c r="B45" s="17"/>
      <c r="C45" s="64" t="s">
        <v>55</v>
      </c>
      <c r="D45" s="401" t="s">
        <v>46</v>
      </c>
      <c r="E45" s="30"/>
      <c r="F45" s="31"/>
      <c r="G45" s="76">
        <f>+AP41</f>
        <v>0</v>
      </c>
      <c r="H45" s="76"/>
      <c r="I45" s="76"/>
      <c r="J45" s="76"/>
      <c r="K45" s="76"/>
      <c r="L45" s="77"/>
    </row>
    <row r="46" spans="2:75" ht="18" customHeight="1" x14ac:dyDescent="0.25">
      <c r="B46" s="78"/>
      <c r="C46" s="79" t="s">
        <v>114</v>
      </c>
      <c r="D46" s="372" t="s">
        <v>60</v>
      </c>
      <c r="E46" s="81"/>
      <c r="F46" s="47"/>
      <c r="G46" s="82">
        <f>+AW41</f>
        <v>0</v>
      </c>
      <c r="H46" s="82"/>
      <c r="I46" s="82"/>
      <c r="J46" s="82"/>
      <c r="K46" s="82"/>
      <c r="L46" s="49"/>
    </row>
    <row r="47" spans="2:75" ht="18" customHeight="1" x14ac:dyDescent="0.25">
      <c r="B47" s="78"/>
      <c r="C47" s="79" t="s">
        <v>56</v>
      </c>
      <c r="D47" s="372" t="s">
        <v>61</v>
      </c>
      <c r="E47" s="81"/>
      <c r="F47" s="47"/>
      <c r="G47" s="82">
        <f>+BD41</f>
        <v>0</v>
      </c>
      <c r="H47" s="82"/>
      <c r="I47" s="82"/>
      <c r="J47" s="82"/>
      <c r="K47" s="82"/>
      <c r="L47" s="49"/>
    </row>
    <row r="48" spans="2:75" ht="18" customHeight="1" x14ac:dyDescent="0.25">
      <c r="B48" s="78"/>
      <c r="C48" s="79" t="s">
        <v>57</v>
      </c>
      <c r="D48" s="372" t="s">
        <v>63</v>
      </c>
      <c r="E48" s="81"/>
      <c r="F48" s="47"/>
      <c r="G48" s="82">
        <f>+BK41</f>
        <v>0</v>
      </c>
      <c r="H48" s="82"/>
      <c r="I48" s="82"/>
      <c r="J48" s="82"/>
      <c r="K48" s="82"/>
      <c r="L48" s="49"/>
    </row>
    <row r="49" spans="2:12" ht="18" x14ac:dyDescent="0.25">
      <c r="B49" s="422"/>
      <c r="C49" s="423" t="s">
        <v>58</v>
      </c>
      <c r="D49" s="424" t="s">
        <v>62</v>
      </c>
      <c r="E49" s="462"/>
      <c r="F49" s="57"/>
      <c r="G49" s="425">
        <f>+BR41</f>
        <v>0</v>
      </c>
      <c r="H49" s="425"/>
      <c r="I49" s="425"/>
      <c r="J49" s="425"/>
      <c r="K49" s="425"/>
      <c r="L49" s="59"/>
    </row>
    <row r="50" spans="2:12" ht="13.2" x14ac:dyDescent="0.25">
      <c r="B50" s="251"/>
      <c r="C50" s="243"/>
      <c r="D50" s="374"/>
      <c r="E50" s="253"/>
      <c r="F50" s="253"/>
      <c r="G50" s="253"/>
      <c r="H50" s="253"/>
      <c r="I50" s="230"/>
      <c r="J50" s="230"/>
      <c r="K50" s="230"/>
      <c r="L50" s="230"/>
    </row>
    <row r="51" spans="2:12" ht="13.2" x14ac:dyDescent="0.25">
      <c r="B51" s="251"/>
      <c r="C51" s="243"/>
      <c r="D51" s="374"/>
      <c r="E51" s="253"/>
      <c r="F51" s="253"/>
      <c r="G51" s="253"/>
      <c r="H51" s="253"/>
      <c r="I51" s="230"/>
      <c r="J51" s="230"/>
      <c r="K51" s="230"/>
      <c r="L51" s="230"/>
    </row>
    <row r="52" spans="2:12" ht="13.2" x14ac:dyDescent="0.25">
      <c r="B52" s="251"/>
      <c r="C52" s="243"/>
      <c r="D52" s="374"/>
      <c r="E52" s="253"/>
      <c r="F52" s="253"/>
      <c r="G52" s="253"/>
      <c r="H52" s="253"/>
      <c r="I52" s="230"/>
      <c r="J52" s="230"/>
      <c r="K52" s="230"/>
      <c r="L52" s="230"/>
    </row>
    <row r="53" spans="2:12" ht="13.2" x14ac:dyDescent="0.25">
      <c r="B53" s="251"/>
      <c r="C53" s="243"/>
      <c r="D53" s="374"/>
      <c r="E53" s="253"/>
      <c r="F53" s="253"/>
      <c r="G53" s="253"/>
      <c r="H53" s="253"/>
      <c r="I53" s="230"/>
      <c r="J53" s="230"/>
      <c r="K53" s="230"/>
      <c r="L53" s="230"/>
    </row>
    <row r="54" spans="2:12" ht="13.2" x14ac:dyDescent="0.25">
      <c r="B54" s="251"/>
      <c r="C54" s="243"/>
      <c r="D54" s="374"/>
      <c r="E54" s="253"/>
      <c r="F54" s="253"/>
      <c r="G54" s="253"/>
      <c r="H54" s="253"/>
      <c r="I54" s="230"/>
      <c r="J54" s="230"/>
      <c r="K54" s="230"/>
      <c r="L54" s="230"/>
    </row>
    <row r="55" spans="2:12" ht="13.2" x14ac:dyDescent="0.25">
      <c r="B55" s="251"/>
      <c r="C55" s="243"/>
      <c r="D55" s="374"/>
      <c r="E55" s="253"/>
      <c r="F55" s="253"/>
      <c r="G55" s="253"/>
      <c r="H55" s="253"/>
      <c r="I55" s="230"/>
      <c r="J55" s="230"/>
      <c r="K55" s="230"/>
      <c r="L55" s="230"/>
    </row>
    <row r="56" spans="2:12" ht="13.2" x14ac:dyDescent="0.25">
      <c r="B56" s="251"/>
      <c r="C56" s="243"/>
      <c r="D56" s="374"/>
      <c r="E56" s="253"/>
      <c r="F56" s="253"/>
      <c r="G56" s="253"/>
      <c r="H56" s="253"/>
      <c r="I56" s="230"/>
      <c r="J56" s="230"/>
      <c r="K56" s="230"/>
      <c r="L56" s="230"/>
    </row>
    <row r="57" spans="2:12" ht="13.2" x14ac:dyDescent="0.25">
      <c r="B57" s="251"/>
      <c r="C57" s="243"/>
      <c r="D57" s="374"/>
      <c r="E57" s="253"/>
      <c r="F57" s="253"/>
      <c r="G57" s="253"/>
      <c r="H57" s="253"/>
      <c r="I57" s="230"/>
      <c r="J57" s="230"/>
      <c r="K57" s="230"/>
      <c r="L57" s="230"/>
    </row>
    <row r="58" spans="2:12" ht="13.2" x14ac:dyDescent="0.25">
      <c r="B58" s="251"/>
      <c r="C58" s="243"/>
      <c r="D58" s="374"/>
      <c r="E58" s="253"/>
      <c r="F58" s="253"/>
      <c r="G58" s="253"/>
      <c r="H58" s="253"/>
      <c r="I58" s="230"/>
      <c r="J58" s="230"/>
      <c r="K58" s="230"/>
      <c r="L58" s="230"/>
    </row>
    <row r="59" spans="2:12" ht="13.2" x14ac:dyDescent="0.25">
      <c r="B59" s="251"/>
      <c r="C59" s="243"/>
      <c r="D59" s="374"/>
      <c r="E59" s="253"/>
      <c r="F59" s="253"/>
      <c r="G59" s="253"/>
      <c r="H59" s="253"/>
      <c r="I59" s="230"/>
      <c r="J59" s="230"/>
      <c r="K59" s="230"/>
      <c r="L59" s="230"/>
    </row>
    <row r="60" spans="2:12" ht="13.2" x14ac:dyDescent="0.25">
      <c r="B60" s="251"/>
      <c r="C60" s="243"/>
      <c r="D60" s="374"/>
      <c r="E60" s="253"/>
      <c r="F60" s="253"/>
      <c r="G60" s="253"/>
      <c r="H60" s="253"/>
      <c r="I60" s="230"/>
      <c r="J60" s="230"/>
      <c r="K60" s="230"/>
      <c r="L60" s="230"/>
    </row>
    <row r="61" spans="2:12" ht="13.2" x14ac:dyDescent="0.25">
      <c r="B61" s="251"/>
      <c r="C61" s="243"/>
      <c r="D61" s="374"/>
      <c r="E61" s="253"/>
      <c r="F61" s="253"/>
      <c r="G61" s="253"/>
      <c r="H61" s="253"/>
      <c r="I61" s="230"/>
      <c r="J61" s="230"/>
      <c r="K61" s="230"/>
      <c r="L61" s="230"/>
    </row>
    <row r="62" spans="2:12" ht="13.2" x14ac:dyDescent="0.25">
      <c r="B62" s="251"/>
      <c r="C62" s="243"/>
      <c r="D62" s="374"/>
      <c r="E62" s="253"/>
      <c r="F62" s="253"/>
      <c r="G62" s="253"/>
      <c r="H62" s="253"/>
      <c r="I62" s="230"/>
      <c r="J62" s="230"/>
      <c r="K62" s="230"/>
      <c r="L62" s="230"/>
    </row>
    <row r="63" spans="2:12" ht="13.2" x14ac:dyDescent="0.25">
      <c r="B63" s="251"/>
      <c r="C63" s="243"/>
      <c r="D63" s="374"/>
      <c r="E63" s="253"/>
      <c r="F63" s="253"/>
      <c r="G63" s="253"/>
      <c r="H63" s="253"/>
      <c r="I63" s="230"/>
      <c r="J63" s="230"/>
      <c r="K63" s="230"/>
      <c r="L63" s="230"/>
    </row>
    <row r="64" spans="2:12" ht="13.2" x14ac:dyDescent="0.25">
      <c r="B64" s="251"/>
      <c r="C64" s="243"/>
      <c r="D64" s="374"/>
      <c r="E64" s="253"/>
      <c r="F64" s="253"/>
      <c r="G64" s="253"/>
      <c r="H64" s="253"/>
      <c r="I64" s="230"/>
      <c r="J64" s="230"/>
      <c r="K64" s="230"/>
      <c r="L64" s="230"/>
    </row>
    <row r="65" spans="2:12" ht="13.2" x14ac:dyDescent="0.25">
      <c r="B65" s="251"/>
      <c r="C65" s="243"/>
      <c r="D65" s="374"/>
      <c r="E65" s="253"/>
      <c r="F65" s="253"/>
      <c r="G65" s="253"/>
      <c r="H65" s="253"/>
      <c r="I65" s="230"/>
      <c r="J65" s="230"/>
      <c r="K65" s="230"/>
      <c r="L65" s="230"/>
    </row>
    <row r="66" spans="2:12" ht="13.2" x14ac:dyDescent="0.25">
      <c r="B66" s="251"/>
      <c r="C66" s="243"/>
      <c r="D66" s="374"/>
      <c r="E66" s="253"/>
      <c r="F66" s="253"/>
      <c r="G66" s="253"/>
      <c r="H66" s="253"/>
      <c r="I66" s="230"/>
      <c r="J66" s="230"/>
      <c r="K66" s="230"/>
      <c r="L66" s="230"/>
    </row>
    <row r="67" spans="2:12" ht="13.2" x14ac:dyDescent="0.25">
      <c r="B67" s="251"/>
      <c r="C67" s="243"/>
      <c r="D67" s="374"/>
      <c r="E67" s="253"/>
      <c r="F67" s="253"/>
      <c r="G67" s="253"/>
      <c r="H67" s="253"/>
      <c r="I67" s="230"/>
      <c r="J67" s="230"/>
      <c r="K67" s="230"/>
      <c r="L67" s="230"/>
    </row>
    <row r="68" spans="2:12" ht="13.2" x14ac:dyDescent="0.25">
      <c r="B68" s="251"/>
      <c r="C68" s="243"/>
      <c r="D68" s="374"/>
      <c r="E68" s="243"/>
      <c r="F68" s="243"/>
      <c r="G68" s="243"/>
      <c r="H68" s="243"/>
    </row>
    <row r="69" spans="2:12" ht="13.2" x14ac:dyDescent="0.25">
      <c r="B69" s="251"/>
      <c r="C69" s="243"/>
      <c r="D69" s="374"/>
      <c r="E69" s="243"/>
      <c r="F69" s="243"/>
      <c r="G69" s="243"/>
      <c r="H69" s="243"/>
    </row>
    <row r="70" spans="2:12" ht="13.2" x14ac:dyDescent="0.25">
      <c r="B70" s="251"/>
      <c r="C70" s="243"/>
      <c r="D70" s="374"/>
      <c r="E70" s="243"/>
      <c r="F70" s="243"/>
      <c r="G70" s="243"/>
      <c r="H70" s="243"/>
    </row>
    <row r="71" spans="2:12" ht="13.2" x14ac:dyDescent="0.25">
      <c r="B71" s="251"/>
      <c r="C71" s="243"/>
      <c r="D71" s="374"/>
      <c r="E71" s="243"/>
      <c r="F71" s="243"/>
      <c r="G71" s="243"/>
      <c r="H71" s="243"/>
    </row>
    <row r="72" spans="2:12" ht="13.2" x14ac:dyDescent="0.25">
      <c r="B72" s="251"/>
      <c r="C72" s="243"/>
      <c r="D72" s="374"/>
      <c r="E72" s="243"/>
      <c r="F72" s="243"/>
      <c r="G72" s="243"/>
      <c r="H72" s="243"/>
    </row>
    <row r="73" spans="2:12" ht="13.2" x14ac:dyDescent="0.25">
      <c r="B73" s="251"/>
      <c r="C73" s="243"/>
      <c r="D73" s="374"/>
      <c r="E73" s="243"/>
      <c r="F73" s="243"/>
      <c r="G73" s="243"/>
      <c r="H73" s="243"/>
    </row>
    <row r="74" spans="2:12" ht="13.2" x14ac:dyDescent="0.25">
      <c r="B74" s="251"/>
      <c r="C74" s="243"/>
      <c r="D74" s="374"/>
      <c r="E74" s="243"/>
      <c r="F74" s="243"/>
      <c r="G74" s="243"/>
      <c r="H74" s="243"/>
    </row>
    <row r="75" spans="2:12" ht="13.2" x14ac:dyDescent="0.25">
      <c r="B75" s="251"/>
      <c r="C75" s="243"/>
      <c r="D75" s="374"/>
      <c r="E75" s="243"/>
      <c r="F75" s="243"/>
      <c r="G75" s="243"/>
      <c r="H75" s="243"/>
    </row>
  </sheetData>
  <mergeCells count="84">
    <mergeCell ref="BC2:BI2"/>
    <mergeCell ref="B1:L1"/>
    <mergeCell ref="B2:C2"/>
    <mergeCell ref="D2:E2"/>
    <mergeCell ref="H2:I2"/>
    <mergeCell ref="J2:K2"/>
    <mergeCell ref="M2:S2"/>
    <mergeCell ref="S3:S5"/>
    <mergeCell ref="BJ2:BP2"/>
    <mergeCell ref="BQ2:BW2"/>
    <mergeCell ref="F3:F5"/>
    <mergeCell ref="G3:G5"/>
    <mergeCell ref="H3:H5"/>
    <mergeCell ref="I3:I5"/>
    <mergeCell ref="J3:J5"/>
    <mergeCell ref="K3:K5"/>
    <mergeCell ref="L3:L5"/>
    <mergeCell ref="M3:M5"/>
    <mergeCell ref="T2:Z2"/>
    <mergeCell ref="AA2:AG2"/>
    <mergeCell ref="AH2:AN2"/>
    <mergeCell ref="AO2:AU2"/>
    <mergeCell ref="AV2:BB2"/>
    <mergeCell ref="N3:N5"/>
    <mergeCell ref="O3:O5"/>
    <mergeCell ref="P3:P5"/>
    <mergeCell ref="Q3:Q5"/>
    <mergeCell ref="R3:R5"/>
    <mergeCell ref="AE3:AE5"/>
    <mergeCell ref="T3:T5"/>
    <mergeCell ref="U3:U5"/>
    <mergeCell ref="V3:V5"/>
    <mergeCell ref="W3:W5"/>
    <mergeCell ref="X3:X5"/>
    <mergeCell ref="Y3:Y5"/>
    <mergeCell ref="Z3:Z5"/>
    <mergeCell ref="AA3:AA5"/>
    <mergeCell ref="AB3:AB5"/>
    <mergeCell ref="AC3:AC5"/>
    <mergeCell ref="AD3:AD5"/>
    <mergeCell ref="AQ3:AQ5"/>
    <mergeCell ref="AF3:AF5"/>
    <mergeCell ref="AG3:AG5"/>
    <mergeCell ref="AH3:AH5"/>
    <mergeCell ref="AI3:AI5"/>
    <mergeCell ref="AJ3:AJ5"/>
    <mergeCell ref="AK3:AK5"/>
    <mergeCell ref="AL3:AL5"/>
    <mergeCell ref="AM3:AM5"/>
    <mergeCell ref="AN3:AN5"/>
    <mergeCell ref="AO3:AO5"/>
    <mergeCell ref="AP3:AP5"/>
    <mergeCell ref="BC3:BC5"/>
    <mergeCell ref="AR3:AR5"/>
    <mergeCell ref="AS3:AS5"/>
    <mergeCell ref="AT3:AT5"/>
    <mergeCell ref="AU3:AU5"/>
    <mergeCell ref="AV3:AV5"/>
    <mergeCell ref="AW3:AW5"/>
    <mergeCell ref="AX3:AX5"/>
    <mergeCell ref="AY3:AY5"/>
    <mergeCell ref="AZ3:AZ5"/>
    <mergeCell ref="BA3:BA5"/>
    <mergeCell ref="BB3:BB5"/>
    <mergeCell ref="BO3:BO5"/>
    <mergeCell ref="BD3:BD5"/>
    <mergeCell ref="BE3:BE5"/>
    <mergeCell ref="BF3:BF5"/>
    <mergeCell ref="BG3:BG5"/>
    <mergeCell ref="BH3:BH5"/>
    <mergeCell ref="BI3:BI5"/>
    <mergeCell ref="BJ3:BJ5"/>
    <mergeCell ref="BK3:BK5"/>
    <mergeCell ref="BL3:BL5"/>
    <mergeCell ref="BM3:BM5"/>
    <mergeCell ref="BN3:BN5"/>
    <mergeCell ref="BV3:BV5"/>
    <mergeCell ref="BW3:BW5"/>
    <mergeCell ref="BP3:BP5"/>
    <mergeCell ref="BQ3:BQ5"/>
    <mergeCell ref="BR3:BR5"/>
    <mergeCell ref="BS3:BS5"/>
    <mergeCell ref="BT3:BT5"/>
    <mergeCell ref="BU3:BU5"/>
  </mergeCells>
  <conditionalFormatting sqref="N8:N41 U8:U41 AB8:AB41 AI8:AI41 AP8:AP41 AW8:AW41 BD8:BD41 BK8:BK41 BR8:BR41">
    <cfRule type="cellIs" dxfId="10" priority="1" operator="equal">
      <formula>0</formula>
    </cfRule>
  </conditionalFormatting>
  <pageMargins left="0.23622047244094491" right="0.19685039370078741" top="0.31496062992125984" bottom="0.31496062992125984" header="0.23622047244094491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A1:BW78"/>
  <sheetViews>
    <sheetView zoomScale="55" zoomScaleNormal="55" workbookViewId="0">
      <selection activeCell="F2" sqref="F2"/>
    </sheetView>
  </sheetViews>
  <sheetFormatPr baseColWidth="10" defaultColWidth="11.33203125" defaultRowHeight="18" x14ac:dyDescent="0.25"/>
  <cols>
    <col min="1" max="1" width="20" style="248" customWidth="1"/>
    <col min="2" max="2" width="3.88671875" style="249" customWidth="1"/>
    <col min="3" max="3" width="35.6640625" style="247" customWidth="1"/>
    <col min="4" max="4" width="2.6640625" style="250" customWidth="1"/>
    <col min="5" max="5" width="5.88671875" style="248" customWidth="1"/>
    <col min="6" max="8" width="10.6640625" style="248" customWidth="1"/>
    <col min="9" max="9" width="8.88671875" style="248" customWidth="1"/>
    <col min="10" max="10" width="7.109375" style="248" customWidth="1"/>
    <col min="11" max="11" width="8.5546875" style="248" customWidth="1"/>
    <col min="12" max="12" width="9.33203125" style="248" customWidth="1"/>
    <col min="13" max="15" width="9.6640625" style="247" customWidth="1"/>
    <col min="16" max="16" width="10.6640625" style="247" customWidth="1"/>
    <col min="17" max="22" width="9.6640625" style="247" customWidth="1"/>
    <col min="23" max="23" width="10.6640625" style="247" customWidth="1"/>
    <col min="24" max="29" width="9.6640625" style="247" customWidth="1"/>
    <col min="30" max="30" width="10.6640625" style="247" customWidth="1"/>
    <col min="31" max="36" width="9.6640625" style="247" customWidth="1"/>
    <col min="37" max="37" width="10.6640625" style="247" customWidth="1"/>
    <col min="38" max="38" width="9.6640625" style="247" customWidth="1"/>
    <col min="39" max="40" width="11.33203125" style="247"/>
    <col min="41" max="43" width="9.6640625" style="247" customWidth="1"/>
    <col min="44" max="44" width="10.6640625" style="247" customWidth="1"/>
    <col min="45" max="50" width="9.6640625" style="247" customWidth="1"/>
    <col min="51" max="51" width="10.6640625" style="247" customWidth="1"/>
    <col min="52" max="57" width="9.6640625" style="247" customWidth="1"/>
    <col min="58" max="58" width="10.6640625" style="247" customWidth="1"/>
    <col min="59" max="64" width="9.6640625" style="247" customWidth="1"/>
    <col min="65" max="65" width="10.6640625" style="247" customWidth="1"/>
    <col min="66" max="71" width="9.6640625" style="247" customWidth="1"/>
    <col min="72" max="72" width="10.6640625" style="247" customWidth="1"/>
    <col min="73" max="75" width="9.6640625" style="247" customWidth="1"/>
    <col min="76" max="16384" width="11.33203125" style="247"/>
  </cols>
  <sheetData>
    <row r="1" spans="1:75" ht="24.75" customHeight="1" thickBot="1" x14ac:dyDescent="0.3">
      <c r="B1" s="537" t="s">
        <v>102</v>
      </c>
      <c r="C1" s="538"/>
      <c r="D1" s="538"/>
      <c r="E1" s="538"/>
      <c r="F1" s="538"/>
      <c r="G1" s="538"/>
      <c r="H1" s="538"/>
      <c r="I1" s="538"/>
      <c r="J1" s="538"/>
      <c r="K1" s="538"/>
      <c r="L1" s="538"/>
    </row>
    <row r="2" spans="1:75" ht="50.25" customHeight="1" thickBot="1" x14ac:dyDescent="0.3">
      <c r="B2" s="539" t="s">
        <v>1</v>
      </c>
      <c r="C2" s="540"/>
      <c r="D2" s="541" t="s">
        <v>2</v>
      </c>
      <c r="E2" s="540"/>
      <c r="F2" s="101" t="s">
        <v>237</v>
      </c>
      <c r="G2" s="8">
        <v>2025</v>
      </c>
      <c r="H2" s="542" t="s">
        <v>95</v>
      </c>
      <c r="I2" s="543"/>
      <c r="J2" s="548" t="s">
        <v>218</v>
      </c>
      <c r="K2" s="548"/>
      <c r="L2" s="8"/>
      <c r="M2" s="544" t="s">
        <v>111</v>
      </c>
      <c r="N2" s="545"/>
      <c r="O2" s="545"/>
      <c r="P2" s="545"/>
      <c r="Q2" s="545"/>
      <c r="R2" s="545"/>
      <c r="S2" s="546"/>
      <c r="T2" s="529" t="s">
        <v>13</v>
      </c>
      <c r="U2" s="530"/>
      <c r="V2" s="530"/>
      <c r="W2" s="530"/>
      <c r="X2" s="530"/>
      <c r="Y2" s="530"/>
      <c r="Z2" s="531"/>
      <c r="AA2" s="529" t="s">
        <v>112</v>
      </c>
      <c r="AB2" s="530"/>
      <c r="AC2" s="530"/>
      <c r="AD2" s="530"/>
      <c r="AE2" s="530"/>
      <c r="AF2" s="530"/>
      <c r="AG2" s="531"/>
      <c r="AH2" s="529" t="s">
        <v>113</v>
      </c>
      <c r="AI2" s="530"/>
      <c r="AJ2" s="530"/>
      <c r="AK2" s="530"/>
      <c r="AL2" s="530"/>
      <c r="AM2" s="530"/>
      <c r="AN2" s="531"/>
      <c r="AO2" s="529" t="s">
        <v>106</v>
      </c>
      <c r="AP2" s="530"/>
      <c r="AQ2" s="530"/>
      <c r="AR2" s="530"/>
      <c r="AS2" s="530"/>
      <c r="AT2" s="530"/>
      <c r="AU2" s="531"/>
      <c r="AV2" s="529" t="s">
        <v>110</v>
      </c>
      <c r="AW2" s="530"/>
      <c r="AX2" s="530"/>
      <c r="AY2" s="530"/>
      <c r="AZ2" s="530"/>
      <c r="BA2" s="530"/>
      <c r="BB2" s="531"/>
      <c r="BC2" s="529" t="s">
        <v>107</v>
      </c>
      <c r="BD2" s="530"/>
      <c r="BE2" s="530"/>
      <c r="BF2" s="530"/>
      <c r="BG2" s="530"/>
      <c r="BH2" s="530"/>
      <c r="BI2" s="531"/>
      <c r="BJ2" s="529" t="s">
        <v>108</v>
      </c>
      <c r="BK2" s="530"/>
      <c r="BL2" s="530"/>
      <c r="BM2" s="530"/>
      <c r="BN2" s="530"/>
      <c r="BO2" s="530"/>
      <c r="BP2" s="531"/>
      <c r="BQ2" s="529" t="s">
        <v>109</v>
      </c>
      <c r="BR2" s="530"/>
      <c r="BS2" s="530"/>
      <c r="BT2" s="530"/>
      <c r="BU2" s="530"/>
      <c r="BV2" s="530"/>
      <c r="BW2" s="531"/>
    </row>
    <row r="3" spans="1:75" s="243" customFormat="1" ht="16.5" customHeight="1" x14ac:dyDescent="0.25">
      <c r="A3" s="251"/>
      <c r="B3" s="17"/>
      <c r="C3" s="18" t="s">
        <v>48</v>
      </c>
      <c r="D3" s="19"/>
      <c r="E3" s="20" t="s">
        <v>13</v>
      </c>
      <c r="F3" s="522" t="s">
        <v>72</v>
      </c>
      <c r="G3" s="525" t="s">
        <v>99</v>
      </c>
      <c r="H3" s="525" t="s">
        <v>74</v>
      </c>
      <c r="I3" s="525" t="s">
        <v>100</v>
      </c>
      <c r="J3" s="525" t="s">
        <v>75</v>
      </c>
      <c r="K3" s="528" t="s">
        <v>101</v>
      </c>
      <c r="L3" s="534" t="s">
        <v>76</v>
      </c>
      <c r="M3" s="522" t="s">
        <v>72</v>
      </c>
      <c r="N3" s="525" t="s">
        <v>99</v>
      </c>
      <c r="O3" s="525" t="s">
        <v>74</v>
      </c>
      <c r="P3" s="525" t="s">
        <v>100</v>
      </c>
      <c r="Q3" s="525" t="s">
        <v>75</v>
      </c>
      <c r="R3" s="528" t="s">
        <v>101</v>
      </c>
      <c r="S3" s="519" t="s">
        <v>76</v>
      </c>
      <c r="T3" s="522" t="s">
        <v>72</v>
      </c>
      <c r="U3" s="525" t="s">
        <v>99</v>
      </c>
      <c r="V3" s="525" t="s">
        <v>74</v>
      </c>
      <c r="W3" s="525" t="s">
        <v>100</v>
      </c>
      <c r="X3" s="525" t="s">
        <v>75</v>
      </c>
      <c r="Y3" s="528" t="s">
        <v>101</v>
      </c>
      <c r="Z3" s="519" t="s">
        <v>76</v>
      </c>
      <c r="AA3" s="522" t="s">
        <v>72</v>
      </c>
      <c r="AB3" s="525" t="s">
        <v>99</v>
      </c>
      <c r="AC3" s="525" t="s">
        <v>74</v>
      </c>
      <c r="AD3" s="525" t="s">
        <v>100</v>
      </c>
      <c r="AE3" s="525" t="s">
        <v>75</v>
      </c>
      <c r="AF3" s="528" t="s">
        <v>101</v>
      </c>
      <c r="AG3" s="519" t="s">
        <v>76</v>
      </c>
      <c r="AH3" s="522" t="s">
        <v>72</v>
      </c>
      <c r="AI3" s="525" t="s">
        <v>99</v>
      </c>
      <c r="AJ3" s="525" t="s">
        <v>74</v>
      </c>
      <c r="AK3" s="525" t="s">
        <v>100</v>
      </c>
      <c r="AL3" s="525" t="s">
        <v>75</v>
      </c>
      <c r="AM3" s="528" t="s">
        <v>101</v>
      </c>
      <c r="AN3" s="519" t="s">
        <v>76</v>
      </c>
      <c r="AO3" s="522" t="s">
        <v>72</v>
      </c>
      <c r="AP3" s="525" t="s">
        <v>99</v>
      </c>
      <c r="AQ3" s="525" t="s">
        <v>74</v>
      </c>
      <c r="AR3" s="525" t="s">
        <v>100</v>
      </c>
      <c r="AS3" s="525" t="s">
        <v>75</v>
      </c>
      <c r="AT3" s="528" t="s">
        <v>101</v>
      </c>
      <c r="AU3" s="519" t="s">
        <v>76</v>
      </c>
      <c r="AV3" s="522" t="s">
        <v>72</v>
      </c>
      <c r="AW3" s="525" t="s">
        <v>99</v>
      </c>
      <c r="AX3" s="525" t="s">
        <v>74</v>
      </c>
      <c r="AY3" s="525" t="s">
        <v>100</v>
      </c>
      <c r="AZ3" s="525" t="s">
        <v>75</v>
      </c>
      <c r="BA3" s="528" t="s">
        <v>101</v>
      </c>
      <c r="BB3" s="519" t="s">
        <v>76</v>
      </c>
      <c r="BC3" s="522" t="s">
        <v>72</v>
      </c>
      <c r="BD3" s="525" t="s">
        <v>99</v>
      </c>
      <c r="BE3" s="525" t="s">
        <v>74</v>
      </c>
      <c r="BF3" s="525" t="s">
        <v>100</v>
      </c>
      <c r="BG3" s="525" t="s">
        <v>75</v>
      </c>
      <c r="BH3" s="528" t="s">
        <v>101</v>
      </c>
      <c r="BI3" s="519" t="s">
        <v>76</v>
      </c>
      <c r="BJ3" s="522" t="s">
        <v>72</v>
      </c>
      <c r="BK3" s="525" t="s">
        <v>99</v>
      </c>
      <c r="BL3" s="525" t="s">
        <v>74</v>
      </c>
      <c r="BM3" s="525" t="s">
        <v>100</v>
      </c>
      <c r="BN3" s="525" t="s">
        <v>75</v>
      </c>
      <c r="BO3" s="528" t="s">
        <v>101</v>
      </c>
      <c r="BP3" s="519" t="s">
        <v>76</v>
      </c>
      <c r="BQ3" s="522" t="s">
        <v>72</v>
      </c>
      <c r="BR3" s="525" t="s">
        <v>99</v>
      </c>
      <c r="BS3" s="525" t="s">
        <v>74</v>
      </c>
      <c r="BT3" s="525" t="s">
        <v>100</v>
      </c>
      <c r="BU3" s="525" t="s">
        <v>75</v>
      </c>
      <c r="BV3" s="528" t="s">
        <v>101</v>
      </c>
      <c r="BW3" s="519" t="s">
        <v>76</v>
      </c>
    </row>
    <row r="4" spans="1:75" s="243" customFormat="1" ht="16.5" customHeight="1" x14ac:dyDescent="0.25">
      <c r="A4" s="251"/>
      <c r="B4" s="21"/>
      <c r="C4" s="22" t="s">
        <v>104</v>
      </c>
      <c r="D4" s="23" t="s">
        <v>43</v>
      </c>
      <c r="E4" s="24" t="s">
        <v>14</v>
      </c>
      <c r="F4" s="523"/>
      <c r="G4" s="526"/>
      <c r="H4" s="526"/>
      <c r="I4" s="526"/>
      <c r="J4" s="526"/>
      <c r="K4" s="526"/>
      <c r="L4" s="535"/>
      <c r="M4" s="523"/>
      <c r="N4" s="526"/>
      <c r="O4" s="526"/>
      <c r="P4" s="526"/>
      <c r="Q4" s="526"/>
      <c r="R4" s="526"/>
      <c r="S4" s="520"/>
      <c r="T4" s="523"/>
      <c r="U4" s="526"/>
      <c r="V4" s="526"/>
      <c r="W4" s="526"/>
      <c r="X4" s="526"/>
      <c r="Y4" s="526"/>
      <c r="Z4" s="520"/>
      <c r="AA4" s="523"/>
      <c r="AB4" s="526"/>
      <c r="AC4" s="526"/>
      <c r="AD4" s="526"/>
      <c r="AE4" s="526"/>
      <c r="AF4" s="526"/>
      <c r="AG4" s="520"/>
      <c r="AH4" s="523"/>
      <c r="AI4" s="526"/>
      <c r="AJ4" s="526"/>
      <c r="AK4" s="526"/>
      <c r="AL4" s="526"/>
      <c r="AM4" s="526"/>
      <c r="AN4" s="520"/>
      <c r="AO4" s="523"/>
      <c r="AP4" s="526"/>
      <c r="AQ4" s="526"/>
      <c r="AR4" s="526"/>
      <c r="AS4" s="526"/>
      <c r="AT4" s="526"/>
      <c r="AU4" s="520"/>
      <c r="AV4" s="523"/>
      <c r="AW4" s="526"/>
      <c r="AX4" s="526"/>
      <c r="AY4" s="526"/>
      <c r="AZ4" s="526"/>
      <c r="BA4" s="526"/>
      <c r="BB4" s="520"/>
      <c r="BC4" s="523"/>
      <c r="BD4" s="526"/>
      <c r="BE4" s="526"/>
      <c r="BF4" s="526"/>
      <c r="BG4" s="526"/>
      <c r="BH4" s="526"/>
      <c r="BI4" s="520"/>
      <c r="BJ4" s="523"/>
      <c r="BK4" s="526"/>
      <c r="BL4" s="526"/>
      <c r="BM4" s="526"/>
      <c r="BN4" s="526"/>
      <c r="BO4" s="526"/>
      <c r="BP4" s="520"/>
      <c r="BQ4" s="523"/>
      <c r="BR4" s="526"/>
      <c r="BS4" s="526"/>
      <c r="BT4" s="526"/>
      <c r="BU4" s="526"/>
      <c r="BV4" s="526"/>
      <c r="BW4" s="520"/>
    </row>
    <row r="5" spans="1:75" s="243" customFormat="1" ht="16.5" customHeight="1" thickBot="1" x14ac:dyDescent="0.3">
      <c r="A5" s="251"/>
      <c r="B5" s="25"/>
      <c r="C5" s="26" t="s">
        <v>105</v>
      </c>
      <c r="D5" s="27" t="s">
        <v>46</v>
      </c>
      <c r="E5" s="28" t="s">
        <v>12</v>
      </c>
      <c r="F5" s="524"/>
      <c r="G5" s="527"/>
      <c r="H5" s="527"/>
      <c r="I5" s="527"/>
      <c r="J5" s="527"/>
      <c r="K5" s="527"/>
      <c r="L5" s="547"/>
      <c r="M5" s="524"/>
      <c r="N5" s="527"/>
      <c r="O5" s="527"/>
      <c r="P5" s="527"/>
      <c r="Q5" s="527"/>
      <c r="R5" s="527"/>
      <c r="S5" s="521"/>
      <c r="T5" s="524"/>
      <c r="U5" s="527"/>
      <c r="V5" s="527"/>
      <c r="W5" s="527"/>
      <c r="X5" s="527"/>
      <c r="Y5" s="527"/>
      <c r="Z5" s="521"/>
      <c r="AA5" s="524"/>
      <c r="AB5" s="527"/>
      <c r="AC5" s="527"/>
      <c r="AD5" s="527"/>
      <c r="AE5" s="527"/>
      <c r="AF5" s="527"/>
      <c r="AG5" s="521"/>
      <c r="AH5" s="524"/>
      <c r="AI5" s="527"/>
      <c r="AJ5" s="527"/>
      <c r="AK5" s="527"/>
      <c r="AL5" s="527"/>
      <c r="AM5" s="527"/>
      <c r="AN5" s="521"/>
      <c r="AO5" s="524"/>
      <c r="AP5" s="527"/>
      <c r="AQ5" s="527"/>
      <c r="AR5" s="527"/>
      <c r="AS5" s="527"/>
      <c r="AT5" s="527"/>
      <c r="AU5" s="521"/>
      <c r="AV5" s="524"/>
      <c r="AW5" s="527"/>
      <c r="AX5" s="527"/>
      <c r="AY5" s="527"/>
      <c r="AZ5" s="527"/>
      <c r="BA5" s="527"/>
      <c r="BB5" s="521"/>
      <c r="BC5" s="524"/>
      <c r="BD5" s="527"/>
      <c r="BE5" s="527"/>
      <c r="BF5" s="527"/>
      <c r="BG5" s="527"/>
      <c r="BH5" s="527"/>
      <c r="BI5" s="521"/>
      <c r="BJ5" s="524"/>
      <c r="BK5" s="527"/>
      <c r="BL5" s="527"/>
      <c r="BM5" s="527"/>
      <c r="BN5" s="527"/>
      <c r="BO5" s="527"/>
      <c r="BP5" s="521"/>
      <c r="BQ5" s="524"/>
      <c r="BR5" s="527"/>
      <c r="BS5" s="527"/>
      <c r="BT5" s="527"/>
      <c r="BU5" s="527"/>
      <c r="BV5" s="527"/>
      <c r="BW5" s="521"/>
    </row>
    <row r="6" spans="1:75" s="243" customFormat="1" ht="24" customHeight="1" x14ac:dyDescent="0.25">
      <c r="A6" s="251"/>
      <c r="B6" s="17"/>
      <c r="C6" s="29" t="s">
        <v>8</v>
      </c>
      <c r="D6" s="19"/>
      <c r="E6" s="30" t="s">
        <v>65</v>
      </c>
      <c r="F6" s="31"/>
      <c r="G6" s="43">
        <v>13369</v>
      </c>
      <c r="H6" s="32"/>
      <c r="I6" s="32"/>
      <c r="J6" s="32"/>
      <c r="K6" s="32"/>
      <c r="L6" s="33"/>
      <c r="M6" s="95"/>
      <c r="N6" s="96"/>
      <c r="O6" s="96"/>
      <c r="P6" s="96"/>
      <c r="Q6" s="96"/>
      <c r="R6" s="96"/>
      <c r="S6" s="97"/>
      <c r="T6" s="95"/>
      <c r="U6" s="96"/>
      <c r="V6" s="96"/>
      <c r="W6" s="96"/>
      <c r="X6" s="96"/>
      <c r="Y6" s="96"/>
      <c r="Z6" s="97"/>
      <c r="AA6" s="95"/>
      <c r="AB6" s="96"/>
      <c r="AC6" s="96"/>
      <c r="AD6" s="96"/>
      <c r="AE6" s="96"/>
      <c r="AF6" s="96"/>
      <c r="AG6" s="97"/>
      <c r="AH6" s="95"/>
      <c r="AI6" s="96"/>
      <c r="AJ6" s="96"/>
      <c r="AK6" s="96"/>
      <c r="AL6" s="96"/>
      <c r="AM6" s="96"/>
      <c r="AN6" s="97"/>
      <c r="AO6" s="95"/>
      <c r="AP6" s="96"/>
      <c r="AQ6" s="96"/>
      <c r="AR6" s="96"/>
      <c r="AS6" s="96"/>
      <c r="AT6" s="96"/>
      <c r="AU6" s="97"/>
      <c r="AV6" s="95"/>
      <c r="AW6" s="96"/>
      <c r="AX6" s="96"/>
      <c r="AY6" s="96"/>
      <c r="AZ6" s="96"/>
      <c r="BA6" s="96"/>
      <c r="BB6" s="97"/>
      <c r="BC6" s="95"/>
      <c r="BD6" s="96"/>
      <c r="BE6" s="96"/>
      <c r="BF6" s="96"/>
      <c r="BG6" s="96"/>
      <c r="BH6" s="96"/>
      <c r="BI6" s="97"/>
      <c r="BJ6" s="95"/>
      <c r="BK6" s="96"/>
      <c r="BL6" s="96"/>
      <c r="BM6" s="96"/>
      <c r="BN6" s="96"/>
      <c r="BO6" s="96"/>
      <c r="BP6" s="97"/>
      <c r="BQ6" s="95"/>
      <c r="BR6" s="96"/>
      <c r="BS6" s="96"/>
      <c r="BT6" s="96"/>
      <c r="BU6" s="96"/>
      <c r="BV6" s="96"/>
      <c r="BW6" s="97"/>
    </row>
    <row r="7" spans="1:75" s="243" customFormat="1" ht="24" customHeight="1" thickBot="1" x14ac:dyDescent="0.3">
      <c r="A7" s="251"/>
      <c r="B7" s="25"/>
      <c r="C7" s="34" t="s">
        <v>9</v>
      </c>
      <c r="D7" s="35"/>
      <c r="E7" s="36"/>
      <c r="F7" s="37"/>
      <c r="G7" s="39">
        <v>0</v>
      </c>
      <c r="H7" s="39"/>
      <c r="I7" s="39"/>
      <c r="J7" s="39"/>
      <c r="K7" s="39"/>
      <c r="L7" s="40"/>
      <c r="M7" s="98"/>
      <c r="N7" s="99"/>
      <c r="O7" s="99"/>
      <c r="P7" s="99"/>
      <c r="Q7" s="99"/>
      <c r="R7" s="99"/>
      <c r="S7" s="100"/>
      <c r="T7" s="98"/>
      <c r="U7" s="99"/>
      <c r="V7" s="99"/>
      <c r="W7" s="99"/>
      <c r="X7" s="99"/>
      <c r="Y7" s="99"/>
      <c r="Z7" s="100"/>
      <c r="AA7" s="98"/>
      <c r="AB7" s="99"/>
      <c r="AC7" s="99"/>
      <c r="AD7" s="99"/>
      <c r="AE7" s="99"/>
      <c r="AF7" s="99"/>
      <c r="AG7" s="100"/>
      <c r="AH7" s="98"/>
      <c r="AI7" s="99"/>
      <c r="AJ7" s="99"/>
      <c r="AK7" s="99"/>
      <c r="AL7" s="99"/>
      <c r="AM7" s="99"/>
      <c r="AN7" s="100"/>
      <c r="AO7" s="98"/>
      <c r="AP7" s="99"/>
      <c r="AQ7" s="99"/>
      <c r="AR7" s="99"/>
      <c r="AS7" s="99"/>
      <c r="AT7" s="99"/>
      <c r="AU7" s="100"/>
      <c r="AV7" s="98"/>
      <c r="AW7" s="99"/>
      <c r="AX7" s="99"/>
      <c r="AY7" s="99"/>
      <c r="AZ7" s="99"/>
      <c r="BA7" s="99"/>
      <c r="BB7" s="100"/>
      <c r="BC7" s="98"/>
      <c r="BD7" s="99"/>
      <c r="BE7" s="99"/>
      <c r="BF7" s="99"/>
      <c r="BG7" s="99"/>
      <c r="BH7" s="99"/>
      <c r="BI7" s="100"/>
      <c r="BJ7" s="98"/>
      <c r="BK7" s="99"/>
      <c r="BL7" s="99"/>
      <c r="BM7" s="99"/>
      <c r="BN7" s="99"/>
      <c r="BO7" s="99"/>
      <c r="BP7" s="100"/>
      <c r="BQ7" s="98"/>
      <c r="BR7" s="99"/>
      <c r="BS7" s="99"/>
      <c r="BT7" s="99"/>
      <c r="BU7" s="99"/>
      <c r="BV7" s="99"/>
      <c r="BW7" s="100"/>
    </row>
    <row r="8" spans="1:75" s="229" customFormat="1" ht="21.15" customHeight="1" x14ac:dyDescent="0.25">
      <c r="A8" s="404"/>
      <c r="B8" s="494"/>
      <c r="C8" s="495"/>
      <c r="D8" s="496"/>
      <c r="E8" s="497"/>
      <c r="F8" s="490"/>
      <c r="G8" s="489"/>
      <c r="H8" s="498"/>
      <c r="I8" s="499"/>
      <c r="J8" s="499"/>
      <c r="K8" s="499"/>
      <c r="L8" s="500"/>
      <c r="M8" s="1"/>
      <c r="N8" s="2">
        <f t="shared" ref="N8:N40" si="0">IF($D8="p",G8,0)</f>
        <v>0</v>
      </c>
      <c r="O8" s="2"/>
      <c r="P8" s="2"/>
      <c r="Q8" s="2"/>
      <c r="R8" s="2"/>
      <c r="S8" s="3"/>
      <c r="T8" s="1"/>
      <c r="U8" s="2">
        <f t="shared" ref="U8:U40" si="1">IF($E8="crd",G8,0)</f>
        <v>0</v>
      </c>
      <c r="V8" s="2"/>
      <c r="W8" s="2"/>
      <c r="X8" s="2"/>
      <c r="Y8" s="2"/>
      <c r="Z8" s="3"/>
      <c r="AA8" s="1"/>
      <c r="AB8" s="2">
        <f t="shared" ref="AB8:AB40" si="2">IF($E8="n",G8,0)</f>
        <v>0</v>
      </c>
      <c r="AC8" s="2"/>
      <c r="AD8" s="2"/>
      <c r="AE8" s="2"/>
      <c r="AF8" s="2"/>
      <c r="AG8" s="3"/>
      <c r="AH8" s="1"/>
      <c r="AI8" s="2">
        <f t="shared" ref="AI8:AI40" si="3">IF($E8="ACQ",G8,0)</f>
        <v>0</v>
      </c>
      <c r="AJ8" s="2"/>
      <c r="AK8" s="2"/>
      <c r="AL8" s="2"/>
      <c r="AM8" s="2"/>
      <c r="AN8" s="3"/>
      <c r="AO8" s="1"/>
      <c r="AP8" s="2">
        <f t="shared" ref="AP8:AP40" si="4">IF($D8="a",G8,0)</f>
        <v>0</v>
      </c>
      <c r="AQ8" s="2"/>
      <c r="AR8" s="2"/>
      <c r="AS8" s="2"/>
      <c r="AT8" s="2"/>
      <c r="AU8" s="3"/>
      <c r="AV8" s="1"/>
      <c r="AW8" s="2">
        <f t="shared" ref="AW8:AW40" si="5">IF($D8="R",G8,0)</f>
        <v>0</v>
      </c>
      <c r="AX8" s="2"/>
      <c r="AY8" s="2"/>
      <c r="AZ8" s="2"/>
      <c r="BA8" s="2"/>
      <c r="BB8" s="3"/>
      <c r="BC8" s="1"/>
      <c r="BD8" s="2">
        <f t="shared" ref="BD8:BD40" si="6">IF($D8="C",G8,0)</f>
        <v>0</v>
      </c>
      <c r="BE8" s="2"/>
      <c r="BF8" s="2"/>
      <c r="BG8" s="2"/>
      <c r="BH8" s="2"/>
      <c r="BI8" s="3"/>
      <c r="BJ8" s="1"/>
      <c r="BK8" s="2">
        <f t="shared" ref="BK8:BK40" si="7">IF($D8="D",G8,0)</f>
        <v>0</v>
      </c>
      <c r="BL8" s="2"/>
      <c r="BM8" s="2"/>
      <c r="BN8" s="2"/>
      <c r="BO8" s="2"/>
      <c r="BP8" s="3"/>
      <c r="BQ8" s="1"/>
      <c r="BR8" s="2">
        <f t="shared" ref="BR8:BR40" si="8">IF($D8="E",G8,0)</f>
        <v>0</v>
      </c>
      <c r="BS8" s="2"/>
      <c r="BT8" s="2"/>
      <c r="BU8" s="2"/>
      <c r="BV8" s="2"/>
      <c r="BW8" s="3"/>
    </row>
    <row r="9" spans="1:75" ht="21.15" customHeight="1" x14ac:dyDescent="0.25">
      <c r="A9" s="404"/>
      <c r="B9" s="501"/>
      <c r="C9" s="495"/>
      <c r="D9" s="496"/>
      <c r="E9" s="497"/>
      <c r="F9" s="490"/>
      <c r="G9" s="489"/>
      <c r="H9" s="489"/>
      <c r="I9" s="489"/>
      <c r="J9" s="489"/>
      <c r="K9" s="489"/>
      <c r="L9" s="502"/>
      <c r="M9" s="1"/>
      <c r="N9" s="2">
        <f t="shared" si="0"/>
        <v>0</v>
      </c>
      <c r="O9" s="2"/>
      <c r="P9" s="2"/>
      <c r="Q9" s="2"/>
      <c r="R9" s="2"/>
      <c r="S9" s="3"/>
      <c r="T9" s="1"/>
      <c r="U9" s="2">
        <f t="shared" si="1"/>
        <v>0</v>
      </c>
      <c r="V9" s="2"/>
      <c r="W9" s="2"/>
      <c r="X9" s="2"/>
      <c r="Y9" s="2"/>
      <c r="Z9" s="3"/>
      <c r="AA9" s="1"/>
      <c r="AB9" s="2">
        <f t="shared" si="2"/>
        <v>0</v>
      </c>
      <c r="AC9" s="2"/>
      <c r="AD9" s="2"/>
      <c r="AE9" s="2"/>
      <c r="AF9" s="2"/>
      <c r="AG9" s="3"/>
      <c r="AH9" s="1"/>
      <c r="AI9" s="2">
        <f t="shared" si="3"/>
        <v>0</v>
      </c>
      <c r="AJ9" s="2"/>
      <c r="AK9" s="2"/>
      <c r="AL9" s="2"/>
      <c r="AM9" s="2"/>
      <c r="AN9" s="3"/>
      <c r="AO9" s="1"/>
      <c r="AP9" s="2">
        <f t="shared" si="4"/>
        <v>0</v>
      </c>
      <c r="AQ9" s="2"/>
      <c r="AR9" s="2"/>
      <c r="AS9" s="2"/>
      <c r="AT9" s="2"/>
      <c r="AU9" s="3"/>
      <c r="AV9" s="1"/>
      <c r="AW9" s="2">
        <f t="shared" si="5"/>
        <v>0</v>
      </c>
      <c r="AX9" s="2"/>
      <c r="AY9" s="2"/>
      <c r="AZ9" s="2"/>
      <c r="BA9" s="2"/>
      <c r="BB9" s="3"/>
      <c r="BC9" s="1"/>
      <c r="BD9" s="2">
        <f t="shared" si="6"/>
        <v>0</v>
      </c>
      <c r="BE9" s="2"/>
      <c r="BF9" s="2"/>
      <c r="BG9" s="2"/>
      <c r="BH9" s="2"/>
      <c r="BI9" s="3"/>
      <c r="BJ9" s="1"/>
      <c r="BK9" s="2">
        <f t="shared" si="7"/>
        <v>0</v>
      </c>
      <c r="BL9" s="2"/>
      <c r="BM9" s="2"/>
      <c r="BN9" s="2"/>
      <c r="BO9" s="2"/>
      <c r="BP9" s="3"/>
      <c r="BQ9" s="1"/>
      <c r="BR9" s="2">
        <f t="shared" si="8"/>
        <v>0</v>
      </c>
      <c r="BS9" s="2"/>
      <c r="BT9" s="2"/>
      <c r="BU9" s="2"/>
      <c r="BV9" s="2"/>
      <c r="BW9" s="3"/>
    </row>
    <row r="10" spans="1:75" ht="21.15" customHeight="1" x14ac:dyDescent="0.25">
      <c r="A10" s="404"/>
      <c r="B10" s="494"/>
      <c r="C10" s="495"/>
      <c r="D10" s="496"/>
      <c r="E10" s="497"/>
      <c r="F10" s="490"/>
      <c r="G10" s="489"/>
      <c r="H10" s="489"/>
      <c r="I10" s="489"/>
      <c r="J10" s="489"/>
      <c r="K10" s="489"/>
      <c r="L10" s="502"/>
      <c r="M10" s="1"/>
      <c r="N10" s="2">
        <f>IF($D10="p",G10,0)</f>
        <v>0</v>
      </c>
      <c r="O10" s="2"/>
      <c r="P10" s="2"/>
      <c r="Q10" s="2"/>
      <c r="R10" s="2"/>
      <c r="S10" s="3"/>
      <c r="T10" s="1"/>
      <c r="U10" s="2">
        <f>IF($E10="crd",G10,0)</f>
        <v>0</v>
      </c>
      <c r="V10" s="2"/>
      <c r="W10" s="2"/>
      <c r="X10" s="2"/>
      <c r="Y10" s="2"/>
      <c r="Z10" s="3"/>
      <c r="AA10" s="1"/>
      <c r="AB10" s="2">
        <f>IF($E10="n",G10,0)</f>
        <v>0</v>
      </c>
      <c r="AC10" s="2"/>
      <c r="AD10" s="2"/>
      <c r="AE10" s="2"/>
      <c r="AF10" s="2"/>
      <c r="AG10" s="3"/>
      <c r="AH10" s="1"/>
      <c r="AI10" s="2">
        <f>IF($E10="ACQ",G10,0)</f>
        <v>0</v>
      </c>
      <c r="AJ10" s="2"/>
      <c r="AK10" s="2"/>
      <c r="AL10" s="2"/>
      <c r="AM10" s="2"/>
      <c r="AN10" s="3"/>
      <c r="AO10" s="1"/>
      <c r="AP10" s="2">
        <f>IF($D10="a",G10,0)</f>
        <v>0</v>
      </c>
      <c r="AQ10" s="2"/>
      <c r="AR10" s="2"/>
      <c r="AS10" s="2"/>
      <c r="AT10" s="2"/>
      <c r="AU10" s="3"/>
      <c r="AV10" s="1"/>
      <c r="AW10" s="2">
        <f>IF($D10="R",G10,0)</f>
        <v>0</v>
      </c>
      <c r="AX10" s="2"/>
      <c r="AY10" s="2"/>
      <c r="AZ10" s="2"/>
      <c r="BA10" s="2"/>
      <c r="BB10" s="3"/>
      <c r="BC10" s="1"/>
      <c r="BD10" s="2">
        <f>IF($D10="C",G10,0)</f>
        <v>0</v>
      </c>
      <c r="BE10" s="2"/>
      <c r="BF10" s="2"/>
      <c r="BG10" s="2"/>
      <c r="BH10" s="2"/>
      <c r="BI10" s="3"/>
      <c r="BJ10" s="1"/>
      <c r="BK10" s="2">
        <f>IF($D10="D",G10,0)</f>
        <v>0</v>
      </c>
      <c r="BL10" s="2"/>
      <c r="BM10" s="2"/>
      <c r="BN10" s="2"/>
      <c r="BO10" s="2"/>
      <c r="BP10" s="3"/>
      <c r="BQ10" s="1"/>
      <c r="BR10" s="2">
        <f>IF($D10="E",G10,0)</f>
        <v>0</v>
      </c>
      <c r="BS10" s="2"/>
      <c r="BT10" s="2"/>
      <c r="BU10" s="2"/>
      <c r="BV10" s="2"/>
      <c r="BW10" s="3"/>
    </row>
    <row r="11" spans="1:75" ht="21.15" customHeight="1" x14ac:dyDescent="0.25">
      <c r="A11" s="404"/>
      <c r="B11" s="501"/>
      <c r="C11" s="495"/>
      <c r="D11" s="496"/>
      <c r="E11" s="497"/>
      <c r="F11" s="490"/>
      <c r="G11" s="489"/>
      <c r="H11" s="489"/>
      <c r="I11" s="489"/>
      <c r="J11" s="489"/>
      <c r="K11" s="489"/>
      <c r="L11" s="502"/>
      <c r="M11" s="1"/>
      <c r="N11" s="2">
        <f t="shared" si="0"/>
        <v>0</v>
      </c>
      <c r="O11" s="2"/>
      <c r="P11" s="2"/>
      <c r="Q11" s="2"/>
      <c r="R11" s="2"/>
      <c r="S11" s="3"/>
      <c r="T11" s="1"/>
      <c r="U11" s="2">
        <f t="shared" si="1"/>
        <v>0</v>
      </c>
      <c r="V11" s="2"/>
      <c r="W11" s="2"/>
      <c r="X11" s="2"/>
      <c r="Y11" s="2"/>
      <c r="Z11" s="3"/>
      <c r="AA11" s="1"/>
      <c r="AB11" s="2">
        <f t="shared" si="2"/>
        <v>0</v>
      </c>
      <c r="AC11" s="2"/>
      <c r="AD11" s="2"/>
      <c r="AE11" s="2"/>
      <c r="AF11" s="2"/>
      <c r="AG11" s="3"/>
      <c r="AH11" s="1"/>
      <c r="AI11" s="2">
        <f t="shared" si="3"/>
        <v>0</v>
      </c>
      <c r="AJ11" s="2"/>
      <c r="AK11" s="2"/>
      <c r="AL11" s="2"/>
      <c r="AM11" s="2"/>
      <c r="AN11" s="3"/>
      <c r="AO11" s="1"/>
      <c r="AP11" s="2">
        <f t="shared" si="4"/>
        <v>0</v>
      </c>
      <c r="AQ11" s="2"/>
      <c r="AR11" s="2"/>
      <c r="AS11" s="2"/>
      <c r="AT11" s="2"/>
      <c r="AU11" s="3"/>
      <c r="AV11" s="1"/>
      <c r="AW11" s="2">
        <f t="shared" si="5"/>
        <v>0</v>
      </c>
      <c r="AX11" s="2"/>
      <c r="AY11" s="2"/>
      <c r="AZ11" s="2"/>
      <c r="BA11" s="2"/>
      <c r="BB11" s="3"/>
      <c r="BC11" s="1"/>
      <c r="BD11" s="2">
        <f t="shared" si="6"/>
        <v>0</v>
      </c>
      <c r="BE11" s="2"/>
      <c r="BF11" s="2"/>
      <c r="BG11" s="2"/>
      <c r="BH11" s="2"/>
      <c r="BI11" s="3"/>
      <c r="BJ11" s="1"/>
      <c r="BK11" s="2">
        <f t="shared" si="7"/>
        <v>0</v>
      </c>
      <c r="BL11" s="2"/>
      <c r="BM11" s="2"/>
      <c r="BN11" s="2"/>
      <c r="BO11" s="2"/>
      <c r="BP11" s="3"/>
      <c r="BQ11" s="1"/>
      <c r="BR11" s="2">
        <f t="shared" si="8"/>
        <v>0</v>
      </c>
      <c r="BS11" s="2"/>
      <c r="BT11" s="2"/>
      <c r="BU11" s="2"/>
      <c r="BV11" s="2"/>
      <c r="BW11" s="3"/>
    </row>
    <row r="12" spans="1:75" ht="21.15" customHeight="1" x14ac:dyDescent="0.25">
      <c r="A12" s="404"/>
      <c r="B12" s="501"/>
      <c r="C12" s="495"/>
      <c r="D12" s="496"/>
      <c r="E12" s="497"/>
      <c r="F12" s="490"/>
      <c r="G12" s="489"/>
      <c r="H12" s="489"/>
      <c r="I12" s="489"/>
      <c r="J12" s="489"/>
      <c r="K12" s="489"/>
      <c r="L12" s="502"/>
      <c r="M12" s="1"/>
      <c r="N12" s="2">
        <f t="shared" si="0"/>
        <v>0</v>
      </c>
      <c r="O12" s="2"/>
      <c r="P12" s="2"/>
      <c r="Q12" s="2"/>
      <c r="R12" s="2"/>
      <c r="S12" s="3"/>
      <c r="T12" s="1"/>
      <c r="U12" s="2">
        <f t="shared" si="1"/>
        <v>0</v>
      </c>
      <c r="V12" s="2"/>
      <c r="W12" s="2"/>
      <c r="X12" s="2"/>
      <c r="Y12" s="2"/>
      <c r="Z12" s="3"/>
      <c r="AA12" s="1"/>
      <c r="AB12" s="2">
        <f t="shared" si="2"/>
        <v>0</v>
      </c>
      <c r="AC12" s="2"/>
      <c r="AD12" s="2"/>
      <c r="AE12" s="2"/>
      <c r="AF12" s="2"/>
      <c r="AG12" s="3"/>
      <c r="AH12" s="1"/>
      <c r="AI12" s="2">
        <f t="shared" si="3"/>
        <v>0</v>
      </c>
      <c r="AJ12" s="2"/>
      <c r="AK12" s="2"/>
      <c r="AL12" s="2"/>
      <c r="AM12" s="2"/>
      <c r="AN12" s="3"/>
      <c r="AO12" s="1"/>
      <c r="AP12" s="2">
        <f t="shared" si="4"/>
        <v>0</v>
      </c>
      <c r="AQ12" s="2"/>
      <c r="AR12" s="2"/>
      <c r="AS12" s="2"/>
      <c r="AT12" s="2"/>
      <c r="AU12" s="3"/>
      <c r="AV12" s="1"/>
      <c r="AW12" s="2">
        <f t="shared" si="5"/>
        <v>0</v>
      </c>
      <c r="AX12" s="2"/>
      <c r="AY12" s="2"/>
      <c r="AZ12" s="2"/>
      <c r="BA12" s="2"/>
      <c r="BB12" s="3"/>
      <c r="BC12" s="1"/>
      <c r="BD12" s="2">
        <f t="shared" si="6"/>
        <v>0</v>
      </c>
      <c r="BE12" s="2"/>
      <c r="BF12" s="2"/>
      <c r="BG12" s="2"/>
      <c r="BH12" s="2"/>
      <c r="BI12" s="3"/>
      <c r="BJ12" s="1"/>
      <c r="BK12" s="2">
        <f t="shared" si="7"/>
        <v>0</v>
      </c>
      <c r="BL12" s="2"/>
      <c r="BM12" s="2"/>
      <c r="BN12" s="2"/>
      <c r="BO12" s="2"/>
      <c r="BP12" s="3"/>
      <c r="BQ12" s="1"/>
      <c r="BR12" s="2">
        <f t="shared" si="8"/>
        <v>0</v>
      </c>
      <c r="BS12" s="2"/>
      <c r="BT12" s="2"/>
      <c r="BU12" s="2"/>
      <c r="BV12" s="2"/>
      <c r="BW12" s="3"/>
    </row>
    <row r="13" spans="1:75" ht="21.15" customHeight="1" x14ac:dyDescent="0.25">
      <c r="A13" s="404"/>
      <c r="B13" s="501"/>
      <c r="C13" s="495"/>
      <c r="D13" s="496"/>
      <c r="E13" s="497"/>
      <c r="F13" s="490"/>
      <c r="G13" s="489"/>
      <c r="H13" s="489"/>
      <c r="I13" s="489"/>
      <c r="J13" s="489"/>
      <c r="K13" s="489"/>
      <c r="L13" s="502"/>
      <c r="M13" s="1"/>
      <c r="N13" s="2">
        <f t="shared" si="0"/>
        <v>0</v>
      </c>
      <c r="O13" s="2"/>
      <c r="P13" s="2"/>
      <c r="Q13" s="2"/>
      <c r="R13" s="2"/>
      <c r="S13" s="3"/>
      <c r="T13" s="1"/>
      <c r="U13" s="2">
        <f t="shared" si="1"/>
        <v>0</v>
      </c>
      <c r="V13" s="2"/>
      <c r="W13" s="2"/>
      <c r="X13" s="2"/>
      <c r="Y13" s="2"/>
      <c r="Z13" s="3"/>
      <c r="AA13" s="1"/>
      <c r="AB13" s="2">
        <f t="shared" si="2"/>
        <v>0</v>
      </c>
      <c r="AC13" s="2"/>
      <c r="AD13" s="2"/>
      <c r="AE13" s="2"/>
      <c r="AF13" s="2"/>
      <c r="AG13" s="3"/>
      <c r="AH13" s="1"/>
      <c r="AI13" s="2">
        <f t="shared" si="3"/>
        <v>0</v>
      </c>
      <c r="AJ13" s="2"/>
      <c r="AK13" s="2"/>
      <c r="AL13" s="2"/>
      <c r="AM13" s="2"/>
      <c r="AN13" s="3"/>
      <c r="AO13" s="1"/>
      <c r="AP13" s="2">
        <f t="shared" si="4"/>
        <v>0</v>
      </c>
      <c r="AQ13" s="2"/>
      <c r="AR13" s="2"/>
      <c r="AS13" s="2"/>
      <c r="AT13" s="2"/>
      <c r="AU13" s="3"/>
      <c r="AV13" s="1"/>
      <c r="AW13" s="2">
        <f t="shared" si="5"/>
        <v>0</v>
      </c>
      <c r="AX13" s="2"/>
      <c r="AY13" s="2"/>
      <c r="AZ13" s="2"/>
      <c r="BA13" s="2"/>
      <c r="BB13" s="3"/>
      <c r="BC13" s="1"/>
      <c r="BD13" s="2">
        <f t="shared" si="6"/>
        <v>0</v>
      </c>
      <c r="BE13" s="2"/>
      <c r="BF13" s="2"/>
      <c r="BG13" s="2"/>
      <c r="BH13" s="2"/>
      <c r="BI13" s="3"/>
      <c r="BJ13" s="1"/>
      <c r="BK13" s="2">
        <f t="shared" si="7"/>
        <v>0</v>
      </c>
      <c r="BL13" s="2"/>
      <c r="BM13" s="2"/>
      <c r="BN13" s="2"/>
      <c r="BO13" s="2"/>
      <c r="BP13" s="3"/>
      <c r="BQ13" s="1"/>
      <c r="BR13" s="2">
        <f t="shared" si="8"/>
        <v>0</v>
      </c>
      <c r="BS13" s="2"/>
      <c r="BT13" s="2"/>
      <c r="BU13" s="2"/>
      <c r="BV13" s="2"/>
      <c r="BW13" s="3"/>
    </row>
    <row r="14" spans="1:75" ht="21.15" customHeight="1" x14ac:dyDescent="0.25">
      <c r="A14" s="404"/>
      <c r="B14" s="501"/>
      <c r="C14" s="503"/>
      <c r="D14" s="504"/>
      <c r="E14" s="497"/>
      <c r="F14" s="490"/>
      <c r="G14" s="489"/>
      <c r="H14" s="489"/>
      <c r="I14" s="489"/>
      <c r="J14" s="489"/>
      <c r="K14" s="489"/>
      <c r="L14" s="502"/>
      <c r="M14" s="1"/>
      <c r="N14" s="2">
        <f t="shared" si="0"/>
        <v>0</v>
      </c>
      <c r="O14" s="2"/>
      <c r="P14" s="2"/>
      <c r="Q14" s="2"/>
      <c r="R14" s="2"/>
      <c r="S14" s="3"/>
      <c r="T14" s="1"/>
      <c r="U14" s="2">
        <f t="shared" si="1"/>
        <v>0</v>
      </c>
      <c r="V14" s="2"/>
      <c r="W14" s="2"/>
      <c r="X14" s="2"/>
      <c r="Y14" s="2"/>
      <c r="Z14" s="3"/>
      <c r="AA14" s="1"/>
      <c r="AB14" s="2">
        <f t="shared" si="2"/>
        <v>0</v>
      </c>
      <c r="AC14" s="2"/>
      <c r="AD14" s="2"/>
      <c r="AE14" s="2"/>
      <c r="AF14" s="2"/>
      <c r="AG14" s="3"/>
      <c r="AH14" s="1"/>
      <c r="AI14" s="2">
        <f t="shared" si="3"/>
        <v>0</v>
      </c>
      <c r="AJ14" s="2"/>
      <c r="AK14" s="2"/>
      <c r="AL14" s="2"/>
      <c r="AM14" s="2"/>
      <c r="AN14" s="3"/>
      <c r="AO14" s="1"/>
      <c r="AP14" s="2">
        <f t="shared" si="4"/>
        <v>0</v>
      </c>
      <c r="AQ14" s="2"/>
      <c r="AR14" s="2"/>
      <c r="AS14" s="2"/>
      <c r="AT14" s="2"/>
      <c r="AU14" s="3"/>
      <c r="AV14" s="1"/>
      <c r="AW14" s="2">
        <f t="shared" si="5"/>
        <v>0</v>
      </c>
      <c r="AX14" s="2"/>
      <c r="AY14" s="2"/>
      <c r="AZ14" s="2"/>
      <c r="BA14" s="2"/>
      <c r="BB14" s="3"/>
      <c r="BC14" s="1"/>
      <c r="BD14" s="2">
        <f t="shared" si="6"/>
        <v>0</v>
      </c>
      <c r="BE14" s="2"/>
      <c r="BF14" s="2"/>
      <c r="BG14" s="2"/>
      <c r="BH14" s="2"/>
      <c r="BI14" s="3"/>
      <c r="BJ14" s="1"/>
      <c r="BK14" s="2">
        <f t="shared" si="7"/>
        <v>0</v>
      </c>
      <c r="BL14" s="2"/>
      <c r="BM14" s="2"/>
      <c r="BN14" s="2"/>
      <c r="BO14" s="2"/>
      <c r="BP14" s="3"/>
      <c r="BQ14" s="1"/>
      <c r="BR14" s="2">
        <f t="shared" si="8"/>
        <v>0</v>
      </c>
      <c r="BS14" s="2"/>
      <c r="BT14" s="2"/>
      <c r="BU14" s="2"/>
      <c r="BV14" s="2"/>
      <c r="BW14" s="3"/>
    </row>
    <row r="15" spans="1:75" ht="21.15" customHeight="1" x14ac:dyDescent="0.25">
      <c r="A15" s="404"/>
      <c r="B15" s="501"/>
      <c r="C15" s="495"/>
      <c r="D15" s="496"/>
      <c r="E15" s="497"/>
      <c r="F15" s="490"/>
      <c r="G15" s="489"/>
      <c r="H15" s="489"/>
      <c r="I15" s="489"/>
      <c r="J15" s="489"/>
      <c r="K15" s="489"/>
      <c r="L15" s="502"/>
      <c r="M15" s="1"/>
      <c r="N15" s="2">
        <f t="shared" si="0"/>
        <v>0</v>
      </c>
      <c r="O15" s="2"/>
      <c r="P15" s="2"/>
      <c r="Q15" s="2"/>
      <c r="R15" s="2"/>
      <c r="S15" s="3"/>
      <c r="T15" s="1"/>
      <c r="U15" s="2">
        <f t="shared" si="1"/>
        <v>0</v>
      </c>
      <c r="V15" s="2"/>
      <c r="W15" s="2"/>
      <c r="X15" s="2"/>
      <c r="Y15" s="2"/>
      <c r="Z15" s="3"/>
      <c r="AA15" s="1"/>
      <c r="AB15" s="2">
        <f t="shared" si="2"/>
        <v>0</v>
      </c>
      <c r="AC15" s="2"/>
      <c r="AD15" s="2"/>
      <c r="AE15" s="2"/>
      <c r="AF15" s="2"/>
      <c r="AG15" s="3"/>
      <c r="AH15" s="1"/>
      <c r="AI15" s="2">
        <f t="shared" si="3"/>
        <v>0</v>
      </c>
      <c r="AJ15" s="2"/>
      <c r="AK15" s="2"/>
      <c r="AL15" s="2"/>
      <c r="AM15" s="2"/>
      <c r="AN15" s="3"/>
      <c r="AO15" s="1"/>
      <c r="AP15" s="2">
        <f t="shared" si="4"/>
        <v>0</v>
      </c>
      <c r="AQ15" s="2"/>
      <c r="AR15" s="2"/>
      <c r="AS15" s="2"/>
      <c r="AT15" s="2"/>
      <c r="AU15" s="3"/>
      <c r="AV15" s="1"/>
      <c r="AW15" s="2">
        <f t="shared" si="5"/>
        <v>0</v>
      </c>
      <c r="AX15" s="2"/>
      <c r="AY15" s="2"/>
      <c r="AZ15" s="2"/>
      <c r="BA15" s="2"/>
      <c r="BB15" s="3"/>
      <c r="BC15" s="1"/>
      <c r="BD15" s="2">
        <f t="shared" si="6"/>
        <v>0</v>
      </c>
      <c r="BE15" s="2"/>
      <c r="BF15" s="2"/>
      <c r="BG15" s="2"/>
      <c r="BH15" s="2"/>
      <c r="BI15" s="3"/>
      <c r="BJ15" s="1"/>
      <c r="BK15" s="2">
        <f t="shared" si="7"/>
        <v>0</v>
      </c>
      <c r="BL15" s="2"/>
      <c r="BM15" s="2"/>
      <c r="BN15" s="2"/>
      <c r="BO15" s="2"/>
      <c r="BP15" s="3"/>
      <c r="BQ15" s="1"/>
      <c r="BR15" s="2">
        <f t="shared" si="8"/>
        <v>0</v>
      </c>
      <c r="BS15" s="2"/>
      <c r="BT15" s="2"/>
      <c r="BU15" s="2"/>
      <c r="BV15" s="2"/>
      <c r="BW15" s="3"/>
    </row>
    <row r="16" spans="1:75" ht="21.15" customHeight="1" x14ac:dyDescent="0.25">
      <c r="A16" s="404"/>
      <c r="B16" s="501"/>
      <c r="C16" s="495"/>
      <c r="D16" s="496"/>
      <c r="E16" s="497"/>
      <c r="F16" s="490"/>
      <c r="G16" s="489"/>
      <c r="H16" s="489"/>
      <c r="I16" s="489"/>
      <c r="J16" s="489"/>
      <c r="K16" s="489"/>
      <c r="L16" s="502"/>
      <c r="M16" s="1"/>
      <c r="N16" s="2">
        <f t="shared" si="0"/>
        <v>0</v>
      </c>
      <c r="O16" s="2"/>
      <c r="P16" s="2"/>
      <c r="Q16" s="2"/>
      <c r="R16" s="2"/>
      <c r="S16" s="3"/>
      <c r="T16" s="1"/>
      <c r="U16" s="2">
        <f t="shared" si="1"/>
        <v>0</v>
      </c>
      <c r="V16" s="2"/>
      <c r="W16" s="2"/>
      <c r="X16" s="2"/>
      <c r="Y16" s="2"/>
      <c r="Z16" s="3"/>
      <c r="AA16" s="1"/>
      <c r="AB16" s="2">
        <f t="shared" si="2"/>
        <v>0</v>
      </c>
      <c r="AC16" s="2"/>
      <c r="AD16" s="2"/>
      <c r="AE16" s="2"/>
      <c r="AF16" s="2"/>
      <c r="AG16" s="3"/>
      <c r="AH16" s="1"/>
      <c r="AI16" s="2">
        <f t="shared" si="3"/>
        <v>0</v>
      </c>
      <c r="AJ16" s="2"/>
      <c r="AK16" s="2"/>
      <c r="AL16" s="2"/>
      <c r="AM16" s="2"/>
      <c r="AN16" s="3"/>
      <c r="AO16" s="1"/>
      <c r="AP16" s="2">
        <f t="shared" si="4"/>
        <v>0</v>
      </c>
      <c r="AQ16" s="2"/>
      <c r="AR16" s="2"/>
      <c r="AS16" s="2"/>
      <c r="AT16" s="2"/>
      <c r="AU16" s="3"/>
      <c r="AV16" s="1"/>
      <c r="AW16" s="2">
        <f t="shared" si="5"/>
        <v>0</v>
      </c>
      <c r="AX16" s="2"/>
      <c r="AY16" s="2"/>
      <c r="AZ16" s="2"/>
      <c r="BA16" s="2"/>
      <c r="BB16" s="3"/>
      <c r="BC16" s="1"/>
      <c r="BD16" s="2">
        <f t="shared" si="6"/>
        <v>0</v>
      </c>
      <c r="BE16" s="2"/>
      <c r="BF16" s="2"/>
      <c r="BG16" s="2"/>
      <c r="BH16" s="2"/>
      <c r="BI16" s="3"/>
      <c r="BJ16" s="1"/>
      <c r="BK16" s="2">
        <f t="shared" si="7"/>
        <v>0</v>
      </c>
      <c r="BL16" s="2"/>
      <c r="BM16" s="2"/>
      <c r="BN16" s="2"/>
      <c r="BO16" s="2"/>
      <c r="BP16" s="3"/>
      <c r="BQ16" s="1"/>
      <c r="BR16" s="2">
        <f t="shared" si="8"/>
        <v>0</v>
      </c>
      <c r="BS16" s="2"/>
      <c r="BT16" s="2"/>
      <c r="BU16" s="2"/>
      <c r="BV16" s="2"/>
      <c r="BW16" s="3"/>
    </row>
    <row r="17" spans="1:75" ht="21.15" customHeight="1" x14ac:dyDescent="0.25">
      <c r="A17" s="404"/>
      <c r="B17" s="501"/>
      <c r="C17" s="495"/>
      <c r="D17" s="496"/>
      <c r="E17" s="497"/>
      <c r="F17" s="490"/>
      <c r="G17" s="489"/>
      <c r="H17" s="489"/>
      <c r="I17" s="489"/>
      <c r="J17" s="489"/>
      <c r="K17" s="489"/>
      <c r="L17" s="502"/>
      <c r="M17" s="1"/>
      <c r="N17" s="2">
        <f t="shared" si="0"/>
        <v>0</v>
      </c>
      <c r="O17" s="2"/>
      <c r="P17" s="2"/>
      <c r="Q17" s="2"/>
      <c r="R17" s="2"/>
      <c r="S17" s="3"/>
      <c r="T17" s="1"/>
      <c r="U17" s="2">
        <f t="shared" si="1"/>
        <v>0</v>
      </c>
      <c r="V17" s="2"/>
      <c r="W17" s="2"/>
      <c r="X17" s="2"/>
      <c r="Y17" s="2"/>
      <c r="Z17" s="3"/>
      <c r="AA17" s="1"/>
      <c r="AB17" s="2">
        <f t="shared" si="2"/>
        <v>0</v>
      </c>
      <c r="AC17" s="2"/>
      <c r="AD17" s="2"/>
      <c r="AE17" s="2"/>
      <c r="AF17" s="2"/>
      <c r="AG17" s="3"/>
      <c r="AH17" s="1"/>
      <c r="AI17" s="2">
        <f t="shared" si="3"/>
        <v>0</v>
      </c>
      <c r="AJ17" s="2"/>
      <c r="AK17" s="2"/>
      <c r="AL17" s="2"/>
      <c r="AM17" s="2"/>
      <c r="AN17" s="3"/>
      <c r="AO17" s="1"/>
      <c r="AP17" s="2">
        <f t="shared" si="4"/>
        <v>0</v>
      </c>
      <c r="AQ17" s="2"/>
      <c r="AR17" s="2"/>
      <c r="AS17" s="2"/>
      <c r="AT17" s="2"/>
      <c r="AU17" s="3"/>
      <c r="AV17" s="1"/>
      <c r="AW17" s="2">
        <f t="shared" si="5"/>
        <v>0</v>
      </c>
      <c r="AX17" s="2"/>
      <c r="AY17" s="2"/>
      <c r="AZ17" s="2"/>
      <c r="BA17" s="2"/>
      <c r="BB17" s="3"/>
      <c r="BC17" s="1"/>
      <c r="BD17" s="2">
        <f t="shared" si="6"/>
        <v>0</v>
      </c>
      <c r="BE17" s="2"/>
      <c r="BF17" s="2"/>
      <c r="BG17" s="2"/>
      <c r="BH17" s="2"/>
      <c r="BI17" s="3"/>
      <c r="BJ17" s="1"/>
      <c r="BK17" s="2">
        <f t="shared" si="7"/>
        <v>0</v>
      </c>
      <c r="BL17" s="2"/>
      <c r="BM17" s="2"/>
      <c r="BN17" s="2"/>
      <c r="BO17" s="2"/>
      <c r="BP17" s="3"/>
      <c r="BQ17" s="1"/>
      <c r="BR17" s="2">
        <f t="shared" si="8"/>
        <v>0</v>
      </c>
      <c r="BS17" s="2"/>
      <c r="BT17" s="2"/>
      <c r="BU17" s="2"/>
      <c r="BV17" s="2"/>
      <c r="BW17" s="3"/>
    </row>
    <row r="18" spans="1:75" ht="21.15" customHeight="1" x14ac:dyDescent="0.25">
      <c r="A18" s="404"/>
      <c r="B18" s="501"/>
      <c r="C18" s="495"/>
      <c r="D18" s="496"/>
      <c r="E18" s="497"/>
      <c r="F18" s="490"/>
      <c r="G18" s="489"/>
      <c r="H18" s="489"/>
      <c r="I18" s="489"/>
      <c r="J18" s="489"/>
      <c r="K18" s="489"/>
      <c r="L18" s="502"/>
      <c r="M18" s="1"/>
      <c r="N18" s="2">
        <f t="shared" si="0"/>
        <v>0</v>
      </c>
      <c r="O18" s="2"/>
      <c r="P18" s="2"/>
      <c r="Q18" s="2"/>
      <c r="R18" s="2"/>
      <c r="S18" s="3"/>
      <c r="T18" s="1"/>
      <c r="U18" s="2">
        <f t="shared" si="1"/>
        <v>0</v>
      </c>
      <c r="V18" s="2"/>
      <c r="W18" s="2"/>
      <c r="X18" s="2"/>
      <c r="Y18" s="2"/>
      <c r="Z18" s="3"/>
      <c r="AA18" s="1"/>
      <c r="AB18" s="2">
        <f t="shared" si="2"/>
        <v>0</v>
      </c>
      <c r="AC18" s="2"/>
      <c r="AD18" s="2"/>
      <c r="AE18" s="2"/>
      <c r="AF18" s="2"/>
      <c r="AG18" s="3"/>
      <c r="AH18" s="1"/>
      <c r="AI18" s="2">
        <f t="shared" si="3"/>
        <v>0</v>
      </c>
      <c r="AJ18" s="2"/>
      <c r="AK18" s="2"/>
      <c r="AL18" s="2"/>
      <c r="AM18" s="2"/>
      <c r="AN18" s="3"/>
      <c r="AO18" s="1"/>
      <c r="AP18" s="2">
        <f t="shared" si="4"/>
        <v>0</v>
      </c>
      <c r="AQ18" s="2"/>
      <c r="AR18" s="2"/>
      <c r="AS18" s="2"/>
      <c r="AT18" s="2"/>
      <c r="AU18" s="3"/>
      <c r="AV18" s="1"/>
      <c r="AW18" s="2">
        <f t="shared" si="5"/>
        <v>0</v>
      </c>
      <c r="AX18" s="2"/>
      <c r="AY18" s="2"/>
      <c r="AZ18" s="2"/>
      <c r="BA18" s="2"/>
      <c r="BB18" s="3"/>
      <c r="BC18" s="1"/>
      <c r="BD18" s="2">
        <f t="shared" si="6"/>
        <v>0</v>
      </c>
      <c r="BE18" s="2"/>
      <c r="BF18" s="2"/>
      <c r="BG18" s="2"/>
      <c r="BH18" s="2"/>
      <c r="BI18" s="3"/>
      <c r="BJ18" s="1"/>
      <c r="BK18" s="2">
        <f t="shared" si="7"/>
        <v>0</v>
      </c>
      <c r="BL18" s="2"/>
      <c r="BM18" s="2"/>
      <c r="BN18" s="2"/>
      <c r="BO18" s="2"/>
      <c r="BP18" s="3"/>
      <c r="BQ18" s="1"/>
      <c r="BR18" s="2">
        <f t="shared" si="8"/>
        <v>0</v>
      </c>
      <c r="BS18" s="2"/>
      <c r="BT18" s="2"/>
      <c r="BU18" s="2"/>
      <c r="BV18" s="2"/>
      <c r="BW18" s="3"/>
    </row>
    <row r="19" spans="1:75" ht="21.15" customHeight="1" x14ac:dyDescent="0.25">
      <c r="A19" s="247"/>
      <c r="B19" s="505"/>
      <c r="C19" s="495"/>
      <c r="D19" s="506"/>
      <c r="E19" s="497"/>
      <c r="F19" s="490"/>
      <c r="G19" s="489"/>
      <c r="H19" s="489"/>
      <c r="I19" s="489"/>
      <c r="J19" s="489"/>
      <c r="K19" s="489"/>
      <c r="L19" s="502"/>
      <c r="M19" s="1"/>
      <c r="N19" s="2">
        <f t="shared" si="0"/>
        <v>0</v>
      </c>
      <c r="O19" s="2"/>
      <c r="P19" s="2"/>
      <c r="Q19" s="2"/>
      <c r="R19" s="2"/>
      <c r="S19" s="3"/>
      <c r="T19" s="1"/>
      <c r="U19" s="2">
        <f t="shared" si="1"/>
        <v>0</v>
      </c>
      <c r="V19" s="2"/>
      <c r="W19" s="2"/>
      <c r="X19" s="2"/>
      <c r="Y19" s="2"/>
      <c r="Z19" s="3"/>
      <c r="AA19" s="1"/>
      <c r="AB19" s="2">
        <f t="shared" si="2"/>
        <v>0</v>
      </c>
      <c r="AC19" s="2"/>
      <c r="AD19" s="2"/>
      <c r="AE19" s="2"/>
      <c r="AF19" s="2"/>
      <c r="AG19" s="3"/>
      <c r="AH19" s="1"/>
      <c r="AI19" s="2">
        <f t="shared" si="3"/>
        <v>0</v>
      </c>
      <c r="AJ19" s="2"/>
      <c r="AK19" s="2"/>
      <c r="AL19" s="2"/>
      <c r="AM19" s="2"/>
      <c r="AN19" s="3"/>
      <c r="AO19" s="1"/>
      <c r="AP19" s="2">
        <f t="shared" si="4"/>
        <v>0</v>
      </c>
      <c r="AQ19" s="2"/>
      <c r="AR19" s="2"/>
      <c r="AS19" s="2"/>
      <c r="AT19" s="2"/>
      <c r="AU19" s="3"/>
      <c r="AV19" s="1"/>
      <c r="AW19" s="2">
        <f t="shared" si="5"/>
        <v>0</v>
      </c>
      <c r="AX19" s="2"/>
      <c r="AY19" s="2"/>
      <c r="AZ19" s="2"/>
      <c r="BA19" s="2"/>
      <c r="BB19" s="3"/>
      <c r="BC19" s="1"/>
      <c r="BD19" s="2">
        <f t="shared" si="6"/>
        <v>0</v>
      </c>
      <c r="BE19" s="2"/>
      <c r="BF19" s="2"/>
      <c r="BG19" s="2"/>
      <c r="BH19" s="2"/>
      <c r="BI19" s="3"/>
      <c r="BJ19" s="1"/>
      <c r="BK19" s="2">
        <f t="shared" si="7"/>
        <v>0</v>
      </c>
      <c r="BL19" s="2"/>
      <c r="BM19" s="2"/>
      <c r="BN19" s="2"/>
      <c r="BO19" s="2"/>
      <c r="BP19" s="3"/>
      <c r="BQ19" s="1"/>
      <c r="BR19" s="2">
        <f t="shared" si="8"/>
        <v>0</v>
      </c>
      <c r="BS19" s="2"/>
      <c r="BT19" s="2"/>
      <c r="BU19" s="2"/>
      <c r="BV19" s="2"/>
      <c r="BW19" s="3"/>
    </row>
    <row r="20" spans="1:75" ht="21.15" customHeight="1" x14ac:dyDescent="0.25">
      <c r="A20" s="247"/>
      <c r="B20" s="505"/>
      <c r="C20" s="495"/>
      <c r="D20" s="506"/>
      <c r="E20" s="497"/>
      <c r="F20" s="490"/>
      <c r="G20" s="489"/>
      <c r="H20" s="489"/>
      <c r="I20" s="489"/>
      <c r="J20" s="489"/>
      <c r="K20" s="489"/>
      <c r="L20" s="507"/>
      <c r="M20" s="1"/>
      <c r="N20" s="2">
        <f t="shared" si="0"/>
        <v>0</v>
      </c>
      <c r="O20" s="2"/>
      <c r="P20" s="2"/>
      <c r="Q20" s="2"/>
      <c r="R20" s="2"/>
      <c r="S20" s="3"/>
      <c r="T20" s="1"/>
      <c r="U20" s="2">
        <f t="shared" si="1"/>
        <v>0</v>
      </c>
      <c r="V20" s="2"/>
      <c r="W20" s="2"/>
      <c r="X20" s="2"/>
      <c r="Y20" s="2"/>
      <c r="Z20" s="3"/>
      <c r="AA20" s="1"/>
      <c r="AB20" s="2">
        <f t="shared" si="2"/>
        <v>0</v>
      </c>
      <c r="AC20" s="2"/>
      <c r="AD20" s="2"/>
      <c r="AE20" s="2"/>
      <c r="AF20" s="2"/>
      <c r="AG20" s="3"/>
      <c r="AH20" s="1"/>
      <c r="AI20" s="2">
        <f t="shared" si="3"/>
        <v>0</v>
      </c>
      <c r="AJ20" s="2"/>
      <c r="AK20" s="2"/>
      <c r="AL20" s="2"/>
      <c r="AM20" s="2"/>
      <c r="AN20" s="3"/>
      <c r="AO20" s="1"/>
      <c r="AP20" s="2">
        <f t="shared" si="4"/>
        <v>0</v>
      </c>
      <c r="AQ20" s="2"/>
      <c r="AR20" s="2"/>
      <c r="AS20" s="2"/>
      <c r="AT20" s="2"/>
      <c r="AU20" s="3"/>
      <c r="AV20" s="1"/>
      <c r="AW20" s="2">
        <f t="shared" si="5"/>
        <v>0</v>
      </c>
      <c r="AX20" s="2"/>
      <c r="AY20" s="2"/>
      <c r="AZ20" s="2"/>
      <c r="BA20" s="2"/>
      <c r="BB20" s="3"/>
      <c r="BC20" s="1"/>
      <c r="BD20" s="2">
        <f t="shared" si="6"/>
        <v>0</v>
      </c>
      <c r="BE20" s="2"/>
      <c r="BF20" s="2"/>
      <c r="BG20" s="2"/>
      <c r="BH20" s="2"/>
      <c r="BI20" s="3"/>
      <c r="BJ20" s="1"/>
      <c r="BK20" s="2">
        <f t="shared" si="7"/>
        <v>0</v>
      </c>
      <c r="BL20" s="2"/>
      <c r="BM20" s="2"/>
      <c r="BN20" s="2"/>
      <c r="BO20" s="2"/>
      <c r="BP20" s="3"/>
      <c r="BQ20" s="1"/>
      <c r="BR20" s="2">
        <f t="shared" si="8"/>
        <v>0</v>
      </c>
      <c r="BS20" s="2"/>
      <c r="BT20" s="2"/>
      <c r="BU20" s="2"/>
      <c r="BV20" s="2"/>
      <c r="BW20" s="3"/>
    </row>
    <row r="21" spans="1:75" ht="21.15" customHeight="1" x14ac:dyDescent="0.25">
      <c r="A21" s="247"/>
      <c r="B21" s="505"/>
      <c r="C21" s="495"/>
      <c r="D21" s="506"/>
      <c r="E21" s="497"/>
      <c r="F21" s="490"/>
      <c r="G21" s="489"/>
      <c r="H21" s="489"/>
      <c r="I21" s="489"/>
      <c r="J21" s="489"/>
      <c r="K21" s="489"/>
      <c r="L21" s="508"/>
      <c r="M21" s="1"/>
      <c r="N21" s="2">
        <f t="shared" si="0"/>
        <v>0</v>
      </c>
      <c r="O21" s="2"/>
      <c r="P21" s="2"/>
      <c r="Q21" s="2"/>
      <c r="R21" s="2"/>
      <c r="S21" s="3"/>
      <c r="T21" s="1"/>
      <c r="U21" s="2">
        <f t="shared" si="1"/>
        <v>0</v>
      </c>
      <c r="V21" s="2"/>
      <c r="W21" s="2"/>
      <c r="X21" s="2"/>
      <c r="Y21" s="2"/>
      <c r="Z21" s="3"/>
      <c r="AA21" s="1"/>
      <c r="AB21" s="2">
        <f t="shared" si="2"/>
        <v>0</v>
      </c>
      <c r="AC21" s="2"/>
      <c r="AD21" s="2"/>
      <c r="AE21" s="2"/>
      <c r="AF21" s="2"/>
      <c r="AG21" s="3"/>
      <c r="AH21" s="1"/>
      <c r="AI21" s="2">
        <f t="shared" si="3"/>
        <v>0</v>
      </c>
      <c r="AJ21" s="2"/>
      <c r="AK21" s="2"/>
      <c r="AL21" s="2"/>
      <c r="AM21" s="2"/>
      <c r="AN21" s="3"/>
      <c r="AO21" s="1"/>
      <c r="AP21" s="2">
        <f t="shared" si="4"/>
        <v>0</v>
      </c>
      <c r="AQ21" s="2"/>
      <c r="AR21" s="2"/>
      <c r="AS21" s="2"/>
      <c r="AT21" s="2"/>
      <c r="AU21" s="3"/>
      <c r="AV21" s="1"/>
      <c r="AW21" s="2">
        <f t="shared" si="5"/>
        <v>0</v>
      </c>
      <c r="AX21" s="2"/>
      <c r="AY21" s="2"/>
      <c r="AZ21" s="2"/>
      <c r="BA21" s="2"/>
      <c r="BB21" s="3"/>
      <c r="BC21" s="1"/>
      <c r="BD21" s="2">
        <f t="shared" si="6"/>
        <v>0</v>
      </c>
      <c r="BE21" s="2"/>
      <c r="BF21" s="2"/>
      <c r="BG21" s="2"/>
      <c r="BH21" s="2"/>
      <c r="BI21" s="3"/>
      <c r="BJ21" s="1"/>
      <c r="BK21" s="2">
        <f t="shared" si="7"/>
        <v>0</v>
      </c>
      <c r="BL21" s="2"/>
      <c r="BM21" s="2"/>
      <c r="BN21" s="2"/>
      <c r="BO21" s="2"/>
      <c r="BP21" s="3"/>
      <c r="BQ21" s="1"/>
      <c r="BR21" s="2">
        <f t="shared" si="8"/>
        <v>0</v>
      </c>
      <c r="BS21" s="2"/>
      <c r="BT21" s="2"/>
      <c r="BU21" s="2"/>
      <c r="BV21" s="2"/>
      <c r="BW21" s="3"/>
    </row>
    <row r="22" spans="1:75" ht="21.15" customHeight="1" x14ac:dyDescent="0.25">
      <c r="A22" s="404"/>
      <c r="B22" s="501"/>
      <c r="C22" s="495"/>
      <c r="D22" s="496"/>
      <c r="E22" s="497"/>
      <c r="F22" s="490"/>
      <c r="G22" s="489"/>
      <c r="H22" s="489"/>
      <c r="I22" s="489"/>
      <c r="J22" s="489"/>
      <c r="K22" s="489"/>
      <c r="L22" s="502"/>
      <c r="M22" s="1"/>
      <c r="N22" s="2">
        <f t="shared" si="0"/>
        <v>0</v>
      </c>
      <c r="O22" s="2"/>
      <c r="P22" s="2"/>
      <c r="Q22" s="2"/>
      <c r="R22" s="2"/>
      <c r="S22" s="3"/>
      <c r="T22" s="1"/>
      <c r="U22" s="2">
        <f t="shared" si="1"/>
        <v>0</v>
      </c>
      <c r="V22" s="2"/>
      <c r="W22" s="2"/>
      <c r="X22" s="2"/>
      <c r="Y22" s="2"/>
      <c r="Z22" s="3"/>
      <c r="AA22" s="1"/>
      <c r="AB22" s="2">
        <f t="shared" si="2"/>
        <v>0</v>
      </c>
      <c r="AC22" s="2"/>
      <c r="AD22" s="2"/>
      <c r="AE22" s="2"/>
      <c r="AF22" s="2"/>
      <c r="AG22" s="3"/>
      <c r="AH22" s="1"/>
      <c r="AI22" s="2">
        <f t="shared" si="3"/>
        <v>0</v>
      </c>
      <c r="AJ22" s="2"/>
      <c r="AK22" s="2"/>
      <c r="AL22" s="2"/>
      <c r="AM22" s="2"/>
      <c r="AN22" s="3"/>
      <c r="AO22" s="1"/>
      <c r="AP22" s="2">
        <f t="shared" si="4"/>
        <v>0</v>
      </c>
      <c r="AQ22" s="2"/>
      <c r="AR22" s="2"/>
      <c r="AS22" s="2"/>
      <c r="AT22" s="2"/>
      <c r="AU22" s="3"/>
      <c r="AV22" s="1"/>
      <c r="AW22" s="2">
        <f t="shared" si="5"/>
        <v>0</v>
      </c>
      <c r="AX22" s="2"/>
      <c r="AY22" s="2"/>
      <c r="AZ22" s="2"/>
      <c r="BA22" s="2"/>
      <c r="BB22" s="3"/>
      <c r="BC22" s="1"/>
      <c r="BD22" s="2">
        <f t="shared" si="6"/>
        <v>0</v>
      </c>
      <c r="BE22" s="2"/>
      <c r="BF22" s="2"/>
      <c r="BG22" s="2"/>
      <c r="BH22" s="2"/>
      <c r="BI22" s="3"/>
      <c r="BJ22" s="1"/>
      <c r="BK22" s="2">
        <f t="shared" si="7"/>
        <v>0</v>
      </c>
      <c r="BL22" s="2"/>
      <c r="BM22" s="2"/>
      <c r="BN22" s="2"/>
      <c r="BO22" s="2"/>
      <c r="BP22" s="3"/>
      <c r="BQ22" s="1"/>
      <c r="BR22" s="2">
        <f t="shared" si="8"/>
        <v>0</v>
      </c>
      <c r="BS22" s="2"/>
      <c r="BT22" s="2"/>
      <c r="BU22" s="2"/>
      <c r="BV22" s="2"/>
      <c r="BW22" s="3"/>
    </row>
    <row r="23" spans="1:75" ht="21.15" customHeight="1" x14ac:dyDescent="0.25">
      <c r="A23" s="404"/>
      <c r="B23" s="501"/>
      <c r="C23" s="495"/>
      <c r="D23" s="496"/>
      <c r="E23" s="497"/>
      <c r="F23" s="490"/>
      <c r="G23" s="489"/>
      <c r="H23" s="489"/>
      <c r="I23" s="489"/>
      <c r="J23" s="489"/>
      <c r="K23" s="489"/>
      <c r="L23" s="502"/>
      <c r="M23" s="1"/>
      <c r="N23" s="2">
        <f t="shared" si="0"/>
        <v>0</v>
      </c>
      <c r="O23" s="2"/>
      <c r="P23" s="2"/>
      <c r="Q23" s="2"/>
      <c r="R23" s="2"/>
      <c r="S23" s="3"/>
      <c r="T23" s="1"/>
      <c r="U23" s="2">
        <f t="shared" si="1"/>
        <v>0</v>
      </c>
      <c r="V23" s="2"/>
      <c r="W23" s="2"/>
      <c r="X23" s="2"/>
      <c r="Y23" s="2"/>
      <c r="Z23" s="3"/>
      <c r="AA23" s="1"/>
      <c r="AB23" s="2">
        <f t="shared" si="2"/>
        <v>0</v>
      </c>
      <c r="AC23" s="2"/>
      <c r="AD23" s="2"/>
      <c r="AE23" s="2"/>
      <c r="AF23" s="2"/>
      <c r="AG23" s="3"/>
      <c r="AH23" s="1"/>
      <c r="AI23" s="2">
        <f t="shared" si="3"/>
        <v>0</v>
      </c>
      <c r="AJ23" s="2"/>
      <c r="AK23" s="2"/>
      <c r="AL23" s="2"/>
      <c r="AM23" s="2"/>
      <c r="AN23" s="3"/>
      <c r="AO23" s="1"/>
      <c r="AP23" s="2">
        <f t="shared" si="4"/>
        <v>0</v>
      </c>
      <c r="AQ23" s="2"/>
      <c r="AR23" s="2"/>
      <c r="AS23" s="2"/>
      <c r="AT23" s="2"/>
      <c r="AU23" s="3"/>
      <c r="AV23" s="1"/>
      <c r="AW23" s="2">
        <f t="shared" si="5"/>
        <v>0</v>
      </c>
      <c r="AX23" s="2"/>
      <c r="AY23" s="2"/>
      <c r="AZ23" s="2"/>
      <c r="BA23" s="2"/>
      <c r="BB23" s="3"/>
      <c r="BC23" s="1"/>
      <c r="BD23" s="2">
        <f t="shared" si="6"/>
        <v>0</v>
      </c>
      <c r="BE23" s="2"/>
      <c r="BF23" s="2"/>
      <c r="BG23" s="2"/>
      <c r="BH23" s="2"/>
      <c r="BI23" s="3"/>
      <c r="BJ23" s="1"/>
      <c r="BK23" s="2">
        <f t="shared" si="7"/>
        <v>0</v>
      </c>
      <c r="BL23" s="2"/>
      <c r="BM23" s="2"/>
      <c r="BN23" s="2"/>
      <c r="BO23" s="2"/>
      <c r="BP23" s="3"/>
      <c r="BQ23" s="1"/>
      <c r="BR23" s="2">
        <f t="shared" si="8"/>
        <v>0</v>
      </c>
      <c r="BS23" s="2"/>
      <c r="BT23" s="2"/>
      <c r="BU23" s="2"/>
      <c r="BV23" s="2"/>
      <c r="BW23" s="3"/>
    </row>
    <row r="24" spans="1:75" ht="21.15" customHeight="1" x14ac:dyDescent="0.25">
      <c r="A24" s="404"/>
      <c r="B24" s="501"/>
      <c r="C24" s="495"/>
      <c r="D24" s="496"/>
      <c r="E24" s="497"/>
      <c r="F24" s="490"/>
      <c r="G24" s="489"/>
      <c r="H24" s="489"/>
      <c r="I24" s="489"/>
      <c r="J24" s="489"/>
      <c r="K24" s="489"/>
      <c r="L24" s="502"/>
      <c r="M24" s="1"/>
      <c r="N24" s="2">
        <f t="shared" si="0"/>
        <v>0</v>
      </c>
      <c r="O24" s="2"/>
      <c r="P24" s="2"/>
      <c r="Q24" s="2"/>
      <c r="R24" s="2"/>
      <c r="S24" s="3"/>
      <c r="T24" s="1"/>
      <c r="U24" s="2">
        <f t="shared" si="1"/>
        <v>0</v>
      </c>
      <c r="V24" s="2"/>
      <c r="W24" s="2"/>
      <c r="X24" s="2"/>
      <c r="Y24" s="2"/>
      <c r="Z24" s="3"/>
      <c r="AA24" s="1"/>
      <c r="AB24" s="2">
        <f t="shared" si="2"/>
        <v>0</v>
      </c>
      <c r="AC24" s="2"/>
      <c r="AD24" s="2"/>
      <c r="AE24" s="2"/>
      <c r="AF24" s="2"/>
      <c r="AG24" s="3"/>
      <c r="AH24" s="1"/>
      <c r="AI24" s="2">
        <f t="shared" si="3"/>
        <v>0</v>
      </c>
      <c r="AJ24" s="2"/>
      <c r="AK24" s="2"/>
      <c r="AL24" s="2"/>
      <c r="AM24" s="2"/>
      <c r="AN24" s="3"/>
      <c r="AO24" s="1"/>
      <c r="AP24" s="2">
        <f t="shared" si="4"/>
        <v>0</v>
      </c>
      <c r="AQ24" s="2"/>
      <c r="AR24" s="2"/>
      <c r="AS24" s="2"/>
      <c r="AT24" s="2"/>
      <c r="AU24" s="3"/>
      <c r="AV24" s="1"/>
      <c r="AW24" s="2">
        <f t="shared" si="5"/>
        <v>0</v>
      </c>
      <c r="AX24" s="2"/>
      <c r="AY24" s="2"/>
      <c r="AZ24" s="2"/>
      <c r="BA24" s="2"/>
      <c r="BB24" s="3"/>
      <c r="BC24" s="1"/>
      <c r="BD24" s="2">
        <f t="shared" si="6"/>
        <v>0</v>
      </c>
      <c r="BE24" s="2"/>
      <c r="BF24" s="2"/>
      <c r="BG24" s="2"/>
      <c r="BH24" s="2"/>
      <c r="BI24" s="3"/>
      <c r="BJ24" s="1"/>
      <c r="BK24" s="2">
        <f t="shared" si="7"/>
        <v>0</v>
      </c>
      <c r="BL24" s="2"/>
      <c r="BM24" s="2"/>
      <c r="BN24" s="2"/>
      <c r="BO24" s="2"/>
      <c r="BP24" s="3"/>
      <c r="BQ24" s="1"/>
      <c r="BR24" s="2">
        <f t="shared" si="8"/>
        <v>0</v>
      </c>
      <c r="BS24" s="2"/>
      <c r="BT24" s="2"/>
      <c r="BU24" s="2"/>
      <c r="BV24" s="2"/>
      <c r="BW24" s="3"/>
    </row>
    <row r="25" spans="1:75" ht="21.15" customHeight="1" x14ac:dyDescent="0.25">
      <c r="A25" s="404"/>
      <c r="B25" s="501"/>
      <c r="C25" s="495"/>
      <c r="D25" s="496"/>
      <c r="E25" s="497"/>
      <c r="F25" s="490"/>
      <c r="G25" s="489"/>
      <c r="H25" s="489"/>
      <c r="I25" s="489"/>
      <c r="J25" s="489"/>
      <c r="K25" s="489"/>
      <c r="L25" s="502"/>
      <c r="M25" s="1"/>
      <c r="N25" s="2">
        <f t="shared" si="0"/>
        <v>0</v>
      </c>
      <c r="O25" s="2"/>
      <c r="P25" s="2"/>
      <c r="Q25" s="2"/>
      <c r="R25" s="2"/>
      <c r="S25" s="3"/>
      <c r="T25" s="1"/>
      <c r="U25" s="2">
        <f t="shared" si="1"/>
        <v>0</v>
      </c>
      <c r="V25" s="2"/>
      <c r="W25" s="2"/>
      <c r="X25" s="2"/>
      <c r="Y25" s="2"/>
      <c r="Z25" s="3"/>
      <c r="AA25" s="1"/>
      <c r="AB25" s="2">
        <f t="shared" si="2"/>
        <v>0</v>
      </c>
      <c r="AC25" s="2"/>
      <c r="AD25" s="2"/>
      <c r="AE25" s="2"/>
      <c r="AF25" s="2"/>
      <c r="AG25" s="3"/>
      <c r="AH25" s="1"/>
      <c r="AI25" s="2">
        <f t="shared" si="3"/>
        <v>0</v>
      </c>
      <c r="AJ25" s="2"/>
      <c r="AK25" s="2"/>
      <c r="AL25" s="2"/>
      <c r="AM25" s="2"/>
      <c r="AN25" s="3"/>
      <c r="AO25" s="1"/>
      <c r="AP25" s="2">
        <f t="shared" si="4"/>
        <v>0</v>
      </c>
      <c r="AQ25" s="2"/>
      <c r="AR25" s="2"/>
      <c r="AS25" s="2"/>
      <c r="AT25" s="2"/>
      <c r="AU25" s="3"/>
      <c r="AV25" s="1"/>
      <c r="AW25" s="2">
        <f t="shared" si="5"/>
        <v>0</v>
      </c>
      <c r="AX25" s="2"/>
      <c r="AY25" s="2"/>
      <c r="AZ25" s="2"/>
      <c r="BA25" s="2"/>
      <c r="BB25" s="3"/>
      <c r="BC25" s="1"/>
      <c r="BD25" s="2">
        <f t="shared" si="6"/>
        <v>0</v>
      </c>
      <c r="BE25" s="2"/>
      <c r="BF25" s="2"/>
      <c r="BG25" s="2"/>
      <c r="BH25" s="2"/>
      <c r="BI25" s="3"/>
      <c r="BJ25" s="1"/>
      <c r="BK25" s="2">
        <f t="shared" si="7"/>
        <v>0</v>
      </c>
      <c r="BL25" s="2"/>
      <c r="BM25" s="2"/>
      <c r="BN25" s="2"/>
      <c r="BO25" s="2"/>
      <c r="BP25" s="3"/>
      <c r="BQ25" s="1"/>
      <c r="BR25" s="2">
        <f t="shared" si="8"/>
        <v>0</v>
      </c>
      <c r="BS25" s="2"/>
      <c r="BT25" s="2"/>
      <c r="BU25" s="2"/>
      <c r="BV25" s="2"/>
      <c r="BW25" s="3"/>
    </row>
    <row r="26" spans="1:75" ht="21.15" customHeight="1" x14ac:dyDescent="0.25">
      <c r="A26" s="404"/>
      <c r="B26" s="501"/>
      <c r="C26" s="495"/>
      <c r="D26" s="496"/>
      <c r="E26" s="497"/>
      <c r="F26" s="490"/>
      <c r="G26" s="489"/>
      <c r="H26" s="489"/>
      <c r="I26" s="489"/>
      <c r="J26" s="489"/>
      <c r="K26" s="489"/>
      <c r="L26" s="502"/>
      <c r="M26" s="1"/>
      <c r="N26" s="2">
        <f t="shared" si="0"/>
        <v>0</v>
      </c>
      <c r="O26" s="2"/>
      <c r="P26" s="2"/>
      <c r="Q26" s="2"/>
      <c r="R26" s="2"/>
      <c r="S26" s="3"/>
      <c r="T26" s="1"/>
      <c r="U26" s="2">
        <f t="shared" si="1"/>
        <v>0</v>
      </c>
      <c r="V26" s="2"/>
      <c r="W26" s="2"/>
      <c r="X26" s="2"/>
      <c r="Y26" s="2"/>
      <c r="Z26" s="3"/>
      <c r="AA26" s="1"/>
      <c r="AB26" s="2">
        <f t="shared" si="2"/>
        <v>0</v>
      </c>
      <c r="AC26" s="2"/>
      <c r="AD26" s="2"/>
      <c r="AE26" s="2"/>
      <c r="AF26" s="2"/>
      <c r="AG26" s="3"/>
      <c r="AH26" s="1"/>
      <c r="AI26" s="2">
        <f t="shared" si="3"/>
        <v>0</v>
      </c>
      <c r="AJ26" s="2"/>
      <c r="AK26" s="2"/>
      <c r="AL26" s="2"/>
      <c r="AM26" s="2"/>
      <c r="AN26" s="3"/>
      <c r="AO26" s="1"/>
      <c r="AP26" s="2">
        <f t="shared" si="4"/>
        <v>0</v>
      </c>
      <c r="AQ26" s="2"/>
      <c r="AR26" s="2"/>
      <c r="AS26" s="2"/>
      <c r="AT26" s="2"/>
      <c r="AU26" s="3"/>
      <c r="AV26" s="1"/>
      <c r="AW26" s="2">
        <f t="shared" si="5"/>
        <v>0</v>
      </c>
      <c r="AX26" s="2"/>
      <c r="AY26" s="2"/>
      <c r="AZ26" s="2"/>
      <c r="BA26" s="2"/>
      <c r="BB26" s="3"/>
      <c r="BC26" s="1"/>
      <c r="BD26" s="2">
        <f t="shared" si="6"/>
        <v>0</v>
      </c>
      <c r="BE26" s="2"/>
      <c r="BF26" s="2"/>
      <c r="BG26" s="2"/>
      <c r="BH26" s="2"/>
      <c r="BI26" s="3"/>
      <c r="BJ26" s="1"/>
      <c r="BK26" s="2">
        <f t="shared" si="7"/>
        <v>0</v>
      </c>
      <c r="BL26" s="2"/>
      <c r="BM26" s="2"/>
      <c r="BN26" s="2"/>
      <c r="BO26" s="2"/>
      <c r="BP26" s="3"/>
      <c r="BQ26" s="1"/>
      <c r="BR26" s="2">
        <f t="shared" si="8"/>
        <v>0</v>
      </c>
      <c r="BS26" s="2"/>
      <c r="BT26" s="2"/>
      <c r="BU26" s="2"/>
      <c r="BV26" s="2"/>
      <c r="BW26" s="3"/>
    </row>
    <row r="27" spans="1:75" ht="21.15" customHeight="1" x14ac:dyDescent="0.25">
      <c r="A27" s="404"/>
      <c r="B27" s="501"/>
      <c r="C27" s="495"/>
      <c r="D27" s="496"/>
      <c r="E27" s="497"/>
      <c r="F27" s="490"/>
      <c r="G27" s="489"/>
      <c r="H27" s="489"/>
      <c r="I27" s="489"/>
      <c r="J27" s="489"/>
      <c r="K27" s="489"/>
      <c r="L27" s="502"/>
      <c r="M27" s="1"/>
      <c r="N27" s="2">
        <f t="shared" si="0"/>
        <v>0</v>
      </c>
      <c r="O27" s="2"/>
      <c r="P27" s="2"/>
      <c r="Q27" s="2"/>
      <c r="R27" s="2"/>
      <c r="S27" s="3"/>
      <c r="T27" s="1"/>
      <c r="U27" s="2">
        <f t="shared" si="1"/>
        <v>0</v>
      </c>
      <c r="V27" s="2"/>
      <c r="W27" s="2"/>
      <c r="X27" s="2"/>
      <c r="Y27" s="2"/>
      <c r="Z27" s="3"/>
      <c r="AA27" s="1"/>
      <c r="AB27" s="2">
        <f t="shared" si="2"/>
        <v>0</v>
      </c>
      <c r="AC27" s="2"/>
      <c r="AD27" s="2"/>
      <c r="AE27" s="2"/>
      <c r="AF27" s="2"/>
      <c r="AG27" s="3"/>
      <c r="AH27" s="1"/>
      <c r="AI27" s="2">
        <f t="shared" si="3"/>
        <v>0</v>
      </c>
      <c r="AJ27" s="2"/>
      <c r="AK27" s="2"/>
      <c r="AL27" s="2"/>
      <c r="AM27" s="2"/>
      <c r="AN27" s="3"/>
      <c r="AO27" s="1"/>
      <c r="AP27" s="2">
        <f t="shared" si="4"/>
        <v>0</v>
      </c>
      <c r="AQ27" s="2"/>
      <c r="AR27" s="2"/>
      <c r="AS27" s="2"/>
      <c r="AT27" s="2"/>
      <c r="AU27" s="3"/>
      <c r="AV27" s="1"/>
      <c r="AW27" s="2">
        <f t="shared" si="5"/>
        <v>0</v>
      </c>
      <c r="AX27" s="2"/>
      <c r="AY27" s="2"/>
      <c r="AZ27" s="2"/>
      <c r="BA27" s="2"/>
      <c r="BB27" s="3"/>
      <c r="BC27" s="1"/>
      <c r="BD27" s="2">
        <f t="shared" si="6"/>
        <v>0</v>
      </c>
      <c r="BE27" s="2"/>
      <c r="BF27" s="2"/>
      <c r="BG27" s="2"/>
      <c r="BH27" s="2"/>
      <c r="BI27" s="3"/>
      <c r="BJ27" s="1"/>
      <c r="BK27" s="2">
        <f t="shared" si="7"/>
        <v>0</v>
      </c>
      <c r="BL27" s="2"/>
      <c r="BM27" s="2"/>
      <c r="BN27" s="2"/>
      <c r="BO27" s="2"/>
      <c r="BP27" s="3"/>
      <c r="BQ27" s="1"/>
      <c r="BR27" s="2">
        <f t="shared" si="8"/>
        <v>0</v>
      </c>
      <c r="BS27" s="2"/>
      <c r="BT27" s="2"/>
      <c r="BU27" s="2"/>
      <c r="BV27" s="2"/>
      <c r="BW27" s="3"/>
    </row>
    <row r="28" spans="1:75" ht="21.15" customHeight="1" x14ac:dyDescent="0.25">
      <c r="A28" s="404"/>
      <c r="B28" s="501"/>
      <c r="C28" s="495"/>
      <c r="D28" s="496"/>
      <c r="E28" s="497"/>
      <c r="F28" s="490"/>
      <c r="G28" s="489"/>
      <c r="H28" s="489"/>
      <c r="I28" s="489"/>
      <c r="J28" s="489"/>
      <c r="K28" s="489"/>
      <c r="L28" s="502"/>
      <c r="M28" s="1"/>
      <c r="N28" s="2">
        <f t="shared" si="0"/>
        <v>0</v>
      </c>
      <c r="O28" s="2"/>
      <c r="P28" s="2"/>
      <c r="Q28" s="2"/>
      <c r="R28" s="2"/>
      <c r="S28" s="3"/>
      <c r="T28" s="1"/>
      <c r="U28" s="2">
        <f t="shared" si="1"/>
        <v>0</v>
      </c>
      <c r="V28" s="2"/>
      <c r="W28" s="2"/>
      <c r="X28" s="2"/>
      <c r="Y28" s="2"/>
      <c r="Z28" s="3"/>
      <c r="AA28" s="1"/>
      <c r="AB28" s="2">
        <f t="shared" si="2"/>
        <v>0</v>
      </c>
      <c r="AC28" s="2"/>
      <c r="AD28" s="2"/>
      <c r="AE28" s="2"/>
      <c r="AF28" s="2"/>
      <c r="AG28" s="3"/>
      <c r="AH28" s="1"/>
      <c r="AI28" s="2">
        <f t="shared" si="3"/>
        <v>0</v>
      </c>
      <c r="AJ28" s="2"/>
      <c r="AK28" s="2"/>
      <c r="AL28" s="2"/>
      <c r="AM28" s="2"/>
      <c r="AN28" s="3"/>
      <c r="AO28" s="1"/>
      <c r="AP28" s="2">
        <f t="shared" si="4"/>
        <v>0</v>
      </c>
      <c r="AQ28" s="2"/>
      <c r="AR28" s="2"/>
      <c r="AS28" s="2"/>
      <c r="AT28" s="2"/>
      <c r="AU28" s="3"/>
      <c r="AV28" s="1"/>
      <c r="AW28" s="2">
        <f t="shared" si="5"/>
        <v>0</v>
      </c>
      <c r="AX28" s="2"/>
      <c r="AY28" s="2"/>
      <c r="AZ28" s="2"/>
      <c r="BA28" s="2"/>
      <c r="BB28" s="3"/>
      <c r="BC28" s="1"/>
      <c r="BD28" s="2">
        <f t="shared" si="6"/>
        <v>0</v>
      </c>
      <c r="BE28" s="2"/>
      <c r="BF28" s="2"/>
      <c r="BG28" s="2"/>
      <c r="BH28" s="2"/>
      <c r="BI28" s="3"/>
      <c r="BJ28" s="1"/>
      <c r="BK28" s="2">
        <f t="shared" si="7"/>
        <v>0</v>
      </c>
      <c r="BL28" s="2"/>
      <c r="BM28" s="2"/>
      <c r="BN28" s="2"/>
      <c r="BO28" s="2"/>
      <c r="BP28" s="3"/>
      <c r="BQ28" s="1"/>
      <c r="BR28" s="2">
        <f t="shared" si="8"/>
        <v>0</v>
      </c>
      <c r="BS28" s="2"/>
      <c r="BT28" s="2"/>
      <c r="BU28" s="2"/>
      <c r="BV28" s="2"/>
      <c r="BW28" s="3"/>
    </row>
    <row r="29" spans="1:75" ht="21.15" customHeight="1" x14ac:dyDescent="0.25">
      <c r="A29" s="404"/>
      <c r="B29" s="50"/>
      <c r="C29" s="44"/>
      <c r="D29" s="45"/>
      <c r="E29" s="46"/>
      <c r="F29" s="490"/>
      <c r="G29" s="489"/>
      <c r="H29" s="489"/>
      <c r="I29" s="489"/>
      <c r="J29" s="48"/>
      <c r="K29" s="48"/>
      <c r="L29" s="49"/>
      <c r="M29" s="1"/>
      <c r="N29" s="2">
        <f t="shared" si="0"/>
        <v>0</v>
      </c>
      <c r="O29" s="2"/>
      <c r="P29" s="2"/>
      <c r="Q29" s="2"/>
      <c r="R29" s="2"/>
      <c r="S29" s="3"/>
      <c r="T29" s="1"/>
      <c r="U29" s="2">
        <f t="shared" si="1"/>
        <v>0</v>
      </c>
      <c r="V29" s="2"/>
      <c r="W29" s="2"/>
      <c r="X29" s="2"/>
      <c r="Y29" s="2"/>
      <c r="Z29" s="3"/>
      <c r="AA29" s="1"/>
      <c r="AB29" s="2">
        <f t="shared" si="2"/>
        <v>0</v>
      </c>
      <c r="AC29" s="2"/>
      <c r="AD29" s="2"/>
      <c r="AE29" s="2"/>
      <c r="AF29" s="2"/>
      <c r="AG29" s="3"/>
      <c r="AH29" s="1"/>
      <c r="AI29" s="2">
        <f t="shared" si="3"/>
        <v>0</v>
      </c>
      <c r="AJ29" s="2"/>
      <c r="AK29" s="2"/>
      <c r="AL29" s="2"/>
      <c r="AM29" s="2"/>
      <c r="AN29" s="3"/>
      <c r="AO29" s="1"/>
      <c r="AP29" s="2">
        <f t="shared" si="4"/>
        <v>0</v>
      </c>
      <c r="AQ29" s="2"/>
      <c r="AR29" s="2"/>
      <c r="AS29" s="2"/>
      <c r="AT29" s="2"/>
      <c r="AU29" s="3"/>
      <c r="AV29" s="1"/>
      <c r="AW29" s="2">
        <f t="shared" si="5"/>
        <v>0</v>
      </c>
      <c r="AX29" s="2"/>
      <c r="AY29" s="2"/>
      <c r="AZ29" s="2"/>
      <c r="BA29" s="2"/>
      <c r="BB29" s="3"/>
      <c r="BC29" s="1"/>
      <c r="BD29" s="2">
        <f t="shared" si="6"/>
        <v>0</v>
      </c>
      <c r="BE29" s="2"/>
      <c r="BF29" s="2"/>
      <c r="BG29" s="2"/>
      <c r="BH29" s="2"/>
      <c r="BI29" s="3"/>
      <c r="BJ29" s="1"/>
      <c r="BK29" s="2">
        <f t="shared" si="7"/>
        <v>0</v>
      </c>
      <c r="BL29" s="2"/>
      <c r="BM29" s="2"/>
      <c r="BN29" s="2"/>
      <c r="BO29" s="2"/>
      <c r="BP29" s="3"/>
      <c r="BQ29" s="1"/>
      <c r="BR29" s="2">
        <f t="shared" si="8"/>
        <v>0</v>
      </c>
      <c r="BS29" s="2"/>
      <c r="BT29" s="2"/>
      <c r="BU29" s="2"/>
      <c r="BV29" s="2"/>
      <c r="BW29" s="3"/>
    </row>
    <row r="30" spans="1:75" ht="21.15" customHeight="1" x14ac:dyDescent="0.25">
      <c r="A30" s="404"/>
      <c r="B30" s="50"/>
      <c r="C30" s="44"/>
      <c r="D30" s="45"/>
      <c r="E30" s="46"/>
      <c r="F30" s="490"/>
      <c r="G30" s="489"/>
      <c r="H30" s="489"/>
      <c r="I30" s="489"/>
      <c r="J30" s="48"/>
      <c r="K30" s="48"/>
      <c r="L30" s="49"/>
      <c r="M30" s="1"/>
      <c r="N30" s="2">
        <f t="shared" si="0"/>
        <v>0</v>
      </c>
      <c r="O30" s="2"/>
      <c r="P30" s="2"/>
      <c r="Q30" s="2"/>
      <c r="R30" s="2"/>
      <c r="S30" s="3"/>
      <c r="T30" s="1"/>
      <c r="U30" s="2">
        <f t="shared" si="1"/>
        <v>0</v>
      </c>
      <c r="V30" s="2"/>
      <c r="W30" s="2"/>
      <c r="X30" s="2"/>
      <c r="Y30" s="2"/>
      <c r="Z30" s="3"/>
      <c r="AA30" s="1"/>
      <c r="AB30" s="2">
        <f t="shared" si="2"/>
        <v>0</v>
      </c>
      <c r="AC30" s="2"/>
      <c r="AD30" s="2"/>
      <c r="AE30" s="2"/>
      <c r="AF30" s="2"/>
      <c r="AG30" s="3"/>
      <c r="AH30" s="1"/>
      <c r="AI30" s="2">
        <f t="shared" si="3"/>
        <v>0</v>
      </c>
      <c r="AJ30" s="2"/>
      <c r="AK30" s="2"/>
      <c r="AL30" s="2"/>
      <c r="AM30" s="2"/>
      <c r="AN30" s="3"/>
      <c r="AO30" s="1"/>
      <c r="AP30" s="2">
        <f t="shared" si="4"/>
        <v>0</v>
      </c>
      <c r="AQ30" s="2"/>
      <c r="AR30" s="2"/>
      <c r="AS30" s="2"/>
      <c r="AT30" s="2"/>
      <c r="AU30" s="3"/>
      <c r="AV30" s="1"/>
      <c r="AW30" s="2">
        <f t="shared" si="5"/>
        <v>0</v>
      </c>
      <c r="AX30" s="2"/>
      <c r="AY30" s="2"/>
      <c r="AZ30" s="2"/>
      <c r="BA30" s="2"/>
      <c r="BB30" s="3"/>
      <c r="BC30" s="1"/>
      <c r="BD30" s="2">
        <f t="shared" si="6"/>
        <v>0</v>
      </c>
      <c r="BE30" s="2"/>
      <c r="BF30" s="2"/>
      <c r="BG30" s="2"/>
      <c r="BH30" s="2"/>
      <c r="BI30" s="3"/>
      <c r="BJ30" s="1"/>
      <c r="BK30" s="2">
        <f t="shared" si="7"/>
        <v>0</v>
      </c>
      <c r="BL30" s="2"/>
      <c r="BM30" s="2"/>
      <c r="BN30" s="2"/>
      <c r="BO30" s="2"/>
      <c r="BP30" s="3"/>
      <c r="BQ30" s="1"/>
      <c r="BR30" s="2">
        <f t="shared" si="8"/>
        <v>0</v>
      </c>
      <c r="BS30" s="2"/>
      <c r="BT30" s="2"/>
      <c r="BU30" s="2"/>
      <c r="BV30" s="2"/>
      <c r="BW30" s="3"/>
    </row>
    <row r="31" spans="1:75" ht="21.15" customHeight="1" x14ac:dyDescent="0.25">
      <c r="A31" s="404"/>
      <c r="B31" s="50"/>
      <c r="C31" s="44"/>
      <c r="D31" s="45"/>
      <c r="E31" s="46"/>
      <c r="F31" s="490"/>
      <c r="G31" s="489"/>
      <c r="H31" s="489"/>
      <c r="I31" s="489"/>
      <c r="J31" s="48"/>
      <c r="K31" s="48"/>
      <c r="L31" s="49"/>
      <c r="M31" s="1"/>
      <c r="N31" s="2">
        <f t="shared" si="0"/>
        <v>0</v>
      </c>
      <c r="O31" s="2"/>
      <c r="P31" s="2"/>
      <c r="Q31" s="2"/>
      <c r="R31" s="2"/>
      <c r="S31" s="3"/>
      <c r="T31" s="1"/>
      <c r="U31" s="2">
        <f t="shared" si="1"/>
        <v>0</v>
      </c>
      <c r="V31" s="2"/>
      <c r="W31" s="2"/>
      <c r="X31" s="2"/>
      <c r="Y31" s="2"/>
      <c r="Z31" s="3"/>
      <c r="AA31" s="1"/>
      <c r="AB31" s="2">
        <f t="shared" si="2"/>
        <v>0</v>
      </c>
      <c r="AC31" s="2"/>
      <c r="AD31" s="2"/>
      <c r="AE31" s="2"/>
      <c r="AF31" s="2"/>
      <c r="AG31" s="3"/>
      <c r="AH31" s="1"/>
      <c r="AI31" s="2">
        <f t="shared" si="3"/>
        <v>0</v>
      </c>
      <c r="AJ31" s="2"/>
      <c r="AK31" s="2"/>
      <c r="AL31" s="2"/>
      <c r="AM31" s="2"/>
      <c r="AN31" s="3"/>
      <c r="AO31" s="1"/>
      <c r="AP31" s="2">
        <f t="shared" si="4"/>
        <v>0</v>
      </c>
      <c r="AQ31" s="2"/>
      <c r="AR31" s="2"/>
      <c r="AS31" s="2"/>
      <c r="AT31" s="2"/>
      <c r="AU31" s="3"/>
      <c r="AV31" s="1"/>
      <c r="AW31" s="2">
        <f t="shared" si="5"/>
        <v>0</v>
      </c>
      <c r="AX31" s="2"/>
      <c r="AY31" s="2"/>
      <c r="AZ31" s="2"/>
      <c r="BA31" s="2"/>
      <c r="BB31" s="3"/>
      <c r="BC31" s="1"/>
      <c r="BD31" s="2">
        <f t="shared" si="6"/>
        <v>0</v>
      </c>
      <c r="BE31" s="2"/>
      <c r="BF31" s="2"/>
      <c r="BG31" s="2"/>
      <c r="BH31" s="2"/>
      <c r="BI31" s="3"/>
      <c r="BJ31" s="1"/>
      <c r="BK31" s="2">
        <f t="shared" si="7"/>
        <v>0</v>
      </c>
      <c r="BL31" s="2"/>
      <c r="BM31" s="2"/>
      <c r="BN31" s="2"/>
      <c r="BO31" s="2"/>
      <c r="BP31" s="3"/>
      <c r="BQ31" s="1"/>
      <c r="BR31" s="2">
        <f t="shared" si="8"/>
        <v>0</v>
      </c>
      <c r="BS31" s="2"/>
      <c r="BT31" s="2"/>
      <c r="BU31" s="2"/>
      <c r="BV31" s="2"/>
      <c r="BW31" s="3"/>
    </row>
    <row r="32" spans="1:75" ht="21.15" customHeight="1" x14ac:dyDescent="0.25">
      <c r="A32" s="404"/>
      <c r="B32" s="50"/>
      <c r="C32" s="44"/>
      <c r="D32" s="45"/>
      <c r="E32" s="46"/>
      <c r="F32" s="490"/>
      <c r="G32" s="489"/>
      <c r="H32" s="489"/>
      <c r="I32" s="489"/>
      <c r="J32" s="48"/>
      <c r="K32" s="48"/>
      <c r="L32" s="49"/>
      <c r="M32" s="1"/>
      <c r="N32" s="2">
        <f t="shared" si="0"/>
        <v>0</v>
      </c>
      <c r="O32" s="2"/>
      <c r="P32" s="2"/>
      <c r="Q32" s="2"/>
      <c r="R32" s="2"/>
      <c r="S32" s="3"/>
      <c r="T32" s="1"/>
      <c r="U32" s="2">
        <f t="shared" si="1"/>
        <v>0</v>
      </c>
      <c r="V32" s="2"/>
      <c r="W32" s="2"/>
      <c r="X32" s="2"/>
      <c r="Y32" s="2"/>
      <c r="Z32" s="3"/>
      <c r="AA32" s="1"/>
      <c r="AB32" s="2">
        <f t="shared" si="2"/>
        <v>0</v>
      </c>
      <c r="AC32" s="2"/>
      <c r="AD32" s="2"/>
      <c r="AE32" s="2"/>
      <c r="AF32" s="2"/>
      <c r="AG32" s="3"/>
      <c r="AH32" s="1"/>
      <c r="AI32" s="2">
        <f t="shared" si="3"/>
        <v>0</v>
      </c>
      <c r="AJ32" s="2"/>
      <c r="AK32" s="2"/>
      <c r="AL32" s="2"/>
      <c r="AM32" s="2"/>
      <c r="AN32" s="3"/>
      <c r="AO32" s="1"/>
      <c r="AP32" s="2">
        <f t="shared" si="4"/>
        <v>0</v>
      </c>
      <c r="AQ32" s="2"/>
      <c r="AR32" s="2"/>
      <c r="AS32" s="2"/>
      <c r="AT32" s="2"/>
      <c r="AU32" s="3"/>
      <c r="AV32" s="1"/>
      <c r="AW32" s="2">
        <f t="shared" si="5"/>
        <v>0</v>
      </c>
      <c r="AX32" s="2"/>
      <c r="AY32" s="2"/>
      <c r="AZ32" s="2"/>
      <c r="BA32" s="2"/>
      <c r="BB32" s="3"/>
      <c r="BC32" s="1"/>
      <c r="BD32" s="2">
        <f t="shared" si="6"/>
        <v>0</v>
      </c>
      <c r="BE32" s="2"/>
      <c r="BF32" s="2"/>
      <c r="BG32" s="2"/>
      <c r="BH32" s="2"/>
      <c r="BI32" s="3"/>
      <c r="BJ32" s="1"/>
      <c r="BK32" s="2">
        <f t="shared" si="7"/>
        <v>0</v>
      </c>
      <c r="BL32" s="2"/>
      <c r="BM32" s="2"/>
      <c r="BN32" s="2"/>
      <c r="BO32" s="2"/>
      <c r="BP32" s="3"/>
      <c r="BQ32" s="1"/>
      <c r="BR32" s="2">
        <f t="shared" si="8"/>
        <v>0</v>
      </c>
      <c r="BS32" s="2"/>
      <c r="BT32" s="2"/>
      <c r="BU32" s="2"/>
      <c r="BV32" s="2"/>
      <c r="BW32" s="3"/>
    </row>
    <row r="33" spans="1:75" ht="21.15" customHeight="1" x14ac:dyDescent="0.25">
      <c r="A33" s="404"/>
      <c r="B33" s="50"/>
      <c r="C33" s="44"/>
      <c r="D33" s="45"/>
      <c r="E33" s="46"/>
      <c r="F33" s="490"/>
      <c r="G33" s="489"/>
      <c r="H33" s="489"/>
      <c r="I33" s="489"/>
      <c r="J33" s="48"/>
      <c r="K33" s="48"/>
      <c r="L33" s="49"/>
      <c r="M33" s="1"/>
      <c r="N33" s="2">
        <f t="shared" si="0"/>
        <v>0</v>
      </c>
      <c r="O33" s="2"/>
      <c r="P33" s="2"/>
      <c r="Q33" s="2"/>
      <c r="R33" s="2"/>
      <c r="S33" s="3"/>
      <c r="T33" s="1"/>
      <c r="U33" s="2">
        <f t="shared" si="1"/>
        <v>0</v>
      </c>
      <c r="V33" s="2"/>
      <c r="W33" s="2"/>
      <c r="X33" s="2"/>
      <c r="Y33" s="2"/>
      <c r="Z33" s="3"/>
      <c r="AA33" s="1"/>
      <c r="AB33" s="2">
        <f t="shared" si="2"/>
        <v>0</v>
      </c>
      <c r="AC33" s="2"/>
      <c r="AD33" s="2"/>
      <c r="AE33" s="2"/>
      <c r="AF33" s="2"/>
      <c r="AG33" s="3"/>
      <c r="AH33" s="1"/>
      <c r="AI33" s="2">
        <f t="shared" si="3"/>
        <v>0</v>
      </c>
      <c r="AJ33" s="2"/>
      <c r="AK33" s="2"/>
      <c r="AL33" s="2"/>
      <c r="AM33" s="2"/>
      <c r="AN33" s="3"/>
      <c r="AO33" s="1"/>
      <c r="AP33" s="2">
        <f t="shared" si="4"/>
        <v>0</v>
      </c>
      <c r="AQ33" s="2"/>
      <c r="AR33" s="2"/>
      <c r="AS33" s="2"/>
      <c r="AT33" s="2"/>
      <c r="AU33" s="3"/>
      <c r="AV33" s="1"/>
      <c r="AW33" s="2">
        <f t="shared" si="5"/>
        <v>0</v>
      </c>
      <c r="AX33" s="2"/>
      <c r="AY33" s="2"/>
      <c r="AZ33" s="2"/>
      <c r="BA33" s="2"/>
      <c r="BB33" s="3"/>
      <c r="BC33" s="1"/>
      <c r="BD33" s="2">
        <f t="shared" si="6"/>
        <v>0</v>
      </c>
      <c r="BE33" s="2"/>
      <c r="BF33" s="2"/>
      <c r="BG33" s="2"/>
      <c r="BH33" s="2"/>
      <c r="BI33" s="3"/>
      <c r="BJ33" s="1"/>
      <c r="BK33" s="2">
        <f t="shared" si="7"/>
        <v>0</v>
      </c>
      <c r="BL33" s="2"/>
      <c r="BM33" s="2"/>
      <c r="BN33" s="2"/>
      <c r="BO33" s="2"/>
      <c r="BP33" s="3"/>
      <c r="BQ33" s="1"/>
      <c r="BR33" s="2">
        <f t="shared" si="8"/>
        <v>0</v>
      </c>
      <c r="BS33" s="2"/>
      <c r="BT33" s="2"/>
      <c r="BU33" s="2"/>
      <c r="BV33" s="2"/>
      <c r="BW33" s="3"/>
    </row>
    <row r="34" spans="1:75" ht="21.15" customHeight="1" x14ac:dyDescent="0.25">
      <c r="A34" s="404"/>
      <c r="B34" s="50"/>
      <c r="C34" s="44"/>
      <c r="D34" s="45"/>
      <c r="E34" s="46"/>
      <c r="F34" s="490"/>
      <c r="G34" s="489"/>
      <c r="H34" s="489"/>
      <c r="I34" s="489"/>
      <c r="J34" s="48"/>
      <c r="K34" s="48"/>
      <c r="L34" s="49"/>
      <c r="M34" s="1"/>
      <c r="N34" s="2">
        <f t="shared" si="0"/>
        <v>0</v>
      </c>
      <c r="O34" s="2"/>
      <c r="P34" s="2"/>
      <c r="Q34" s="2"/>
      <c r="R34" s="2"/>
      <c r="S34" s="3"/>
      <c r="T34" s="1"/>
      <c r="U34" s="2">
        <f t="shared" si="1"/>
        <v>0</v>
      </c>
      <c r="V34" s="2"/>
      <c r="W34" s="2"/>
      <c r="X34" s="2"/>
      <c r="Y34" s="2"/>
      <c r="Z34" s="3"/>
      <c r="AA34" s="1"/>
      <c r="AB34" s="2">
        <f t="shared" si="2"/>
        <v>0</v>
      </c>
      <c r="AC34" s="2"/>
      <c r="AD34" s="2"/>
      <c r="AE34" s="2"/>
      <c r="AF34" s="2"/>
      <c r="AG34" s="3"/>
      <c r="AH34" s="1"/>
      <c r="AI34" s="2">
        <f t="shared" si="3"/>
        <v>0</v>
      </c>
      <c r="AJ34" s="2"/>
      <c r="AK34" s="2"/>
      <c r="AL34" s="2"/>
      <c r="AM34" s="2"/>
      <c r="AN34" s="3"/>
      <c r="AO34" s="1"/>
      <c r="AP34" s="2">
        <f t="shared" si="4"/>
        <v>0</v>
      </c>
      <c r="AQ34" s="2"/>
      <c r="AR34" s="2"/>
      <c r="AS34" s="2"/>
      <c r="AT34" s="2"/>
      <c r="AU34" s="3"/>
      <c r="AV34" s="1"/>
      <c r="AW34" s="2">
        <f t="shared" si="5"/>
        <v>0</v>
      </c>
      <c r="AX34" s="2"/>
      <c r="AY34" s="2"/>
      <c r="AZ34" s="2"/>
      <c r="BA34" s="2"/>
      <c r="BB34" s="3"/>
      <c r="BC34" s="1"/>
      <c r="BD34" s="2">
        <f t="shared" si="6"/>
        <v>0</v>
      </c>
      <c r="BE34" s="2"/>
      <c r="BF34" s="2"/>
      <c r="BG34" s="2"/>
      <c r="BH34" s="2"/>
      <c r="BI34" s="3"/>
      <c r="BJ34" s="1"/>
      <c r="BK34" s="2">
        <f t="shared" si="7"/>
        <v>0</v>
      </c>
      <c r="BL34" s="2"/>
      <c r="BM34" s="2"/>
      <c r="BN34" s="2"/>
      <c r="BO34" s="2"/>
      <c r="BP34" s="3"/>
      <c r="BQ34" s="1"/>
      <c r="BR34" s="2">
        <f t="shared" si="8"/>
        <v>0</v>
      </c>
      <c r="BS34" s="2"/>
      <c r="BT34" s="2"/>
      <c r="BU34" s="2"/>
      <c r="BV34" s="2"/>
      <c r="BW34" s="3"/>
    </row>
    <row r="35" spans="1:75" ht="21.15" customHeight="1" x14ac:dyDescent="0.25">
      <c r="A35" s="404"/>
      <c r="B35" s="50"/>
      <c r="C35" s="44" t="s">
        <v>207</v>
      </c>
      <c r="D35" s="45"/>
      <c r="E35" s="46"/>
      <c r="F35" s="490"/>
      <c r="G35" s="489"/>
      <c r="H35" s="489"/>
      <c r="I35" s="489"/>
      <c r="J35" s="48"/>
      <c r="K35" s="48"/>
      <c r="L35" s="49"/>
      <c r="M35" s="1"/>
      <c r="N35" s="2">
        <f t="shared" si="0"/>
        <v>0</v>
      </c>
      <c r="O35" s="2"/>
      <c r="P35" s="2"/>
      <c r="Q35" s="2"/>
      <c r="R35" s="2"/>
      <c r="S35" s="3"/>
      <c r="T35" s="1"/>
      <c r="U35" s="2">
        <f t="shared" si="1"/>
        <v>0</v>
      </c>
      <c r="V35" s="2"/>
      <c r="W35" s="2"/>
      <c r="X35" s="2"/>
      <c r="Y35" s="2"/>
      <c r="Z35" s="3"/>
      <c r="AA35" s="1"/>
      <c r="AB35" s="2">
        <f t="shared" si="2"/>
        <v>0</v>
      </c>
      <c r="AC35" s="2"/>
      <c r="AD35" s="2"/>
      <c r="AE35" s="2"/>
      <c r="AF35" s="2"/>
      <c r="AG35" s="3"/>
      <c r="AH35" s="1"/>
      <c r="AI35" s="2">
        <f t="shared" si="3"/>
        <v>0</v>
      </c>
      <c r="AJ35" s="2"/>
      <c r="AK35" s="2"/>
      <c r="AL35" s="2"/>
      <c r="AM35" s="2"/>
      <c r="AN35" s="3"/>
      <c r="AO35" s="1"/>
      <c r="AP35" s="2">
        <f t="shared" si="4"/>
        <v>0</v>
      </c>
      <c r="AQ35" s="2"/>
      <c r="AR35" s="2"/>
      <c r="AS35" s="2"/>
      <c r="AT35" s="2"/>
      <c r="AU35" s="3"/>
      <c r="AV35" s="1"/>
      <c r="AW35" s="2">
        <f t="shared" si="5"/>
        <v>0</v>
      </c>
      <c r="AX35" s="2"/>
      <c r="AY35" s="2"/>
      <c r="AZ35" s="2"/>
      <c r="BA35" s="2"/>
      <c r="BB35" s="3"/>
      <c r="BC35" s="1"/>
      <c r="BD35" s="2">
        <f t="shared" si="6"/>
        <v>0</v>
      </c>
      <c r="BE35" s="2"/>
      <c r="BF35" s="2"/>
      <c r="BG35" s="2"/>
      <c r="BH35" s="2"/>
      <c r="BI35" s="3"/>
      <c r="BJ35" s="1"/>
      <c r="BK35" s="2">
        <f t="shared" si="7"/>
        <v>0</v>
      </c>
      <c r="BL35" s="2"/>
      <c r="BM35" s="2"/>
      <c r="BN35" s="2"/>
      <c r="BO35" s="2"/>
      <c r="BP35" s="3"/>
      <c r="BQ35" s="1"/>
      <c r="BR35" s="2">
        <f t="shared" si="8"/>
        <v>0</v>
      </c>
      <c r="BS35" s="2"/>
      <c r="BT35" s="2"/>
      <c r="BU35" s="2"/>
      <c r="BV35" s="2"/>
      <c r="BW35" s="3"/>
    </row>
    <row r="36" spans="1:75" ht="21.15" customHeight="1" x14ac:dyDescent="0.25">
      <c r="B36" s="50"/>
      <c r="C36" s="44"/>
      <c r="D36" s="45"/>
      <c r="E36" s="46"/>
      <c r="F36" s="490"/>
      <c r="G36" s="489"/>
      <c r="H36" s="489"/>
      <c r="I36" s="489"/>
      <c r="J36" s="48"/>
      <c r="K36" s="48"/>
      <c r="L36" s="49"/>
      <c r="M36" s="1"/>
      <c r="N36" s="2">
        <f t="shared" si="0"/>
        <v>0</v>
      </c>
      <c r="O36" s="2"/>
      <c r="P36" s="2"/>
      <c r="Q36" s="2"/>
      <c r="R36" s="2"/>
      <c r="S36" s="3"/>
      <c r="T36" s="1"/>
      <c r="U36" s="2">
        <f t="shared" si="1"/>
        <v>0</v>
      </c>
      <c r="V36" s="2"/>
      <c r="W36" s="2"/>
      <c r="X36" s="2"/>
      <c r="Y36" s="2"/>
      <c r="Z36" s="3"/>
      <c r="AA36" s="1"/>
      <c r="AB36" s="2">
        <f t="shared" si="2"/>
        <v>0</v>
      </c>
      <c r="AC36" s="2"/>
      <c r="AD36" s="2"/>
      <c r="AE36" s="2"/>
      <c r="AF36" s="2"/>
      <c r="AG36" s="3"/>
      <c r="AH36" s="1"/>
      <c r="AI36" s="2">
        <f t="shared" si="3"/>
        <v>0</v>
      </c>
      <c r="AJ36" s="2"/>
      <c r="AK36" s="2"/>
      <c r="AL36" s="2"/>
      <c r="AM36" s="2"/>
      <c r="AN36" s="3"/>
      <c r="AO36" s="1"/>
      <c r="AP36" s="2">
        <f t="shared" si="4"/>
        <v>0</v>
      </c>
      <c r="AQ36" s="2"/>
      <c r="AR36" s="2"/>
      <c r="AS36" s="2"/>
      <c r="AT36" s="2"/>
      <c r="AU36" s="3"/>
      <c r="AV36" s="1"/>
      <c r="AW36" s="2">
        <f t="shared" si="5"/>
        <v>0</v>
      </c>
      <c r="AX36" s="2"/>
      <c r="AY36" s="2"/>
      <c r="AZ36" s="2"/>
      <c r="BA36" s="2"/>
      <c r="BB36" s="3"/>
      <c r="BC36" s="1"/>
      <c r="BD36" s="2">
        <f t="shared" si="6"/>
        <v>0</v>
      </c>
      <c r="BE36" s="2"/>
      <c r="BF36" s="2"/>
      <c r="BG36" s="2"/>
      <c r="BH36" s="2"/>
      <c r="BI36" s="3"/>
      <c r="BJ36" s="1"/>
      <c r="BK36" s="2">
        <f t="shared" si="7"/>
        <v>0</v>
      </c>
      <c r="BL36" s="2"/>
      <c r="BM36" s="2"/>
      <c r="BN36" s="2"/>
      <c r="BO36" s="2"/>
      <c r="BP36" s="3"/>
      <c r="BQ36" s="1"/>
      <c r="BR36" s="2">
        <f t="shared" si="8"/>
        <v>0</v>
      </c>
      <c r="BS36" s="2"/>
      <c r="BT36" s="2"/>
      <c r="BU36" s="2"/>
      <c r="BV36" s="2"/>
      <c r="BW36" s="3"/>
    </row>
    <row r="37" spans="1:75" ht="21.15" customHeight="1" x14ac:dyDescent="0.25">
      <c r="B37" s="50"/>
      <c r="C37" s="44"/>
      <c r="D37" s="45"/>
      <c r="E37" s="46"/>
      <c r="F37" s="490"/>
      <c r="G37" s="489"/>
      <c r="H37" s="489"/>
      <c r="I37" s="489"/>
      <c r="J37" s="48"/>
      <c r="K37" s="48"/>
      <c r="L37" s="49"/>
      <c r="M37" s="1"/>
      <c r="N37" s="2">
        <f t="shared" si="0"/>
        <v>0</v>
      </c>
      <c r="O37" s="2"/>
      <c r="P37" s="2"/>
      <c r="Q37" s="2"/>
      <c r="R37" s="2"/>
      <c r="S37" s="3"/>
      <c r="T37" s="1"/>
      <c r="U37" s="2">
        <f t="shared" si="1"/>
        <v>0</v>
      </c>
      <c r="V37" s="2"/>
      <c r="W37" s="2"/>
      <c r="X37" s="2"/>
      <c r="Y37" s="2"/>
      <c r="Z37" s="3"/>
      <c r="AA37" s="1"/>
      <c r="AB37" s="2">
        <f t="shared" si="2"/>
        <v>0</v>
      </c>
      <c r="AC37" s="2"/>
      <c r="AD37" s="2"/>
      <c r="AE37" s="2"/>
      <c r="AF37" s="2"/>
      <c r="AG37" s="3"/>
      <c r="AH37" s="1"/>
      <c r="AI37" s="2">
        <f t="shared" si="3"/>
        <v>0</v>
      </c>
      <c r="AJ37" s="2"/>
      <c r="AK37" s="2"/>
      <c r="AL37" s="2"/>
      <c r="AM37" s="2"/>
      <c r="AN37" s="3"/>
      <c r="AO37" s="1"/>
      <c r="AP37" s="2">
        <f t="shared" si="4"/>
        <v>0</v>
      </c>
      <c r="AQ37" s="2"/>
      <c r="AR37" s="2"/>
      <c r="AS37" s="2"/>
      <c r="AT37" s="2"/>
      <c r="AU37" s="3"/>
      <c r="AV37" s="1"/>
      <c r="AW37" s="2">
        <f t="shared" si="5"/>
        <v>0</v>
      </c>
      <c r="AX37" s="2"/>
      <c r="AY37" s="2"/>
      <c r="AZ37" s="2"/>
      <c r="BA37" s="2"/>
      <c r="BB37" s="3"/>
      <c r="BC37" s="1"/>
      <c r="BD37" s="2">
        <f t="shared" si="6"/>
        <v>0</v>
      </c>
      <c r="BE37" s="2"/>
      <c r="BF37" s="2"/>
      <c r="BG37" s="2"/>
      <c r="BH37" s="2"/>
      <c r="BI37" s="3"/>
      <c r="BJ37" s="1"/>
      <c r="BK37" s="2">
        <f t="shared" si="7"/>
        <v>0</v>
      </c>
      <c r="BL37" s="2"/>
      <c r="BM37" s="2"/>
      <c r="BN37" s="2"/>
      <c r="BO37" s="2"/>
      <c r="BP37" s="3"/>
      <c r="BQ37" s="1"/>
      <c r="BR37" s="2">
        <f t="shared" si="8"/>
        <v>0</v>
      </c>
      <c r="BS37" s="2"/>
      <c r="BT37" s="2"/>
      <c r="BU37" s="2"/>
      <c r="BV37" s="2"/>
      <c r="BW37" s="3"/>
    </row>
    <row r="38" spans="1:75" ht="21.15" customHeight="1" x14ac:dyDescent="0.25">
      <c r="B38" s="50"/>
      <c r="C38" s="44"/>
      <c r="D38" s="45"/>
      <c r="E38" s="46"/>
      <c r="F38" s="490"/>
      <c r="G38" s="489"/>
      <c r="H38" s="489"/>
      <c r="I38" s="489"/>
      <c r="J38" s="48"/>
      <c r="K38" s="48"/>
      <c r="L38" s="49"/>
      <c r="M38" s="1"/>
      <c r="N38" s="2">
        <f t="shared" si="0"/>
        <v>0</v>
      </c>
      <c r="O38" s="2"/>
      <c r="P38" s="2"/>
      <c r="Q38" s="2"/>
      <c r="R38" s="2"/>
      <c r="S38" s="3"/>
      <c r="T38" s="1"/>
      <c r="U38" s="2">
        <f t="shared" si="1"/>
        <v>0</v>
      </c>
      <c r="V38" s="2"/>
      <c r="W38" s="2"/>
      <c r="X38" s="2"/>
      <c r="Y38" s="2"/>
      <c r="Z38" s="3"/>
      <c r="AA38" s="1"/>
      <c r="AB38" s="2">
        <f t="shared" si="2"/>
        <v>0</v>
      </c>
      <c r="AC38" s="2"/>
      <c r="AD38" s="2"/>
      <c r="AE38" s="2"/>
      <c r="AF38" s="2"/>
      <c r="AG38" s="3"/>
      <c r="AH38" s="1"/>
      <c r="AI38" s="2">
        <f t="shared" si="3"/>
        <v>0</v>
      </c>
      <c r="AJ38" s="2"/>
      <c r="AK38" s="2"/>
      <c r="AL38" s="2"/>
      <c r="AM38" s="2"/>
      <c r="AN38" s="3"/>
      <c r="AO38" s="1"/>
      <c r="AP38" s="2">
        <f t="shared" si="4"/>
        <v>0</v>
      </c>
      <c r="AQ38" s="2"/>
      <c r="AR38" s="2"/>
      <c r="AS38" s="2"/>
      <c r="AT38" s="2"/>
      <c r="AU38" s="3"/>
      <c r="AV38" s="1"/>
      <c r="AW38" s="2">
        <f t="shared" si="5"/>
        <v>0</v>
      </c>
      <c r="AX38" s="2"/>
      <c r="AY38" s="2"/>
      <c r="AZ38" s="2"/>
      <c r="BA38" s="2"/>
      <c r="BB38" s="3"/>
      <c r="BC38" s="1"/>
      <c r="BD38" s="2">
        <f t="shared" si="6"/>
        <v>0</v>
      </c>
      <c r="BE38" s="2"/>
      <c r="BF38" s="2"/>
      <c r="BG38" s="2"/>
      <c r="BH38" s="2"/>
      <c r="BI38" s="3"/>
      <c r="BJ38" s="1"/>
      <c r="BK38" s="2">
        <f t="shared" si="7"/>
        <v>0</v>
      </c>
      <c r="BL38" s="2"/>
      <c r="BM38" s="2"/>
      <c r="BN38" s="2"/>
      <c r="BO38" s="2"/>
      <c r="BP38" s="3"/>
      <c r="BQ38" s="1"/>
      <c r="BR38" s="2">
        <f t="shared" si="8"/>
        <v>0</v>
      </c>
      <c r="BS38" s="2"/>
      <c r="BT38" s="2"/>
      <c r="BU38" s="2"/>
      <c r="BV38" s="2"/>
      <c r="BW38" s="3"/>
    </row>
    <row r="39" spans="1:75" ht="21.15" customHeight="1" x14ac:dyDescent="0.25">
      <c r="B39" s="50"/>
      <c r="C39" s="44"/>
      <c r="D39" s="45"/>
      <c r="E39" s="46"/>
      <c r="F39" s="47"/>
      <c r="G39" s="48"/>
      <c r="H39" s="48"/>
      <c r="I39" s="48"/>
      <c r="J39" s="48"/>
      <c r="K39" s="48"/>
      <c r="L39" s="49"/>
      <c r="M39" s="1"/>
      <c r="N39" s="2">
        <f t="shared" si="0"/>
        <v>0</v>
      </c>
      <c r="O39" s="2"/>
      <c r="P39" s="2"/>
      <c r="Q39" s="2"/>
      <c r="R39" s="2"/>
      <c r="S39" s="3"/>
      <c r="T39" s="1"/>
      <c r="U39" s="2">
        <f t="shared" si="1"/>
        <v>0</v>
      </c>
      <c r="V39" s="2"/>
      <c r="W39" s="2"/>
      <c r="X39" s="2"/>
      <c r="Y39" s="2"/>
      <c r="Z39" s="3"/>
      <c r="AA39" s="1"/>
      <c r="AB39" s="2">
        <f t="shared" si="2"/>
        <v>0</v>
      </c>
      <c r="AC39" s="2"/>
      <c r="AD39" s="2"/>
      <c r="AE39" s="2"/>
      <c r="AF39" s="2"/>
      <c r="AG39" s="3"/>
      <c r="AH39" s="1"/>
      <c r="AI39" s="2">
        <f t="shared" si="3"/>
        <v>0</v>
      </c>
      <c r="AJ39" s="2"/>
      <c r="AK39" s="2"/>
      <c r="AL39" s="2"/>
      <c r="AM39" s="2"/>
      <c r="AN39" s="3"/>
      <c r="AO39" s="1"/>
      <c r="AP39" s="2">
        <f t="shared" si="4"/>
        <v>0</v>
      </c>
      <c r="AQ39" s="2"/>
      <c r="AR39" s="2"/>
      <c r="AS39" s="2"/>
      <c r="AT39" s="2"/>
      <c r="AU39" s="3"/>
      <c r="AV39" s="1"/>
      <c r="AW39" s="2">
        <f t="shared" si="5"/>
        <v>0</v>
      </c>
      <c r="AX39" s="2"/>
      <c r="AY39" s="2"/>
      <c r="AZ39" s="2"/>
      <c r="BA39" s="2"/>
      <c r="BB39" s="3"/>
      <c r="BC39" s="1"/>
      <c r="BD39" s="2">
        <f t="shared" si="6"/>
        <v>0</v>
      </c>
      <c r="BE39" s="2"/>
      <c r="BF39" s="2"/>
      <c r="BG39" s="2"/>
      <c r="BH39" s="2"/>
      <c r="BI39" s="3"/>
      <c r="BJ39" s="1"/>
      <c r="BK39" s="2">
        <f t="shared" si="7"/>
        <v>0</v>
      </c>
      <c r="BL39" s="2"/>
      <c r="BM39" s="2"/>
      <c r="BN39" s="2"/>
      <c r="BO39" s="2"/>
      <c r="BP39" s="3"/>
      <c r="BQ39" s="1"/>
      <c r="BR39" s="2">
        <f t="shared" si="8"/>
        <v>0</v>
      </c>
      <c r="BS39" s="2"/>
      <c r="BT39" s="2"/>
      <c r="BU39" s="2"/>
      <c r="BV39" s="2"/>
      <c r="BW39" s="3"/>
    </row>
    <row r="40" spans="1:75" ht="21.15" customHeight="1" thickBot="1" x14ac:dyDescent="0.3">
      <c r="B40" s="53"/>
      <c r="C40" s="54"/>
      <c r="D40" s="55"/>
      <c r="E40" s="56"/>
      <c r="F40" s="57"/>
      <c r="G40" s="58"/>
      <c r="H40" s="58"/>
      <c r="I40" s="58"/>
      <c r="J40" s="58"/>
      <c r="K40" s="58"/>
      <c r="L40" s="59"/>
      <c r="M40" s="1"/>
      <c r="N40" s="2">
        <f t="shared" si="0"/>
        <v>0</v>
      </c>
      <c r="O40" s="2"/>
      <c r="P40" s="2"/>
      <c r="Q40" s="2"/>
      <c r="R40" s="2"/>
      <c r="S40" s="3"/>
      <c r="T40" s="1"/>
      <c r="U40" s="2">
        <f t="shared" si="1"/>
        <v>0</v>
      </c>
      <c r="V40" s="2"/>
      <c r="W40" s="2"/>
      <c r="X40" s="2"/>
      <c r="Y40" s="2"/>
      <c r="Z40" s="3"/>
      <c r="AA40" s="1"/>
      <c r="AB40" s="2">
        <f t="shared" si="2"/>
        <v>0</v>
      </c>
      <c r="AC40" s="2"/>
      <c r="AD40" s="2"/>
      <c r="AE40" s="2"/>
      <c r="AF40" s="2"/>
      <c r="AG40" s="3"/>
      <c r="AH40" s="1"/>
      <c r="AI40" s="2">
        <f t="shared" si="3"/>
        <v>0</v>
      </c>
      <c r="AJ40" s="2"/>
      <c r="AK40" s="2"/>
      <c r="AL40" s="2"/>
      <c r="AM40" s="2"/>
      <c r="AN40" s="3"/>
      <c r="AO40" s="1"/>
      <c r="AP40" s="2">
        <f t="shared" si="4"/>
        <v>0</v>
      </c>
      <c r="AQ40" s="2"/>
      <c r="AR40" s="2"/>
      <c r="AS40" s="2"/>
      <c r="AT40" s="2"/>
      <c r="AU40" s="3"/>
      <c r="AV40" s="1"/>
      <c r="AW40" s="2">
        <f t="shared" si="5"/>
        <v>0</v>
      </c>
      <c r="AX40" s="2"/>
      <c r="AY40" s="2"/>
      <c r="AZ40" s="2"/>
      <c r="BA40" s="2"/>
      <c r="BB40" s="3"/>
      <c r="BC40" s="1"/>
      <c r="BD40" s="2">
        <f t="shared" si="6"/>
        <v>0</v>
      </c>
      <c r="BE40" s="2"/>
      <c r="BF40" s="2"/>
      <c r="BG40" s="2"/>
      <c r="BH40" s="2"/>
      <c r="BI40" s="3"/>
      <c r="BJ40" s="1"/>
      <c r="BK40" s="2">
        <f t="shared" si="7"/>
        <v>0</v>
      </c>
      <c r="BL40" s="2"/>
      <c r="BM40" s="2"/>
      <c r="BN40" s="2"/>
      <c r="BO40" s="2"/>
      <c r="BP40" s="3"/>
      <c r="BQ40" s="1"/>
      <c r="BR40" s="2">
        <f t="shared" si="8"/>
        <v>0</v>
      </c>
      <c r="BS40" s="2"/>
      <c r="BT40" s="2"/>
      <c r="BU40" s="2"/>
      <c r="BV40" s="2"/>
      <c r="BW40" s="3"/>
    </row>
    <row r="41" spans="1:75" ht="18.75" customHeight="1" thickBot="1" x14ac:dyDescent="0.3">
      <c r="B41" s="60"/>
      <c r="C41" s="61" t="s">
        <v>10</v>
      </c>
      <c r="D41" s="62"/>
      <c r="E41" s="63"/>
      <c r="F41" s="4"/>
      <c r="G41" s="5">
        <f>SUM(G8:G40)</f>
        <v>0</v>
      </c>
      <c r="H41" s="5"/>
      <c r="I41" s="5"/>
      <c r="J41" s="5"/>
      <c r="K41" s="5"/>
      <c r="L41" s="6"/>
      <c r="M41" s="4"/>
      <c r="N41" s="5">
        <f>SUM(N8:N40)</f>
        <v>0</v>
      </c>
      <c r="O41" s="5"/>
      <c r="P41" s="5"/>
      <c r="Q41" s="5"/>
      <c r="R41" s="5"/>
      <c r="S41" s="6"/>
      <c r="T41" s="4"/>
      <c r="U41" s="5">
        <f>SUM(U8:U40)</f>
        <v>0</v>
      </c>
      <c r="V41" s="5"/>
      <c r="W41" s="5"/>
      <c r="X41" s="5"/>
      <c r="Y41" s="5"/>
      <c r="Z41" s="6"/>
      <c r="AA41" s="4"/>
      <c r="AB41" s="5">
        <f>SUM(AB8:AB40)</f>
        <v>0</v>
      </c>
      <c r="AC41" s="5"/>
      <c r="AD41" s="5"/>
      <c r="AE41" s="5"/>
      <c r="AF41" s="5"/>
      <c r="AG41" s="6"/>
      <c r="AH41" s="4"/>
      <c r="AI41" s="5">
        <f>SUM(AI8:AI40)</f>
        <v>0</v>
      </c>
      <c r="AJ41" s="5"/>
      <c r="AK41" s="5"/>
      <c r="AL41" s="5"/>
      <c r="AM41" s="5"/>
      <c r="AN41" s="6"/>
      <c r="AO41" s="4"/>
      <c r="AP41" s="5">
        <f>SUM(AP8:AP40)</f>
        <v>0</v>
      </c>
      <c r="AQ41" s="5"/>
      <c r="AR41" s="5"/>
      <c r="AS41" s="5"/>
      <c r="AT41" s="5"/>
      <c r="AU41" s="6"/>
      <c r="AV41" s="4"/>
      <c r="AW41" s="5">
        <f>SUM(AW8:AW40)</f>
        <v>0</v>
      </c>
      <c r="AX41" s="5"/>
      <c r="AY41" s="5"/>
      <c r="AZ41" s="5"/>
      <c r="BA41" s="5"/>
      <c r="BB41" s="6"/>
      <c r="BC41" s="4"/>
      <c r="BD41" s="5">
        <f>SUM(BD8:BD40)</f>
        <v>0</v>
      </c>
      <c r="BE41" s="5"/>
      <c r="BF41" s="5"/>
      <c r="BG41" s="5"/>
      <c r="BH41" s="5"/>
      <c r="BI41" s="6"/>
      <c r="BJ41" s="4"/>
      <c r="BK41" s="5">
        <f>SUM(BK8:BK40)</f>
        <v>0</v>
      </c>
      <c r="BL41" s="5"/>
      <c r="BM41" s="5"/>
      <c r="BN41" s="5"/>
      <c r="BO41" s="5"/>
      <c r="BP41" s="6"/>
      <c r="BQ41" s="4"/>
      <c r="BR41" s="5">
        <f>SUM(BR8:BR40)</f>
        <v>0</v>
      </c>
      <c r="BS41" s="5"/>
      <c r="BT41" s="5"/>
      <c r="BU41" s="5"/>
      <c r="BV41" s="5"/>
      <c r="BW41" s="6"/>
    </row>
    <row r="42" spans="1:75" ht="24" customHeight="1" x14ac:dyDescent="0.25">
      <c r="B42" s="17"/>
      <c r="C42" s="64" t="s">
        <v>11</v>
      </c>
      <c r="D42" s="65"/>
      <c r="E42" s="29"/>
      <c r="F42" s="66"/>
      <c r="G42" s="38">
        <f>SUM(G6-G41)</f>
        <v>13369</v>
      </c>
      <c r="H42" s="38"/>
      <c r="I42" s="38"/>
      <c r="J42" s="38"/>
      <c r="K42" s="38"/>
      <c r="L42" s="67"/>
    </row>
    <row r="43" spans="1:75" ht="24" customHeight="1" thickBot="1" x14ac:dyDescent="0.3">
      <c r="B43" s="25"/>
      <c r="C43" s="68" t="s">
        <v>9</v>
      </c>
      <c r="D43" s="69"/>
      <c r="E43" s="34"/>
      <c r="F43" s="37"/>
      <c r="G43" s="39">
        <f>G7-N41</f>
        <v>0</v>
      </c>
      <c r="H43" s="39"/>
      <c r="I43" s="39"/>
      <c r="J43" s="39"/>
      <c r="K43" s="39"/>
      <c r="L43" s="70"/>
    </row>
    <row r="44" spans="1:75" ht="3.75" customHeight="1" thickBot="1" x14ac:dyDescent="0.3">
      <c r="B44" s="71"/>
      <c r="C44" s="61"/>
      <c r="D44" s="62"/>
      <c r="E44" s="63"/>
      <c r="F44" s="72"/>
      <c r="G44" s="73"/>
      <c r="H44" s="72"/>
      <c r="I44" s="72"/>
      <c r="J44" s="74"/>
      <c r="K44" s="72"/>
      <c r="L44" s="73"/>
      <c r="M44" s="248"/>
      <c r="N44" s="248"/>
      <c r="O44" s="248"/>
      <c r="P44" s="248"/>
      <c r="Q44" s="248"/>
      <c r="R44" s="248"/>
      <c r="S44" s="248"/>
      <c r="T44" s="248"/>
      <c r="U44" s="248"/>
      <c r="V44" s="248"/>
      <c r="W44" s="248"/>
      <c r="X44" s="248"/>
      <c r="Y44" s="248"/>
      <c r="Z44" s="248"/>
      <c r="AA44" s="248"/>
      <c r="AB44" s="248"/>
      <c r="AC44" s="248"/>
      <c r="AD44" s="248"/>
      <c r="AE44" s="248"/>
      <c r="AF44" s="248"/>
      <c r="AG44" s="248"/>
      <c r="AH44" s="248"/>
      <c r="AI44" s="248"/>
      <c r="AJ44" s="248"/>
      <c r="AK44" s="248"/>
      <c r="AL44" s="248"/>
      <c r="AM44" s="248"/>
      <c r="AN44" s="248"/>
      <c r="AO44" s="248"/>
      <c r="AP44" s="248"/>
      <c r="AQ44" s="248"/>
      <c r="AR44" s="248"/>
      <c r="AS44" s="248"/>
      <c r="AT44" s="248"/>
      <c r="AU44" s="248"/>
      <c r="AV44" s="248"/>
      <c r="AW44" s="248"/>
      <c r="AX44" s="248"/>
      <c r="AY44" s="248"/>
      <c r="AZ44" s="248"/>
      <c r="BA44" s="248"/>
      <c r="BB44" s="248"/>
      <c r="BC44" s="248"/>
      <c r="BD44" s="248"/>
      <c r="BE44" s="248"/>
      <c r="BF44" s="248"/>
      <c r="BG44" s="248"/>
      <c r="BH44" s="248"/>
      <c r="BI44" s="248"/>
      <c r="BJ44" s="248"/>
      <c r="BK44" s="248"/>
      <c r="BL44" s="248"/>
      <c r="BM44" s="248"/>
      <c r="BN44" s="248"/>
      <c r="BO44" s="248"/>
      <c r="BP44" s="248"/>
      <c r="BQ44" s="248"/>
      <c r="BR44" s="248"/>
      <c r="BS44" s="248"/>
      <c r="BT44" s="248"/>
      <c r="BU44" s="248"/>
      <c r="BV44" s="248"/>
      <c r="BW44" s="248"/>
    </row>
    <row r="45" spans="1:75" ht="18" customHeight="1" x14ac:dyDescent="0.25">
      <c r="B45" s="17"/>
      <c r="C45" s="64" t="s">
        <v>55</v>
      </c>
      <c r="D45" s="75" t="s">
        <v>46</v>
      </c>
      <c r="E45" s="30"/>
      <c r="F45" s="31"/>
      <c r="G45" s="76">
        <f>+AP41</f>
        <v>0</v>
      </c>
      <c r="H45" s="76"/>
      <c r="I45" s="76"/>
      <c r="J45" s="76"/>
      <c r="K45" s="76"/>
      <c r="L45" s="77"/>
    </row>
    <row r="46" spans="1:75" ht="18" customHeight="1" x14ac:dyDescent="0.25">
      <c r="B46" s="78"/>
      <c r="C46" s="79" t="s">
        <v>114</v>
      </c>
      <c r="D46" s="80" t="s">
        <v>60</v>
      </c>
      <c r="E46" s="81"/>
      <c r="F46" s="47"/>
      <c r="G46" s="82">
        <f>+AW41</f>
        <v>0</v>
      </c>
      <c r="H46" s="82"/>
      <c r="I46" s="82"/>
      <c r="J46" s="82"/>
      <c r="K46" s="82"/>
      <c r="L46" s="49"/>
    </row>
    <row r="47" spans="1:75" ht="18" customHeight="1" x14ac:dyDescent="0.25">
      <c r="B47" s="78"/>
      <c r="C47" s="79" t="s">
        <v>56</v>
      </c>
      <c r="D47" s="80" t="s">
        <v>61</v>
      </c>
      <c r="E47" s="81"/>
      <c r="F47" s="47"/>
      <c r="G47" s="82">
        <f>+BD41</f>
        <v>0</v>
      </c>
      <c r="H47" s="82"/>
      <c r="I47" s="82"/>
      <c r="J47" s="82"/>
      <c r="K47" s="82"/>
      <c r="L47" s="49"/>
    </row>
    <row r="48" spans="1:75" ht="18" customHeight="1" x14ac:dyDescent="0.25">
      <c r="B48" s="78"/>
      <c r="C48" s="79" t="s">
        <v>57</v>
      </c>
      <c r="D48" s="80" t="s">
        <v>63</v>
      </c>
      <c r="E48" s="81"/>
      <c r="F48" s="47"/>
      <c r="G48" s="82">
        <f>+BK41</f>
        <v>0</v>
      </c>
      <c r="H48" s="82"/>
      <c r="I48" s="82"/>
      <c r="J48" s="82"/>
      <c r="K48" s="82"/>
      <c r="L48" s="49"/>
    </row>
    <row r="49" spans="2:12" ht="18.600000000000001" thickBot="1" x14ac:dyDescent="0.3">
      <c r="B49" s="83"/>
      <c r="C49" s="84" t="s">
        <v>58</v>
      </c>
      <c r="D49" s="85" t="s">
        <v>62</v>
      </c>
      <c r="E49" s="86"/>
      <c r="F49" s="87"/>
      <c r="G49" s="88">
        <f>+BR41</f>
        <v>0</v>
      </c>
      <c r="H49" s="88"/>
      <c r="I49" s="88"/>
      <c r="J49" s="88"/>
      <c r="K49" s="88"/>
      <c r="L49" s="89"/>
    </row>
    <row r="50" spans="2:12" ht="15" x14ac:dyDescent="0.25">
      <c r="B50" s="476"/>
      <c r="C50" s="477"/>
      <c r="D50" s="478"/>
      <c r="E50" s="477"/>
      <c r="F50" s="477"/>
      <c r="G50" s="477"/>
      <c r="H50" s="477"/>
      <c r="I50" s="479"/>
      <c r="J50" s="479"/>
      <c r="K50" s="479"/>
      <c r="L50" s="480"/>
    </row>
    <row r="51" spans="2:12" ht="15.6" thickBot="1" x14ac:dyDescent="0.3">
      <c r="B51" s="481"/>
      <c r="C51" s="482"/>
      <c r="D51" s="483"/>
      <c r="E51" s="482"/>
      <c r="F51" s="482"/>
      <c r="G51" s="482"/>
      <c r="H51" s="482"/>
      <c r="I51" s="484"/>
      <c r="J51" s="484"/>
      <c r="K51" s="484"/>
      <c r="L51" s="485"/>
    </row>
    <row r="52" spans="2:12" ht="13.2" x14ac:dyDescent="0.25">
      <c r="B52" s="251"/>
      <c r="C52" s="243"/>
      <c r="D52" s="252"/>
      <c r="E52" s="253"/>
      <c r="F52" s="253"/>
      <c r="G52" s="253"/>
      <c r="H52" s="253"/>
      <c r="I52" s="230"/>
      <c r="J52" s="230"/>
      <c r="K52" s="230"/>
      <c r="L52" s="230"/>
    </row>
    <row r="53" spans="2:12" ht="13.2" x14ac:dyDescent="0.25">
      <c r="B53" s="251"/>
      <c r="C53" s="243"/>
      <c r="D53" s="252"/>
      <c r="E53" s="253"/>
      <c r="F53" s="253"/>
      <c r="G53" s="253"/>
      <c r="H53" s="253"/>
      <c r="I53" s="230"/>
      <c r="J53" s="230"/>
      <c r="K53" s="230"/>
      <c r="L53" s="230"/>
    </row>
    <row r="54" spans="2:12" ht="13.2" x14ac:dyDescent="0.25">
      <c r="B54" s="251"/>
      <c r="C54" s="243"/>
      <c r="D54" s="252"/>
      <c r="E54" s="253"/>
      <c r="F54" s="253"/>
      <c r="G54" s="253"/>
      <c r="H54" s="253"/>
      <c r="I54" s="230"/>
      <c r="J54" s="230"/>
      <c r="K54" s="230"/>
      <c r="L54" s="230"/>
    </row>
    <row r="55" spans="2:12" ht="13.2" x14ac:dyDescent="0.25">
      <c r="B55" s="251"/>
      <c r="C55" s="243"/>
      <c r="D55" s="252"/>
      <c r="E55" s="253"/>
      <c r="F55" s="253"/>
      <c r="G55" s="253"/>
      <c r="H55" s="253"/>
      <c r="I55" s="230"/>
      <c r="J55" s="230"/>
      <c r="K55" s="230"/>
      <c r="L55" s="230"/>
    </row>
    <row r="56" spans="2:12" ht="13.2" x14ac:dyDescent="0.25">
      <c r="B56" s="251"/>
      <c r="C56" s="243"/>
      <c r="D56" s="252"/>
      <c r="E56" s="253"/>
      <c r="F56" s="253"/>
      <c r="G56" s="253"/>
      <c r="H56" s="253"/>
      <c r="I56" s="230"/>
      <c r="J56" s="230"/>
      <c r="K56" s="230"/>
      <c r="L56" s="230"/>
    </row>
    <row r="57" spans="2:12" ht="13.2" x14ac:dyDescent="0.25">
      <c r="B57" s="251"/>
      <c r="C57" s="243"/>
      <c r="D57" s="252"/>
      <c r="E57" s="253"/>
      <c r="F57" s="253"/>
      <c r="G57" s="253"/>
      <c r="H57" s="253"/>
      <c r="I57" s="230"/>
      <c r="J57" s="230"/>
      <c r="K57" s="230"/>
      <c r="L57" s="230"/>
    </row>
    <row r="58" spans="2:12" ht="13.2" x14ac:dyDescent="0.25">
      <c r="B58" s="251"/>
      <c r="C58" s="243"/>
      <c r="D58" s="252"/>
      <c r="E58" s="253"/>
      <c r="F58" s="253"/>
      <c r="G58" s="253"/>
      <c r="H58" s="253"/>
      <c r="I58" s="230"/>
      <c r="J58" s="230"/>
      <c r="K58" s="230"/>
      <c r="L58" s="230"/>
    </row>
    <row r="59" spans="2:12" ht="13.2" x14ac:dyDescent="0.25">
      <c r="B59" s="251"/>
      <c r="C59" s="243"/>
      <c r="D59" s="252"/>
      <c r="E59" s="253"/>
      <c r="F59" s="253"/>
      <c r="G59" s="253"/>
      <c r="H59" s="253"/>
      <c r="I59" s="230"/>
      <c r="J59" s="230"/>
      <c r="K59" s="230"/>
      <c r="L59" s="230"/>
    </row>
    <row r="60" spans="2:12" ht="13.2" x14ac:dyDescent="0.25">
      <c r="B60" s="251"/>
      <c r="C60" s="243"/>
      <c r="D60" s="252"/>
      <c r="E60" s="253"/>
      <c r="F60" s="253"/>
      <c r="G60" s="253"/>
      <c r="H60" s="253"/>
      <c r="I60" s="230"/>
      <c r="J60" s="230"/>
      <c r="K60" s="230"/>
      <c r="L60" s="230"/>
    </row>
    <row r="61" spans="2:12" ht="13.2" x14ac:dyDescent="0.25">
      <c r="B61" s="251"/>
      <c r="C61" s="243"/>
      <c r="D61" s="252"/>
      <c r="E61" s="253"/>
      <c r="F61" s="253"/>
      <c r="G61" s="253"/>
      <c r="H61" s="253"/>
      <c r="I61" s="230"/>
      <c r="J61" s="230"/>
      <c r="K61" s="230"/>
      <c r="L61" s="230"/>
    </row>
    <row r="62" spans="2:12" ht="13.2" x14ac:dyDescent="0.25">
      <c r="B62" s="251"/>
      <c r="C62" s="243"/>
      <c r="D62" s="252"/>
      <c r="E62" s="253"/>
      <c r="F62" s="253"/>
      <c r="G62" s="253"/>
      <c r="H62" s="253"/>
      <c r="I62" s="230"/>
      <c r="J62" s="230"/>
      <c r="K62" s="230"/>
      <c r="L62" s="230"/>
    </row>
    <row r="63" spans="2:12" ht="13.2" x14ac:dyDescent="0.25">
      <c r="B63" s="251"/>
      <c r="C63" s="243"/>
      <c r="D63" s="252"/>
      <c r="E63" s="253"/>
      <c r="F63" s="253"/>
      <c r="G63" s="253"/>
      <c r="H63" s="253"/>
      <c r="I63" s="230"/>
      <c r="J63" s="230"/>
      <c r="K63" s="230"/>
      <c r="L63" s="230"/>
    </row>
    <row r="64" spans="2:12" ht="13.2" x14ac:dyDescent="0.25">
      <c r="B64" s="251"/>
      <c r="C64" s="243"/>
      <c r="D64" s="252"/>
      <c r="E64" s="253"/>
      <c r="F64" s="253"/>
      <c r="G64" s="253"/>
      <c r="H64" s="253"/>
      <c r="I64" s="230"/>
      <c r="J64" s="230"/>
      <c r="K64" s="230"/>
      <c r="L64" s="230"/>
    </row>
    <row r="65" spans="2:12" ht="13.2" x14ac:dyDescent="0.25">
      <c r="B65" s="251"/>
      <c r="C65" s="243"/>
      <c r="D65" s="252"/>
      <c r="E65" s="253"/>
      <c r="F65" s="253"/>
      <c r="G65" s="253"/>
      <c r="H65" s="253"/>
      <c r="I65" s="230"/>
      <c r="J65" s="230"/>
      <c r="K65" s="230"/>
      <c r="L65" s="230"/>
    </row>
    <row r="66" spans="2:12" ht="13.2" x14ac:dyDescent="0.25">
      <c r="B66" s="251"/>
      <c r="C66" s="243"/>
      <c r="D66" s="252"/>
      <c r="E66" s="253"/>
      <c r="F66" s="253"/>
      <c r="G66" s="253"/>
      <c r="H66" s="253"/>
      <c r="I66" s="230"/>
      <c r="J66" s="230"/>
      <c r="K66" s="230"/>
      <c r="L66" s="230"/>
    </row>
    <row r="67" spans="2:12" ht="13.2" x14ac:dyDescent="0.25">
      <c r="B67" s="251"/>
      <c r="C67" s="243"/>
      <c r="D67" s="252"/>
      <c r="E67" s="253"/>
      <c r="F67" s="253"/>
      <c r="G67" s="253"/>
      <c r="H67" s="253"/>
      <c r="I67" s="230"/>
      <c r="J67" s="230"/>
      <c r="K67" s="230"/>
      <c r="L67" s="230"/>
    </row>
    <row r="68" spans="2:12" ht="13.2" x14ac:dyDescent="0.25">
      <c r="B68" s="251"/>
      <c r="C68" s="243"/>
      <c r="D68" s="252"/>
      <c r="E68" s="253"/>
      <c r="F68" s="253"/>
      <c r="G68" s="253"/>
      <c r="H68" s="253"/>
      <c r="I68" s="230"/>
      <c r="J68" s="230"/>
      <c r="K68" s="230"/>
      <c r="L68" s="230"/>
    </row>
    <row r="69" spans="2:12" ht="13.2" x14ac:dyDescent="0.25">
      <c r="B69" s="251"/>
      <c r="C69" s="243"/>
      <c r="D69" s="252"/>
      <c r="E69" s="253"/>
      <c r="F69" s="253"/>
      <c r="G69" s="253"/>
      <c r="H69" s="253"/>
      <c r="I69" s="230"/>
      <c r="J69" s="230"/>
      <c r="K69" s="230"/>
      <c r="L69" s="230"/>
    </row>
    <row r="70" spans="2:12" ht="13.2" x14ac:dyDescent="0.25">
      <c r="B70" s="251"/>
      <c r="C70" s="243"/>
      <c r="D70" s="252"/>
      <c r="E70" s="253"/>
      <c r="F70" s="253"/>
      <c r="G70" s="253"/>
      <c r="H70" s="253"/>
      <c r="I70" s="230"/>
      <c r="J70" s="230"/>
      <c r="K70" s="230"/>
      <c r="L70" s="230"/>
    </row>
    <row r="71" spans="2:12" ht="13.2" x14ac:dyDescent="0.25">
      <c r="B71" s="251"/>
      <c r="C71" s="243"/>
      <c r="D71" s="252"/>
      <c r="E71" s="243"/>
      <c r="F71" s="243"/>
      <c r="G71" s="243"/>
      <c r="H71" s="243"/>
    </row>
    <row r="72" spans="2:12" ht="13.2" x14ac:dyDescent="0.25">
      <c r="B72" s="251"/>
      <c r="C72" s="243"/>
      <c r="D72" s="252"/>
      <c r="E72" s="243"/>
      <c r="F72" s="243"/>
      <c r="G72" s="243"/>
      <c r="H72" s="243"/>
    </row>
    <row r="73" spans="2:12" ht="13.2" x14ac:dyDescent="0.25">
      <c r="B73" s="251"/>
      <c r="C73" s="243"/>
      <c r="D73" s="252"/>
      <c r="E73" s="243"/>
      <c r="F73" s="243"/>
      <c r="G73" s="243"/>
      <c r="H73" s="243"/>
    </row>
    <row r="74" spans="2:12" ht="13.2" x14ac:dyDescent="0.25">
      <c r="B74" s="251"/>
      <c r="C74" s="243"/>
      <c r="D74" s="252"/>
      <c r="E74" s="243"/>
      <c r="F74" s="243"/>
      <c r="G74" s="243"/>
      <c r="H74" s="243"/>
    </row>
    <row r="75" spans="2:12" ht="13.2" x14ac:dyDescent="0.25">
      <c r="B75" s="251"/>
      <c r="C75" s="243"/>
      <c r="D75" s="252"/>
      <c r="E75" s="243"/>
      <c r="F75" s="243"/>
      <c r="G75" s="243"/>
      <c r="H75" s="243"/>
    </row>
    <row r="76" spans="2:12" ht="13.2" x14ac:dyDescent="0.25">
      <c r="B76" s="251"/>
      <c r="C76" s="243"/>
      <c r="D76" s="252"/>
      <c r="E76" s="243"/>
      <c r="F76" s="243"/>
      <c r="G76" s="243"/>
      <c r="H76" s="243"/>
    </row>
    <row r="77" spans="2:12" ht="13.2" x14ac:dyDescent="0.25">
      <c r="B77" s="251"/>
      <c r="C77" s="243"/>
      <c r="D77" s="252"/>
      <c r="E77" s="243"/>
      <c r="F77" s="243"/>
      <c r="G77" s="243"/>
      <c r="H77" s="243"/>
    </row>
    <row r="78" spans="2:12" ht="13.2" x14ac:dyDescent="0.25">
      <c r="B78" s="251"/>
      <c r="C78" s="243"/>
      <c r="D78" s="252"/>
      <c r="E78" s="243"/>
      <c r="F78" s="243"/>
      <c r="G78" s="243"/>
      <c r="H78" s="243"/>
    </row>
  </sheetData>
  <mergeCells count="84">
    <mergeCell ref="BC2:BI2"/>
    <mergeCell ref="B1:L1"/>
    <mergeCell ref="B2:C2"/>
    <mergeCell ref="D2:E2"/>
    <mergeCell ref="H2:I2"/>
    <mergeCell ref="J2:K2"/>
    <mergeCell ref="M2:S2"/>
    <mergeCell ref="S3:S5"/>
    <mergeCell ref="BJ2:BP2"/>
    <mergeCell ref="BQ2:BW2"/>
    <mergeCell ref="F3:F5"/>
    <mergeCell ref="G3:G5"/>
    <mergeCell ref="H3:H5"/>
    <mergeCell ref="I3:I5"/>
    <mergeCell ref="J3:J5"/>
    <mergeCell ref="K3:K5"/>
    <mergeCell ref="L3:L5"/>
    <mergeCell ref="M3:M5"/>
    <mergeCell ref="T2:Z2"/>
    <mergeCell ref="AA2:AG2"/>
    <mergeCell ref="AH2:AN2"/>
    <mergeCell ref="AO2:AU2"/>
    <mergeCell ref="AV2:BB2"/>
    <mergeCell ref="N3:N5"/>
    <mergeCell ref="O3:O5"/>
    <mergeCell ref="P3:P5"/>
    <mergeCell ref="Q3:Q5"/>
    <mergeCell ref="R3:R5"/>
    <mergeCell ref="AE3:AE5"/>
    <mergeCell ref="T3:T5"/>
    <mergeCell ref="U3:U5"/>
    <mergeCell ref="V3:V5"/>
    <mergeCell ref="W3:W5"/>
    <mergeCell ref="X3:X5"/>
    <mergeCell ref="Y3:Y5"/>
    <mergeCell ref="Z3:Z5"/>
    <mergeCell ref="AA3:AA5"/>
    <mergeCell ref="AB3:AB5"/>
    <mergeCell ref="AC3:AC5"/>
    <mergeCell ref="AD3:AD5"/>
    <mergeCell ref="AQ3:AQ5"/>
    <mergeCell ref="AF3:AF5"/>
    <mergeCell ref="AG3:AG5"/>
    <mergeCell ref="AH3:AH5"/>
    <mergeCell ref="AI3:AI5"/>
    <mergeCell ref="AJ3:AJ5"/>
    <mergeCell ref="AK3:AK5"/>
    <mergeCell ref="AL3:AL5"/>
    <mergeCell ref="AM3:AM5"/>
    <mergeCell ref="AN3:AN5"/>
    <mergeCell ref="AO3:AO5"/>
    <mergeCell ref="AP3:AP5"/>
    <mergeCell ref="BC3:BC5"/>
    <mergeCell ref="AR3:AR5"/>
    <mergeCell ref="AS3:AS5"/>
    <mergeCell ref="AT3:AT5"/>
    <mergeCell ref="AU3:AU5"/>
    <mergeCell ref="AV3:AV5"/>
    <mergeCell ref="AW3:AW5"/>
    <mergeCell ref="AX3:AX5"/>
    <mergeCell ref="AY3:AY5"/>
    <mergeCell ref="AZ3:AZ5"/>
    <mergeCell ref="BA3:BA5"/>
    <mergeCell ref="BB3:BB5"/>
    <mergeCell ref="BO3:BO5"/>
    <mergeCell ref="BD3:BD5"/>
    <mergeCell ref="BE3:BE5"/>
    <mergeCell ref="BF3:BF5"/>
    <mergeCell ref="BG3:BG5"/>
    <mergeCell ref="BH3:BH5"/>
    <mergeCell ref="BI3:BI5"/>
    <mergeCell ref="BJ3:BJ5"/>
    <mergeCell ref="BK3:BK5"/>
    <mergeCell ref="BL3:BL5"/>
    <mergeCell ref="BM3:BM5"/>
    <mergeCell ref="BN3:BN5"/>
    <mergeCell ref="BV3:BV5"/>
    <mergeCell ref="BW3:BW5"/>
    <mergeCell ref="BP3:BP5"/>
    <mergeCell ref="BQ3:BQ5"/>
    <mergeCell ref="BR3:BR5"/>
    <mergeCell ref="BS3:BS5"/>
    <mergeCell ref="BT3:BT5"/>
    <mergeCell ref="BU3:BU5"/>
  </mergeCells>
  <conditionalFormatting sqref="E10">
    <cfRule type="cellIs" dxfId="9" priority="1" operator="equal">
      <formula>"N"</formula>
    </cfRule>
    <cfRule type="cellIs" dxfId="8" priority="2" operator="equal">
      <formula>"ACQ"</formula>
    </cfRule>
  </conditionalFormatting>
  <conditionalFormatting sqref="N8:N41 U8:U41 AB8:AB41 AI8:AI41 AP8:AP41 AW8:AW41 BD8:BD41 BK8:BK41 BR8:BR41">
    <cfRule type="cellIs" dxfId="7" priority="7" operator="equal">
      <formula>0</formula>
    </cfRule>
  </conditionalFormatting>
  <pageMargins left="0.9055118110236221" right="0.31496062992125984" top="0.35433070866141736" bottom="0.35433070866141736" header="0.31496062992125984" footer="0.31496062992125984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0"/>
  <dimension ref="N5:V74"/>
  <sheetViews>
    <sheetView topLeftCell="N1" zoomScale="115" zoomScaleNormal="115" workbookViewId="0">
      <selection activeCell="S6" sqref="S6"/>
    </sheetView>
  </sheetViews>
  <sheetFormatPr baseColWidth="10" defaultColWidth="11.33203125" defaultRowHeight="25.2" customHeight="1" x14ac:dyDescent="0.25"/>
  <cols>
    <col min="1" max="13" width="11.33203125" style="247"/>
    <col min="14" max="14" width="6.6640625" style="248" customWidth="1"/>
    <col min="15" max="15" width="4.6640625" style="249" customWidth="1"/>
    <col min="16" max="16" width="35.6640625" style="247" customWidth="1"/>
    <col min="17" max="17" width="2.6640625" style="250" customWidth="1"/>
    <col min="18" max="18" width="5.88671875" style="248" customWidth="1"/>
    <col min="19" max="19" width="19.5546875" style="248" customWidth="1"/>
    <col min="20" max="20" width="13.44140625" style="248" customWidth="1"/>
    <col min="21" max="21" width="13.88671875" style="248" customWidth="1"/>
    <col min="22" max="16384" width="11.33203125" style="247"/>
  </cols>
  <sheetData>
    <row r="5" spans="14:22" ht="24.75" customHeight="1" x14ac:dyDescent="0.25">
      <c r="N5" s="7"/>
      <c r="O5" s="537" t="s">
        <v>102</v>
      </c>
      <c r="P5" s="538"/>
      <c r="Q5" s="538"/>
      <c r="R5" s="538"/>
      <c r="S5" s="538"/>
      <c r="T5" s="538"/>
      <c r="U5" s="538"/>
      <c r="V5" s="10"/>
    </row>
    <row r="6" spans="14:22" ht="50.25" customHeight="1" thickBot="1" x14ac:dyDescent="0.3">
      <c r="N6" s="7"/>
      <c r="O6" s="539" t="s">
        <v>1</v>
      </c>
      <c r="P6" s="540"/>
      <c r="Q6" s="541" t="s">
        <v>2</v>
      </c>
      <c r="R6" s="540"/>
      <c r="S6" s="474" t="s">
        <v>237</v>
      </c>
      <c r="T6" s="8">
        <v>2025</v>
      </c>
      <c r="U6" s="101" t="s">
        <v>143</v>
      </c>
      <c r="V6" s="10"/>
    </row>
    <row r="7" spans="14:22" s="243" customFormat="1" ht="16.5" customHeight="1" x14ac:dyDescent="0.25">
      <c r="N7" s="13"/>
      <c r="O7" s="17"/>
      <c r="P7" s="18" t="s">
        <v>48</v>
      </c>
      <c r="Q7" s="19"/>
      <c r="R7" s="20" t="s">
        <v>13</v>
      </c>
      <c r="S7" s="552" t="s">
        <v>144</v>
      </c>
      <c r="T7" s="552" t="s">
        <v>95</v>
      </c>
      <c r="U7" s="549" t="s">
        <v>93</v>
      </c>
      <c r="V7" s="11"/>
    </row>
    <row r="8" spans="14:22" s="243" customFormat="1" ht="16.5" customHeight="1" x14ac:dyDescent="0.25">
      <c r="N8" s="13"/>
      <c r="O8" s="21"/>
      <c r="P8" s="22" t="s">
        <v>104</v>
      </c>
      <c r="Q8" s="23" t="s">
        <v>43</v>
      </c>
      <c r="R8" s="24" t="s">
        <v>14</v>
      </c>
      <c r="S8" s="553"/>
      <c r="T8" s="553"/>
      <c r="U8" s="550"/>
      <c r="V8" s="11"/>
    </row>
    <row r="9" spans="14:22" s="243" customFormat="1" ht="29.4" customHeight="1" thickBot="1" x14ac:dyDescent="0.3">
      <c r="N9" s="13"/>
      <c r="O9" s="25"/>
      <c r="P9" s="26" t="s">
        <v>105</v>
      </c>
      <c r="Q9" s="27" t="s">
        <v>46</v>
      </c>
      <c r="R9" s="28" t="s">
        <v>12</v>
      </c>
      <c r="S9" s="554"/>
      <c r="T9" s="554"/>
      <c r="U9" s="551"/>
      <c r="V9" s="11"/>
    </row>
    <row r="10" spans="14:22" s="243" customFormat="1" ht="2.4" hidden="1" customHeight="1" thickBot="1" x14ac:dyDescent="0.3">
      <c r="N10" s="13"/>
      <c r="O10" s="17"/>
      <c r="P10" s="29"/>
      <c r="Q10" s="19"/>
      <c r="R10" s="30" t="s">
        <v>65</v>
      </c>
      <c r="S10" s="102"/>
      <c r="T10" s="103"/>
      <c r="U10" s="76"/>
      <c r="V10" s="11"/>
    </row>
    <row r="11" spans="14:22" s="243" customFormat="1" ht="20.399999999999999" hidden="1" customHeight="1" thickBot="1" x14ac:dyDescent="0.3">
      <c r="N11" s="13"/>
      <c r="O11" s="25"/>
      <c r="P11" s="34"/>
      <c r="Q11" s="35"/>
      <c r="R11" s="36"/>
      <c r="S11" s="104"/>
      <c r="T11" s="105"/>
      <c r="U11" s="106"/>
      <c r="V11" s="11"/>
    </row>
    <row r="12" spans="14:22" s="229" customFormat="1" ht="21.15" customHeight="1" x14ac:dyDescent="0.25">
      <c r="N12" s="16"/>
      <c r="O12" s="41"/>
      <c r="P12" s="44"/>
      <c r="Q12" s="45"/>
      <c r="R12" s="409"/>
      <c r="S12" s="91"/>
      <c r="T12" s="107"/>
      <c r="U12" s="407"/>
      <c r="V12" s="12"/>
    </row>
    <row r="13" spans="14:22" ht="21.15" customHeight="1" x14ac:dyDescent="0.25">
      <c r="N13" s="7"/>
      <c r="O13" s="41"/>
      <c r="P13" s="44"/>
      <c r="Q13" s="45"/>
      <c r="R13" s="46"/>
      <c r="S13" s="91"/>
      <c r="T13" s="107"/>
      <c r="U13" s="407"/>
      <c r="V13" s="10"/>
    </row>
    <row r="14" spans="14:22" ht="21.15" customHeight="1" x14ac:dyDescent="0.25">
      <c r="N14" s="7"/>
      <c r="O14" s="41"/>
      <c r="P14" s="44"/>
      <c r="Q14" s="45"/>
      <c r="R14" s="46"/>
      <c r="S14" s="91"/>
      <c r="T14" s="107"/>
      <c r="U14" s="407"/>
      <c r="V14" s="10"/>
    </row>
    <row r="15" spans="14:22" ht="21.15" customHeight="1" x14ac:dyDescent="0.25">
      <c r="N15" s="7"/>
      <c r="O15" s="41"/>
      <c r="P15" s="44"/>
      <c r="Q15" s="45"/>
      <c r="R15" s="46"/>
      <c r="S15" s="91"/>
      <c r="T15" s="107"/>
      <c r="U15" s="407"/>
      <c r="V15" s="10"/>
    </row>
    <row r="16" spans="14:22" ht="21.15" customHeight="1" x14ac:dyDescent="0.25">
      <c r="N16" s="7"/>
      <c r="O16" s="41"/>
      <c r="P16" s="44"/>
      <c r="Q16" s="45"/>
      <c r="R16" s="46"/>
      <c r="S16" s="91"/>
      <c r="T16" s="107"/>
      <c r="U16" s="407"/>
      <c r="V16" s="10"/>
    </row>
    <row r="17" spans="14:22" ht="21.15" customHeight="1" x14ac:dyDescent="0.25">
      <c r="N17" s="7"/>
      <c r="O17" s="50"/>
      <c r="P17" s="51"/>
      <c r="Q17" s="52"/>
      <c r="R17" s="46"/>
      <c r="S17" s="91"/>
      <c r="T17" s="107"/>
      <c r="U17" s="407"/>
      <c r="V17" s="10"/>
    </row>
    <row r="18" spans="14:22" ht="21.15" customHeight="1" x14ac:dyDescent="0.25">
      <c r="N18" s="7"/>
      <c r="O18" s="50"/>
      <c r="P18" s="44"/>
      <c r="Q18" s="45"/>
      <c r="R18" s="46"/>
      <c r="S18" s="91"/>
      <c r="T18" s="107"/>
      <c r="U18" s="407"/>
      <c r="V18" s="10"/>
    </row>
    <row r="19" spans="14:22" ht="21.15" customHeight="1" x14ac:dyDescent="0.25">
      <c r="N19" s="7"/>
      <c r="O19" s="50"/>
      <c r="P19" s="44"/>
      <c r="Q19" s="45"/>
      <c r="R19" s="46"/>
      <c r="S19" s="91"/>
      <c r="T19" s="107"/>
      <c r="U19" s="407"/>
      <c r="V19" s="10"/>
    </row>
    <row r="20" spans="14:22" ht="21.15" customHeight="1" x14ac:dyDescent="0.25">
      <c r="N20" s="7"/>
      <c r="O20" s="50"/>
      <c r="P20" s="44"/>
      <c r="Q20" s="45"/>
      <c r="R20" s="46"/>
      <c r="S20" s="91"/>
      <c r="T20" s="107"/>
      <c r="U20" s="407"/>
      <c r="V20" s="10"/>
    </row>
    <row r="21" spans="14:22" ht="21.15" customHeight="1" x14ac:dyDescent="0.25">
      <c r="N21" s="7"/>
      <c r="O21" s="50"/>
      <c r="P21" s="44"/>
      <c r="Q21" s="45"/>
      <c r="R21" s="46"/>
      <c r="S21" s="91"/>
      <c r="T21" s="107"/>
      <c r="U21" s="407"/>
      <c r="V21" s="10"/>
    </row>
    <row r="22" spans="14:22" ht="21.15" customHeight="1" x14ac:dyDescent="0.25">
      <c r="N22" s="7"/>
      <c r="O22" s="50"/>
      <c r="P22" s="44"/>
      <c r="Q22" s="45"/>
      <c r="R22" s="46"/>
      <c r="S22" s="91"/>
      <c r="T22" s="107"/>
      <c r="U22" s="48"/>
      <c r="V22" s="10"/>
    </row>
    <row r="23" spans="14:22" ht="21.15" customHeight="1" x14ac:dyDescent="0.25">
      <c r="N23" s="7"/>
      <c r="O23" s="50"/>
      <c r="P23" s="44"/>
      <c r="Q23" s="45"/>
      <c r="R23" s="46"/>
      <c r="S23" s="91"/>
      <c r="T23" s="107"/>
      <c r="U23" s="48"/>
      <c r="V23" s="10"/>
    </row>
    <row r="24" spans="14:22" ht="21.15" customHeight="1" x14ac:dyDescent="0.25">
      <c r="N24" s="7"/>
      <c r="O24" s="50"/>
      <c r="P24" s="44"/>
      <c r="Q24" s="45"/>
      <c r="R24" s="46"/>
      <c r="S24" s="91"/>
      <c r="T24" s="107"/>
      <c r="U24" s="48"/>
      <c r="V24" s="10"/>
    </row>
    <row r="25" spans="14:22" ht="21.15" customHeight="1" x14ac:dyDescent="0.25">
      <c r="N25" s="7"/>
      <c r="O25" s="50"/>
      <c r="P25" s="51"/>
      <c r="Q25" s="52"/>
      <c r="R25" s="46"/>
      <c r="S25" s="91"/>
      <c r="T25" s="107"/>
      <c r="U25" s="48"/>
      <c r="V25" s="10"/>
    </row>
    <row r="26" spans="14:22" ht="21.15" customHeight="1" x14ac:dyDescent="0.25">
      <c r="N26" s="7"/>
      <c r="O26" s="50"/>
      <c r="P26" s="44"/>
      <c r="Q26" s="45"/>
      <c r="R26" s="46"/>
      <c r="S26" s="91"/>
      <c r="T26" s="107"/>
      <c r="U26" s="48"/>
      <c r="V26" s="10"/>
    </row>
    <row r="27" spans="14:22" ht="21.15" customHeight="1" x14ac:dyDescent="0.25">
      <c r="N27" s="7"/>
      <c r="O27" s="50"/>
      <c r="P27" s="44"/>
      <c r="Q27" s="45"/>
      <c r="R27" s="46"/>
      <c r="S27" s="91"/>
      <c r="T27" s="107"/>
      <c r="U27" s="48"/>
      <c r="V27" s="10"/>
    </row>
    <row r="28" spans="14:22" ht="21.15" customHeight="1" x14ac:dyDescent="0.25">
      <c r="N28" s="7"/>
      <c r="O28" s="50"/>
      <c r="P28" s="44"/>
      <c r="Q28" s="45"/>
      <c r="R28" s="46"/>
      <c r="S28" s="91"/>
      <c r="T28" s="107"/>
      <c r="U28" s="48"/>
      <c r="V28" s="10"/>
    </row>
    <row r="29" spans="14:22" ht="21.15" customHeight="1" x14ac:dyDescent="0.25">
      <c r="N29" s="7"/>
      <c r="O29" s="50"/>
      <c r="P29" s="44"/>
      <c r="Q29" s="45"/>
      <c r="R29" s="46"/>
      <c r="S29" s="91"/>
      <c r="T29" s="107"/>
      <c r="U29" s="48"/>
      <c r="V29" s="10"/>
    </row>
    <row r="30" spans="14:22" ht="21.15" customHeight="1" x14ac:dyDescent="0.25">
      <c r="N30" s="7"/>
      <c r="O30" s="50"/>
      <c r="P30" s="44"/>
      <c r="Q30" s="45"/>
      <c r="R30" s="46"/>
      <c r="S30" s="91"/>
      <c r="T30" s="107"/>
      <c r="U30" s="48"/>
      <c r="V30" s="10"/>
    </row>
    <row r="31" spans="14:22" ht="21.15" customHeight="1" x14ac:dyDescent="0.25">
      <c r="N31" s="7"/>
      <c r="O31" s="50"/>
      <c r="P31" s="44"/>
      <c r="Q31" s="45"/>
      <c r="R31" s="46"/>
      <c r="S31" s="91"/>
      <c r="T31" s="107"/>
      <c r="U31" s="48"/>
      <c r="V31" s="10"/>
    </row>
    <row r="32" spans="14:22" ht="21.15" customHeight="1" x14ac:dyDescent="0.25">
      <c r="N32" s="7"/>
      <c r="O32" s="50"/>
      <c r="P32" s="44"/>
      <c r="Q32" s="45"/>
      <c r="R32" s="46"/>
      <c r="S32" s="91"/>
      <c r="T32" s="107"/>
      <c r="U32" s="48"/>
      <c r="V32" s="10"/>
    </row>
    <row r="33" spans="14:22" ht="21.15" customHeight="1" x14ac:dyDescent="0.25">
      <c r="N33" s="7"/>
      <c r="O33" s="50"/>
      <c r="P33" s="44"/>
      <c r="Q33" s="45"/>
      <c r="R33" s="46"/>
      <c r="S33" s="91"/>
      <c r="T33" s="107"/>
      <c r="U33" s="48"/>
      <c r="V33" s="10"/>
    </row>
    <row r="34" spans="14:22" ht="21.15" customHeight="1" x14ac:dyDescent="0.25">
      <c r="N34" s="7"/>
      <c r="O34" s="50"/>
      <c r="P34" s="44"/>
      <c r="Q34" s="45"/>
      <c r="R34" s="46"/>
      <c r="S34" s="91"/>
      <c r="T34" s="107"/>
      <c r="U34" s="48"/>
      <c r="V34" s="10"/>
    </row>
    <row r="35" spans="14:22" ht="21.15" customHeight="1" x14ac:dyDescent="0.25">
      <c r="N35" s="7"/>
      <c r="O35" s="50"/>
      <c r="P35" s="44"/>
      <c r="Q35" s="45"/>
      <c r="R35" s="46"/>
      <c r="S35" s="91"/>
      <c r="T35" s="107"/>
      <c r="U35" s="48"/>
      <c r="V35" s="10"/>
    </row>
    <row r="36" spans="14:22" ht="21.15" customHeight="1" thickBot="1" x14ac:dyDescent="0.3">
      <c r="N36" s="7"/>
      <c r="O36" s="53"/>
      <c r="P36" s="54"/>
      <c r="Q36" s="55"/>
      <c r="R36" s="56"/>
      <c r="S36" s="108"/>
      <c r="T36" s="109"/>
      <c r="U36" s="58"/>
      <c r="V36" s="10"/>
    </row>
    <row r="37" spans="14:22" ht="18.75" customHeight="1" thickBot="1" x14ac:dyDescent="0.3">
      <c r="N37" s="7"/>
      <c r="O37" s="60"/>
      <c r="P37" s="61" t="s">
        <v>216</v>
      </c>
      <c r="Q37" s="62"/>
      <c r="R37" s="63"/>
      <c r="S37" s="63"/>
      <c r="T37" s="63"/>
      <c r="U37" s="464">
        <f>U14</f>
        <v>0</v>
      </c>
      <c r="V37" s="10"/>
    </row>
    <row r="38" spans="14:22" ht="24" customHeight="1" x14ac:dyDescent="0.25">
      <c r="N38" s="7"/>
      <c r="O38" s="17"/>
      <c r="P38" s="64"/>
      <c r="Q38" s="65"/>
      <c r="R38" s="29"/>
      <c r="S38" s="8"/>
      <c r="T38" s="8"/>
      <c r="U38" s="38"/>
      <c r="V38" s="10"/>
    </row>
    <row r="39" spans="14:22" ht="24" customHeight="1" thickBot="1" x14ac:dyDescent="0.3">
      <c r="N39" s="7"/>
      <c r="O39" s="25"/>
      <c r="P39" s="68"/>
      <c r="Q39" s="69"/>
      <c r="R39" s="34"/>
      <c r="S39" s="34"/>
      <c r="T39" s="34"/>
      <c r="U39" s="39"/>
      <c r="V39" s="10"/>
    </row>
    <row r="40" spans="14:22" ht="3.75" customHeight="1" thickBot="1" x14ac:dyDescent="0.3">
      <c r="N40" s="7"/>
      <c r="O40" s="71"/>
      <c r="P40" s="61"/>
      <c r="Q40" s="62"/>
      <c r="R40" s="63"/>
      <c r="S40" s="34"/>
      <c r="T40" s="34"/>
      <c r="U40" s="73"/>
      <c r="V40" s="10"/>
    </row>
    <row r="41" spans="14:22" ht="18" customHeight="1" x14ac:dyDescent="0.25">
      <c r="N41" s="7"/>
      <c r="O41" s="17"/>
      <c r="P41" s="64"/>
      <c r="Q41" s="75"/>
      <c r="R41" s="30"/>
      <c r="S41" s="102"/>
      <c r="T41" s="102"/>
      <c r="U41" s="76"/>
      <c r="V41" s="10"/>
    </row>
    <row r="42" spans="14:22" ht="18" customHeight="1" x14ac:dyDescent="0.25">
      <c r="N42" s="7"/>
      <c r="O42" s="78"/>
      <c r="P42" s="79"/>
      <c r="Q42" s="80"/>
      <c r="R42" s="81"/>
      <c r="S42" s="92"/>
      <c r="T42" s="92"/>
      <c r="U42" s="82"/>
      <c r="V42" s="10"/>
    </row>
    <row r="43" spans="14:22" ht="18" customHeight="1" x14ac:dyDescent="0.25">
      <c r="N43" s="7"/>
      <c r="O43" s="78"/>
      <c r="P43" s="79"/>
      <c r="Q43" s="80"/>
      <c r="R43" s="81"/>
      <c r="S43" s="92"/>
      <c r="T43" s="92"/>
      <c r="U43" s="82"/>
      <c r="V43" s="10"/>
    </row>
    <row r="44" spans="14:22" ht="18" customHeight="1" x14ac:dyDescent="0.25">
      <c r="N44" s="7"/>
      <c r="O44" s="78"/>
      <c r="P44" s="79"/>
      <c r="Q44" s="80"/>
      <c r="R44" s="81"/>
      <c r="S44" s="92"/>
      <c r="T44" s="92"/>
      <c r="U44" s="82"/>
      <c r="V44" s="10"/>
    </row>
    <row r="45" spans="14:22" ht="18.600000000000001" thickBot="1" x14ac:dyDescent="0.3">
      <c r="N45" s="7"/>
      <c r="O45" s="83"/>
      <c r="P45" s="84"/>
      <c r="Q45" s="85"/>
      <c r="R45" s="86"/>
      <c r="S45" s="93"/>
      <c r="T45" s="93"/>
      <c r="U45" s="88"/>
      <c r="V45" s="10"/>
    </row>
    <row r="46" spans="14:22" ht="13.2" x14ac:dyDescent="0.25">
      <c r="N46" s="7"/>
      <c r="O46" s="13"/>
      <c r="P46" s="11"/>
      <c r="Q46" s="14"/>
      <c r="R46" s="11"/>
      <c r="S46" s="11"/>
      <c r="T46" s="11"/>
      <c r="U46" s="11"/>
      <c r="V46" s="10"/>
    </row>
    <row r="47" spans="14:22" ht="13.2" x14ac:dyDescent="0.25">
      <c r="N47" s="7"/>
      <c r="O47" s="13"/>
      <c r="P47" s="11"/>
      <c r="Q47" s="14"/>
      <c r="R47" s="15"/>
      <c r="S47" s="15"/>
      <c r="T47" s="15"/>
      <c r="U47" s="15"/>
      <c r="V47" s="10"/>
    </row>
    <row r="48" spans="14:22" ht="13.2" x14ac:dyDescent="0.25">
      <c r="N48" s="7"/>
      <c r="O48" s="13"/>
      <c r="P48" s="11"/>
      <c r="Q48" s="14"/>
      <c r="R48" s="15"/>
      <c r="S48" s="15"/>
      <c r="T48" s="15"/>
      <c r="U48" s="15"/>
      <c r="V48" s="10"/>
    </row>
    <row r="49" spans="15:21" ht="13.2" x14ac:dyDescent="0.25">
      <c r="O49" s="251"/>
      <c r="P49" s="243"/>
      <c r="Q49" s="252"/>
      <c r="R49" s="253"/>
      <c r="S49" s="253"/>
      <c r="T49" s="253"/>
      <c r="U49" s="253"/>
    </row>
    <row r="50" spans="15:21" ht="13.2" x14ac:dyDescent="0.25">
      <c r="O50" s="251"/>
      <c r="P50" s="243"/>
      <c r="Q50" s="252"/>
      <c r="R50" s="253"/>
      <c r="S50" s="253"/>
      <c r="T50" s="253"/>
      <c r="U50" s="253"/>
    </row>
    <row r="51" spans="15:21" ht="13.2" x14ac:dyDescent="0.25">
      <c r="O51" s="251"/>
      <c r="P51" s="243"/>
      <c r="Q51" s="252"/>
      <c r="R51" s="253"/>
      <c r="S51" s="253"/>
      <c r="T51" s="253"/>
      <c r="U51" s="253"/>
    </row>
    <row r="52" spans="15:21" ht="13.2" x14ac:dyDescent="0.25">
      <c r="O52" s="251"/>
      <c r="P52" s="243"/>
      <c r="Q52" s="252"/>
      <c r="R52" s="253"/>
      <c r="S52" s="253"/>
      <c r="T52" s="253"/>
      <c r="U52" s="253"/>
    </row>
    <row r="53" spans="15:21" ht="13.2" x14ac:dyDescent="0.25">
      <c r="O53" s="251"/>
      <c r="P53" s="243"/>
      <c r="Q53" s="252"/>
      <c r="R53" s="253"/>
      <c r="S53" s="253"/>
      <c r="T53" s="253"/>
      <c r="U53" s="253"/>
    </row>
    <row r="54" spans="15:21" ht="13.2" x14ac:dyDescent="0.25">
      <c r="O54" s="251"/>
      <c r="P54" s="243"/>
      <c r="Q54" s="252"/>
      <c r="R54" s="253"/>
      <c r="S54" s="253"/>
      <c r="T54" s="253"/>
      <c r="U54" s="253"/>
    </row>
    <row r="55" spans="15:21" ht="13.2" x14ac:dyDescent="0.25">
      <c r="O55" s="251"/>
      <c r="P55" s="243"/>
      <c r="Q55" s="252"/>
      <c r="R55" s="253"/>
      <c r="S55" s="253"/>
      <c r="T55" s="253"/>
      <c r="U55" s="253"/>
    </row>
    <row r="56" spans="15:21" ht="13.2" x14ac:dyDescent="0.25">
      <c r="O56" s="251"/>
      <c r="P56" s="243"/>
      <c r="Q56" s="252"/>
      <c r="R56" s="253"/>
      <c r="S56" s="253"/>
      <c r="T56" s="253"/>
      <c r="U56" s="253"/>
    </row>
    <row r="57" spans="15:21" ht="13.2" x14ac:dyDescent="0.25">
      <c r="O57" s="251"/>
      <c r="P57" s="243"/>
      <c r="Q57" s="252"/>
      <c r="R57" s="253"/>
      <c r="S57" s="253"/>
      <c r="T57" s="253"/>
      <c r="U57" s="253"/>
    </row>
    <row r="58" spans="15:21" ht="13.2" x14ac:dyDescent="0.25">
      <c r="O58" s="251"/>
      <c r="P58" s="243"/>
      <c r="Q58" s="252"/>
      <c r="R58" s="253"/>
      <c r="S58" s="253"/>
      <c r="T58" s="253"/>
      <c r="U58" s="253"/>
    </row>
    <row r="59" spans="15:21" ht="13.2" x14ac:dyDescent="0.25">
      <c r="O59" s="251"/>
      <c r="P59" s="243"/>
      <c r="Q59" s="252"/>
      <c r="R59" s="253"/>
      <c r="S59" s="253"/>
      <c r="T59" s="253"/>
      <c r="U59" s="253"/>
    </row>
    <row r="60" spans="15:21" ht="13.2" x14ac:dyDescent="0.25">
      <c r="O60" s="251"/>
      <c r="P60" s="243"/>
      <c r="Q60" s="252"/>
      <c r="R60" s="253"/>
      <c r="S60" s="253"/>
      <c r="T60" s="253"/>
      <c r="U60" s="253"/>
    </row>
    <row r="61" spans="15:21" ht="13.2" x14ac:dyDescent="0.25">
      <c r="O61" s="251"/>
      <c r="P61" s="243"/>
      <c r="Q61" s="252"/>
      <c r="R61" s="253"/>
      <c r="S61" s="253"/>
      <c r="T61" s="253"/>
      <c r="U61" s="253"/>
    </row>
    <row r="62" spans="15:21" ht="13.2" x14ac:dyDescent="0.25">
      <c r="O62" s="251"/>
      <c r="P62" s="243"/>
      <c r="Q62" s="252"/>
      <c r="R62" s="253"/>
      <c r="S62" s="253"/>
      <c r="T62" s="253"/>
      <c r="U62" s="253"/>
    </row>
    <row r="63" spans="15:21" ht="13.2" x14ac:dyDescent="0.25">
      <c r="O63" s="251"/>
      <c r="P63" s="243"/>
      <c r="Q63" s="252"/>
      <c r="R63" s="253"/>
      <c r="S63" s="253"/>
      <c r="T63" s="253"/>
      <c r="U63" s="253"/>
    </row>
    <row r="64" spans="15:21" ht="13.2" x14ac:dyDescent="0.25">
      <c r="O64" s="251"/>
      <c r="P64" s="243"/>
      <c r="Q64" s="252"/>
      <c r="R64" s="253"/>
      <c r="S64" s="253"/>
      <c r="T64" s="253"/>
      <c r="U64" s="253"/>
    </row>
    <row r="65" spans="15:21" ht="13.2" x14ac:dyDescent="0.25">
      <c r="O65" s="251"/>
      <c r="P65" s="243"/>
      <c r="Q65" s="252"/>
      <c r="R65" s="253"/>
      <c r="S65" s="253"/>
      <c r="T65" s="253"/>
      <c r="U65" s="253"/>
    </row>
    <row r="66" spans="15:21" ht="13.2" x14ac:dyDescent="0.25">
      <c r="O66" s="251"/>
      <c r="P66" s="243"/>
      <c r="Q66" s="252"/>
      <c r="R66" s="253"/>
      <c r="S66" s="253"/>
      <c r="T66" s="253"/>
      <c r="U66" s="253"/>
    </row>
    <row r="67" spans="15:21" ht="13.2" x14ac:dyDescent="0.25">
      <c r="O67" s="251"/>
      <c r="P67" s="243"/>
      <c r="Q67" s="252"/>
      <c r="R67" s="243"/>
      <c r="S67" s="243"/>
      <c r="T67" s="243"/>
      <c r="U67" s="243"/>
    </row>
    <row r="68" spans="15:21" ht="13.2" x14ac:dyDescent="0.25">
      <c r="O68" s="251"/>
      <c r="P68" s="243"/>
      <c r="Q68" s="252"/>
      <c r="R68" s="243"/>
      <c r="S68" s="243"/>
      <c r="T68" s="243"/>
      <c r="U68" s="243"/>
    </row>
    <row r="69" spans="15:21" ht="13.2" x14ac:dyDescent="0.25">
      <c r="O69" s="251"/>
      <c r="P69" s="243"/>
      <c r="Q69" s="252"/>
      <c r="R69" s="243"/>
      <c r="S69" s="243"/>
      <c r="T69" s="243"/>
      <c r="U69" s="243"/>
    </row>
    <row r="70" spans="15:21" ht="13.2" x14ac:dyDescent="0.25">
      <c r="O70" s="251"/>
      <c r="P70" s="243"/>
      <c r="Q70" s="252"/>
      <c r="R70" s="243"/>
      <c r="S70" s="243"/>
      <c r="T70" s="243"/>
      <c r="U70" s="243"/>
    </row>
    <row r="71" spans="15:21" ht="13.2" x14ac:dyDescent="0.25">
      <c r="O71" s="251"/>
      <c r="P71" s="243"/>
      <c r="Q71" s="252"/>
      <c r="R71" s="243"/>
      <c r="S71" s="243"/>
      <c r="T71" s="243"/>
      <c r="U71" s="243"/>
    </row>
    <row r="72" spans="15:21" ht="13.2" x14ac:dyDescent="0.25">
      <c r="O72" s="251"/>
      <c r="P72" s="243"/>
      <c r="Q72" s="252"/>
      <c r="R72" s="243"/>
      <c r="S72" s="243"/>
      <c r="T72" s="243"/>
      <c r="U72" s="243"/>
    </row>
    <row r="73" spans="15:21" ht="13.2" x14ac:dyDescent="0.25">
      <c r="O73" s="251"/>
      <c r="P73" s="243"/>
      <c r="Q73" s="252"/>
      <c r="R73" s="243"/>
      <c r="S73" s="243"/>
      <c r="T73" s="243"/>
      <c r="U73" s="243"/>
    </row>
    <row r="74" spans="15:21" ht="13.2" x14ac:dyDescent="0.25">
      <c r="O74" s="251"/>
      <c r="P74" s="243"/>
      <c r="Q74" s="252"/>
      <c r="R74" s="243"/>
      <c r="S74" s="243"/>
      <c r="T74" s="243"/>
      <c r="U74" s="243"/>
    </row>
  </sheetData>
  <mergeCells count="6">
    <mergeCell ref="U7:U9"/>
    <mergeCell ref="S7:S9"/>
    <mergeCell ref="T7:T9"/>
    <mergeCell ref="O5:U5"/>
    <mergeCell ref="O6:P6"/>
    <mergeCell ref="Q6:R6"/>
  </mergeCells>
  <pageMargins left="0.19685039370078741" right="0.19685039370078741" top="0.23622047244094491" bottom="0.15748031496062992" header="0.19685039370078741" footer="0.15748031496062992"/>
  <pageSetup paperSize="9" scale="95" orientation="portrait" r:id="rId1"/>
  <drawing r:id="rId2"/>
  <legacyDrawing r:id="rId3"/>
  <controls>
    <mc:AlternateContent xmlns:mc="http://schemas.openxmlformats.org/markup-compatibility/2006">
      <mc:Choice Requires="x14">
        <control shapeId="110593" r:id="rId4" name="CommandButton1">
          <controlPr autoLine="0" r:id="rId5">
            <anchor moveWithCells="1">
              <from>
                <xdr:col>10</xdr:col>
                <xdr:colOff>152400</xdr:colOff>
                <xdr:row>5</xdr:row>
                <xdr:rowOff>190500</xdr:rowOff>
              </from>
              <to>
                <xdr:col>12</xdr:col>
                <xdr:colOff>38100</xdr:colOff>
                <xdr:row>7</xdr:row>
                <xdr:rowOff>30480</xdr:rowOff>
              </to>
            </anchor>
          </controlPr>
        </control>
      </mc:Choice>
      <mc:Fallback>
        <control shapeId="110593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J7:Z59"/>
  <sheetViews>
    <sheetView topLeftCell="J1" zoomScale="70" zoomScaleNormal="70" zoomScaleSheetLayoutView="50" workbookViewId="0">
      <selection activeCell="N8" sqref="N8:O8"/>
    </sheetView>
  </sheetViews>
  <sheetFormatPr baseColWidth="10" defaultColWidth="11.33203125" defaultRowHeight="25.2" customHeight="1" x14ac:dyDescent="0.25"/>
  <cols>
    <col min="1" max="9" width="0" style="242" hidden="1" customWidth="1"/>
    <col min="10" max="10" width="2.88671875" style="245" customWidth="1"/>
    <col min="11" max="11" width="25.33203125" style="242" customWidth="1"/>
    <col min="12" max="14" width="8.6640625" style="246" customWidth="1"/>
    <col min="15" max="15" width="11" style="246" customWidth="1"/>
    <col min="16" max="26" width="8.6640625" style="246" customWidth="1"/>
    <col min="27" max="16384" width="11.33203125" style="242"/>
  </cols>
  <sheetData>
    <row r="7" spans="10:26" ht="24.75" customHeight="1" x14ac:dyDescent="0.35">
      <c r="J7" s="110"/>
      <c r="K7" s="111"/>
      <c r="L7" s="112"/>
      <c r="M7" s="113" t="s">
        <v>0</v>
      </c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4"/>
      <c r="Y7" s="114"/>
      <c r="Z7" s="114"/>
    </row>
    <row r="8" spans="10:26" ht="50.25" customHeight="1" thickBot="1" x14ac:dyDescent="0.3">
      <c r="J8" s="115"/>
      <c r="K8" s="116" t="s">
        <v>1</v>
      </c>
      <c r="L8" s="8"/>
      <c r="M8" s="8" t="s">
        <v>2</v>
      </c>
      <c r="N8" s="555" t="s">
        <v>237</v>
      </c>
      <c r="O8" s="555"/>
      <c r="P8" s="8">
        <v>2025</v>
      </c>
      <c r="Q8" s="8"/>
      <c r="R8" s="8"/>
      <c r="S8" s="8"/>
      <c r="T8" s="8"/>
      <c r="U8" s="8"/>
      <c r="V8" s="8"/>
      <c r="W8" s="8"/>
      <c r="X8" s="8"/>
      <c r="Y8" s="8"/>
      <c r="Z8" s="8"/>
    </row>
    <row r="9" spans="10:26" s="226" customFormat="1" ht="16.5" customHeight="1" x14ac:dyDescent="0.3">
      <c r="J9" s="117"/>
      <c r="K9" s="118" t="s">
        <v>70</v>
      </c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</row>
    <row r="10" spans="10:26" s="226" customFormat="1" ht="16.5" customHeight="1" x14ac:dyDescent="0.3">
      <c r="J10" s="121"/>
      <c r="K10" s="111" t="s">
        <v>71</v>
      </c>
      <c r="L10" s="122" t="s">
        <v>4</v>
      </c>
      <c r="M10" s="122" t="s">
        <v>4</v>
      </c>
      <c r="N10" s="122" t="s">
        <v>4</v>
      </c>
      <c r="O10" s="122" t="s">
        <v>4</v>
      </c>
      <c r="P10" s="122" t="s">
        <v>4</v>
      </c>
      <c r="Q10" s="122" t="s">
        <v>4</v>
      </c>
      <c r="R10" s="122" t="s">
        <v>4</v>
      </c>
      <c r="S10" s="122" t="s">
        <v>4</v>
      </c>
      <c r="T10" s="122" t="s">
        <v>4</v>
      </c>
      <c r="U10" s="122" t="s">
        <v>4</v>
      </c>
      <c r="V10" s="122" t="s">
        <v>4</v>
      </c>
      <c r="W10" s="122" t="s">
        <v>4</v>
      </c>
      <c r="X10" s="122" t="s">
        <v>4</v>
      </c>
      <c r="Y10" s="122" t="s">
        <v>4</v>
      </c>
      <c r="Z10" s="122" t="s">
        <v>4</v>
      </c>
    </row>
    <row r="11" spans="10:26" s="243" customFormat="1" ht="24" customHeight="1" thickBot="1" x14ac:dyDescent="0.3">
      <c r="J11" s="123"/>
      <c r="K11" s="124" t="s">
        <v>95</v>
      </c>
      <c r="L11" s="73">
        <v>1994</v>
      </c>
      <c r="M11" s="73">
        <v>1995</v>
      </c>
      <c r="N11" s="73">
        <v>1996</v>
      </c>
      <c r="O11" s="73">
        <v>1997</v>
      </c>
      <c r="P11" s="73">
        <v>1998</v>
      </c>
      <c r="Q11" s="73">
        <v>1999</v>
      </c>
      <c r="R11" s="73">
        <v>2000</v>
      </c>
      <c r="S11" s="73">
        <v>2001</v>
      </c>
      <c r="T11" s="73">
        <v>2002</v>
      </c>
      <c r="U11" s="73">
        <v>2003</v>
      </c>
      <c r="V11" s="73">
        <v>2004</v>
      </c>
      <c r="W11" s="73">
        <v>2005</v>
      </c>
      <c r="X11" s="73">
        <v>2007</v>
      </c>
      <c r="Y11" s="73">
        <v>2008</v>
      </c>
      <c r="Z11" s="73">
        <v>2009</v>
      </c>
    </row>
    <row r="12" spans="10:26" s="226" customFormat="1" ht="24" customHeight="1" x14ac:dyDescent="0.35">
      <c r="J12" s="121"/>
      <c r="K12" s="113" t="s">
        <v>69</v>
      </c>
      <c r="L12" s="125">
        <v>201</v>
      </c>
      <c r="M12" s="126">
        <v>192</v>
      </c>
      <c r="N12" s="126">
        <v>183</v>
      </c>
      <c r="O12" s="126">
        <v>148</v>
      </c>
      <c r="P12" s="126">
        <v>271</v>
      </c>
      <c r="Q12" s="126">
        <v>277</v>
      </c>
      <c r="R12" s="126">
        <v>198</v>
      </c>
      <c r="S12" s="126">
        <v>270</v>
      </c>
      <c r="T12" s="126">
        <v>174</v>
      </c>
      <c r="U12" s="126">
        <v>147</v>
      </c>
      <c r="V12" s="126">
        <v>150</v>
      </c>
      <c r="W12" s="126">
        <v>147</v>
      </c>
      <c r="X12" s="126">
        <v>150</v>
      </c>
      <c r="Y12" s="126">
        <v>150</v>
      </c>
      <c r="Z12" s="126">
        <v>150</v>
      </c>
    </row>
    <row r="13" spans="10:26" s="226" customFormat="1" ht="24" customHeight="1" thickBot="1" x14ac:dyDescent="0.4">
      <c r="J13" s="127"/>
      <c r="K13" s="128" t="s">
        <v>68</v>
      </c>
      <c r="L13" s="129">
        <v>0</v>
      </c>
      <c r="M13" s="130">
        <v>0</v>
      </c>
      <c r="N13" s="130">
        <v>0</v>
      </c>
      <c r="O13" s="130">
        <v>0</v>
      </c>
      <c r="P13" s="130">
        <v>0</v>
      </c>
      <c r="Q13" s="130">
        <v>0</v>
      </c>
      <c r="R13" s="130">
        <v>0</v>
      </c>
      <c r="S13" s="130">
        <v>0</v>
      </c>
      <c r="T13" s="130">
        <v>0</v>
      </c>
      <c r="U13" s="130">
        <v>0</v>
      </c>
      <c r="V13" s="130">
        <v>0</v>
      </c>
      <c r="W13" s="130">
        <v>0</v>
      </c>
      <c r="X13" s="130">
        <v>0</v>
      </c>
      <c r="Y13" s="130">
        <v>0</v>
      </c>
      <c r="Z13" s="130">
        <v>0</v>
      </c>
    </row>
    <row r="14" spans="10:26" s="201" customFormat="1" ht="21.15" customHeight="1" x14ac:dyDescent="0.35">
      <c r="J14" s="131"/>
      <c r="K14" s="132"/>
      <c r="L14" s="133"/>
      <c r="M14" s="133"/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</row>
    <row r="15" spans="10:26" ht="21.15" customHeight="1" x14ac:dyDescent="0.35">
      <c r="J15" s="131"/>
      <c r="K15" s="132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</row>
    <row r="16" spans="10:26" ht="21.15" customHeight="1" x14ac:dyDescent="0.35">
      <c r="J16" s="131"/>
      <c r="K16" s="132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</row>
    <row r="17" spans="10:26" ht="21.15" customHeight="1" x14ac:dyDescent="0.35">
      <c r="J17" s="134"/>
      <c r="K17" s="132"/>
      <c r="L17" s="133"/>
      <c r="M17" s="133"/>
      <c r="N17" s="133"/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</row>
    <row r="18" spans="10:26" ht="21.15" customHeight="1" x14ac:dyDescent="0.35">
      <c r="J18" s="134"/>
      <c r="K18" s="132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</row>
    <row r="19" spans="10:26" ht="21.15" customHeight="1" x14ac:dyDescent="0.35">
      <c r="J19" s="134"/>
      <c r="K19" s="132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</row>
    <row r="20" spans="10:26" ht="21.15" customHeight="1" x14ac:dyDescent="0.35">
      <c r="J20" s="134"/>
      <c r="K20" s="132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</row>
    <row r="21" spans="10:26" ht="21.15" customHeight="1" x14ac:dyDescent="0.35">
      <c r="J21" s="134"/>
      <c r="K21" s="132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</row>
    <row r="22" spans="10:26" ht="21.15" customHeight="1" x14ac:dyDescent="0.35">
      <c r="J22" s="134"/>
      <c r="K22" s="132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</row>
    <row r="23" spans="10:26" ht="21.15" customHeight="1" x14ac:dyDescent="0.35">
      <c r="J23" s="134"/>
      <c r="K23" s="132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</row>
    <row r="24" spans="10:26" ht="21.15" customHeight="1" x14ac:dyDescent="0.35">
      <c r="J24" s="134"/>
      <c r="K24" s="132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</row>
    <row r="25" spans="10:26" ht="21.15" customHeight="1" x14ac:dyDescent="0.35">
      <c r="J25" s="134"/>
      <c r="K25" s="132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</row>
    <row r="26" spans="10:26" ht="21.15" customHeight="1" x14ac:dyDescent="0.35">
      <c r="J26" s="134"/>
      <c r="K26" s="132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</row>
    <row r="27" spans="10:26" ht="21.15" customHeight="1" x14ac:dyDescent="0.35">
      <c r="J27" s="134"/>
      <c r="K27" s="135"/>
      <c r="L27" s="136"/>
      <c r="M27" s="136"/>
      <c r="N27" s="136"/>
      <c r="O27" s="136"/>
      <c r="P27" s="136"/>
      <c r="Q27" s="136"/>
      <c r="R27" s="136"/>
      <c r="S27" s="136"/>
      <c r="T27" s="136"/>
      <c r="U27" s="136"/>
      <c r="V27" s="136"/>
      <c r="W27" s="136"/>
      <c r="X27" s="136"/>
      <c r="Y27" s="136"/>
      <c r="Z27" s="136"/>
    </row>
    <row r="28" spans="10:26" ht="21.15" customHeight="1" thickBot="1" x14ac:dyDescent="0.4">
      <c r="J28" s="134"/>
      <c r="K28" s="132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</row>
    <row r="29" spans="10:26" ht="18.75" customHeight="1" thickBot="1" x14ac:dyDescent="0.4">
      <c r="J29" s="137"/>
      <c r="K29" s="138" t="s">
        <v>10</v>
      </c>
      <c r="L29" s="139">
        <f t="shared" ref="L29:X29" si="0">SUM(L14:L28)</f>
        <v>0</v>
      </c>
      <c r="M29" s="139">
        <f t="shared" si="0"/>
        <v>0</v>
      </c>
      <c r="N29" s="139">
        <f t="shared" si="0"/>
        <v>0</v>
      </c>
      <c r="O29" s="139">
        <f t="shared" si="0"/>
        <v>0</v>
      </c>
      <c r="P29" s="139">
        <f t="shared" si="0"/>
        <v>0</v>
      </c>
      <c r="Q29" s="139">
        <f t="shared" si="0"/>
        <v>0</v>
      </c>
      <c r="R29" s="139">
        <f t="shared" si="0"/>
        <v>0</v>
      </c>
      <c r="S29" s="139">
        <f t="shared" si="0"/>
        <v>0</v>
      </c>
      <c r="T29" s="139">
        <f t="shared" si="0"/>
        <v>0</v>
      </c>
      <c r="U29" s="139">
        <f t="shared" si="0"/>
        <v>0</v>
      </c>
      <c r="V29" s="139">
        <f t="shared" si="0"/>
        <v>0</v>
      </c>
      <c r="W29" s="139">
        <f t="shared" si="0"/>
        <v>0</v>
      </c>
      <c r="X29" s="139">
        <f t="shared" si="0"/>
        <v>0</v>
      </c>
      <c r="Y29" s="139">
        <f>SUM(Y14:Y28)</f>
        <v>0</v>
      </c>
      <c r="Z29" s="139">
        <f>SUM(Z14:Z28)</f>
        <v>0</v>
      </c>
    </row>
    <row r="30" spans="10:26" ht="24" customHeight="1" thickBot="1" x14ac:dyDescent="0.4">
      <c r="J30" s="140"/>
      <c r="K30" s="138" t="s">
        <v>11</v>
      </c>
      <c r="L30" s="139">
        <f t="shared" ref="L30:X30" si="1">SUM(L12-L29)</f>
        <v>201</v>
      </c>
      <c r="M30" s="139">
        <f t="shared" si="1"/>
        <v>192</v>
      </c>
      <c r="N30" s="139">
        <f t="shared" si="1"/>
        <v>183</v>
      </c>
      <c r="O30" s="139">
        <f t="shared" si="1"/>
        <v>148</v>
      </c>
      <c r="P30" s="139">
        <f t="shared" si="1"/>
        <v>271</v>
      </c>
      <c r="Q30" s="139">
        <f t="shared" si="1"/>
        <v>277</v>
      </c>
      <c r="R30" s="139">
        <f t="shared" si="1"/>
        <v>198</v>
      </c>
      <c r="S30" s="139">
        <f t="shared" si="1"/>
        <v>270</v>
      </c>
      <c r="T30" s="139">
        <f t="shared" si="1"/>
        <v>174</v>
      </c>
      <c r="U30" s="139">
        <f t="shared" si="1"/>
        <v>147</v>
      </c>
      <c r="V30" s="139">
        <f t="shared" si="1"/>
        <v>150</v>
      </c>
      <c r="W30" s="139">
        <f t="shared" si="1"/>
        <v>147</v>
      </c>
      <c r="X30" s="141">
        <f t="shared" si="1"/>
        <v>150</v>
      </c>
      <c r="Y30" s="141">
        <f>SUM(Y12-Y29)</f>
        <v>150</v>
      </c>
      <c r="Z30" s="141">
        <f>SUM(Z12-Z29)</f>
        <v>150</v>
      </c>
    </row>
    <row r="31" spans="10:26" ht="25.2" customHeight="1" x14ac:dyDescent="0.3">
      <c r="J31" s="111"/>
      <c r="K31" s="142">
        <f>SUM(L31:Z31)</f>
        <v>21.06</v>
      </c>
      <c r="L31" s="120">
        <f>SUM(L30*0.0075)</f>
        <v>1.5074999999999998</v>
      </c>
      <c r="M31" s="120">
        <f>SUM(M30*0.0075)</f>
        <v>1.44</v>
      </c>
      <c r="N31" s="120">
        <f t="shared" ref="N31:X31" si="2">SUM(N30*0.0075)</f>
        <v>1.3725000000000001</v>
      </c>
      <c r="O31" s="120">
        <f t="shared" si="2"/>
        <v>1.1099999999999999</v>
      </c>
      <c r="P31" s="120">
        <f t="shared" si="2"/>
        <v>2.0324999999999998</v>
      </c>
      <c r="Q31" s="120">
        <f t="shared" si="2"/>
        <v>2.0775000000000001</v>
      </c>
      <c r="R31" s="120">
        <f t="shared" si="2"/>
        <v>1.4849999999999999</v>
      </c>
      <c r="S31" s="120">
        <f t="shared" si="2"/>
        <v>2.0249999999999999</v>
      </c>
      <c r="T31" s="120">
        <f t="shared" si="2"/>
        <v>1.3049999999999999</v>
      </c>
      <c r="U31" s="120">
        <f t="shared" si="2"/>
        <v>1.1025</v>
      </c>
      <c r="V31" s="120">
        <f t="shared" si="2"/>
        <v>1.125</v>
      </c>
      <c r="W31" s="120">
        <f t="shared" si="2"/>
        <v>1.1025</v>
      </c>
      <c r="X31" s="120">
        <f t="shared" si="2"/>
        <v>1.125</v>
      </c>
      <c r="Y31" s="120">
        <f>SUM(Y30*0.0075)</f>
        <v>1.125</v>
      </c>
      <c r="Z31" s="120">
        <f>SUM(Z30*0.0075)</f>
        <v>1.125</v>
      </c>
    </row>
    <row r="32" spans="10:26" ht="25.2" customHeight="1" x14ac:dyDescent="0.25">
      <c r="J32" s="244"/>
      <c r="K32" s="226"/>
      <c r="L32" s="227"/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7"/>
      <c r="X32" s="227"/>
      <c r="Y32" s="227"/>
      <c r="Z32" s="227"/>
    </row>
    <row r="33" spans="10:26" ht="25.2" customHeight="1" x14ac:dyDescent="0.25">
      <c r="J33" s="244"/>
      <c r="K33" s="226"/>
      <c r="L33" s="227"/>
      <c r="M33" s="227"/>
      <c r="N33" s="227"/>
      <c r="O33" s="227"/>
      <c r="P33" s="227"/>
      <c r="Q33" s="227"/>
      <c r="R33" s="227"/>
      <c r="S33" s="227"/>
      <c r="T33" s="227"/>
      <c r="U33" s="227"/>
      <c r="V33" s="227"/>
      <c r="W33" s="227"/>
      <c r="X33" s="227"/>
      <c r="Y33" s="227"/>
      <c r="Z33" s="227"/>
    </row>
    <row r="34" spans="10:26" ht="25.2" customHeight="1" x14ac:dyDescent="0.25">
      <c r="J34" s="244"/>
      <c r="K34" s="226"/>
      <c r="L34" s="227"/>
      <c r="M34" s="227"/>
      <c r="N34" s="227"/>
      <c r="O34" s="227"/>
      <c r="P34" s="227"/>
      <c r="Q34" s="227"/>
      <c r="R34" s="227"/>
      <c r="S34" s="227"/>
      <c r="T34" s="227"/>
      <c r="U34" s="227"/>
      <c r="V34" s="227"/>
      <c r="W34" s="227"/>
      <c r="X34" s="227"/>
      <c r="Y34" s="227"/>
      <c r="Z34" s="227"/>
    </row>
    <row r="35" spans="10:26" ht="25.2" customHeight="1" x14ac:dyDescent="0.25">
      <c r="J35" s="244"/>
      <c r="K35" s="226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7"/>
      <c r="Z35" s="227"/>
    </row>
    <row r="36" spans="10:26" ht="25.2" customHeight="1" x14ac:dyDescent="0.25">
      <c r="J36" s="244"/>
      <c r="K36" s="226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</row>
    <row r="37" spans="10:26" ht="25.2" customHeight="1" x14ac:dyDescent="0.25">
      <c r="J37" s="244"/>
      <c r="K37" s="226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</row>
    <row r="38" spans="10:26" ht="25.2" customHeight="1" x14ac:dyDescent="0.25">
      <c r="J38" s="244"/>
      <c r="K38" s="226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</row>
    <row r="39" spans="10:26" ht="25.2" customHeight="1" x14ac:dyDescent="0.25">
      <c r="J39" s="244"/>
      <c r="K39" s="226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</row>
    <row r="40" spans="10:26" ht="25.2" customHeight="1" x14ac:dyDescent="0.25">
      <c r="J40" s="244"/>
      <c r="K40" s="226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</row>
    <row r="41" spans="10:26" ht="25.2" customHeight="1" x14ac:dyDescent="0.25">
      <c r="J41" s="244"/>
      <c r="K41" s="226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</row>
    <row r="42" spans="10:26" ht="25.2" customHeight="1" x14ac:dyDescent="0.25">
      <c r="J42" s="244"/>
      <c r="K42" s="226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</row>
    <row r="43" spans="10:26" ht="25.2" customHeight="1" x14ac:dyDescent="0.25">
      <c r="J43" s="244"/>
      <c r="K43" s="226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</row>
    <row r="44" spans="10:26" ht="25.2" customHeight="1" x14ac:dyDescent="0.25">
      <c r="J44" s="244"/>
      <c r="K44" s="226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</row>
    <row r="45" spans="10:26" ht="25.2" customHeight="1" x14ac:dyDescent="0.25">
      <c r="J45" s="244"/>
      <c r="K45" s="226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</row>
    <row r="46" spans="10:26" ht="25.2" customHeight="1" x14ac:dyDescent="0.25">
      <c r="J46" s="244"/>
      <c r="K46" s="226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</row>
    <row r="47" spans="10:26" ht="25.2" customHeight="1" x14ac:dyDescent="0.25">
      <c r="J47" s="244"/>
      <c r="K47" s="226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</row>
    <row r="48" spans="10:26" ht="25.2" customHeight="1" x14ac:dyDescent="0.25">
      <c r="J48" s="244"/>
      <c r="K48" s="226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</row>
    <row r="49" spans="10:26" ht="25.2" customHeight="1" x14ac:dyDescent="0.25">
      <c r="J49" s="244"/>
      <c r="K49" s="226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</row>
    <row r="50" spans="10:26" ht="25.2" customHeight="1" x14ac:dyDescent="0.25">
      <c r="J50" s="244"/>
      <c r="K50" s="226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</row>
    <row r="51" spans="10:26" ht="25.2" customHeight="1" x14ac:dyDescent="0.25">
      <c r="J51" s="244"/>
      <c r="K51" s="226"/>
      <c r="L51" s="227"/>
      <c r="M51" s="227"/>
      <c r="N51" s="227"/>
      <c r="O51" s="227"/>
      <c r="P51" s="227"/>
      <c r="Q51" s="227"/>
      <c r="R51" s="227"/>
      <c r="S51" s="227"/>
      <c r="T51" s="227"/>
      <c r="U51" s="227"/>
      <c r="V51" s="227"/>
      <c r="W51" s="227"/>
      <c r="X51" s="227"/>
      <c r="Y51" s="227"/>
      <c r="Z51" s="227"/>
    </row>
    <row r="52" spans="10:26" ht="25.2" customHeight="1" x14ac:dyDescent="0.25">
      <c r="J52" s="244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</row>
    <row r="53" spans="10:26" ht="25.2" customHeight="1" x14ac:dyDescent="0.25">
      <c r="J53" s="244"/>
      <c r="K53" s="226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  <c r="Y53" s="226"/>
      <c r="Z53" s="226"/>
    </row>
    <row r="54" spans="10:26" ht="25.2" customHeight="1" x14ac:dyDescent="0.25">
      <c r="J54" s="244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  <c r="Y54" s="226"/>
      <c r="Z54" s="226"/>
    </row>
    <row r="55" spans="10:26" ht="25.2" customHeight="1" x14ac:dyDescent="0.25">
      <c r="J55" s="244"/>
      <c r="K55" s="226"/>
      <c r="L55" s="226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  <c r="Y55" s="226"/>
      <c r="Z55" s="226"/>
    </row>
    <row r="56" spans="10:26" ht="25.2" customHeight="1" x14ac:dyDescent="0.25">
      <c r="J56" s="244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26"/>
      <c r="Z56" s="226"/>
    </row>
    <row r="57" spans="10:26" ht="25.2" customHeight="1" x14ac:dyDescent="0.25">
      <c r="J57" s="244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</row>
    <row r="58" spans="10:26" ht="25.2" customHeight="1" x14ac:dyDescent="0.25">
      <c r="J58" s="244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</row>
    <row r="59" spans="10:26" ht="25.2" customHeight="1" x14ac:dyDescent="0.25">
      <c r="J59" s="244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26"/>
      <c r="Z59" s="226"/>
    </row>
  </sheetData>
  <mergeCells count="1">
    <mergeCell ref="N8:O8"/>
  </mergeCells>
  <phoneticPr fontId="0" type="noConversion"/>
  <pageMargins left="0.28999999999999998" right="0.27559055118110237" top="0.86614173228346458" bottom="0" header="0.11811023622047245" footer="0"/>
  <pageSetup paperSize="9" scale="90" orientation="landscape" horizont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F1:AU95"/>
  <sheetViews>
    <sheetView zoomScale="85" zoomScaleNormal="85" workbookViewId="0">
      <pane xSplit="6" ySplit="3" topLeftCell="G4" activePane="bottomRight" state="frozenSplit"/>
      <selection activeCell="G42" sqref="G42"/>
      <selection pane="topRight" activeCell="G42" sqref="G42"/>
      <selection pane="bottomLeft" activeCell="G42" sqref="G42"/>
      <selection pane="bottomRight" activeCell="G1" sqref="G1:AU1"/>
    </sheetView>
  </sheetViews>
  <sheetFormatPr baseColWidth="10" defaultColWidth="13.88671875" defaultRowHeight="18" x14ac:dyDescent="0.35"/>
  <cols>
    <col min="1" max="1" width="3.33203125" style="239" customWidth="1"/>
    <col min="2" max="2" width="2.6640625" style="239" customWidth="1"/>
    <col min="3" max="3" width="2.44140625" style="239" customWidth="1"/>
    <col min="4" max="4" width="1.5546875" style="239" customWidth="1"/>
    <col min="5" max="5" width="3.109375" style="239" customWidth="1"/>
    <col min="6" max="6" width="12.44140625" style="202" customWidth="1"/>
    <col min="7" max="7" width="8.44140625" style="204" customWidth="1"/>
    <col min="8" max="10" width="4.6640625" style="202" customWidth="1"/>
    <col min="11" max="11" width="8.6640625" style="204" customWidth="1"/>
    <col min="12" max="12" width="8.6640625" style="202" customWidth="1"/>
    <col min="13" max="13" width="10.109375" style="202" customWidth="1"/>
    <col min="14" max="14" width="8.6640625" style="202" customWidth="1"/>
    <col min="15" max="15" width="9.44140625" style="204" customWidth="1"/>
    <col min="16" max="18" width="8.6640625" style="202" customWidth="1"/>
    <col min="19" max="19" width="5.6640625" style="204" customWidth="1"/>
    <col min="20" max="22" width="5.6640625" style="202" customWidth="1"/>
    <col min="23" max="23" width="6.44140625" style="204" customWidth="1"/>
    <col min="24" max="26" width="5.6640625" style="202" customWidth="1"/>
    <col min="27" max="27" width="5.6640625" style="204" customWidth="1"/>
    <col min="28" max="30" width="5.6640625" style="202" customWidth="1"/>
    <col min="31" max="31" width="3.6640625" style="204" customWidth="1"/>
    <col min="32" max="34" width="3.6640625" style="202" customWidth="1"/>
    <col min="35" max="46" width="3.6640625" style="239" customWidth="1"/>
    <col min="47" max="47" width="8.88671875" style="239" customWidth="1"/>
    <col min="48" max="16384" width="13.88671875" style="239"/>
  </cols>
  <sheetData>
    <row r="1" spans="6:47" ht="50.25" customHeight="1" thickBot="1" x14ac:dyDescent="1">
      <c r="F1" s="473" t="s">
        <v>232</v>
      </c>
      <c r="G1" s="573" t="str">
        <f>"CB   "&amp; Accueil!E15 &amp; " 2025"</f>
        <v>CB   Mars 2025</v>
      </c>
      <c r="H1" s="574"/>
      <c r="I1" s="574"/>
      <c r="J1" s="574"/>
      <c r="K1" s="574"/>
      <c r="L1" s="574"/>
      <c r="M1" s="574"/>
      <c r="N1" s="574"/>
      <c r="O1" s="574"/>
      <c r="P1" s="574"/>
      <c r="Q1" s="574"/>
      <c r="R1" s="574"/>
      <c r="S1" s="574"/>
      <c r="T1" s="574"/>
      <c r="U1" s="574"/>
      <c r="V1" s="574"/>
      <c r="W1" s="574"/>
      <c r="X1" s="574"/>
      <c r="Y1" s="574"/>
      <c r="Z1" s="574"/>
      <c r="AA1" s="574"/>
      <c r="AB1" s="574"/>
      <c r="AC1" s="574"/>
      <c r="AD1" s="574"/>
      <c r="AE1" s="574"/>
      <c r="AF1" s="574"/>
      <c r="AG1" s="574"/>
      <c r="AH1" s="574"/>
      <c r="AI1" s="574"/>
      <c r="AJ1" s="574"/>
      <c r="AK1" s="574"/>
      <c r="AL1" s="574"/>
      <c r="AM1" s="574"/>
      <c r="AN1" s="574"/>
      <c r="AO1" s="574"/>
      <c r="AP1" s="574"/>
      <c r="AQ1" s="574"/>
      <c r="AR1" s="574"/>
      <c r="AS1" s="574"/>
      <c r="AT1" s="574"/>
      <c r="AU1" s="574"/>
    </row>
    <row r="2" spans="6:47" ht="18.899999999999999" customHeight="1" x14ac:dyDescent="0.35">
      <c r="F2" s="385" t="s">
        <v>66</v>
      </c>
      <c r="G2" s="557" t="s">
        <v>29</v>
      </c>
      <c r="H2" s="558"/>
      <c r="I2" s="558"/>
      <c r="J2" s="559"/>
      <c r="K2" s="560" t="s">
        <v>30</v>
      </c>
      <c r="L2" s="561"/>
      <c r="M2" s="561"/>
      <c r="N2" s="562"/>
      <c r="O2" s="560" t="s">
        <v>31</v>
      </c>
      <c r="P2" s="561"/>
      <c r="Q2" s="561"/>
      <c r="R2" s="562"/>
      <c r="S2" s="560" t="s">
        <v>180</v>
      </c>
      <c r="T2" s="561"/>
      <c r="U2" s="561"/>
      <c r="V2" s="562"/>
      <c r="W2" s="560" t="s">
        <v>15</v>
      </c>
      <c r="X2" s="561"/>
      <c r="Y2" s="561"/>
      <c r="Z2" s="562"/>
      <c r="AA2" s="560" t="s">
        <v>27</v>
      </c>
      <c r="AB2" s="561"/>
      <c r="AC2" s="561"/>
      <c r="AD2" s="562"/>
      <c r="AE2" s="560" t="s">
        <v>76</v>
      </c>
      <c r="AF2" s="561"/>
      <c r="AG2" s="561"/>
      <c r="AH2" s="562"/>
      <c r="AI2" s="560" t="s">
        <v>170</v>
      </c>
      <c r="AJ2" s="561"/>
      <c r="AK2" s="561"/>
      <c r="AL2" s="562"/>
      <c r="AM2" s="560" t="s">
        <v>174</v>
      </c>
      <c r="AN2" s="561"/>
      <c r="AO2" s="561"/>
      <c r="AP2" s="562"/>
      <c r="AQ2" s="560" t="s">
        <v>131</v>
      </c>
      <c r="AR2" s="561"/>
      <c r="AS2" s="561"/>
      <c r="AT2" s="562"/>
      <c r="AU2" s="241" t="s">
        <v>143</v>
      </c>
    </row>
    <row r="3" spans="6:47" ht="51" customHeight="1" thickBot="1" x14ac:dyDescent="0.4">
      <c r="F3" s="195" t="s">
        <v>16</v>
      </c>
      <c r="G3" s="396" t="s">
        <v>17</v>
      </c>
      <c r="H3" s="394" t="s">
        <v>18</v>
      </c>
      <c r="I3" s="394" t="s">
        <v>13</v>
      </c>
      <c r="J3" s="395" t="s">
        <v>14</v>
      </c>
      <c r="K3" s="396" t="s">
        <v>17</v>
      </c>
      <c r="L3" s="394" t="s">
        <v>18</v>
      </c>
      <c r="M3" s="394" t="s">
        <v>13</v>
      </c>
      <c r="N3" s="395" t="s">
        <v>14</v>
      </c>
      <c r="O3" s="396" t="s">
        <v>17</v>
      </c>
      <c r="P3" s="394" t="s">
        <v>18</v>
      </c>
      <c r="Q3" s="394" t="s">
        <v>13</v>
      </c>
      <c r="R3" s="395" t="s">
        <v>14</v>
      </c>
      <c r="S3" s="396" t="s">
        <v>17</v>
      </c>
      <c r="T3" s="394" t="s">
        <v>18</v>
      </c>
      <c r="U3" s="394" t="s">
        <v>13</v>
      </c>
      <c r="V3" s="395" t="s">
        <v>14</v>
      </c>
      <c r="W3" s="396" t="s">
        <v>17</v>
      </c>
      <c r="X3" s="394" t="s">
        <v>18</v>
      </c>
      <c r="Y3" s="394" t="s">
        <v>13</v>
      </c>
      <c r="Z3" s="395" t="s">
        <v>14</v>
      </c>
      <c r="AA3" s="396" t="s">
        <v>17</v>
      </c>
      <c r="AB3" s="394" t="s">
        <v>18</v>
      </c>
      <c r="AC3" s="394" t="s">
        <v>13</v>
      </c>
      <c r="AD3" s="395" t="s">
        <v>14</v>
      </c>
      <c r="AE3" s="396" t="s">
        <v>17</v>
      </c>
      <c r="AF3" s="394" t="s">
        <v>18</v>
      </c>
      <c r="AG3" s="394" t="s">
        <v>13</v>
      </c>
      <c r="AH3" s="395" t="s">
        <v>14</v>
      </c>
      <c r="AI3" s="396" t="s">
        <v>17</v>
      </c>
      <c r="AJ3" s="394" t="s">
        <v>18</v>
      </c>
      <c r="AK3" s="394" t="s">
        <v>13</v>
      </c>
      <c r="AL3" s="395" t="s">
        <v>14</v>
      </c>
      <c r="AM3" s="396" t="s">
        <v>17</v>
      </c>
      <c r="AN3" s="394" t="s">
        <v>18</v>
      </c>
      <c r="AO3" s="394" t="s">
        <v>13</v>
      </c>
      <c r="AP3" s="395" t="s">
        <v>14</v>
      </c>
      <c r="AQ3" s="396" t="s">
        <v>17</v>
      </c>
      <c r="AR3" s="394" t="s">
        <v>18</v>
      </c>
      <c r="AS3" s="394" t="s">
        <v>13</v>
      </c>
      <c r="AT3" s="395" t="s">
        <v>14</v>
      </c>
      <c r="AU3" s="397" t="s">
        <v>14</v>
      </c>
    </row>
    <row r="4" spans="6:47" ht="18.899999999999999" customHeight="1" x14ac:dyDescent="0.35">
      <c r="F4" s="195">
        <v>1953</v>
      </c>
      <c r="G4" s="382"/>
      <c r="H4" s="328"/>
      <c r="I4" s="328"/>
      <c r="J4" s="329"/>
      <c r="K4" s="280" t="e">
        <f>#REF!</f>
        <v>#REF!</v>
      </c>
      <c r="L4" s="281" t="e">
        <f>#REF!</f>
        <v>#REF!</v>
      </c>
      <c r="M4" s="281" t="e">
        <f>#REF!</f>
        <v>#REF!</v>
      </c>
      <c r="N4" s="282" t="e">
        <f>#REF!</f>
        <v>#REF!</v>
      </c>
      <c r="O4" s="258" t="e">
        <f>#REF!</f>
        <v>#REF!</v>
      </c>
      <c r="P4" s="257" t="e">
        <f>#REF!</f>
        <v>#REF!</v>
      </c>
      <c r="Q4" s="257" t="e">
        <f>#REF!</f>
        <v>#REF!</v>
      </c>
      <c r="R4" s="259" t="e">
        <f>#REF!</f>
        <v>#REF!</v>
      </c>
      <c r="S4" s="256" t="e">
        <f>#REF!</f>
        <v>#REF!</v>
      </c>
      <c r="T4" s="257" t="e">
        <f>#REF!</f>
        <v>#REF!</v>
      </c>
      <c r="U4" s="257" t="e">
        <f>#REF!</f>
        <v>#REF!</v>
      </c>
      <c r="V4" s="259" t="e">
        <f>#REF!</f>
        <v>#REF!</v>
      </c>
      <c r="W4" s="256" t="e">
        <f>#REF!</f>
        <v>#REF!</v>
      </c>
      <c r="X4" s="257" t="e">
        <f>#REF!</f>
        <v>#REF!</v>
      </c>
      <c r="Y4" s="257" t="e">
        <f>#REF!</f>
        <v>#REF!</v>
      </c>
      <c r="Z4" s="259" t="e">
        <f>#REF!</f>
        <v>#REF!</v>
      </c>
      <c r="AA4" s="256" t="e">
        <f>#REF!</f>
        <v>#REF!</v>
      </c>
      <c r="AB4" s="257" t="e">
        <f>#REF!</f>
        <v>#REF!</v>
      </c>
      <c r="AC4" s="257" t="e">
        <f>#REF!</f>
        <v>#REF!</v>
      </c>
      <c r="AD4" s="259" t="e">
        <f>#REF!</f>
        <v>#REF!</v>
      </c>
      <c r="AE4" s="256" t="e">
        <f>#REF!</f>
        <v>#REF!</v>
      </c>
      <c r="AF4" s="257" t="e">
        <f>#REF!</f>
        <v>#REF!</v>
      </c>
      <c r="AG4" s="257" t="e">
        <f>#REF!</f>
        <v>#REF!</v>
      </c>
      <c r="AH4" s="259" t="e">
        <f>#REF!</f>
        <v>#REF!</v>
      </c>
      <c r="AI4" s="351"/>
      <c r="AJ4" s="352"/>
      <c r="AK4" s="352"/>
      <c r="AL4" s="353"/>
      <c r="AM4" s="351"/>
      <c r="AN4" s="352"/>
      <c r="AO4" s="352"/>
      <c r="AP4" s="353"/>
      <c r="AQ4" s="351"/>
      <c r="AR4" s="352"/>
      <c r="AS4" s="352"/>
      <c r="AT4" s="353"/>
      <c r="AU4" s="260"/>
    </row>
    <row r="5" spans="6:47" ht="18.899999999999999" customHeight="1" x14ac:dyDescent="0.35">
      <c r="F5" s="195">
        <v>1957</v>
      </c>
      <c r="G5" s="383"/>
      <c r="H5" s="330"/>
      <c r="I5" s="330"/>
      <c r="J5" s="331"/>
      <c r="K5" s="261" t="e">
        <f>#REF!</f>
        <v>#REF!</v>
      </c>
      <c r="L5" s="262" t="e">
        <f>#REF!</f>
        <v>#REF!</v>
      </c>
      <c r="M5" s="262" t="e">
        <f>#REF!</f>
        <v>#REF!</v>
      </c>
      <c r="N5" s="264" t="e">
        <f>#REF!</f>
        <v>#REF!</v>
      </c>
      <c r="O5" s="258" t="e">
        <f>#REF!</f>
        <v>#REF!</v>
      </c>
      <c r="P5" s="257" t="e">
        <f>#REF!</f>
        <v>#REF!</v>
      </c>
      <c r="Q5" s="257" t="e">
        <f>#REF!</f>
        <v>#REF!</v>
      </c>
      <c r="R5" s="259" t="e">
        <f>#REF!</f>
        <v>#REF!</v>
      </c>
      <c r="S5" s="256" t="e">
        <f>#REF!</f>
        <v>#REF!</v>
      </c>
      <c r="T5" s="257" t="e">
        <f>#REF!</f>
        <v>#REF!</v>
      </c>
      <c r="U5" s="257" t="e">
        <f>#REF!</f>
        <v>#REF!</v>
      </c>
      <c r="V5" s="259" t="e">
        <f>#REF!</f>
        <v>#REF!</v>
      </c>
      <c r="W5" s="256" t="e">
        <f>#REF!</f>
        <v>#REF!</v>
      </c>
      <c r="X5" s="257" t="e">
        <f>#REF!</f>
        <v>#REF!</v>
      </c>
      <c r="Y5" s="257" t="e">
        <f>#REF!</f>
        <v>#REF!</v>
      </c>
      <c r="Z5" s="259" t="e">
        <f>#REF!</f>
        <v>#REF!</v>
      </c>
      <c r="AA5" s="256" t="e">
        <f>#REF!</f>
        <v>#REF!</v>
      </c>
      <c r="AB5" s="257" t="e">
        <f>#REF!</f>
        <v>#REF!</v>
      </c>
      <c r="AC5" s="257" t="e">
        <f>#REF!</f>
        <v>#REF!</v>
      </c>
      <c r="AD5" s="259" t="e">
        <f>#REF!</f>
        <v>#REF!</v>
      </c>
      <c r="AE5" s="256" t="e">
        <f>#REF!</f>
        <v>#REF!</v>
      </c>
      <c r="AF5" s="257" t="e">
        <f>#REF!</f>
        <v>#REF!</v>
      </c>
      <c r="AG5" s="257" t="e">
        <f>#REF!</f>
        <v>#REF!</v>
      </c>
      <c r="AH5" s="259" t="e">
        <f>#REF!</f>
        <v>#REF!</v>
      </c>
      <c r="AI5" s="337"/>
      <c r="AJ5" s="338"/>
      <c r="AK5" s="338"/>
      <c r="AL5" s="339"/>
      <c r="AM5" s="337"/>
      <c r="AN5" s="338"/>
      <c r="AO5" s="338"/>
      <c r="AP5" s="339"/>
      <c r="AQ5" s="337"/>
      <c r="AR5" s="338"/>
      <c r="AS5" s="338"/>
      <c r="AT5" s="339"/>
      <c r="AU5" s="260"/>
    </row>
    <row r="6" spans="6:47" ht="18.899999999999999" customHeight="1" x14ac:dyDescent="0.35">
      <c r="F6" s="195">
        <v>1960</v>
      </c>
      <c r="G6" s="383"/>
      <c r="H6" s="330"/>
      <c r="I6" s="330"/>
      <c r="J6" s="331"/>
      <c r="K6" s="261" t="e">
        <f>#REF!</f>
        <v>#REF!</v>
      </c>
      <c r="L6" s="262" t="e">
        <f>#REF!</f>
        <v>#REF!</v>
      </c>
      <c r="M6" s="262" t="e">
        <f>#REF!</f>
        <v>#REF!</v>
      </c>
      <c r="N6" s="264" t="e">
        <f>#REF!</f>
        <v>#REF!</v>
      </c>
      <c r="O6" s="265" t="e">
        <f>#REF!</f>
        <v>#REF!</v>
      </c>
      <c r="P6" s="262" t="e">
        <f>#REF!</f>
        <v>#REF!</v>
      </c>
      <c r="Q6" s="262" t="e">
        <f>#REF!</f>
        <v>#REF!</v>
      </c>
      <c r="R6" s="264" t="e">
        <f>#REF!</f>
        <v>#REF!</v>
      </c>
      <c r="S6" s="261" t="e">
        <f>#REF!</f>
        <v>#REF!</v>
      </c>
      <c r="T6" s="262" t="e">
        <f>#REF!</f>
        <v>#REF!</v>
      </c>
      <c r="U6" s="262" t="e">
        <f>#REF!</f>
        <v>#REF!</v>
      </c>
      <c r="V6" s="264" t="e">
        <f>#REF!</f>
        <v>#REF!</v>
      </c>
      <c r="W6" s="261" t="e">
        <f>#REF!</f>
        <v>#REF!</v>
      </c>
      <c r="X6" s="262" t="e">
        <f>#REF!</f>
        <v>#REF!</v>
      </c>
      <c r="Y6" s="262" t="e">
        <f>#REF!</f>
        <v>#REF!</v>
      </c>
      <c r="Z6" s="264" t="e">
        <f>#REF!</f>
        <v>#REF!</v>
      </c>
      <c r="AA6" s="261" t="e">
        <f>#REF!</f>
        <v>#REF!</v>
      </c>
      <c r="AB6" s="262" t="e">
        <f>#REF!</f>
        <v>#REF!</v>
      </c>
      <c r="AC6" s="262" t="e">
        <f>#REF!</f>
        <v>#REF!</v>
      </c>
      <c r="AD6" s="264" t="e">
        <f>#REF!</f>
        <v>#REF!</v>
      </c>
      <c r="AE6" s="261" t="e">
        <f>#REF!</f>
        <v>#REF!</v>
      </c>
      <c r="AF6" s="262" t="e">
        <f>#REF!</f>
        <v>#REF!</v>
      </c>
      <c r="AG6" s="262" t="e">
        <f>#REF!</f>
        <v>#REF!</v>
      </c>
      <c r="AH6" s="264" t="e">
        <f>#REF!</f>
        <v>#REF!</v>
      </c>
      <c r="AI6" s="337"/>
      <c r="AJ6" s="338"/>
      <c r="AK6" s="338"/>
      <c r="AL6" s="339"/>
      <c r="AM6" s="337"/>
      <c r="AN6" s="338"/>
      <c r="AO6" s="338"/>
      <c r="AP6" s="339"/>
      <c r="AQ6" s="337"/>
      <c r="AR6" s="338"/>
      <c r="AS6" s="338"/>
      <c r="AT6" s="339"/>
      <c r="AU6" s="266"/>
    </row>
    <row r="7" spans="6:47" ht="18.899999999999999" customHeight="1" x14ac:dyDescent="0.35">
      <c r="F7" s="195">
        <v>1961</v>
      </c>
      <c r="G7" s="383"/>
      <c r="H7" s="330"/>
      <c r="I7" s="330"/>
      <c r="J7" s="331"/>
      <c r="K7" s="348"/>
      <c r="L7" s="349"/>
      <c r="M7" s="349"/>
      <c r="N7" s="350"/>
      <c r="O7" s="265" t="e">
        <f>#REF!</f>
        <v>#REF!</v>
      </c>
      <c r="P7" s="262" t="e">
        <f>#REF!</f>
        <v>#REF!</v>
      </c>
      <c r="Q7" s="262" t="e">
        <f>#REF!</f>
        <v>#REF!</v>
      </c>
      <c r="R7" s="264" t="e">
        <f>#REF!</f>
        <v>#REF!</v>
      </c>
      <c r="S7" s="348"/>
      <c r="T7" s="349"/>
      <c r="U7" s="349"/>
      <c r="V7" s="350"/>
      <c r="W7" s="348"/>
      <c r="X7" s="349"/>
      <c r="Y7" s="349"/>
      <c r="Z7" s="350"/>
      <c r="AA7" s="348"/>
      <c r="AB7" s="349"/>
      <c r="AC7" s="349"/>
      <c r="AD7" s="350"/>
      <c r="AE7" s="348"/>
      <c r="AF7" s="349"/>
      <c r="AG7" s="349"/>
      <c r="AH7" s="350"/>
      <c r="AI7" s="337"/>
      <c r="AJ7" s="338"/>
      <c r="AK7" s="338"/>
      <c r="AL7" s="339"/>
      <c r="AM7" s="337"/>
      <c r="AN7" s="338"/>
      <c r="AO7" s="338"/>
      <c r="AP7" s="339"/>
      <c r="AQ7" s="337"/>
      <c r="AR7" s="338"/>
      <c r="AS7" s="338"/>
      <c r="AT7" s="339"/>
      <c r="AU7" s="266"/>
    </row>
    <row r="8" spans="6:47" ht="18.899999999999999" customHeight="1" x14ac:dyDescent="0.35">
      <c r="F8" s="195">
        <v>1962</v>
      </c>
      <c r="G8" s="383"/>
      <c r="H8" s="330"/>
      <c r="I8" s="330"/>
      <c r="J8" s="331"/>
      <c r="K8" s="261" t="e">
        <f>#REF!</f>
        <v>#REF!</v>
      </c>
      <c r="L8" s="262" t="e">
        <f>#REF!</f>
        <v>#REF!</v>
      </c>
      <c r="M8" s="262" t="e">
        <f>#REF!</f>
        <v>#REF!</v>
      </c>
      <c r="N8" s="264" t="e">
        <f>#REF!</f>
        <v>#REF!</v>
      </c>
      <c r="O8" s="265" t="e">
        <f>#REF!</f>
        <v>#REF!</v>
      </c>
      <c r="P8" s="262" t="e">
        <f>#REF!</f>
        <v>#REF!</v>
      </c>
      <c r="Q8" s="262" t="e">
        <f>#REF!</f>
        <v>#REF!</v>
      </c>
      <c r="R8" s="264" t="e">
        <f>#REF!</f>
        <v>#REF!</v>
      </c>
      <c r="S8" s="261" t="e">
        <f>#REF!</f>
        <v>#REF!</v>
      </c>
      <c r="T8" s="262" t="e">
        <f>#REF!</f>
        <v>#REF!</v>
      </c>
      <c r="U8" s="262" t="e">
        <f>#REF!</f>
        <v>#REF!</v>
      </c>
      <c r="V8" s="264" t="e">
        <f>#REF!</f>
        <v>#REF!</v>
      </c>
      <c r="W8" s="261" t="e">
        <f>#REF!</f>
        <v>#REF!</v>
      </c>
      <c r="X8" s="262" t="e">
        <f>#REF!</f>
        <v>#REF!</v>
      </c>
      <c r="Y8" s="262" t="e">
        <f>#REF!</f>
        <v>#REF!</v>
      </c>
      <c r="Z8" s="264" t="e">
        <f>#REF!</f>
        <v>#REF!</v>
      </c>
      <c r="AA8" s="261" t="e">
        <f>#REF!</f>
        <v>#REF!</v>
      </c>
      <c r="AB8" s="262" t="e">
        <f>#REF!</f>
        <v>#REF!</v>
      </c>
      <c r="AC8" s="262" t="e">
        <f>#REF!</f>
        <v>#REF!</v>
      </c>
      <c r="AD8" s="264" t="e">
        <f>#REF!</f>
        <v>#REF!</v>
      </c>
      <c r="AE8" s="261" t="e">
        <f>#REF!</f>
        <v>#REF!</v>
      </c>
      <c r="AF8" s="262" t="e">
        <f>#REF!</f>
        <v>#REF!</v>
      </c>
      <c r="AG8" s="262" t="e">
        <f>#REF!</f>
        <v>#REF!</v>
      </c>
      <c r="AH8" s="264" t="e">
        <f>#REF!</f>
        <v>#REF!</v>
      </c>
      <c r="AI8" s="337"/>
      <c r="AJ8" s="338"/>
      <c r="AK8" s="338"/>
      <c r="AL8" s="339"/>
      <c r="AM8" s="337"/>
      <c r="AN8" s="338"/>
      <c r="AO8" s="338"/>
      <c r="AP8" s="339"/>
      <c r="AQ8" s="337"/>
      <c r="AR8" s="338"/>
      <c r="AS8" s="338"/>
      <c r="AT8" s="339"/>
      <c r="AU8" s="266"/>
    </row>
    <row r="9" spans="6:47" ht="18.899999999999999" customHeight="1" x14ac:dyDescent="0.35">
      <c r="F9" s="195">
        <v>1963</v>
      </c>
      <c r="G9" s="383"/>
      <c r="H9" s="330"/>
      <c r="I9" s="330"/>
      <c r="J9" s="331"/>
      <c r="K9" s="267" t="e">
        <f>#REF!</f>
        <v>#REF!</v>
      </c>
      <c r="L9" s="262" t="e">
        <f>#REF!</f>
        <v>#REF!</v>
      </c>
      <c r="M9" s="262" t="e">
        <f>#REF!</f>
        <v>#REF!</v>
      </c>
      <c r="N9" s="264" t="e">
        <f>#REF!</f>
        <v>#REF!</v>
      </c>
      <c r="O9" s="268" t="e">
        <f>#REF!</f>
        <v>#REF!</v>
      </c>
      <c r="P9" s="262" t="e">
        <f>#REF!</f>
        <v>#REF!</v>
      </c>
      <c r="Q9" s="262" t="e">
        <f>#REF!</f>
        <v>#REF!</v>
      </c>
      <c r="R9" s="264" t="e">
        <f>#REF!</f>
        <v>#REF!</v>
      </c>
      <c r="S9" s="267" t="e">
        <f>#REF!</f>
        <v>#REF!</v>
      </c>
      <c r="T9" s="262" t="e">
        <f>#REF!</f>
        <v>#REF!</v>
      </c>
      <c r="U9" s="262" t="e">
        <f>#REF!</f>
        <v>#REF!</v>
      </c>
      <c r="V9" s="264" t="e">
        <f>#REF!</f>
        <v>#REF!</v>
      </c>
      <c r="W9" s="267" t="e">
        <f>#REF!</f>
        <v>#REF!</v>
      </c>
      <c r="X9" s="262" t="e">
        <f>#REF!</f>
        <v>#REF!</v>
      </c>
      <c r="Y9" s="262" t="e">
        <f>#REF!</f>
        <v>#REF!</v>
      </c>
      <c r="Z9" s="264" t="e">
        <f>#REF!</f>
        <v>#REF!</v>
      </c>
      <c r="AA9" s="267" t="e">
        <f>#REF!</f>
        <v>#REF!</v>
      </c>
      <c r="AB9" s="262" t="e">
        <f>#REF!</f>
        <v>#REF!</v>
      </c>
      <c r="AC9" s="262" t="e">
        <f>#REF!</f>
        <v>#REF!</v>
      </c>
      <c r="AD9" s="264" t="e">
        <f>#REF!</f>
        <v>#REF!</v>
      </c>
      <c r="AE9" s="267" t="e">
        <f>#REF!</f>
        <v>#REF!</v>
      </c>
      <c r="AF9" s="262" t="e">
        <f>#REF!</f>
        <v>#REF!</v>
      </c>
      <c r="AG9" s="262" t="e">
        <f>#REF!</f>
        <v>#REF!</v>
      </c>
      <c r="AH9" s="264" t="e">
        <f>#REF!</f>
        <v>#REF!</v>
      </c>
      <c r="AI9" s="337"/>
      <c r="AJ9" s="338"/>
      <c r="AK9" s="338"/>
      <c r="AL9" s="339"/>
      <c r="AM9" s="337"/>
      <c r="AN9" s="338"/>
      <c r="AO9" s="338"/>
      <c r="AP9" s="339"/>
      <c r="AQ9" s="337"/>
      <c r="AR9" s="338"/>
      <c r="AS9" s="338"/>
      <c r="AT9" s="339"/>
      <c r="AU9" s="269"/>
    </row>
    <row r="10" spans="6:47" ht="18.899999999999999" customHeight="1" x14ac:dyDescent="0.35">
      <c r="F10" s="195">
        <v>1964</v>
      </c>
      <c r="G10" s="383"/>
      <c r="H10" s="330"/>
      <c r="I10" s="330"/>
      <c r="J10" s="331"/>
      <c r="K10" s="261" t="e">
        <f>#REF!</f>
        <v>#REF!</v>
      </c>
      <c r="L10" s="262" t="e">
        <f>#REF!</f>
        <v>#REF!</v>
      </c>
      <c r="M10" s="262" t="e">
        <f>#REF!</f>
        <v>#REF!</v>
      </c>
      <c r="N10" s="264" t="e">
        <f>#REF!</f>
        <v>#REF!</v>
      </c>
      <c r="O10" s="265" t="e">
        <f>#REF!</f>
        <v>#REF!</v>
      </c>
      <c r="P10" s="262" t="e">
        <f>#REF!</f>
        <v>#REF!</v>
      </c>
      <c r="Q10" s="262" t="e">
        <f>#REF!</f>
        <v>#REF!</v>
      </c>
      <c r="R10" s="264" t="e">
        <f>#REF!</f>
        <v>#REF!</v>
      </c>
      <c r="S10" s="261" t="e">
        <f>#REF!</f>
        <v>#REF!</v>
      </c>
      <c r="T10" s="262" t="e">
        <f>#REF!</f>
        <v>#REF!</v>
      </c>
      <c r="U10" s="262" t="e">
        <f>#REF!</f>
        <v>#REF!</v>
      </c>
      <c r="V10" s="264" t="e">
        <f>#REF!</f>
        <v>#REF!</v>
      </c>
      <c r="W10" s="261" t="e">
        <f>#REF!</f>
        <v>#REF!</v>
      </c>
      <c r="X10" s="262" t="e">
        <f>#REF!</f>
        <v>#REF!</v>
      </c>
      <c r="Y10" s="262" t="e">
        <f>#REF!</f>
        <v>#REF!</v>
      </c>
      <c r="Z10" s="264" t="e">
        <f>#REF!</f>
        <v>#REF!</v>
      </c>
      <c r="AA10" s="261" t="e">
        <f>#REF!</f>
        <v>#REF!</v>
      </c>
      <c r="AB10" s="262" t="e">
        <f>#REF!</f>
        <v>#REF!</v>
      </c>
      <c r="AC10" s="262" t="e">
        <f>#REF!</f>
        <v>#REF!</v>
      </c>
      <c r="AD10" s="264" t="e">
        <f>#REF!</f>
        <v>#REF!</v>
      </c>
      <c r="AE10" s="261" t="e">
        <f>#REF!</f>
        <v>#REF!</v>
      </c>
      <c r="AF10" s="262" t="e">
        <f>#REF!</f>
        <v>#REF!</v>
      </c>
      <c r="AG10" s="262" t="e">
        <f>#REF!</f>
        <v>#REF!</v>
      </c>
      <c r="AH10" s="264" t="e">
        <f>#REF!</f>
        <v>#REF!</v>
      </c>
      <c r="AI10" s="337"/>
      <c r="AJ10" s="338"/>
      <c r="AK10" s="338"/>
      <c r="AL10" s="339"/>
      <c r="AM10" s="337"/>
      <c r="AN10" s="338"/>
      <c r="AO10" s="338"/>
      <c r="AP10" s="339"/>
      <c r="AQ10" s="337"/>
      <c r="AR10" s="338"/>
      <c r="AS10" s="338"/>
      <c r="AT10" s="339"/>
      <c r="AU10" s="269"/>
    </row>
    <row r="11" spans="6:47" ht="18.899999999999999" customHeight="1" x14ac:dyDescent="0.35">
      <c r="F11" s="195">
        <v>1966</v>
      </c>
      <c r="G11" s="383"/>
      <c r="H11" s="330"/>
      <c r="I11" s="330"/>
      <c r="J11" s="331"/>
      <c r="K11" s="261" t="e">
        <f>#REF!</f>
        <v>#REF!</v>
      </c>
      <c r="L11" s="262" t="e">
        <f>#REF!</f>
        <v>#REF!</v>
      </c>
      <c r="M11" s="262" t="e">
        <f>#REF!</f>
        <v>#REF!</v>
      </c>
      <c r="N11" s="264" t="e">
        <f>#REF!</f>
        <v>#REF!</v>
      </c>
      <c r="O11" s="265" t="e">
        <f>#REF!</f>
        <v>#REF!</v>
      </c>
      <c r="P11" s="262" t="e">
        <f>#REF!</f>
        <v>#REF!</v>
      </c>
      <c r="Q11" s="262" t="e">
        <f>#REF!</f>
        <v>#REF!</v>
      </c>
      <c r="R11" s="264" t="e">
        <f>#REF!</f>
        <v>#REF!</v>
      </c>
      <c r="S11" s="261" t="e">
        <f>#REF!</f>
        <v>#REF!</v>
      </c>
      <c r="T11" s="262" t="e">
        <f>#REF!</f>
        <v>#REF!</v>
      </c>
      <c r="U11" s="262" t="e">
        <f>#REF!</f>
        <v>#REF!</v>
      </c>
      <c r="V11" s="264" t="e">
        <f>#REF!</f>
        <v>#REF!</v>
      </c>
      <c r="W11" s="261" t="e">
        <f>#REF!</f>
        <v>#REF!</v>
      </c>
      <c r="X11" s="262" t="e">
        <f>#REF!</f>
        <v>#REF!</v>
      </c>
      <c r="Y11" s="262" t="e">
        <f>#REF!</f>
        <v>#REF!</v>
      </c>
      <c r="Z11" s="264" t="e">
        <f>#REF!</f>
        <v>#REF!</v>
      </c>
      <c r="AA11" s="261" t="e">
        <f>#REF!</f>
        <v>#REF!</v>
      </c>
      <c r="AB11" s="262" t="e">
        <f>#REF!</f>
        <v>#REF!</v>
      </c>
      <c r="AC11" s="262" t="e">
        <f>#REF!</f>
        <v>#REF!</v>
      </c>
      <c r="AD11" s="264" t="e">
        <f>#REF!</f>
        <v>#REF!</v>
      </c>
      <c r="AE11" s="261" t="e">
        <f>#REF!</f>
        <v>#REF!</v>
      </c>
      <c r="AF11" s="262" t="e">
        <f>#REF!</f>
        <v>#REF!</v>
      </c>
      <c r="AG11" s="262" t="e">
        <f>#REF!</f>
        <v>#REF!</v>
      </c>
      <c r="AH11" s="264" t="e">
        <f>#REF!</f>
        <v>#REF!</v>
      </c>
      <c r="AI11" s="337"/>
      <c r="AJ11" s="338"/>
      <c r="AK11" s="338"/>
      <c r="AL11" s="339"/>
      <c r="AM11" s="337"/>
      <c r="AN11" s="338"/>
      <c r="AO11" s="338"/>
      <c r="AP11" s="339"/>
      <c r="AQ11" s="337"/>
      <c r="AR11" s="338"/>
      <c r="AS11" s="338"/>
      <c r="AT11" s="339"/>
      <c r="AU11" s="269"/>
    </row>
    <row r="12" spans="6:47" ht="18.899999999999999" customHeight="1" x14ac:dyDescent="0.35">
      <c r="F12" s="195">
        <v>1967</v>
      </c>
      <c r="G12" s="383"/>
      <c r="H12" s="330"/>
      <c r="I12" s="330"/>
      <c r="J12" s="331"/>
      <c r="K12" s="261" t="e">
        <f>#REF!</f>
        <v>#REF!</v>
      </c>
      <c r="L12" s="262" t="e">
        <f>#REF!</f>
        <v>#REF!</v>
      </c>
      <c r="M12" s="262" t="e">
        <f>#REF!</f>
        <v>#REF!</v>
      </c>
      <c r="N12" s="264" t="e">
        <f>#REF!</f>
        <v>#REF!</v>
      </c>
      <c r="O12" s="265" t="e">
        <f>#REF!</f>
        <v>#REF!</v>
      </c>
      <c r="P12" s="262" t="e">
        <f>#REF!</f>
        <v>#REF!</v>
      </c>
      <c r="Q12" s="262" t="e">
        <f>#REF!</f>
        <v>#REF!</v>
      </c>
      <c r="R12" s="264" t="e">
        <f>#REF!</f>
        <v>#REF!</v>
      </c>
      <c r="S12" s="261" t="e">
        <f>#REF!</f>
        <v>#REF!</v>
      </c>
      <c r="T12" s="262" t="e">
        <f>#REF!</f>
        <v>#REF!</v>
      </c>
      <c r="U12" s="262" t="e">
        <f>#REF!</f>
        <v>#REF!</v>
      </c>
      <c r="V12" s="264" t="e">
        <f>#REF!</f>
        <v>#REF!</v>
      </c>
      <c r="W12" s="261" t="e">
        <f>#REF!</f>
        <v>#REF!</v>
      </c>
      <c r="X12" s="262" t="e">
        <f>#REF!</f>
        <v>#REF!</v>
      </c>
      <c r="Y12" s="262" t="e">
        <f>#REF!</f>
        <v>#REF!</v>
      </c>
      <c r="Z12" s="264" t="e">
        <f>#REF!</f>
        <v>#REF!</v>
      </c>
      <c r="AA12" s="261" t="e">
        <f>#REF!</f>
        <v>#REF!</v>
      </c>
      <c r="AB12" s="262" t="e">
        <f>#REF!</f>
        <v>#REF!</v>
      </c>
      <c r="AC12" s="262" t="e">
        <f>#REF!</f>
        <v>#REF!</v>
      </c>
      <c r="AD12" s="264" t="e">
        <f>#REF!</f>
        <v>#REF!</v>
      </c>
      <c r="AE12" s="261" t="e">
        <f>#REF!</f>
        <v>#REF!</v>
      </c>
      <c r="AF12" s="262" t="e">
        <f>#REF!</f>
        <v>#REF!</v>
      </c>
      <c r="AG12" s="262" t="e">
        <f>#REF!</f>
        <v>#REF!</v>
      </c>
      <c r="AH12" s="264" t="e">
        <f>#REF!</f>
        <v>#REF!</v>
      </c>
      <c r="AI12" s="337"/>
      <c r="AJ12" s="338"/>
      <c r="AK12" s="338"/>
      <c r="AL12" s="339"/>
      <c r="AM12" s="337"/>
      <c r="AN12" s="338"/>
      <c r="AO12" s="338"/>
      <c r="AP12" s="339"/>
      <c r="AQ12" s="337"/>
      <c r="AR12" s="338"/>
      <c r="AS12" s="338"/>
      <c r="AT12" s="339"/>
      <c r="AU12" s="269"/>
    </row>
    <row r="13" spans="6:47" ht="18.899999999999999" customHeight="1" x14ac:dyDescent="0.35">
      <c r="F13" s="195">
        <v>1968</v>
      </c>
      <c r="G13" s="383"/>
      <c r="H13" s="330"/>
      <c r="I13" s="330"/>
      <c r="J13" s="331"/>
      <c r="K13" s="261" t="e">
        <f>#REF!</f>
        <v>#REF!</v>
      </c>
      <c r="L13" s="262" t="e">
        <f>#REF!</f>
        <v>#REF!</v>
      </c>
      <c r="M13" s="262" t="e">
        <f>#REF!</f>
        <v>#REF!</v>
      </c>
      <c r="N13" s="264" t="e">
        <f>#REF!</f>
        <v>#REF!</v>
      </c>
      <c r="O13" s="265" t="e">
        <f>#REF!</f>
        <v>#REF!</v>
      </c>
      <c r="P13" s="262" t="e">
        <f>#REF!</f>
        <v>#REF!</v>
      </c>
      <c r="Q13" s="262" t="e">
        <f>#REF!</f>
        <v>#REF!</v>
      </c>
      <c r="R13" s="264" t="e">
        <f>#REF!</f>
        <v>#REF!</v>
      </c>
      <c r="S13" s="261" t="e">
        <f>#REF!</f>
        <v>#REF!</v>
      </c>
      <c r="T13" s="262" t="e">
        <f>#REF!</f>
        <v>#REF!</v>
      </c>
      <c r="U13" s="262" t="e">
        <f>#REF!</f>
        <v>#REF!</v>
      </c>
      <c r="V13" s="264" t="e">
        <f>#REF!</f>
        <v>#REF!</v>
      </c>
      <c r="W13" s="261" t="e">
        <f>#REF!</f>
        <v>#REF!</v>
      </c>
      <c r="X13" s="262" t="e">
        <f>#REF!</f>
        <v>#REF!</v>
      </c>
      <c r="Y13" s="262" t="e">
        <f>#REF!</f>
        <v>#REF!</v>
      </c>
      <c r="Z13" s="264" t="e">
        <f>#REF!</f>
        <v>#REF!</v>
      </c>
      <c r="AA13" s="261" t="e">
        <f>#REF!</f>
        <v>#REF!</v>
      </c>
      <c r="AB13" s="262" t="e">
        <f>#REF!</f>
        <v>#REF!</v>
      </c>
      <c r="AC13" s="262" t="e">
        <f>#REF!</f>
        <v>#REF!</v>
      </c>
      <c r="AD13" s="264" t="e">
        <f>#REF!</f>
        <v>#REF!</v>
      </c>
      <c r="AE13" s="261" t="e">
        <f>#REF!</f>
        <v>#REF!</v>
      </c>
      <c r="AF13" s="262" t="e">
        <f>#REF!</f>
        <v>#REF!</v>
      </c>
      <c r="AG13" s="262" t="e">
        <f>#REF!</f>
        <v>#REF!</v>
      </c>
      <c r="AH13" s="264" t="e">
        <f>#REF!</f>
        <v>#REF!</v>
      </c>
      <c r="AI13" s="337"/>
      <c r="AJ13" s="338"/>
      <c r="AK13" s="338"/>
      <c r="AL13" s="339"/>
      <c r="AM13" s="337"/>
      <c r="AN13" s="338"/>
      <c r="AO13" s="338"/>
      <c r="AP13" s="339"/>
      <c r="AQ13" s="337"/>
      <c r="AR13" s="338"/>
      <c r="AS13" s="338"/>
      <c r="AT13" s="339"/>
      <c r="AU13" s="269"/>
    </row>
    <row r="14" spans="6:47" ht="18.899999999999999" customHeight="1" x14ac:dyDescent="0.35">
      <c r="F14" s="195">
        <v>1969</v>
      </c>
      <c r="G14" s="383"/>
      <c r="H14" s="330"/>
      <c r="I14" s="330"/>
      <c r="J14" s="331"/>
      <c r="K14" s="261" t="e">
        <f>#REF!</f>
        <v>#REF!</v>
      </c>
      <c r="L14" s="262" t="e">
        <f>#REF!</f>
        <v>#REF!</v>
      </c>
      <c r="M14" s="262" t="e">
        <f>#REF!</f>
        <v>#REF!</v>
      </c>
      <c r="N14" s="264" t="e">
        <f>#REF!</f>
        <v>#REF!</v>
      </c>
      <c r="O14" s="265" t="e">
        <f>#REF!</f>
        <v>#REF!</v>
      </c>
      <c r="P14" s="262" t="e">
        <f>#REF!</f>
        <v>#REF!</v>
      </c>
      <c r="Q14" s="262" t="e">
        <f>#REF!</f>
        <v>#REF!</v>
      </c>
      <c r="R14" s="264" t="e">
        <f>#REF!</f>
        <v>#REF!</v>
      </c>
      <c r="S14" s="261" t="e">
        <f>#REF!</f>
        <v>#REF!</v>
      </c>
      <c r="T14" s="262" t="e">
        <f>#REF!</f>
        <v>#REF!</v>
      </c>
      <c r="U14" s="262" t="e">
        <f>#REF!</f>
        <v>#REF!</v>
      </c>
      <c r="V14" s="264" t="e">
        <f>#REF!</f>
        <v>#REF!</v>
      </c>
      <c r="W14" s="261" t="e">
        <f>#REF!</f>
        <v>#REF!</v>
      </c>
      <c r="X14" s="262" t="e">
        <f>#REF!</f>
        <v>#REF!</v>
      </c>
      <c r="Y14" s="262" t="e">
        <f>#REF!</f>
        <v>#REF!</v>
      </c>
      <c r="Z14" s="264" t="e">
        <f>#REF!</f>
        <v>#REF!</v>
      </c>
      <c r="AA14" s="261" t="e">
        <f>#REF!</f>
        <v>#REF!</v>
      </c>
      <c r="AB14" s="262" t="e">
        <f>#REF!</f>
        <v>#REF!</v>
      </c>
      <c r="AC14" s="262" t="e">
        <f>#REF!</f>
        <v>#REF!</v>
      </c>
      <c r="AD14" s="264" t="e">
        <f>#REF!</f>
        <v>#REF!</v>
      </c>
      <c r="AE14" s="261" t="e">
        <f>#REF!</f>
        <v>#REF!</v>
      </c>
      <c r="AF14" s="262" t="e">
        <f>#REF!</f>
        <v>#REF!</v>
      </c>
      <c r="AG14" s="262" t="e">
        <f>#REF!</f>
        <v>#REF!</v>
      </c>
      <c r="AH14" s="264" t="e">
        <f>#REF!</f>
        <v>#REF!</v>
      </c>
      <c r="AI14" s="337"/>
      <c r="AJ14" s="338"/>
      <c r="AK14" s="338"/>
      <c r="AL14" s="339"/>
      <c r="AM14" s="337"/>
      <c r="AN14" s="338"/>
      <c r="AO14" s="338"/>
      <c r="AP14" s="339"/>
      <c r="AQ14" s="337"/>
      <c r="AR14" s="338"/>
      <c r="AS14" s="338"/>
      <c r="AT14" s="339"/>
      <c r="AU14" s="269"/>
    </row>
    <row r="15" spans="6:47" ht="18.899999999999999" customHeight="1" x14ac:dyDescent="0.35">
      <c r="F15" s="195">
        <v>1970</v>
      </c>
      <c r="G15" s="383"/>
      <c r="H15" s="330"/>
      <c r="I15" s="330"/>
      <c r="J15" s="331"/>
      <c r="K15" s="261" t="e">
        <f>#REF!</f>
        <v>#REF!</v>
      </c>
      <c r="L15" s="262" t="e">
        <f>#REF!</f>
        <v>#REF!</v>
      </c>
      <c r="M15" s="262" t="e">
        <f>#REF!</f>
        <v>#REF!</v>
      </c>
      <c r="N15" s="264" t="e">
        <f>#REF!</f>
        <v>#REF!</v>
      </c>
      <c r="O15" s="265" t="e">
        <f>#REF!</f>
        <v>#REF!</v>
      </c>
      <c r="P15" s="262" t="e">
        <f>#REF!</f>
        <v>#REF!</v>
      </c>
      <c r="Q15" s="262" t="e">
        <f>#REF!</f>
        <v>#REF!</v>
      </c>
      <c r="R15" s="264" t="e">
        <f>#REF!</f>
        <v>#REF!</v>
      </c>
      <c r="S15" s="261" t="e">
        <f>#REF!</f>
        <v>#REF!</v>
      </c>
      <c r="T15" s="262" t="e">
        <f>#REF!</f>
        <v>#REF!</v>
      </c>
      <c r="U15" s="262" t="e">
        <f>#REF!</f>
        <v>#REF!</v>
      </c>
      <c r="V15" s="264" t="e">
        <f>#REF!</f>
        <v>#REF!</v>
      </c>
      <c r="W15" s="261" t="e">
        <f>#REF!</f>
        <v>#REF!</v>
      </c>
      <c r="X15" s="262" t="e">
        <f>#REF!</f>
        <v>#REF!</v>
      </c>
      <c r="Y15" s="262" t="e">
        <f>#REF!</f>
        <v>#REF!</v>
      </c>
      <c r="Z15" s="264" t="e">
        <f>#REF!</f>
        <v>#REF!</v>
      </c>
      <c r="AA15" s="261" t="e">
        <f>#REF!</f>
        <v>#REF!</v>
      </c>
      <c r="AB15" s="262" t="e">
        <f>#REF!</f>
        <v>#REF!</v>
      </c>
      <c r="AC15" s="262" t="e">
        <f>#REF!</f>
        <v>#REF!</v>
      </c>
      <c r="AD15" s="264" t="e">
        <f>#REF!</f>
        <v>#REF!</v>
      </c>
      <c r="AE15" s="261" t="e">
        <f>#REF!</f>
        <v>#REF!</v>
      </c>
      <c r="AF15" s="262" t="e">
        <f>#REF!</f>
        <v>#REF!</v>
      </c>
      <c r="AG15" s="262" t="e">
        <f>#REF!</f>
        <v>#REF!</v>
      </c>
      <c r="AH15" s="264" t="e">
        <f>#REF!</f>
        <v>#REF!</v>
      </c>
      <c r="AI15" s="337"/>
      <c r="AJ15" s="338"/>
      <c r="AK15" s="338"/>
      <c r="AL15" s="339"/>
      <c r="AM15" s="337"/>
      <c r="AN15" s="338"/>
      <c r="AO15" s="338"/>
      <c r="AP15" s="339"/>
      <c r="AQ15" s="337"/>
      <c r="AR15" s="338"/>
      <c r="AS15" s="338"/>
      <c r="AT15" s="339"/>
      <c r="AU15" s="269"/>
    </row>
    <row r="16" spans="6:47" ht="18.899999999999999" customHeight="1" x14ac:dyDescent="0.35">
      <c r="F16" s="195">
        <v>1971</v>
      </c>
      <c r="G16" s="383"/>
      <c r="H16" s="330"/>
      <c r="I16" s="330"/>
      <c r="J16" s="331"/>
      <c r="K16" s="261" t="e">
        <f>#REF!</f>
        <v>#REF!</v>
      </c>
      <c r="L16" s="262" t="e">
        <f>#REF!</f>
        <v>#REF!</v>
      </c>
      <c r="M16" s="262" t="e">
        <f>#REF!</f>
        <v>#REF!</v>
      </c>
      <c r="N16" s="264" t="e">
        <f>#REF!</f>
        <v>#REF!</v>
      </c>
      <c r="O16" s="265" t="e">
        <f>#REF!</f>
        <v>#REF!</v>
      </c>
      <c r="P16" s="262" t="e">
        <f>#REF!</f>
        <v>#REF!</v>
      </c>
      <c r="Q16" s="262" t="e">
        <f>#REF!</f>
        <v>#REF!</v>
      </c>
      <c r="R16" s="264" t="e">
        <f>#REF!</f>
        <v>#REF!</v>
      </c>
      <c r="S16" s="261" t="e">
        <f>#REF!</f>
        <v>#REF!</v>
      </c>
      <c r="T16" s="262" t="e">
        <f>#REF!</f>
        <v>#REF!</v>
      </c>
      <c r="U16" s="262" t="e">
        <f>#REF!</f>
        <v>#REF!</v>
      </c>
      <c r="V16" s="264" t="e">
        <f>#REF!</f>
        <v>#REF!</v>
      </c>
      <c r="W16" s="261" t="e">
        <f>#REF!</f>
        <v>#REF!</v>
      </c>
      <c r="X16" s="262" t="e">
        <f>#REF!</f>
        <v>#REF!</v>
      </c>
      <c r="Y16" s="262" t="e">
        <f>#REF!</f>
        <v>#REF!</v>
      </c>
      <c r="Z16" s="264" t="e">
        <f>#REF!</f>
        <v>#REF!</v>
      </c>
      <c r="AA16" s="261" t="e">
        <f>#REF!</f>
        <v>#REF!</v>
      </c>
      <c r="AB16" s="262" t="e">
        <f>#REF!</f>
        <v>#REF!</v>
      </c>
      <c r="AC16" s="262" t="e">
        <f>#REF!</f>
        <v>#REF!</v>
      </c>
      <c r="AD16" s="264" t="e">
        <f>#REF!</f>
        <v>#REF!</v>
      </c>
      <c r="AE16" s="261" t="e">
        <f>#REF!</f>
        <v>#REF!</v>
      </c>
      <c r="AF16" s="262" t="e">
        <f>#REF!</f>
        <v>#REF!</v>
      </c>
      <c r="AG16" s="262" t="e">
        <f>#REF!</f>
        <v>#REF!</v>
      </c>
      <c r="AH16" s="264" t="e">
        <f>#REF!</f>
        <v>#REF!</v>
      </c>
      <c r="AI16" s="337"/>
      <c r="AJ16" s="338"/>
      <c r="AK16" s="338"/>
      <c r="AL16" s="339"/>
      <c r="AM16" s="337"/>
      <c r="AN16" s="338"/>
      <c r="AO16" s="338"/>
      <c r="AP16" s="339"/>
      <c r="AQ16" s="337"/>
      <c r="AR16" s="338"/>
      <c r="AS16" s="338"/>
      <c r="AT16" s="339"/>
      <c r="AU16" s="269"/>
    </row>
    <row r="17" spans="6:47" ht="18.899999999999999" customHeight="1" x14ac:dyDescent="0.35">
      <c r="F17" s="195">
        <v>1973</v>
      </c>
      <c r="G17" s="383"/>
      <c r="H17" s="330"/>
      <c r="I17" s="330"/>
      <c r="J17" s="331"/>
      <c r="K17" s="261" t="e">
        <f>#REF!</f>
        <v>#REF!</v>
      </c>
      <c r="L17" s="262" t="e">
        <f>#REF!</f>
        <v>#REF!</v>
      </c>
      <c r="M17" s="262" t="e">
        <f>#REF!</f>
        <v>#REF!</v>
      </c>
      <c r="N17" s="264" t="e">
        <f>#REF!</f>
        <v>#REF!</v>
      </c>
      <c r="O17" s="265" t="e">
        <f>#REF!</f>
        <v>#REF!</v>
      </c>
      <c r="P17" s="262" t="e">
        <f>#REF!</f>
        <v>#REF!</v>
      </c>
      <c r="Q17" s="262" t="e">
        <f>#REF!</f>
        <v>#REF!</v>
      </c>
      <c r="R17" s="264" t="e">
        <f>#REF!</f>
        <v>#REF!</v>
      </c>
      <c r="S17" s="261" t="e">
        <f>#REF!</f>
        <v>#REF!</v>
      </c>
      <c r="T17" s="262" t="e">
        <f>#REF!</f>
        <v>#REF!</v>
      </c>
      <c r="U17" s="262" t="e">
        <f>#REF!</f>
        <v>#REF!</v>
      </c>
      <c r="V17" s="264" t="e">
        <f>#REF!</f>
        <v>#REF!</v>
      </c>
      <c r="W17" s="261" t="e">
        <f>#REF!</f>
        <v>#REF!</v>
      </c>
      <c r="X17" s="262" t="e">
        <f>#REF!</f>
        <v>#REF!</v>
      </c>
      <c r="Y17" s="262" t="e">
        <f>#REF!</f>
        <v>#REF!</v>
      </c>
      <c r="Z17" s="264" t="e">
        <f>#REF!</f>
        <v>#REF!</v>
      </c>
      <c r="AA17" s="261" t="e">
        <f>#REF!</f>
        <v>#REF!</v>
      </c>
      <c r="AB17" s="262" t="e">
        <f>#REF!</f>
        <v>#REF!</v>
      </c>
      <c r="AC17" s="262" t="e">
        <f>#REF!</f>
        <v>#REF!</v>
      </c>
      <c r="AD17" s="264" t="e">
        <f>#REF!</f>
        <v>#REF!</v>
      </c>
      <c r="AE17" s="261" t="e">
        <f>#REF!</f>
        <v>#REF!</v>
      </c>
      <c r="AF17" s="262" t="e">
        <f>#REF!</f>
        <v>#REF!</v>
      </c>
      <c r="AG17" s="262" t="e">
        <f>#REF!</f>
        <v>#REF!</v>
      </c>
      <c r="AH17" s="264" t="e">
        <f>#REF!</f>
        <v>#REF!</v>
      </c>
      <c r="AI17" s="337"/>
      <c r="AJ17" s="338"/>
      <c r="AK17" s="338"/>
      <c r="AL17" s="339"/>
      <c r="AM17" s="337"/>
      <c r="AN17" s="338"/>
      <c r="AO17" s="338"/>
      <c r="AP17" s="339"/>
      <c r="AQ17" s="337"/>
      <c r="AR17" s="338"/>
      <c r="AS17" s="338"/>
      <c r="AT17" s="339"/>
      <c r="AU17" s="269"/>
    </row>
    <row r="18" spans="6:47" ht="18.899999999999999" customHeight="1" x14ac:dyDescent="0.35">
      <c r="F18" s="195">
        <v>1974</v>
      </c>
      <c r="G18" s="383"/>
      <c r="H18" s="330"/>
      <c r="I18" s="330"/>
      <c r="J18" s="331"/>
      <c r="K18" s="261" t="e">
        <f>#REF!</f>
        <v>#REF!</v>
      </c>
      <c r="L18" s="262" t="e">
        <f>#REF!</f>
        <v>#REF!</v>
      </c>
      <c r="M18" s="262" t="e">
        <f>#REF!</f>
        <v>#REF!</v>
      </c>
      <c r="N18" s="264" t="e">
        <f>#REF!</f>
        <v>#REF!</v>
      </c>
      <c r="O18" s="265" t="e">
        <f>#REF!</f>
        <v>#REF!</v>
      </c>
      <c r="P18" s="262" t="e">
        <f>#REF!</f>
        <v>#REF!</v>
      </c>
      <c r="Q18" s="262" t="e">
        <f>#REF!</f>
        <v>#REF!</v>
      </c>
      <c r="R18" s="264" t="e">
        <f>#REF!</f>
        <v>#REF!</v>
      </c>
      <c r="S18" s="261" t="e">
        <f>#REF!</f>
        <v>#REF!</v>
      </c>
      <c r="T18" s="262" t="e">
        <f>#REF!</f>
        <v>#REF!</v>
      </c>
      <c r="U18" s="262" t="e">
        <f>#REF!</f>
        <v>#REF!</v>
      </c>
      <c r="V18" s="264" t="e">
        <f>#REF!</f>
        <v>#REF!</v>
      </c>
      <c r="W18" s="261" t="e">
        <f>#REF!</f>
        <v>#REF!</v>
      </c>
      <c r="X18" s="262" t="e">
        <f>#REF!</f>
        <v>#REF!</v>
      </c>
      <c r="Y18" s="262" t="e">
        <f>#REF!</f>
        <v>#REF!</v>
      </c>
      <c r="Z18" s="264" t="e">
        <f>#REF!</f>
        <v>#REF!</v>
      </c>
      <c r="AA18" s="261" t="e">
        <f>#REF!</f>
        <v>#REF!</v>
      </c>
      <c r="AB18" s="262" t="e">
        <f>#REF!</f>
        <v>#REF!</v>
      </c>
      <c r="AC18" s="262" t="e">
        <f>#REF!</f>
        <v>#REF!</v>
      </c>
      <c r="AD18" s="264" t="e">
        <f>#REF!</f>
        <v>#REF!</v>
      </c>
      <c r="AE18" s="261" t="e">
        <f>#REF!</f>
        <v>#REF!</v>
      </c>
      <c r="AF18" s="262" t="e">
        <f>#REF!</f>
        <v>#REF!</v>
      </c>
      <c r="AG18" s="262" t="e">
        <f>#REF!</f>
        <v>#REF!</v>
      </c>
      <c r="AH18" s="264" t="e">
        <f>#REF!</f>
        <v>#REF!</v>
      </c>
      <c r="AI18" s="337"/>
      <c r="AJ18" s="338"/>
      <c r="AK18" s="338"/>
      <c r="AL18" s="339"/>
      <c r="AM18" s="337"/>
      <c r="AN18" s="338"/>
      <c r="AO18" s="338"/>
      <c r="AP18" s="339"/>
      <c r="AQ18" s="337"/>
      <c r="AR18" s="338"/>
      <c r="AS18" s="338"/>
      <c r="AT18" s="339"/>
      <c r="AU18" s="269"/>
    </row>
    <row r="19" spans="6:47" ht="18.899999999999999" customHeight="1" x14ac:dyDescent="0.35">
      <c r="F19" s="195">
        <v>1975</v>
      </c>
      <c r="G19" s="383"/>
      <c r="H19" s="330"/>
      <c r="I19" s="330"/>
      <c r="J19" s="331"/>
      <c r="K19" s="261" t="e">
        <f>#REF!</f>
        <v>#REF!</v>
      </c>
      <c r="L19" s="262" t="e">
        <f>#REF!</f>
        <v>#REF!</v>
      </c>
      <c r="M19" s="262" t="e">
        <f>#REF!</f>
        <v>#REF!</v>
      </c>
      <c r="N19" s="264" t="e">
        <f>#REF!</f>
        <v>#REF!</v>
      </c>
      <c r="O19" s="265" t="e">
        <f>#REF!</f>
        <v>#REF!</v>
      </c>
      <c r="P19" s="262" t="e">
        <f>#REF!</f>
        <v>#REF!</v>
      </c>
      <c r="Q19" s="262" t="e">
        <f>#REF!</f>
        <v>#REF!</v>
      </c>
      <c r="R19" s="264" t="e">
        <f>#REF!</f>
        <v>#REF!</v>
      </c>
      <c r="S19" s="261" t="e">
        <f>#REF!</f>
        <v>#REF!</v>
      </c>
      <c r="T19" s="262" t="e">
        <f>#REF!</f>
        <v>#REF!</v>
      </c>
      <c r="U19" s="262" t="e">
        <f>#REF!</f>
        <v>#REF!</v>
      </c>
      <c r="V19" s="264" t="e">
        <f>#REF!</f>
        <v>#REF!</v>
      </c>
      <c r="W19" s="261" t="e">
        <f>#REF!</f>
        <v>#REF!</v>
      </c>
      <c r="X19" s="262" t="e">
        <f>#REF!</f>
        <v>#REF!</v>
      </c>
      <c r="Y19" s="262" t="e">
        <f>#REF!</f>
        <v>#REF!</v>
      </c>
      <c r="Z19" s="264" t="e">
        <f>#REF!</f>
        <v>#REF!</v>
      </c>
      <c r="AA19" s="261" t="e">
        <f>#REF!</f>
        <v>#REF!</v>
      </c>
      <c r="AB19" s="262" t="e">
        <f>#REF!</f>
        <v>#REF!</v>
      </c>
      <c r="AC19" s="262" t="e">
        <f>#REF!</f>
        <v>#REF!</v>
      </c>
      <c r="AD19" s="264" t="e">
        <f>#REF!</f>
        <v>#REF!</v>
      </c>
      <c r="AE19" s="261" t="e">
        <f>#REF!</f>
        <v>#REF!</v>
      </c>
      <c r="AF19" s="262" t="e">
        <f>#REF!</f>
        <v>#REF!</v>
      </c>
      <c r="AG19" s="262" t="e">
        <f>#REF!</f>
        <v>#REF!</v>
      </c>
      <c r="AH19" s="264" t="e">
        <f>#REF!</f>
        <v>#REF!</v>
      </c>
      <c r="AI19" s="337"/>
      <c r="AJ19" s="338"/>
      <c r="AK19" s="338"/>
      <c r="AL19" s="339"/>
      <c r="AM19" s="337"/>
      <c r="AN19" s="338"/>
      <c r="AO19" s="338"/>
      <c r="AP19" s="339"/>
      <c r="AQ19" s="337"/>
      <c r="AR19" s="338"/>
      <c r="AS19" s="338"/>
      <c r="AT19" s="339"/>
      <c r="AU19" s="269"/>
    </row>
    <row r="20" spans="6:47" ht="18.899999999999999" customHeight="1" x14ac:dyDescent="0.35">
      <c r="F20" s="195">
        <v>1976</v>
      </c>
      <c r="G20" s="383"/>
      <c r="H20" s="330"/>
      <c r="I20" s="330"/>
      <c r="J20" s="331"/>
      <c r="K20" s="261" t="e">
        <f>#REF!</f>
        <v>#REF!</v>
      </c>
      <c r="L20" s="262" t="e">
        <f>#REF!</f>
        <v>#REF!</v>
      </c>
      <c r="M20" s="262" t="e">
        <f>#REF!</f>
        <v>#REF!</v>
      </c>
      <c r="N20" s="264" t="e">
        <f>#REF!</f>
        <v>#REF!</v>
      </c>
      <c r="O20" s="265" t="e">
        <f>#REF!</f>
        <v>#REF!</v>
      </c>
      <c r="P20" s="262" t="e">
        <f>#REF!</f>
        <v>#REF!</v>
      </c>
      <c r="Q20" s="262" t="e">
        <f>#REF!</f>
        <v>#REF!</v>
      </c>
      <c r="R20" s="264" t="e">
        <f>#REF!</f>
        <v>#REF!</v>
      </c>
      <c r="S20" s="261" t="e">
        <f>#REF!</f>
        <v>#REF!</v>
      </c>
      <c r="T20" s="262" t="e">
        <f>#REF!</f>
        <v>#REF!</v>
      </c>
      <c r="U20" s="262" t="e">
        <f>#REF!</f>
        <v>#REF!</v>
      </c>
      <c r="V20" s="264" t="e">
        <f>#REF!</f>
        <v>#REF!</v>
      </c>
      <c r="W20" s="261" t="e">
        <f>#REF!</f>
        <v>#REF!</v>
      </c>
      <c r="X20" s="262" t="e">
        <f>#REF!</f>
        <v>#REF!</v>
      </c>
      <c r="Y20" s="262" t="e">
        <f>#REF!</f>
        <v>#REF!</v>
      </c>
      <c r="Z20" s="264" t="e">
        <f>#REF!</f>
        <v>#REF!</v>
      </c>
      <c r="AA20" s="261" t="e">
        <f>#REF!</f>
        <v>#REF!</v>
      </c>
      <c r="AB20" s="262" t="e">
        <f>#REF!</f>
        <v>#REF!</v>
      </c>
      <c r="AC20" s="262" t="e">
        <f>#REF!</f>
        <v>#REF!</v>
      </c>
      <c r="AD20" s="264" t="e">
        <f>#REF!</f>
        <v>#REF!</v>
      </c>
      <c r="AE20" s="261" t="e">
        <f>#REF!</f>
        <v>#REF!</v>
      </c>
      <c r="AF20" s="262" t="e">
        <f>#REF!</f>
        <v>#REF!</v>
      </c>
      <c r="AG20" s="262" t="e">
        <f>#REF!</f>
        <v>#REF!</v>
      </c>
      <c r="AH20" s="264" t="e">
        <f>#REF!</f>
        <v>#REF!</v>
      </c>
      <c r="AI20" s="337"/>
      <c r="AJ20" s="338"/>
      <c r="AK20" s="338"/>
      <c r="AL20" s="339"/>
      <c r="AM20" s="337"/>
      <c r="AN20" s="338"/>
      <c r="AO20" s="338"/>
      <c r="AP20" s="339"/>
      <c r="AQ20" s="337"/>
      <c r="AR20" s="338"/>
      <c r="AS20" s="338"/>
      <c r="AT20" s="339"/>
      <c r="AU20" s="269"/>
    </row>
    <row r="21" spans="6:47" ht="18.899999999999999" customHeight="1" x14ac:dyDescent="0.35">
      <c r="F21" s="195">
        <v>1977</v>
      </c>
      <c r="G21" s="383"/>
      <c r="H21" s="330"/>
      <c r="I21" s="330"/>
      <c r="J21" s="331"/>
      <c r="K21" s="261" t="e">
        <f>#REF!</f>
        <v>#REF!</v>
      </c>
      <c r="L21" s="262" t="e">
        <f>#REF!</f>
        <v>#REF!</v>
      </c>
      <c r="M21" s="262" t="e">
        <f>#REF!</f>
        <v>#REF!</v>
      </c>
      <c r="N21" s="264" t="e">
        <f>#REF!</f>
        <v>#REF!</v>
      </c>
      <c r="O21" s="265" t="e">
        <f>#REF!</f>
        <v>#REF!</v>
      </c>
      <c r="P21" s="262" t="e">
        <f>#REF!</f>
        <v>#REF!</v>
      </c>
      <c r="Q21" s="262" t="e">
        <f>#REF!</f>
        <v>#REF!</v>
      </c>
      <c r="R21" s="264" t="e">
        <f>#REF!</f>
        <v>#REF!</v>
      </c>
      <c r="S21" s="261" t="e">
        <f>#REF!</f>
        <v>#REF!</v>
      </c>
      <c r="T21" s="262" t="e">
        <f>#REF!</f>
        <v>#REF!</v>
      </c>
      <c r="U21" s="262" t="e">
        <f>#REF!</f>
        <v>#REF!</v>
      </c>
      <c r="V21" s="264" t="e">
        <f>#REF!</f>
        <v>#REF!</v>
      </c>
      <c r="W21" s="261" t="e">
        <f>#REF!</f>
        <v>#REF!</v>
      </c>
      <c r="X21" s="262" t="e">
        <f>#REF!</f>
        <v>#REF!</v>
      </c>
      <c r="Y21" s="262" t="e">
        <f>#REF!</f>
        <v>#REF!</v>
      </c>
      <c r="Z21" s="264" t="e">
        <f>#REF!</f>
        <v>#REF!</v>
      </c>
      <c r="AA21" s="261" t="e">
        <f>#REF!</f>
        <v>#REF!</v>
      </c>
      <c r="AB21" s="262" t="e">
        <f>#REF!</f>
        <v>#REF!</v>
      </c>
      <c r="AC21" s="262" t="e">
        <f>#REF!</f>
        <v>#REF!</v>
      </c>
      <c r="AD21" s="264" t="e">
        <f>#REF!</f>
        <v>#REF!</v>
      </c>
      <c r="AE21" s="261" t="e">
        <f>#REF!</f>
        <v>#REF!</v>
      </c>
      <c r="AF21" s="262" t="e">
        <f>#REF!</f>
        <v>#REF!</v>
      </c>
      <c r="AG21" s="262" t="e">
        <f>#REF!</f>
        <v>#REF!</v>
      </c>
      <c r="AH21" s="264" t="e">
        <f>#REF!</f>
        <v>#REF!</v>
      </c>
      <c r="AI21" s="337"/>
      <c r="AJ21" s="338"/>
      <c r="AK21" s="338"/>
      <c r="AL21" s="339"/>
      <c r="AM21" s="337"/>
      <c r="AN21" s="338"/>
      <c r="AO21" s="338"/>
      <c r="AP21" s="339"/>
      <c r="AQ21" s="337"/>
      <c r="AR21" s="338"/>
      <c r="AS21" s="338"/>
      <c r="AT21" s="339"/>
      <c r="AU21" s="269"/>
    </row>
    <row r="22" spans="6:47" ht="18.899999999999999" customHeight="1" x14ac:dyDescent="0.35">
      <c r="F22" s="195">
        <v>1978</v>
      </c>
      <c r="G22" s="383"/>
      <c r="H22" s="330"/>
      <c r="I22" s="330"/>
      <c r="J22" s="331"/>
      <c r="K22" s="261" t="e">
        <f>#REF!</f>
        <v>#REF!</v>
      </c>
      <c r="L22" s="262" t="e">
        <f>#REF!</f>
        <v>#REF!</v>
      </c>
      <c r="M22" s="262" t="e">
        <f>#REF!</f>
        <v>#REF!</v>
      </c>
      <c r="N22" s="264" t="e">
        <f>#REF!</f>
        <v>#REF!</v>
      </c>
      <c r="O22" s="265" t="e">
        <f>#REF!</f>
        <v>#REF!</v>
      </c>
      <c r="P22" s="262" t="e">
        <f>#REF!</f>
        <v>#REF!</v>
      </c>
      <c r="Q22" s="262" t="e">
        <f>#REF!</f>
        <v>#REF!</v>
      </c>
      <c r="R22" s="264" t="e">
        <f>#REF!</f>
        <v>#REF!</v>
      </c>
      <c r="S22" s="261" t="e">
        <f>#REF!</f>
        <v>#REF!</v>
      </c>
      <c r="T22" s="262" t="e">
        <f>#REF!</f>
        <v>#REF!</v>
      </c>
      <c r="U22" s="262" t="e">
        <f>#REF!</f>
        <v>#REF!</v>
      </c>
      <c r="V22" s="264" t="e">
        <f>#REF!</f>
        <v>#REF!</v>
      </c>
      <c r="W22" s="261" t="e">
        <f>#REF!</f>
        <v>#REF!</v>
      </c>
      <c r="X22" s="262" t="e">
        <f>#REF!</f>
        <v>#REF!</v>
      </c>
      <c r="Y22" s="262" t="e">
        <f>#REF!</f>
        <v>#REF!</v>
      </c>
      <c r="Z22" s="264" t="e">
        <f>#REF!</f>
        <v>#REF!</v>
      </c>
      <c r="AA22" s="261" t="e">
        <f>#REF!</f>
        <v>#REF!</v>
      </c>
      <c r="AB22" s="262" t="e">
        <f>#REF!</f>
        <v>#REF!</v>
      </c>
      <c r="AC22" s="262" t="e">
        <f>#REF!</f>
        <v>#REF!</v>
      </c>
      <c r="AD22" s="264" t="e">
        <f>#REF!</f>
        <v>#REF!</v>
      </c>
      <c r="AE22" s="261" t="e">
        <f>#REF!</f>
        <v>#REF!</v>
      </c>
      <c r="AF22" s="262" t="e">
        <f>#REF!</f>
        <v>#REF!</v>
      </c>
      <c r="AG22" s="262" t="e">
        <f>#REF!</f>
        <v>#REF!</v>
      </c>
      <c r="AH22" s="264" t="e">
        <f>#REF!</f>
        <v>#REF!</v>
      </c>
      <c r="AI22" s="337"/>
      <c r="AJ22" s="338"/>
      <c r="AK22" s="338"/>
      <c r="AL22" s="339"/>
      <c r="AM22" s="337"/>
      <c r="AN22" s="338"/>
      <c r="AO22" s="338"/>
      <c r="AP22" s="339"/>
      <c r="AQ22" s="337"/>
      <c r="AR22" s="338"/>
      <c r="AS22" s="338"/>
      <c r="AT22" s="339"/>
      <c r="AU22" s="269"/>
    </row>
    <row r="23" spans="6:47" ht="18.899999999999999" customHeight="1" x14ac:dyDescent="0.35">
      <c r="F23" s="195">
        <v>1979</v>
      </c>
      <c r="G23" s="384"/>
      <c r="H23" s="332"/>
      <c r="I23" s="332"/>
      <c r="J23" s="333"/>
      <c r="K23" s="261" t="e">
        <f>#REF!</f>
        <v>#REF!</v>
      </c>
      <c r="L23" s="262" t="e">
        <f>#REF!</f>
        <v>#REF!</v>
      </c>
      <c r="M23" s="262" t="e">
        <f>#REF!</f>
        <v>#REF!</v>
      </c>
      <c r="N23" s="264" t="e">
        <f>#REF!</f>
        <v>#REF!</v>
      </c>
      <c r="O23" s="265" t="e">
        <f>#REF!</f>
        <v>#REF!</v>
      </c>
      <c r="P23" s="262" t="e">
        <f>#REF!</f>
        <v>#REF!</v>
      </c>
      <c r="Q23" s="262" t="e">
        <f>#REF!</f>
        <v>#REF!</v>
      </c>
      <c r="R23" s="264" t="e">
        <f>#REF!</f>
        <v>#REF!</v>
      </c>
      <c r="S23" s="261" t="e">
        <f>#REF!</f>
        <v>#REF!</v>
      </c>
      <c r="T23" s="262" t="e">
        <f>#REF!</f>
        <v>#REF!</v>
      </c>
      <c r="U23" s="262" t="e">
        <f>#REF!</f>
        <v>#REF!</v>
      </c>
      <c r="V23" s="264" t="e">
        <f>#REF!</f>
        <v>#REF!</v>
      </c>
      <c r="W23" s="261" t="e">
        <f>#REF!</f>
        <v>#REF!</v>
      </c>
      <c r="X23" s="262" t="e">
        <f>#REF!</f>
        <v>#REF!</v>
      </c>
      <c r="Y23" s="262" t="e">
        <f>#REF!</f>
        <v>#REF!</v>
      </c>
      <c r="Z23" s="264" t="e">
        <f>#REF!</f>
        <v>#REF!</v>
      </c>
      <c r="AA23" s="261" t="e">
        <f>#REF!</f>
        <v>#REF!</v>
      </c>
      <c r="AB23" s="262" t="e">
        <f>#REF!</f>
        <v>#REF!</v>
      </c>
      <c r="AC23" s="262" t="e">
        <f>#REF!</f>
        <v>#REF!</v>
      </c>
      <c r="AD23" s="264" t="e">
        <f>#REF!</f>
        <v>#REF!</v>
      </c>
      <c r="AE23" s="261" t="e">
        <f>#REF!</f>
        <v>#REF!</v>
      </c>
      <c r="AF23" s="262" t="e">
        <f>#REF!</f>
        <v>#REF!</v>
      </c>
      <c r="AG23" s="262" t="e">
        <f>#REF!</f>
        <v>#REF!</v>
      </c>
      <c r="AH23" s="264" t="e">
        <f>#REF!</f>
        <v>#REF!</v>
      </c>
      <c r="AI23" s="337"/>
      <c r="AJ23" s="338"/>
      <c r="AK23" s="338"/>
      <c r="AL23" s="339"/>
      <c r="AM23" s="337"/>
      <c r="AN23" s="338"/>
      <c r="AO23" s="338"/>
      <c r="AP23" s="339"/>
      <c r="AQ23" s="337"/>
      <c r="AR23" s="338"/>
      <c r="AS23" s="338"/>
      <c r="AT23" s="339"/>
      <c r="AU23" s="269"/>
    </row>
    <row r="24" spans="6:47" ht="18.899999999999999" customHeight="1" x14ac:dyDescent="0.35">
      <c r="F24" s="195">
        <v>1981</v>
      </c>
      <c r="G24" s="265" t="e">
        <f>#REF!</f>
        <v>#REF!</v>
      </c>
      <c r="H24" s="262" t="e">
        <f>#REF!</f>
        <v>#REF!</v>
      </c>
      <c r="I24" s="262" t="e">
        <f>#REF!</f>
        <v>#REF!</v>
      </c>
      <c r="J24" s="263" t="e">
        <f>#REF!</f>
        <v>#REF!</v>
      </c>
      <c r="K24" s="261" t="e">
        <f>#REF!</f>
        <v>#REF!</v>
      </c>
      <c r="L24" s="262" t="e">
        <f>#REF!</f>
        <v>#REF!</v>
      </c>
      <c r="M24" s="262" t="e">
        <f>#REF!</f>
        <v>#REF!</v>
      </c>
      <c r="N24" s="264" t="e">
        <f>#REF!</f>
        <v>#REF!</v>
      </c>
      <c r="O24" s="265" t="e">
        <f>#REF!</f>
        <v>#REF!</v>
      </c>
      <c r="P24" s="262" t="e">
        <f>#REF!</f>
        <v>#REF!</v>
      </c>
      <c r="Q24" s="262" t="e">
        <f>#REF!</f>
        <v>#REF!</v>
      </c>
      <c r="R24" s="264" t="e">
        <f>#REF!</f>
        <v>#REF!</v>
      </c>
      <c r="S24" s="261" t="e">
        <f>#REF!</f>
        <v>#REF!</v>
      </c>
      <c r="T24" s="262" t="e">
        <f>#REF!</f>
        <v>#REF!</v>
      </c>
      <c r="U24" s="262" t="e">
        <f>#REF!</f>
        <v>#REF!</v>
      </c>
      <c r="V24" s="264" t="e">
        <f>#REF!</f>
        <v>#REF!</v>
      </c>
      <c r="W24" s="261" t="e">
        <f>#REF!</f>
        <v>#REF!</v>
      </c>
      <c r="X24" s="262" t="e">
        <f>#REF!</f>
        <v>#REF!</v>
      </c>
      <c r="Y24" s="262" t="e">
        <f>#REF!</f>
        <v>#REF!</v>
      </c>
      <c r="Z24" s="264" t="e">
        <f>#REF!</f>
        <v>#REF!</v>
      </c>
      <c r="AA24" s="261" t="e">
        <f>#REF!</f>
        <v>#REF!</v>
      </c>
      <c r="AB24" s="262" t="e">
        <f>#REF!</f>
        <v>#REF!</v>
      </c>
      <c r="AC24" s="262" t="e">
        <f>#REF!</f>
        <v>#REF!</v>
      </c>
      <c r="AD24" s="264" t="e">
        <f>#REF!</f>
        <v>#REF!</v>
      </c>
      <c r="AE24" s="261" t="e">
        <f>#REF!</f>
        <v>#REF!</v>
      </c>
      <c r="AF24" s="262" t="e">
        <f>#REF!</f>
        <v>#REF!</v>
      </c>
      <c r="AG24" s="262" t="e">
        <f>#REF!</f>
        <v>#REF!</v>
      </c>
      <c r="AH24" s="264" t="e">
        <f>#REF!</f>
        <v>#REF!</v>
      </c>
      <c r="AI24" s="261" t="e">
        <f>#REF!</f>
        <v>#REF!</v>
      </c>
      <c r="AJ24" s="262" t="e">
        <f>#REF!</f>
        <v>#REF!</v>
      </c>
      <c r="AK24" s="262" t="e">
        <f>#REF!</f>
        <v>#REF!</v>
      </c>
      <c r="AL24" s="264" t="e">
        <f>#REF!</f>
        <v>#REF!</v>
      </c>
      <c r="AM24" s="337"/>
      <c r="AN24" s="338"/>
      <c r="AO24" s="338"/>
      <c r="AP24" s="339"/>
      <c r="AQ24" s="337"/>
      <c r="AR24" s="338"/>
      <c r="AS24" s="338"/>
      <c r="AT24" s="339"/>
      <c r="AU24" s="269"/>
    </row>
    <row r="25" spans="6:47" ht="18.899999999999999" customHeight="1" x14ac:dyDescent="0.35">
      <c r="F25" s="195">
        <v>1982</v>
      </c>
      <c r="G25" s="342"/>
      <c r="H25" s="335"/>
      <c r="I25" s="335"/>
      <c r="J25" s="336"/>
      <c r="K25" s="261" t="e">
        <f>#REF!</f>
        <v>#REF!</v>
      </c>
      <c r="L25" s="262" t="e">
        <f>#REF!</f>
        <v>#REF!</v>
      </c>
      <c r="M25" s="262" t="e">
        <f>#REF!</f>
        <v>#REF!</v>
      </c>
      <c r="N25" s="264" t="e">
        <f>#REF!</f>
        <v>#REF!</v>
      </c>
      <c r="O25" s="265" t="e">
        <f>#REF!</f>
        <v>#REF!</v>
      </c>
      <c r="P25" s="262" t="e">
        <f>#REF!</f>
        <v>#REF!</v>
      </c>
      <c r="Q25" s="262" t="e">
        <f>#REF!</f>
        <v>#REF!</v>
      </c>
      <c r="R25" s="264" t="e">
        <f>#REF!</f>
        <v>#REF!</v>
      </c>
      <c r="S25" s="261" t="e">
        <f>#REF!</f>
        <v>#REF!</v>
      </c>
      <c r="T25" s="262" t="e">
        <f>#REF!</f>
        <v>#REF!</v>
      </c>
      <c r="U25" s="262" t="e">
        <f>#REF!</f>
        <v>#REF!</v>
      </c>
      <c r="V25" s="264" t="e">
        <f>#REF!</f>
        <v>#REF!</v>
      </c>
      <c r="W25" s="261" t="e">
        <f>#REF!</f>
        <v>#REF!</v>
      </c>
      <c r="X25" s="262" t="e">
        <f>#REF!</f>
        <v>#REF!</v>
      </c>
      <c r="Y25" s="262" t="e">
        <f>#REF!</f>
        <v>#REF!</v>
      </c>
      <c r="Z25" s="264" t="e">
        <f>#REF!</f>
        <v>#REF!</v>
      </c>
      <c r="AA25" s="261" t="e">
        <f>#REF!</f>
        <v>#REF!</v>
      </c>
      <c r="AB25" s="262" t="e">
        <f>#REF!</f>
        <v>#REF!</v>
      </c>
      <c r="AC25" s="262" t="e">
        <f>#REF!</f>
        <v>#REF!</v>
      </c>
      <c r="AD25" s="264" t="e">
        <f>#REF!</f>
        <v>#REF!</v>
      </c>
      <c r="AE25" s="261" t="e">
        <f>#REF!</f>
        <v>#REF!</v>
      </c>
      <c r="AF25" s="262" t="e">
        <f>#REF!</f>
        <v>#REF!</v>
      </c>
      <c r="AG25" s="262" t="e">
        <f>#REF!</f>
        <v>#REF!</v>
      </c>
      <c r="AH25" s="264" t="e">
        <f>#REF!</f>
        <v>#REF!</v>
      </c>
      <c r="AI25" s="261" t="e">
        <f>#REF!</f>
        <v>#REF!</v>
      </c>
      <c r="AJ25" s="262" t="e">
        <f>#REF!</f>
        <v>#REF!</v>
      </c>
      <c r="AK25" s="262" t="e">
        <f>#REF!</f>
        <v>#REF!</v>
      </c>
      <c r="AL25" s="264" t="e">
        <f>#REF!</f>
        <v>#REF!</v>
      </c>
      <c r="AM25" s="337"/>
      <c r="AN25" s="338"/>
      <c r="AO25" s="338"/>
      <c r="AP25" s="339"/>
      <c r="AQ25" s="337"/>
      <c r="AR25" s="338"/>
      <c r="AS25" s="338"/>
      <c r="AT25" s="339"/>
      <c r="AU25" s="269"/>
    </row>
    <row r="26" spans="6:47" ht="18.899999999999999" customHeight="1" x14ac:dyDescent="0.35">
      <c r="F26" s="195">
        <v>1983</v>
      </c>
      <c r="G26" s="344"/>
      <c r="H26" s="338"/>
      <c r="I26" s="338"/>
      <c r="J26" s="339"/>
      <c r="K26" s="261" t="e">
        <f>#REF!</f>
        <v>#REF!</v>
      </c>
      <c r="L26" s="262" t="e">
        <f>#REF!</f>
        <v>#REF!</v>
      </c>
      <c r="M26" s="262" t="e">
        <f>#REF!</f>
        <v>#REF!</v>
      </c>
      <c r="N26" s="264" t="e">
        <f>#REF!</f>
        <v>#REF!</v>
      </c>
      <c r="O26" s="265" t="e">
        <f>#REF!</f>
        <v>#REF!</v>
      </c>
      <c r="P26" s="262" t="e">
        <f>#REF!</f>
        <v>#REF!</v>
      </c>
      <c r="Q26" s="262" t="e">
        <f>#REF!</f>
        <v>#REF!</v>
      </c>
      <c r="R26" s="264" t="e">
        <f>#REF!</f>
        <v>#REF!</v>
      </c>
      <c r="S26" s="261" t="e">
        <f>#REF!</f>
        <v>#REF!</v>
      </c>
      <c r="T26" s="262" t="e">
        <f>#REF!</f>
        <v>#REF!</v>
      </c>
      <c r="U26" s="262" t="e">
        <f>#REF!</f>
        <v>#REF!</v>
      </c>
      <c r="V26" s="264" t="e">
        <f>#REF!</f>
        <v>#REF!</v>
      </c>
      <c r="W26" s="261" t="e">
        <f>#REF!</f>
        <v>#REF!</v>
      </c>
      <c r="X26" s="262" t="e">
        <f>#REF!</f>
        <v>#REF!</v>
      </c>
      <c r="Y26" s="262" t="e">
        <f>#REF!</f>
        <v>#REF!</v>
      </c>
      <c r="Z26" s="264" t="e">
        <f>#REF!</f>
        <v>#REF!</v>
      </c>
      <c r="AA26" s="261" t="e">
        <f>#REF!</f>
        <v>#REF!</v>
      </c>
      <c r="AB26" s="262" t="e">
        <f>#REF!</f>
        <v>#REF!</v>
      </c>
      <c r="AC26" s="262" t="e">
        <f>#REF!</f>
        <v>#REF!</v>
      </c>
      <c r="AD26" s="264" t="e">
        <f>#REF!</f>
        <v>#REF!</v>
      </c>
      <c r="AE26" s="261" t="e">
        <f>#REF!</f>
        <v>#REF!</v>
      </c>
      <c r="AF26" s="262" t="e">
        <f>#REF!</f>
        <v>#REF!</v>
      </c>
      <c r="AG26" s="262" t="e">
        <f>#REF!</f>
        <v>#REF!</v>
      </c>
      <c r="AH26" s="264" t="e">
        <f>#REF!</f>
        <v>#REF!</v>
      </c>
      <c r="AI26" s="261" t="e">
        <f>#REF!</f>
        <v>#REF!</v>
      </c>
      <c r="AJ26" s="262" t="e">
        <f>#REF!</f>
        <v>#REF!</v>
      </c>
      <c r="AK26" s="262" t="e">
        <f>#REF!</f>
        <v>#REF!</v>
      </c>
      <c r="AL26" s="264" t="e">
        <f>#REF!</f>
        <v>#REF!</v>
      </c>
      <c r="AM26" s="337"/>
      <c r="AN26" s="338"/>
      <c r="AO26" s="338"/>
      <c r="AP26" s="339"/>
      <c r="AQ26" s="337"/>
      <c r="AR26" s="338"/>
      <c r="AS26" s="338"/>
      <c r="AT26" s="339"/>
      <c r="AU26" s="269"/>
    </row>
    <row r="27" spans="6:47" ht="18.899999999999999" customHeight="1" x14ac:dyDescent="0.35">
      <c r="F27" s="195">
        <v>1985</v>
      </c>
      <c r="G27" s="344"/>
      <c r="H27" s="338"/>
      <c r="I27" s="338"/>
      <c r="J27" s="339"/>
      <c r="K27" s="261" t="e">
        <f>#REF!</f>
        <v>#REF!</v>
      </c>
      <c r="L27" s="262" t="e">
        <f>#REF!</f>
        <v>#REF!</v>
      </c>
      <c r="M27" s="262" t="e">
        <f>#REF!</f>
        <v>#REF!</v>
      </c>
      <c r="N27" s="264" t="e">
        <f>#REF!</f>
        <v>#REF!</v>
      </c>
      <c r="O27" s="265" t="e">
        <f>#REF!</f>
        <v>#REF!</v>
      </c>
      <c r="P27" s="262" t="e">
        <f>#REF!</f>
        <v>#REF!</v>
      </c>
      <c r="Q27" s="262" t="e">
        <f>#REF!</f>
        <v>#REF!</v>
      </c>
      <c r="R27" s="264" t="e">
        <f>#REF!</f>
        <v>#REF!</v>
      </c>
      <c r="S27" s="261" t="e">
        <f>#REF!</f>
        <v>#REF!</v>
      </c>
      <c r="T27" s="262" t="e">
        <f>#REF!</f>
        <v>#REF!</v>
      </c>
      <c r="U27" s="262" t="e">
        <f>#REF!</f>
        <v>#REF!</v>
      </c>
      <c r="V27" s="264" t="e">
        <f>#REF!</f>
        <v>#REF!</v>
      </c>
      <c r="W27" s="261" t="e">
        <f>#REF!</f>
        <v>#REF!</v>
      </c>
      <c r="X27" s="262" t="e">
        <f>#REF!</f>
        <v>#REF!</v>
      </c>
      <c r="Y27" s="262" t="e">
        <f>#REF!</f>
        <v>#REF!</v>
      </c>
      <c r="Z27" s="264" t="e">
        <f>#REF!</f>
        <v>#REF!</v>
      </c>
      <c r="AA27" s="261" t="e">
        <f>#REF!</f>
        <v>#REF!</v>
      </c>
      <c r="AB27" s="262" t="e">
        <f>#REF!</f>
        <v>#REF!</v>
      </c>
      <c r="AC27" s="262" t="e">
        <f>#REF!</f>
        <v>#REF!</v>
      </c>
      <c r="AD27" s="264" t="e">
        <f>#REF!</f>
        <v>#REF!</v>
      </c>
      <c r="AE27" s="261" t="e">
        <f>#REF!</f>
        <v>#REF!</v>
      </c>
      <c r="AF27" s="262" t="e">
        <f>#REF!</f>
        <v>#REF!</v>
      </c>
      <c r="AG27" s="262" t="e">
        <f>#REF!</f>
        <v>#REF!</v>
      </c>
      <c r="AH27" s="264" t="e">
        <f>#REF!</f>
        <v>#REF!</v>
      </c>
      <c r="AI27" s="337"/>
      <c r="AJ27" s="338"/>
      <c r="AK27" s="338"/>
      <c r="AL27" s="339"/>
      <c r="AM27" s="337"/>
      <c r="AN27" s="338"/>
      <c r="AO27" s="338"/>
      <c r="AP27" s="339"/>
      <c r="AQ27" s="337"/>
      <c r="AR27" s="338"/>
      <c r="AS27" s="338"/>
      <c r="AT27" s="339"/>
      <c r="AU27" s="269"/>
    </row>
    <row r="28" spans="6:47" ht="18.899999999999999" customHeight="1" x14ac:dyDescent="0.35">
      <c r="F28" s="195">
        <v>1986</v>
      </c>
      <c r="G28" s="344"/>
      <c r="H28" s="338"/>
      <c r="I28" s="338"/>
      <c r="J28" s="339"/>
      <c r="K28" s="261" t="e">
        <f>#REF!</f>
        <v>#REF!</v>
      </c>
      <c r="L28" s="262" t="e">
        <f>#REF!</f>
        <v>#REF!</v>
      </c>
      <c r="M28" s="262" t="e">
        <f>#REF!</f>
        <v>#REF!</v>
      </c>
      <c r="N28" s="264" t="e">
        <f>#REF!</f>
        <v>#REF!</v>
      </c>
      <c r="O28" s="265" t="e">
        <f>#REF!</f>
        <v>#REF!</v>
      </c>
      <c r="P28" s="262" t="e">
        <f>#REF!</f>
        <v>#REF!</v>
      </c>
      <c r="Q28" s="262" t="e">
        <f>#REF!</f>
        <v>#REF!</v>
      </c>
      <c r="R28" s="264" t="e">
        <f>#REF!</f>
        <v>#REF!</v>
      </c>
      <c r="S28" s="261" t="e">
        <f>#REF!</f>
        <v>#REF!</v>
      </c>
      <c r="T28" s="262" t="e">
        <f>#REF!</f>
        <v>#REF!</v>
      </c>
      <c r="U28" s="262" t="e">
        <f>#REF!</f>
        <v>#REF!</v>
      </c>
      <c r="V28" s="264" t="e">
        <f>#REF!</f>
        <v>#REF!</v>
      </c>
      <c r="W28" s="261" t="e">
        <f>#REF!</f>
        <v>#REF!</v>
      </c>
      <c r="X28" s="262" t="e">
        <f>#REF!</f>
        <v>#REF!</v>
      </c>
      <c r="Y28" s="262" t="e">
        <f>#REF!</f>
        <v>#REF!</v>
      </c>
      <c r="Z28" s="264" t="e">
        <f>#REF!</f>
        <v>#REF!</v>
      </c>
      <c r="AA28" s="261" t="e">
        <f>#REF!</f>
        <v>#REF!</v>
      </c>
      <c r="AB28" s="262" t="e">
        <f>#REF!</f>
        <v>#REF!</v>
      </c>
      <c r="AC28" s="262" t="e">
        <f>#REF!</f>
        <v>#REF!</v>
      </c>
      <c r="AD28" s="264" t="e">
        <f>#REF!</f>
        <v>#REF!</v>
      </c>
      <c r="AE28" s="261" t="e">
        <f>#REF!</f>
        <v>#REF!</v>
      </c>
      <c r="AF28" s="262" t="e">
        <f>#REF!</f>
        <v>#REF!</v>
      </c>
      <c r="AG28" s="262" t="e">
        <f>#REF!</f>
        <v>#REF!</v>
      </c>
      <c r="AH28" s="264" t="e">
        <f>#REF!</f>
        <v>#REF!</v>
      </c>
      <c r="AI28" s="337"/>
      <c r="AJ28" s="338"/>
      <c r="AK28" s="338"/>
      <c r="AL28" s="339"/>
      <c r="AM28" s="337"/>
      <c r="AN28" s="338"/>
      <c r="AO28" s="338"/>
      <c r="AP28" s="339"/>
      <c r="AQ28" s="337"/>
      <c r="AR28" s="338"/>
      <c r="AS28" s="338"/>
      <c r="AT28" s="339"/>
      <c r="AU28" s="269"/>
    </row>
    <row r="29" spans="6:47" ht="18.899999999999999" customHeight="1" x14ac:dyDescent="0.35">
      <c r="F29" s="195">
        <v>1987</v>
      </c>
      <c r="G29" s="344"/>
      <c r="H29" s="338"/>
      <c r="I29" s="338"/>
      <c r="J29" s="339"/>
      <c r="K29" s="261" t="e">
        <f>#REF!</f>
        <v>#REF!</v>
      </c>
      <c r="L29" s="262" t="e">
        <f>#REF!</f>
        <v>#REF!</v>
      </c>
      <c r="M29" s="262" t="e">
        <f>#REF!</f>
        <v>#REF!</v>
      </c>
      <c r="N29" s="264" t="e">
        <f>#REF!</f>
        <v>#REF!</v>
      </c>
      <c r="O29" s="265" t="e">
        <f>#REF!</f>
        <v>#REF!</v>
      </c>
      <c r="P29" s="262" t="e">
        <f>#REF!</f>
        <v>#REF!</v>
      </c>
      <c r="Q29" s="262" t="e">
        <f>#REF!</f>
        <v>#REF!</v>
      </c>
      <c r="R29" s="264" t="e">
        <f>#REF!</f>
        <v>#REF!</v>
      </c>
      <c r="S29" s="261" t="e">
        <f>#REF!</f>
        <v>#REF!</v>
      </c>
      <c r="T29" s="262" t="e">
        <f>#REF!</f>
        <v>#REF!</v>
      </c>
      <c r="U29" s="262" t="e">
        <f>#REF!</f>
        <v>#REF!</v>
      </c>
      <c r="V29" s="264" t="e">
        <f>#REF!</f>
        <v>#REF!</v>
      </c>
      <c r="W29" s="261" t="e">
        <f>#REF!</f>
        <v>#REF!</v>
      </c>
      <c r="X29" s="262" t="e">
        <f>#REF!</f>
        <v>#REF!</v>
      </c>
      <c r="Y29" s="262" t="e">
        <f>#REF!</f>
        <v>#REF!</v>
      </c>
      <c r="Z29" s="264" t="e">
        <f>#REF!</f>
        <v>#REF!</v>
      </c>
      <c r="AA29" s="261" t="e">
        <f>#REF!</f>
        <v>#REF!</v>
      </c>
      <c r="AB29" s="262" t="e">
        <f>#REF!</f>
        <v>#REF!</v>
      </c>
      <c r="AC29" s="262" t="e">
        <f>#REF!</f>
        <v>#REF!</v>
      </c>
      <c r="AD29" s="264" t="e">
        <f>#REF!</f>
        <v>#REF!</v>
      </c>
      <c r="AE29" s="261" t="e">
        <f>#REF!</f>
        <v>#REF!</v>
      </c>
      <c r="AF29" s="262" t="e">
        <f>#REF!</f>
        <v>#REF!</v>
      </c>
      <c r="AG29" s="262" t="e">
        <f>#REF!</f>
        <v>#REF!</v>
      </c>
      <c r="AH29" s="264" t="e">
        <f>#REF!</f>
        <v>#REF!</v>
      </c>
      <c r="AI29" s="337"/>
      <c r="AJ29" s="338"/>
      <c r="AK29" s="338"/>
      <c r="AL29" s="339"/>
      <c r="AM29" s="337"/>
      <c r="AN29" s="338"/>
      <c r="AO29" s="338"/>
      <c r="AP29" s="339"/>
      <c r="AQ29" s="337"/>
      <c r="AR29" s="338"/>
      <c r="AS29" s="338"/>
      <c r="AT29" s="339"/>
      <c r="AU29" s="269"/>
    </row>
    <row r="30" spans="6:47" ht="18.899999999999999" customHeight="1" x14ac:dyDescent="0.35">
      <c r="F30" s="195">
        <v>1988</v>
      </c>
      <c r="G30" s="344"/>
      <c r="H30" s="338"/>
      <c r="I30" s="338"/>
      <c r="J30" s="339"/>
      <c r="K30" s="261" t="e">
        <f>#REF!</f>
        <v>#REF!</v>
      </c>
      <c r="L30" s="262" t="e">
        <f>#REF!</f>
        <v>#REF!</v>
      </c>
      <c r="M30" s="262" t="e">
        <f>#REF!</f>
        <v>#REF!</v>
      </c>
      <c r="N30" s="264" t="e">
        <f>#REF!</f>
        <v>#REF!</v>
      </c>
      <c r="O30" s="265" t="e">
        <f>#REF!</f>
        <v>#REF!</v>
      </c>
      <c r="P30" s="262" t="e">
        <f>#REF!</f>
        <v>#REF!</v>
      </c>
      <c r="Q30" s="262" t="e">
        <f>#REF!</f>
        <v>#REF!</v>
      </c>
      <c r="R30" s="264" t="e">
        <f>#REF!</f>
        <v>#REF!</v>
      </c>
      <c r="S30" s="261" t="e">
        <f>#REF!</f>
        <v>#REF!</v>
      </c>
      <c r="T30" s="262" t="e">
        <f>#REF!</f>
        <v>#REF!</v>
      </c>
      <c r="U30" s="262" t="e">
        <f>#REF!</f>
        <v>#REF!</v>
      </c>
      <c r="V30" s="264" t="e">
        <f>#REF!</f>
        <v>#REF!</v>
      </c>
      <c r="W30" s="261" t="e">
        <f>#REF!</f>
        <v>#REF!</v>
      </c>
      <c r="X30" s="262" t="e">
        <f>#REF!</f>
        <v>#REF!</v>
      </c>
      <c r="Y30" s="262" t="e">
        <f>#REF!</f>
        <v>#REF!</v>
      </c>
      <c r="Z30" s="264" t="e">
        <f>#REF!</f>
        <v>#REF!</v>
      </c>
      <c r="AA30" s="261" t="e">
        <f>#REF!</f>
        <v>#REF!</v>
      </c>
      <c r="AB30" s="262" t="e">
        <f>#REF!</f>
        <v>#REF!</v>
      </c>
      <c r="AC30" s="262" t="e">
        <f>#REF!</f>
        <v>#REF!</v>
      </c>
      <c r="AD30" s="264" t="e">
        <f>#REF!</f>
        <v>#REF!</v>
      </c>
      <c r="AE30" s="261" t="e">
        <f>#REF!</f>
        <v>#REF!</v>
      </c>
      <c r="AF30" s="262" t="e">
        <f>#REF!</f>
        <v>#REF!</v>
      </c>
      <c r="AG30" s="262" t="e">
        <f>#REF!</f>
        <v>#REF!</v>
      </c>
      <c r="AH30" s="264" t="e">
        <f>#REF!</f>
        <v>#REF!</v>
      </c>
      <c r="AI30" s="337"/>
      <c r="AJ30" s="338"/>
      <c r="AK30" s="338"/>
      <c r="AL30" s="339"/>
      <c r="AM30" s="337"/>
      <c r="AN30" s="338"/>
      <c r="AO30" s="338"/>
      <c r="AP30" s="339"/>
      <c r="AQ30" s="337"/>
      <c r="AR30" s="338"/>
      <c r="AS30" s="338"/>
      <c r="AT30" s="339"/>
      <c r="AU30" s="269"/>
    </row>
    <row r="31" spans="6:47" ht="18.899999999999999" customHeight="1" x14ac:dyDescent="0.35">
      <c r="F31" s="195">
        <v>1989</v>
      </c>
      <c r="G31" s="344"/>
      <c r="H31" s="338"/>
      <c r="I31" s="338"/>
      <c r="J31" s="339"/>
      <c r="K31" s="261" t="e">
        <f>#REF!</f>
        <v>#REF!</v>
      </c>
      <c r="L31" s="262" t="e">
        <f>#REF!</f>
        <v>#REF!</v>
      </c>
      <c r="M31" s="262" t="e">
        <f>#REF!</f>
        <v>#REF!</v>
      </c>
      <c r="N31" s="264" t="e">
        <f>#REF!</f>
        <v>#REF!</v>
      </c>
      <c r="O31" s="265" t="e">
        <f>#REF!</f>
        <v>#REF!</v>
      </c>
      <c r="P31" s="262" t="e">
        <f>#REF!</f>
        <v>#REF!</v>
      </c>
      <c r="Q31" s="262" t="e">
        <f>#REF!</f>
        <v>#REF!</v>
      </c>
      <c r="R31" s="264" t="e">
        <f>#REF!</f>
        <v>#REF!</v>
      </c>
      <c r="S31" s="261" t="e">
        <f>#REF!</f>
        <v>#REF!</v>
      </c>
      <c r="T31" s="262" t="e">
        <f>#REF!</f>
        <v>#REF!</v>
      </c>
      <c r="U31" s="262" t="e">
        <f>#REF!</f>
        <v>#REF!</v>
      </c>
      <c r="V31" s="264" t="e">
        <f>#REF!</f>
        <v>#REF!</v>
      </c>
      <c r="W31" s="261" t="e">
        <f>#REF!</f>
        <v>#REF!</v>
      </c>
      <c r="X31" s="262" t="e">
        <f>#REF!</f>
        <v>#REF!</v>
      </c>
      <c r="Y31" s="262" t="e">
        <f>#REF!</f>
        <v>#REF!</v>
      </c>
      <c r="Z31" s="264" t="e">
        <f>#REF!</f>
        <v>#REF!</v>
      </c>
      <c r="AA31" s="261" t="e">
        <f>#REF!</f>
        <v>#REF!</v>
      </c>
      <c r="AB31" s="262" t="e">
        <f>#REF!</f>
        <v>#REF!</v>
      </c>
      <c r="AC31" s="262" t="e">
        <f>#REF!</f>
        <v>#REF!</v>
      </c>
      <c r="AD31" s="264" t="e">
        <f>#REF!</f>
        <v>#REF!</v>
      </c>
      <c r="AE31" s="261" t="e">
        <f>#REF!</f>
        <v>#REF!</v>
      </c>
      <c r="AF31" s="262" t="e">
        <f>#REF!</f>
        <v>#REF!</v>
      </c>
      <c r="AG31" s="262" t="e">
        <f>#REF!</f>
        <v>#REF!</v>
      </c>
      <c r="AH31" s="264" t="e">
        <f>#REF!</f>
        <v>#REF!</v>
      </c>
      <c r="AI31" s="337"/>
      <c r="AJ31" s="338"/>
      <c r="AK31" s="338"/>
      <c r="AL31" s="339"/>
      <c r="AM31" s="337"/>
      <c r="AN31" s="338"/>
      <c r="AO31" s="338"/>
      <c r="AP31" s="339"/>
      <c r="AQ31" s="337"/>
      <c r="AR31" s="338"/>
      <c r="AS31" s="338"/>
      <c r="AT31" s="339"/>
      <c r="AU31" s="269"/>
    </row>
    <row r="32" spans="6:47" ht="18.899999999999999" customHeight="1" x14ac:dyDescent="0.35">
      <c r="F32" s="195">
        <v>1990</v>
      </c>
      <c r="G32" s="346"/>
      <c r="H32" s="340"/>
      <c r="I32" s="340"/>
      <c r="J32" s="341"/>
      <c r="K32" s="261" t="e">
        <f>#REF!</f>
        <v>#REF!</v>
      </c>
      <c r="L32" s="262" t="e">
        <f>#REF!</f>
        <v>#REF!</v>
      </c>
      <c r="M32" s="262" t="e">
        <f>#REF!</f>
        <v>#REF!</v>
      </c>
      <c r="N32" s="264" t="e">
        <f>#REF!</f>
        <v>#REF!</v>
      </c>
      <c r="O32" s="265" t="e">
        <f>#REF!</f>
        <v>#REF!</v>
      </c>
      <c r="P32" s="262" t="e">
        <f>#REF!</f>
        <v>#REF!</v>
      </c>
      <c r="Q32" s="262" t="e">
        <f>#REF!</f>
        <v>#REF!</v>
      </c>
      <c r="R32" s="264" t="e">
        <f>#REF!</f>
        <v>#REF!</v>
      </c>
      <c r="S32" s="261" t="e">
        <f>#REF!</f>
        <v>#REF!</v>
      </c>
      <c r="T32" s="262" t="e">
        <f>#REF!</f>
        <v>#REF!</v>
      </c>
      <c r="U32" s="262" t="e">
        <f>#REF!</f>
        <v>#REF!</v>
      </c>
      <c r="V32" s="264" t="e">
        <f>#REF!</f>
        <v>#REF!</v>
      </c>
      <c r="W32" s="261" t="e">
        <f>#REF!</f>
        <v>#REF!</v>
      </c>
      <c r="X32" s="262" t="e">
        <f>#REF!</f>
        <v>#REF!</v>
      </c>
      <c r="Y32" s="262" t="e">
        <f>#REF!</f>
        <v>#REF!</v>
      </c>
      <c r="Z32" s="264" t="e">
        <f>#REF!</f>
        <v>#REF!</v>
      </c>
      <c r="AA32" s="261" t="e">
        <f>#REF!</f>
        <v>#REF!</v>
      </c>
      <c r="AB32" s="262" t="e">
        <f>#REF!</f>
        <v>#REF!</v>
      </c>
      <c r="AC32" s="262" t="e">
        <f>#REF!</f>
        <v>#REF!</v>
      </c>
      <c r="AD32" s="264" t="e">
        <f>#REF!</f>
        <v>#REF!</v>
      </c>
      <c r="AE32" s="261" t="e">
        <f>#REF!</f>
        <v>#REF!</v>
      </c>
      <c r="AF32" s="262" t="e">
        <f>#REF!</f>
        <v>#REF!</v>
      </c>
      <c r="AG32" s="262" t="e">
        <f>#REF!</f>
        <v>#REF!</v>
      </c>
      <c r="AH32" s="264" t="e">
        <f>#REF!</f>
        <v>#REF!</v>
      </c>
      <c r="AI32" s="337"/>
      <c r="AJ32" s="338"/>
      <c r="AK32" s="338"/>
      <c r="AL32" s="339"/>
      <c r="AM32" s="337"/>
      <c r="AN32" s="338"/>
      <c r="AO32" s="338"/>
      <c r="AP32" s="339"/>
      <c r="AQ32" s="337"/>
      <c r="AR32" s="338"/>
      <c r="AS32" s="338"/>
      <c r="AT32" s="339"/>
      <c r="AU32" s="269"/>
    </row>
    <row r="33" spans="6:47" ht="18.899999999999999" customHeight="1" x14ac:dyDescent="0.35">
      <c r="F33" s="195">
        <v>1991</v>
      </c>
      <c r="G33" s="265" t="e">
        <f>#REF!</f>
        <v>#REF!</v>
      </c>
      <c r="H33" s="262" t="e">
        <f>#REF!</f>
        <v>#REF!</v>
      </c>
      <c r="I33" s="262" t="e">
        <f>#REF!</f>
        <v>#REF!</v>
      </c>
      <c r="J33" s="263" t="e">
        <f>#REF!</f>
        <v>#REF!</v>
      </c>
      <c r="K33" s="261" t="e">
        <f>#REF!</f>
        <v>#REF!</v>
      </c>
      <c r="L33" s="262" t="e">
        <f>#REF!</f>
        <v>#REF!</v>
      </c>
      <c r="M33" s="262" t="e">
        <f>#REF!</f>
        <v>#REF!</v>
      </c>
      <c r="N33" s="264" t="e">
        <f>#REF!</f>
        <v>#REF!</v>
      </c>
      <c r="O33" s="265" t="e">
        <f>#REF!</f>
        <v>#REF!</v>
      </c>
      <c r="P33" s="262" t="e">
        <f>#REF!</f>
        <v>#REF!</v>
      </c>
      <c r="Q33" s="262" t="e">
        <f>#REF!</f>
        <v>#REF!</v>
      </c>
      <c r="R33" s="264" t="e">
        <f>#REF!</f>
        <v>#REF!</v>
      </c>
      <c r="S33" s="261" t="e">
        <f>#REF!</f>
        <v>#REF!</v>
      </c>
      <c r="T33" s="262" t="e">
        <f>#REF!</f>
        <v>#REF!</v>
      </c>
      <c r="U33" s="262" t="e">
        <f>#REF!</f>
        <v>#REF!</v>
      </c>
      <c r="V33" s="264" t="e">
        <f>#REF!</f>
        <v>#REF!</v>
      </c>
      <c r="W33" s="261" t="e">
        <f>#REF!</f>
        <v>#REF!</v>
      </c>
      <c r="X33" s="262" t="e">
        <f>#REF!</f>
        <v>#REF!</v>
      </c>
      <c r="Y33" s="262" t="e">
        <f>#REF!</f>
        <v>#REF!</v>
      </c>
      <c r="Z33" s="264" t="e">
        <f>#REF!</f>
        <v>#REF!</v>
      </c>
      <c r="AA33" s="261" t="e">
        <f>#REF!</f>
        <v>#REF!</v>
      </c>
      <c r="AB33" s="262" t="e">
        <f>#REF!</f>
        <v>#REF!</v>
      </c>
      <c r="AC33" s="262" t="e">
        <f>#REF!</f>
        <v>#REF!</v>
      </c>
      <c r="AD33" s="264" t="e">
        <f>#REF!</f>
        <v>#REF!</v>
      </c>
      <c r="AE33" s="261" t="e">
        <f>#REF!</f>
        <v>#REF!</v>
      </c>
      <c r="AF33" s="262" t="e">
        <f>#REF!</f>
        <v>#REF!</v>
      </c>
      <c r="AG33" s="262" t="e">
        <f>#REF!</f>
        <v>#REF!</v>
      </c>
      <c r="AH33" s="264" t="e">
        <f>#REF!</f>
        <v>#REF!</v>
      </c>
      <c r="AI33" s="337"/>
      <c r="AJ33" s="338"/>
      <c r="AK33" s="338"/>
      <c r="AL33" s="339"/>
      <c r="AM33" s="337"/>
      <c r="AN33" s="338"/>
      <c r="AO33" s="338"/>
      <c r="AP33" s="339"/>
      <c r="AQ33" s="337"/>
      <c r="AR33" s="338"/>
      <c r="AS33" s="338"/>
      <c r="AT33" s="339"/>
      <c r="AU33" s="269"/>
    </row>
    <row r="34" spans="6:47" ht="18.899999999999999" customHeight="1" x14ac:dyDescent="0.35">
      <c r="F34" s="195">
        <v>1992</v>
      </c>
      <c r="G34" s="265" t="e">
        <f>#REF!</f>
        <v>#REF!</v>
      </c>
      <c r="H34" s="262" t="e">
        <f>#REF!</f>
        <v>#REF!</v>
      </c>
      <c r="I34" s="262" t="e">
        <f>#REF!</f>
        <v>#REF!</v>
      </c>
      <c r="J34" s="263" t="e">
        <f>#REF!</f>
        <v>#REF!</v>
      </c>
      <c r="K34" s="261" t="e">
        <f>#REF!</f>
        <v>#REF!</v>
      </c>
      <c r="L34" s="262" t="e">
        <f>#REF!</f>
        <v>#REF!</v>
      </c>
      <c r="M34" s="262" t="e">
        <f>#REF!</f>
        <v>#REF!</v>
      </c>
      <c r="N34" s="264" t="e">
        <f>#REF!</f>
        <v>#REF!</v>
      </c>
      <c r="O34" s="265" t="e">
        <f>#REF!</f>
        <v>#REF!</v>
      </c>
      <c r="P34" s="262" t="e">
        <f>#REF!</f>
        <v>#REF!</v>
      </c>
      <c r="Q34" s="262" t="e">
        <f>#REF!</f>
        <v>#REF!</v>
      </c>
      <c r="R34" s="264" t="e">
        <f>#REF!</f>
        <v>#REF!</v>
      </c>
      <c r="S34" s="261" t="e">
        <f>#REF!</f>
        <v>#REF!</v>
      </c>
      <c r="T34" s="262" t="e">
        <f>#REF!</f>
        <v>#REF!</v>
      </c>
      <c r="U34" s="262" t="e">
        <f>#REF!</f>
        <v>#REF!</v>
      </c>
      <c r="V34" s="264" t="e">
        <f>#REF!</f>
        <v>#REF!</v>
      </c>
      <c r="W34" s="261" t="e">
        <f>#REF!</f>
        <v>#REF!</v>
      </c>
      <c r="X34" s="262" t="e">
        <f>#REF!</f>
        <v>#REF!</v>
      </c>
      <c r="Y34" s="262" t="e">
        <f>#REF!</f>
        <v>#REF!</v>
      </c>
      <c r="Z34" s="264" t="e">
        <f>#REF!</f>
        <v>#REF!</v>
      </c>
      <c r="AA34" s="261" t="e">
        <f>#REF!</f>
        <v>#REF!</v>
      </c>
      <c r="AB34" s="262" t="e">
        <f>#REF!</f>
        <v>#REF!</v>
      </c>
      <c r="AC34" s="262" t="e">
        <f>#REF!</f>
        <v>#REF!</v>
      </c>
      <c r="AD34" s="264" t="e">
        <f>#REF!</f>
        <v>#REF!</v>
      </c>
      <c r="AE34" s="261" t="e">
        <f>#REF!</f>
        <v>#REF!</v>
      </c>
      <c r="AF34" s="262" t="e">
        <f>#REF!</f>
        <v>#REF!</v>
      </c>
      <c r="AG34" s="262" t="e">
        <f>#REF!</f>
        <v>#REF!</v>
      </c>
      <c r="AH34" s="264" t="e">
        <f>#REF!</f>
        <v>#REF!</v>
      </c>
      <c r="AI34" s="337"/>
      <c r="AJ34" s="338"/>
      <c r="AK34" s="338"/>
      <c r="AL34" s="339"/>
      <c r="AM34" s="337"/>
      <c r="AN34" s="338"/>
      <c r="AO34" s="338"/>
      <c r="AP34" s="339"/>
      <c r="AQ34" s="337"/>
      <c r="AR34" s="338"/>
      <c r="AS34" s="338"/>
      <c r="AT34" s="339"/>
      <c r="AU34" s="269"/>
    </row>
    <row r="35" spans="6:47" ht="18.899999999999999" customHeight="1" x14ac:dyDescent="0.35">
      <c r="F35" s="195">
        <v>1993</v>
      </c>
      <c r="G35" s="265" t="e">
        <f>#REF!</f>
        <v>#REF!</v>
      </c>
      <c r="H35" s="262" t="e">
        <f>#REF!</f>
        <v>#REF!</v>
      </c>
      <c r="I35" s="262" t="e">
        <f>#REF!</f>
        <v>#REF!</v>
      </c>
      <c r="J35" s="263" t="e">
        <f>#REF!</f>
        <v>#REF!</v>
      </c>
      <c r="K35" s="261" t="e">
        <f>#REF!</f>
        <v>#REF!</v>
      </c>
      <c r="L35" s="262" t="e">
        <f>#REF!</f>
        <v>#REF!</v>
      </c>
      <c r="M35" s="262" t="e">
        <f>#REF!</f>
        <v>#REF!</v>
      </c>
      <c r="N35" s="264" t="e">
        <f>#REF!</f>
        <v>#REF!</v>
      </c>
      <c r="O35" s="265" t="e">
        <f>#REF!</f>
        <v>#REF!</v>
      </c>
      <c r="P35" s="262" t="e">
        <f>#REF!</f>
        <v>#REF!</v>
      </c>
      <c r="Q35" s="262" t="e">
        <f>#REF!</f>
        <v>#REF!</v>
      </c>
      <c r="R35" s="264" t="e">
        <f>#REF!</f>
        <v>#REF!</v>
      </c>
      <c r="S35" s="261" t="e">
        <f>#REF!</f>
        <v>#REF!</v>
      </c>
      <c r="T35" s="262" t="e">
        <f>#REF!</f>
        <v>#REF!</v>
      </c>
      <c r="U35" s="262" t="e">
        <f>#REF!</f>
        <v>#REF!</v>
      </c>
      <c r="V35" s="264" t="e">
        <f>#REF!</f>
        <v>#REF!</v>
      </c>
      <c r="W35" s="261" t="e">
        <f>#REF!</f>
        <v>#REF!</v>
      </c>
      <c r="X35" s="262" t="e">
        <f>#REF!</f>
        <v>#REF!</v>
      </c>
      <c r="Y35" s="262" t="e">
        <f>#REF!</f>
        <v>#REF!</v>
      </c>
      <c r="Z35" s="264" t="e">
        <f>#REF!</f>
        <v>#REF!</v>
      </c>
      <c r="AA35" s="261" t="e">
        <f>#REF!</f>
        <v>#REF!</v>
      </c>
      <c r="AB35" s="262" t="e">
        <f>#REF!</f>
        <v>#REF!</v>
      </c>
      <c r="AC35" s="262" t="e">
        <f>#REF!</f>
        <v>#REF!</v>
      </c>
      <c r="AD35" s="264" t="e">
        <f>#REF!</f>
        <v>#REF!</v>
      </c>
      <c r="AE35" s="261" t="e">
        <f>#REF!</f>
        <v>#REF!</v>
      </c>
      <c r="AF35" s="262" t="e">
        <f>#REF!</f>
        <v>#REF!</v>
      </c>
      <c r="AG35" s="262" t="e">
        <f>#REF!</f>
        <v>#REF!</v>
      </c>
      <c r="AH35" s="264" t="e">
        <f>#REF!</f>
        <v>#REF!</v>
      </c>
      <c r="AI35" s="337"/>
      <c r="AJ35" s="338"/>
      <c r="AK35" s="338"/>
      <c r="AL35" s="339"/>
      <c r="AM35" s="337"/>
      <c r="AN35" s="338"/>
      <c r="AO35" s="338"/>
      <c r="AP35" s="339"/>
      <c r="AQ35" s="337"/>
      <c r="AR35" s="338"/>
      <c r="AS35" s="338"/>
      <c r="AT35" s="339"/>
      <c r="AU35" s="269"/>
    </row>
    <row r="36" spans="6:47" ht="18.899999999999999" customHeight="1" x14ac:dyDescent="0.35">
      <c r="F36" s="195">
        <v>1994</v>
      </c>
      <c r="G36" s="342"/>
      <c r="H36" s="342"/>
      <c r="I36" s="342"/>
      <c r="J36" s="343"/>
      <c r="K36" s="261" t="e">
        <f>#REF!</f>
        <v>#REF!</v>
      </c>
      <c r="L36" s="262" t="e">
        <f>#REF!</f>
        <v>#REF!</v>
      </c>
      <c r="M36" s="262" t="e">
        <f>#REF!</f>
        <v>#REF!</v>
      </c>
      <c r="N36" s="264" t="e">
        <f>#REF!</f>
        <v>#REF!</v>
      </c>
      <c r="O36" s="265" t="e">
        <f>#REF!</f>
        <v>#REF!</v>
      </c>
      <c r="P36" s="262" t="e">
        <f>#REF!</f>
        <v>#REF!</v>
      </c>
      <c r="Q36" s="262" t="e">
        <f>#REF!</f>
        <v>#REF!</v>
      </c>
      <c r="R36" s="264" t="e">
        <f>#REF!</f>
        <v>#REF!</v>
      </c>
      <c r="S36" s="261" t="e">
        <f>#REF!</f>
        <v>#REF!</v>
      </c>
      <c r="T36" s="262" t="e">
        <f>#REF!</f>
        <v>#REF!</v>
      </c>
      <c r="U36" s="262" t="e">
        <f>#REF!</f>
        <v>#REF!</v>
      </c>
      <c r="V36" s="264" t="e">
        <f>#REF!</f>
        <v>#REF!</v>
      </c>
      <c r="W36" s="261" t="e">
        <f>#REF!</f>
        <v>#REF!</v>
      </c>
      <c r="X36" s="262" t="e">
        <f>#REF!</f>
        <v>#REF!</v>
      </c>
      <c r="Y36" s="262" t="e">
        <f>#REF!</f>
        <v>#REF!</v>
      </c>
      <c r="Z36" s="264" t="e">
        <f>#REF!</f>
        <v>#REF!</v>
      </c>
      <c r="AA36" s="261" t="e">
        <f>#REF!</f>
        <v>#REF!</v>
      </c>
      <c r="AB36" s="262" t="e">
        <f>#REF!</f>
        <v>#REF!</v>
      </c>
      <c r="AC36" s="262" t="e">
        <f>#REF!</f>
        <v>#REF!</v>
      </c>
      <c r="AD36" s="264" t="e">
        <f>#REF!</f>
        <v>#REF!</v>
      </c>
      <c r="AE36" s="261" t="e">
        <f>#REF!</f>
        <v>#REF!</v>
      </c>
      <c r="AF36" s="262" t="e">
        <f>#REF!</f>
        <v>#REF!</v>
      </c>
      <c r="AG36" s="262" t="e">
        <f>#REF!</f>
        <v>#REF!</v>
      </c>
      <c r="AH36" s="264" t="e">
        <f>#REF!</f>
        <v>#REF!</v>
      </c>
      <c r="AI36" s="337"/>
      <c r="AJ36" s="338"/>
      <c r="AK36" s="338"/>
      <c r="AL36" s="339"/>
      <c r="AM36" s="337"/>
      <c r="AN36" s="338"/>
      <c r="AO36" s="338"/>
      <c r="AP36" s="339"/>
      <c r="AQ36" s="337"/>
      <c r="AR36" s="338"/>
      <c r="AS36" s="338"/>
      <c r="AT36" s="339"/>
      <c r="AU36" s="269"/>
    </row>
    <row r="37" spans="6:47" ht="18.899999999999999" customHeight="1" x14ac:dyDescent="0.35">
      <c r="F37" s="195">
        <v>1995</v>
      </c>
      <c r="G37" s="344"/>
      <c r="H37" s="344"/>
      <c r="I37" s="344"/>
      <c r="J37" s="345"/>
      <c r="K37" s="261" t="e">
        <f>#REF!</f>
        <v>#REF!</v>
      </c>
      <c r="L37" s="262" t="e">
        <f>#REF!</f>
        <v>#REF!</v>
      </c>
      <c r="M37" s="262" t="e">
        <f>#REF!</f>
        <v>#REF!</v>
      </c>
      <c r="N37" s="264" t="e">
        <f>#REF!</f>
        <v>#REF!</v>
      </c>
      <c r="O37" s="265" t="e">
        <f>#REF!</f>
        <v>#REF!</v>
      </c>
      <c r="P37" s="262" t="e">
        <f>#REF!</f>
        <v>#REF!</v>
      </c>
      <c r="Q37" s="262" t="e">
        <f>#REF!</f>
        <v>#REF!</v>
      </c>
      <c r="R37" s="264" t="e">
        <f>#REF!</f>
        <v>#REF!</v>
      </c>
      <c r="S37" s="261" t="e">
        <f>#REF!</f>
        <v>#REF!</v>
      </c>
      <c r="T37" s="262" t="e">
        <f>#REF!</f>
        <v>#REF!</v>
      </c>
      <c r="U37" s="262" t="e">
        <f>#REF!</f>
        <v>#REF!</v>
      </c>
      <c r="V37" s="264" t="e">
        <f>#REF!</f>
        <v>#REF!</v>
      </c>
      <c r="W37" s="261" t="e">
        <f>#REF!</f>
        <v>#REF!</v>
      </c>
      <c r="X37" s="262" t="e">
        <f>#REF!</f>
        <v>#REF!</v>
      </c>
      <c r="Y37" s="262" t="e">
        <f>#REF!</f>
        <v>#REF!</v>
      </c>
      <c r="Z37" s="264" t="e">
        <f>#REF!</f>
        <v>#REF!</v>
      </c>
      <c r="AA37" s="261" t="e">
        <f>#REF!</f>
        <v>#REF!</v>
      </c>
      <c r="AB37" s="262" t="e">
        <f>#REF!</f>
        <v>#REF!</v>
      </c>
      <c r="AC37" s="262" t="e">
        <f>#REF!</f>
        <v>#REF!</v>
      </c>
      <c r="AD37" s="264" t="e">
        <f>#REF!</f>
        <v>#REF!</v>
      </c>
      <c r="AE37" s="261" t="e">
        <f>#REF!</f>
        <v>#REF!</v>
      </c>
      <c r="AF37" s="262" t="e">
        <f>#REF!</f>
        <v>#REF!</v>
      </c>
      <c r="AG37" s="262" t="e">
        <f>#REF!</f>
        <v>#REF!</v>
      </c>
      <c r="AH37" s="264" t="e">
        <f>#REF!</f>
        <v>#REF!</v>
      </c>
      <c r="AI37" s="337"/>
      <c r="AJ37" s="338"/>
      <c r="AK37" s="338"/>
      <c r="AL37" s="339"/>
      <c r="AM37" s="337"/>
      <c r="AN37" s="338"/>
      <c r="AO37" s="338"/>
      <c r="AP37" s="339"/>
      <c r="AQ37" s="337"/>
      <c r="AR37" s="338"/>
      <c r="AS37" s="338"/>
      <c r="AT37" s="339"/>
      <c r="AU37" s="269"/>
    </row>
    <row r="38" spans="6:47" ht="18.899999999999999" customHeight="1" x14ac:dyDescent="0.35">
      <c r="F38" s="195">
        <v>1996</v>
      </c>
      <c r="G38" s="344"/>
      <c r="H38" s="344"/>
      <c r="I38" s="344"/>
      <c r="J38" s="345"/>
      <c r="K38" s="261" t="e">
        <f>#REF!</f>
        <v>#REF!</v>
      </c>
      <c r="L38" s="262" t="e">
        <f>#REF!</f>
        <v>#REF!</v>
      </c>
      <c r="M38" s="262" t="e">
        <f>#REF!</f>
        <v>#REF!</v>
      </c>
      <c r="N38" s="264" t="e">
        <f>#REF!</f>
        <v>#REF!</v>
      </c>
      <c r="O38" s="265" t="e">
        <f>#REF!</f>
        <v>#REF!</v>
      </c>
      <c r="P38" s="262" t="e">
        <f>#REF!</f>
        <v>#REF!</v>
      </c>
      <c r="Q38" s="262" t="e">
        <f>#REF!</f>
        <v>#REF!</v>
      </c>
      <c r="R38" s="264" t="e">
        <f>#REF!</f>
        <v>#REF!</v>
      </c>
      <c r="S38" s="261" t="e">
        <f>#REF!</f>
        <v>#REF!</v>
      </c>
      <c r="T38" s="262" t="e">
        <f>#REF!</f>
        <v>#REF!</v>
      </c>
      <c r="U38" s="262" t="e">
        <f>#REF!</f>
        <v>#REF!</v>
      </c>
      <c r="V38" s="264" t="e">
        <f>#REF!</f>
        <v>#REF!</v>
      </c>
      <c r="W38" s="261" t="e">
        <f>#REF!</f>
        <v>#REF!</v>
      </c>
      <c r="X38" s="262" t="e">
        <f>#REF!</f>
        <v>#REF!</v>
      </c>
      <c r="Y38" s="262" t="e">
        <f>#REF!</f>
        <v>#REF!</v>
      </c>
      <c r="Z38" s="264" t="e">
        <f>#REF!</f>
        <v>#REF!</v>
      </c>
      <c r="AA38" s="261" t="e">
        <f>#REF!</f>
        <v>#REF!</v>
      </c>
      <c r="AB38" s="262" t="e">
        <f>#REF!</f>
        <v>#REF!</v>
      </c>
      <c r="AC38" s="262" t="e">
        <f>#REF!</f>
        <v>#REF!</v>
      </c>
      <c r="AD38" s="264" t="e">
        <f>#REF!</f>
        <v>#REF!</v>
      </c>
      <c r="AE38" s="261" t="e">
        <f>#REF!</f>
        <v>#REF!</v>
      </c>
      <c r="AF38" s="262" t="e">
        <f>#REF!</f>
        <v>#REF!</v>
      </c>
      <c r="AG38" s="262" t="e">
        <f>#REF!</f>
        <v>#REF!</v>
      </c>
      <c r="AH38" s="264" t="e">
        <f>#REF!</f>
        <v>#REF!</v>
      </c>
      <c r="AI38" s="337"/>
      <c r="AJ38" s="338"/>
      <c r="AK38" s="338"/>
      <c r="AL38" s="339"/>
      <c r="AM38" s="337"/>
      <c r="AN38" s="338"/>
      <c r="AO38" s="338"/>
      <c r="AP38" s="339"/>
      <c r="AQ38" s="337"/>
      <c r="AR38" s="338"/>
      <c r="AS38" s="338"/>
      <c r="AT38" s="339"/>
      <c r="AU38" s="269"/>
    </row>
    <row r="39" spans="6:47" ht="18.899999999999999" customHeight="1" x14ac:dyDescent="0.35">
      <c r="F39" s="195">
        <v>1997</v>
      </c>
      <c r="G39" s="346"/>
      <c r="H39" s="346"/>
      <c r="I39" s="346"/>
      <c r="J39" s="347"/>
      <c r="K39" s="261" t="e">
        <f>#REF!</f>
        <v>#REF!</v>
      </c>
      <c r="L39" s="262" t="e">
        <f>#REF!</f>
        <v>#REF!</v>
      </c>
      <c r="M39" s="262" t="e">
        <f>#REF!</f>
        <v>#REF!</v>
      </c>
      <c r="N39" s="264" t="e">
        <f>#REF!</f>
        <v>#REF!</v>
      </c>
      <c r="O39" s="265" t="e">
        <f>#REF!</f>
        <v>#REF!</v>
      </c>
      <c r="P39" s="262" t="e">
        <f>#REF!</f>
        <v>#REF!</v>
      </c>
      <c r="Q39" s="262" t="e">
        <f>#REF!</f>
        <v>#REF!</v>
      </c>
      <c r="R39" s="264" t="e">
        <f>#REF!</f>
        <v>#REF!</v>
      </c>
      <c r="S39" s="261" t="e">
        <f>#REF!</f>
        <v>#REF!</v>
      </c>
      <c r="T39" s="262" t="e">
        <f>#REF!</f>
        <v>#REF!</v>
      </c>
      <c r="U39" s="262" t="e">
        <f>#REF!</f>
        <v>#REF!</v>
      </c>
      <c r="V39" s="264" t="e">
        <f>#REF!</f>
        <v>#REF!</v>
      </c>
      <c r="W39" s="261" t="e">
        <f>#REF!</f>
        <v>#REF!</v>
      </c>
      <c r="X39" s="262" t="e">
        <f>#REF!</f>
        <v>#REF!</v>
      </c>
      <c r="Y39" s="262" t="e">
        <f>#REF!</f>
        <v>#REF!</v>
      </c>
      <c r="Z39" s="264" t="e">
        <f>#REF!</f>
        <v>#REF!</v>
      </c>
      <c r="AA39" s="261" t="e">
        <f>#REF!</f>
        <v>#REF!</v>
      </c>
      <c r="AB39" s="262" t="e">
        <f>#REF!</f>
        <v>#REF!</v>
      </c>
      <c r="AC39" s="262" t="e">
        <f>#REF!</f>
        <v>#REF!</v>
      </c>
      <c r="AD39" s="264" t="e">
        <f>#REF!</f>
        <v>#REF!</v>
      </c>
      <c r="AE39" s="261" t="e">
        <f>#REF!</f>
        <v>#REF!</v>
      </c>
      <c r="AF39" s="262" t="e">
        <f>#REF!</f>
        <v>#REF!</v>
      </c>
      <c r="AG39" s="262" t="e">
        <f>#REF!</f>
        <v>#REF!</v>
      </c>
      <c r="AH39" s="264" t="e">
        <f>#REF!</f>
        <v>#REF!</v>
      </c>
      <c r="AI39" s="337"/>
      <c r="AJ39" s="338"/>
      <c r="AK39" s="338"/>
      <c r="AL39" s="339"/>
      <c r="AM39" s="337"/>
      <c r="AN39" s="338"/>
      <c r="AO39" s="338"/>
      <c r="AP39" s="339"/>
      <c r="AQ39" s="337"/>
      <c r="AR39" s="338"/>
      <c r="AS39" s="338"/>
      <c r="AT39" s="339"/>
      <c r="AU39" s="269"/>
    </row>
    <row r="40" spans="6:47" ht="18.899999999999999" customHeight="1" x14ac:dyDescent="0.35">
      <c r="F40" s="195">
        <v>1998</v>
      </c>
      <c r="G40" s="265" t="e">
        <f>#REF!</f>
        <v>#REF!</v>
      </c>
      <c r="H40" s="262" t="e">
        <f>#REF!</f>
        <v>#REF!</v>
      </c>
      <c r="I40" s="262" t="e">
        <f>#REF!</f>
        <v>#REF!</v>
      </c>
      <c r="J40" s="263" t="e">
        <f>#REF!</f>
        <v>#REF!</v>
      </c>
      <c r="K40" s="261" t="e">
        <f>#REF!</f>
        <v>#REF!</v>
      </c>
      <c r="L40" s="262" t="e">
        <f>#REF!</f>
        <v>#REF!</v>
      </c>
      <c r="M40" s="262" t="e">
        <f>#REF!</f>
        <v>#REF!</v>
      </c>
      <c r="N40" s="264" t="e">
        <f>#REF!</f>
        <v>#REF!</v>
      </c>
      <c r="O40" s="265" t="e">
        <f>#REF!</f>
        <v>#REF!</v>
      </c>
      <c r="P40" s="262" t="e">
        <f>#REF!</f>
        <v>#REF!</v>
      </c>
      <c r="Q40" s="262" t="e">
        <f>#REF!</f>
        <v>#REF!</v>
      </c>
      <c r="R40" s="264" t="e">
        <f>#REF!</f>
        <v>#REF!</v>
      </c>
      <c r="S40" s="261" t="e">
        <f>#REF!</f>
        <v>#REF!</v>
      </c>
      <c r="T40" s="262" t="e">
        <f>#REF!</f>
        <v>#REF!</v>
      </c>
      <c r="U40" s="262" t="e">
        <f>#REF!</f>
        <v>#REF!</v>
      </c>
      <c r="V40" s="264" t="e">
        <f>#REF!</f>
        <v>#REF!</v>
      </c>
      <c r="W40" s="261" t="e">
        <f>#REF!</f>
        <v>#REF!</v>
      </c>
      <c r="X40" s="262" t="e">
        <f>#REF!</f>
        <v>#REF!</v>
      </c>
      <c r="Y40" s="262" t="e">
        <f>#REF!</f>
        <v>#REF!</v>
      </c>
      <c r="Z40" s="264" t="e">
        <f>#REF!</f>
        <v>#REF!</v>
      </c>
      <c r="AA40" s="261" t="e">
        <f>#REF!</f>
        <v>#REF!</v>
      </c>
      <c r="AB40" s="262" t="e">
        <f>#REF!</f>
        <v>#REF!</v>
      </c>
      <c r="AC40" s="262" t="e">
        <f>#REF!</f>
        <v>#REF!</v>
      </c>
      <c r="AD40" s="264" t="e">
        <f>#REF!</f>
        <v>#REF!</v>
      </c>
      <c r="AE40" s="261" t="e">
        <f>#REF!</f>
        <v>#REF!</v>
      </c>
      <c r="AF40" s="262" t="e">
        <f>#REF!</f>
        <v>#REF!</v>
      </c>
      <c r="AG40" s="262" t="e">
        <f>#REF!</f>
        <v>#REF!</v>
      </c>
      <c r="AH40" s="264" t="e">
        <f>#REF!</f>
        <v>#REF!</v>
      </c>
      <c r="AI40" s="337"/>
      <c r="AJ40" s="338"/>
      <c r="AK40" s="338"/>
      <c r="AL40" s="339"/>
      <c r="AM40" s="337"/>
      <c r="AN40" s="338"/>
      <c r="AO40" s="338"/>
      <c r="AP40" s="339"/>
      <c r="AQ40" s="337"/>
      <c r="AR40" s="338"/>
      <c r="AS40" s="338"/>
      <c r="AT40" s="339"/>
      <c r="AU40" s="269"/>
    </row>
    <row r="41" spans="6:47" ht="18.899999999999999" customHeight="1" x14ac:dyDescent="0.35">
      <c r="F41" s="195">
        <v>1999</v>
      </c>
      <c r="G41" s="265" t="e">
        <f>#REF!</f>
        <v>#REF!</v>
      </c>
      <c r="H41" s="262" t="e">
        <f>#REF!</f>
        <v>#REF!</v>
      </c>
      <c r="I41" s="262" t="e">
        <f>#REF!</f>
        <v>#REF!</v>
      </c>
      <c r="J41" s="263" t="e">
        <f>#REF!</f>
        <v>#REF!</v>
      </c>
      <c r="K41" s="261" t="e">
        <f>#REF!</f>
        <v>#REF!</v>
      </c>
      <c r="L41" s="262" t="e">
        <f>#REF!</f>
        <v>#REF!</v>
      </c>
      <c r="M41" s="262" t="e">
        <f>#REF!</f>
        <v>#REF!</v>
      </c>
      <c r="N41" s="264" t="e">
        <f>#REF!</f>
        <v>#REF!</v>
      </c>
      <c r="O41" s="265" t="e">
        <f>#REF!</f>
        <v>#REF!</v>
      </c>
      <c r="P41" s="262" t="e">
        <f>#REF!</f>
        <v>#REF!</v>
      </c>
      <c r="Q41" s="262" t="e">
        <f>#REF!</f>
        <v>#REF!</v>
      </c>
      <c r="R41" s="264" t="e">
        <f>#REF!</f>
        <v>#REF!</v>
      </c>
      <c r="S41" s="261" t="e">
        <f>#REF!</f>
        <v>#REF!</v>
      </c>
      <c r="T41" s="262" t="e">
        <f>#REF!</f>
        <v>#REF!</v>
      </c>
      <c r="U41" s="262" t="e">
        <f>#REF!</f>
        <v>#REF!</v>
      </c>
      <c r="V41" s="264" t="e">
        <f>#REF!</f>
        <v>#REF!</v>
      </c>
      <c r="W41" s="261" t="e">
        <f>#REF!</f>
        <v>#REF!</v>
      </c>
      <c r="X41" s="262" t="e">
        <f>#REF!</f>
        <v>#REF!</v>
      </c>
      <c r="Y41" s="262" t="e">
        <f>#REF!</f>
        <v>#REF!</v>
      </c>
      <c r="Z41" s="264" t="e">
        <f>#REF!</f>
        <v>#REF!</v>
      </c>
      <c r="AA41" s="261" t="e">
        <f>#REF!</f>
        <v>#REF!</v>
      </c>
      <c r="AB41" s="262" t="e">
        <f>#REF!</f>
        <v>#REF!</v>
      </c>
      <c r="AC41" s="262" t="e">
        <f>#REF!</f>
        <v>#REF!</v>
      </c>
      <c r="AD41" s="264" t="e">
        <f>#REF!</f>
        <v>#REF!</v>
      </c>
      <c r="AE41" s="261" t="e">
        <f>#REF!</f>
        <v>#REF!</v>
      </c>
      <c r="AF41" s="262" t="e">
        <f>#REF!</f>
        <v>#REF!</v>
      </c>
      <c r="AG41" s="262" t="e">
        <f>#REF!</f>
        <v>#REF!</v>
      </c>
      <c r="AH41" s="264" t="e">
        <f>#REF!</f>
        <v>#REF!</v>
      </c>
      <c r="AI41" s="337"/>
      <c r="AJ41" s="338"/>
      <c r="AK41" s="338"/>
      <c r="AL41" s="339"/>
      <c r="AM41" s="337"/>
      <c r="AN41" s="338"/>
      <c r="AO41" s="338"/>
      <c r="AP41" s="339"/>
      <c r="AQ41" s="337"/>
      <c r="AR41" s="338"/>
      <c r="AS41" s="338"/>
      <c r="AT41" s="339"/>
      <c r="AU41" s="269"/>
    </row>
    <row r="42" spans="6:47" ht="18.899999999999999" customHeight="1" x14ac:dyDescent="0.35">
      <c r="F42" s="195">
        <v>2000</v>
      </c>
      <c r="G42" s="265" t="e">
        <f>#REF!</f>
        <v>#REF!</v>
      </c>
      <c r="H42" s="262" t="e">
        <f>#REF!</f>
        <v>#REF!</v>
      </c>
      <c r="I42" s="262" t="e">
        <f>#REF!</f>
        <v>#REF!</v>
      </c>
      <c r="J42" s="263" t="e">
        <f>#REF!</f>
        <v>#REF!</v>
      </c>
      <c r="K42" s="261" t="e">
        <f>#REF!</f>
        <v>#REF!</v>
      </c>
      <c r="L42" s="262" t="e">
        <f>#REF!</f>
        <v>#REF!</v>
      </c>
      <c r="M42" s="262" t="e">
        <f>#REF!</f>
        <v>#REF!</v>
      </c>
      <c r="N42" s="264" t="e">
        <f>#REF!</f>
        <v>#REF!</v>
      </c>
      <c r="O42" s="265" t="e">
        <f>#REF!</f>
        <v>#REF!</v>
      </c>
      <c r="P42" s="262" t="e">
        <f>#REF!</f>
        <v>#REF!</v>
      </c>
      <c r="Q42" s="262" t="e">
        <f>#REF!</f>
        <v>#REF!</v>
      </c>
      <c r="R42" s="264" t="e">
        <f>#REF!</f>
        <v>#REF!</v>
      </c>
      <c r="S42" s="261" t="e">
        <f>#REF!</f>
        <v>#REF!</v>
      </c>
      <c r="T42" s="262" t="e">
        <f>#REF!</f>
        <v>#REF!</v>
      </c>
      <c r="U42" s="262" t="e">
        <f>#REF!</f>
        <v>#REF!</v>
      </c>
      <c r="V42" s="264" t="e">
        <f>#REF!</f>
        <v>#REF!</v>
      </c>
      <c r="W42" s="261" t="e">
        <f>#REF!</f>
        <v>#REF!</v>
      </c>
      <c r="X42" s="262" t="e">
        <f>#REF!</f>
        <v>#REF!</v>
      </c>
      <c r="Y42" s="262" t="e">
        <f>#REF!</f>
        <v>#REF!</v>
      </c>
      <c r="Z42" s="264" t="e">
        <f>#REF!</f>
        <v>#REF!</v>
      </c>
      <c r="AA42" s="261" t="e">
        <f>#REF!</f>
        <v>#REF!</v>
      </c>
      <c r="AB42" s="262" t="e">
        <f>#REF!</f>
        <v>#REF!</v>
      </c>
      <c r="AC42" s="262" t="e">
        <f>#REF!</f>
        <v>#REF!</v>
      </c>
      <c r="AD42" s="264" t="e">
        <f>#REF!</f>
        <v>#REF!</v>
      </c>
      <c r="AE42" s="261" t="e">
        <f>#REF!</f>
        <v>#REF!</v>
      </c>
      <c r="AF42" s="262" t="e">
        <f>#REF!</f>
        <v>#REF!</v>
      </c>
      <c r="AG42" s="262" t="e">
        <f>#REF!</f>
        <v>#REF!</v>
      </c>
      <c r="AH42" s="264" t="e">
        <f>#REF!</f>
        <v>#REF!</v>
      </c>
      <c r="AI42" s="337"/>
      <c r="AJ42" s="338"/>
      <c r="AK42" s="338"/>
      <c r="AL42" s="339"/>
      <c r="AM42" s="337"/>
      <c r="AN42" s="338"/>
      <c r="AO42" s="338"/>
      <c r="AP42" s="339"/>
      <c r="AQ42" s="337"/>
      <c r="AR42" s="338"/>
      <c r="AS42" s="338"/>
      <c r="AT42" s="339"/>
      <c r="AU42" s="269"/>
    </row>
    <row r="43" spans="6:47" ht="18.899999999999999" customHeight="1" x14ac:dyDescent="0.35">
      <c r="F43" s="195">
        <v>2001</v>
      </c>
      <c r="G43" s="265" t="e">
        <f>#REF!</f>
        <v>#REF!</v>
      </c>
      <c r="H43" s="262" t="e">
        <f>#REF!</f>
        <v>#REF!</v>
      </c>
      <c r="I43" s="262" t="e">
        <f>#REF!</f>
        <v>#REF!</v>
      </c>
      <c r="J43" s="263" t="e">
        <f>#REF!</f>
        <v>#REF!</v>
      </c>
      <c r="K43" s="261" t="e">
        <f>#REF!</f>
        <v>#REF!</v>
      </c>
      <c r="L43" s="262" t="e">
        <f>#REF!</f>
        <v>#REF!</v>
      </c>
      <c r="M43" s="262" t="e">
        <f>#REF!</f>
        <v>#REF!</v>
      </c>
      <c r="N43" s="264" t="e">
        <f>#REF!</f>
        <v>#REF!</v>
      </c>
      <c r="O43" s="265" t="e">
        <f>#REF!</f>
        <v>#REF!</v>
      </c>
      <c r="P43" s="262" t="e">
        <f>#REF!</f>
        <v>#REF!</v>
      </c>
      <c r="Q43" s="262" t="e">
        <f>#REF!</f>
        <v>#REF!</v>
      </c>
      <c r="R43" s="264" t="e">
        <f>#REF!</f>
        <v>#REF!</v>
      </c>
      <c r="S43" s="261" t="e">
        <f>#REF!</f>
        <v>#REF!</v>
      </c>
      <c r="T43" s="262" t="e">
        <f>#REF!</f>
        <v>#REF!</v>
      </c>
      <c r="U43" s="262" t="e">
        <f>#REF!</f>
        <v>#REF!</v>
      </c>
      <c r="V43" s="264" t="e">
        <f>#REF!</f>
        <v>#REF!</v>
      </c>
      <c r="W43" s="261" t="e">
        <f>#REF!</f>
        <v>#REF!</v>
      </c>
      <c r="X43" s="262" t="e">
        <f>#REF!</f>
        <v>#REF!</v>
      </c>
      <c r="Y43" s="262" t="e">
        <f>#REF!</f>
        <v>#REF!</v>
      </c>
      <c r="Z43" s="264" t="e">
        <f>#REF!</f>
        <v>#REF!</v>
      </c>
      <c r="AA43" s="261" t="e">
        <f>#REF!</f>
        <v>#REF!</v>
      </c>
      <c r="AB43" s="262" t="e">
        <f>#REF!</f>
        <v>#REF!</v>
      </c>
      <c r="AC43" s="262" t="e">
        <f>#REF!</f>
        <v>#REF!</v>
      </c>
      <c r="AD43" s="264" t="e">
        <f>#REF!</f>
        <v>#REF!</v>
      </c>
      <c r="AE43" s="261" t="e">
        <f>#REF!</f>
        <v>#REF!</v>
      </c>
      <c r="AF43" s="262" t="e">
        <f>#REF!</f>
        <v>#REF!</v>
      </c>
      <c r="AG43" s="262" t="e">
        <f>#REF!</f>
        <v>#REF!</v>
      </c>
      <c r="AH43" s="264" t="e">
        <f>#REF!</f>
        <v>#REF!</v>
      </c>
      <c r="AI43" s="337"/>
      <c r="AJ43" s="338"/>
      <c r="AK43" s="338"/>
      <c r="AL43" s="339"/>
      <c r="AM43" s="337"/>
      <c r="AN43" s="338"/>
      <c r="AO43" s="338"/>
      <c r="AP43" s="339"/>
      <c r="AQ43" s="337"/>
      <c r="AR43" s="338"/>
      <c r="AS43" s="338"/>
      <c r="AT43" s="339"/>
      <c r="AU43" s="269"/>
    </row>
    <row r="44" spans="6:47" ht="18.899999999999999" customHeight="1" x14ac:dyDescent="0.35">
      <c r="F44" s="195">
        <v>2002</v>
      </c>
      <c r="G44" s="265" t="e">
        <f>#REF!</f>
        <v>#REF!</v>
      </c>
      <c r="H44" s="262" t="e">
        <f>#REF!</f>
        <v>#REF!</v>
      </c>
      <c r="I44" s="262" t="e">
        <f>#REF!</f>
        <v>#REF!</v>
      </c>
      <c r="J44" s="263" t="e">
        <f>#REF!</f>
        <v>#REF!</v>
      </c>
      <c r="K44" s="261" t="e">
        <f>#REF!</f>
        <v>#REF!</v>
      </c>
      <c r="L44" s="262" t="e">
        <f>#REF!</f>
        <v>#REF!</v>
      </c>
      <c r="M44" s="262" t="e">
        <f>#REF!</f>
        <v>#REF!</v>
      </c>
      <c r="N44" s="264" t="e">
        <f>#REF!</f>
        <v>#REF!</v>
      </c>
      <c r="O44" s="265" t="e">
        <f>#REF!</f>
        <v>#REF!</v>
      </c>
      <c r="P44" s="262" t="e">
        <f>#REF!</f>
        <v>#REF!</v>
      </c>
      <c r="Q44" s="262" t="e">
        <f>#REF!</f>
        <v>#REF!</v>
      </c>
      <c r="R44" s="264" t="e">
        <f>#REF!</f>
        <v>#REF!</v>
      </c>
      <c r="S44" s="261" t="e">
        <f>#REF!</f>
        <v>#REF!</v>
      </c>
      <c r="T44" s="262" t="e">
        <f>#REF!</f>
        <v>#REF!</v>
      </c>
      <c r="U44" s="262" t="e">
        <f>#REF!</f>
        <v>#REF!</v>
      </c>
      <c r="V44" s="264" t="e">
        <f>#REF!</f>
        <v>#REF!</v>
      </c>
      <c r="W44" s="261" t="e">
        <f>#REF!</f>
        <v>#REF!</v>
      </c>
      <c r="X44" s="262" t="e">
        <f>#REF!</f>
        <v>#REF!</v>
      </c>
      <c r="Y44" s="262" t="e">
        <f>#REF!</f>
        <v>#REF!</v>
      </c>
      <c r="Z44" s="264" t="e">
        <f>#REF!</f>
        <v>#REF!</v>
      </c>
      <c r="AA44" s="261" t="e">
        <f>#REF!</f>
        <v>#REF!</v>
      </c>
      <c r="AB44" s="262" t="e">
        <f>#REF!</f>
        <v>#REF!</v>
      </c>
      <c r="AC44" s="262" t="e">
        <f>#REF!</f>
        <v>#REF!</v>
      </c>
      <c r="AD44" s="264" t="e">
        <f>#REF!</f>
        <v>#REF!</v>
      </c>
      <c r="AE44" s="261" t="e">
        <f>#REF!</f>
        <v>#REF!</v>
      </c>
      <c r="AF44" s="262" t="e">
        <f>#REF!</f>
        <v>#REF!</v>
      </c>
      <c r="AG44" s="262" t="e">
        <f>#REF!</f>
        <v>#REF!</v>
      </c>
      <c r="AH44" s="264" t="e">
        <f>#REF!</f>
        <v>#REF!</v>
      </c>
      <c r="AI44" s="337"/>
      <c r="AJ44" s="338"/>
      <c r="AK44" s="338"/>
      <c r="AL44" s="339"/>
      <c r="AM44" s="337"/>
      <c r="AN44" s="338"/>
      <c r="AO44" s="338"/>
      <c r="AP44" s="339"/>
      <c r="AQ44" s="337"/>
      <c r="AR44" s="338"/>
      <c r="AS44" s="338"/>
      <c r="AT44" s="339"/>
      <c r="AU44" s="269"/>
    </row>
    <row r="45" spans="6:47" ht="18.899999999999999" customHeight="1" x14ac:dyDescent="0.35">
      <c r="F45" s="195">
        <v>2003</v>
      </c>
      <c r="G45" s="265" t="e">
        <f>#REF!</f>
        <v>#REF!</v>
      </c>
      <c r="H45" s="262" t="e">
        <f>#REF!</f>
        <v>#REF!</v>
      </c>
      <c r="I45" s="262" t="e">
        <f>#REF!</f>
        <v>#REF!</v>
      </c>
      <c r="J45" s="263" t="e">
        <f>#REF!</f>
        <v>#REF!</v>
      </c>
      <c r="K45" s="261" t="e">
        <f>#REF!</f>
        <v>#REF!</v>
      </c>
      <c r="L45" s="262" t="e">
        <f>#REF!</f>
        <v>#REF!</v>
      </c>
      <c r="M45" s="262" t="e">
        <f>#REF!</f>
        <v>#REF!</v>
      </c>
      <c r="N45" s="264" t="e">
        <f>#REF!</f>
        <v>#REF!</v>
      </c>
      <c r="O45" s="265" t="e">
        <f>#REF!</f>
        <v>#REF!</v>
      </c>
      <c r="P45" s="262" t="e">
        <f>#REF!</f>
        <v>#REF!</v>
      </c>
      <c r="Q45" s="262" t="e">
        <f>#REF!</f>
        <v>#REF!</v>
      </c>
      <c r="R45" s="264" t="e">
        <f>#REF!</f>
        <v>#REF!</v>
      </c>
      <c r="S45" s="261" t="e">
        <f>#REF!</f>
        <v>#REF!</v>
      </c>
      <c r="T45" s="262" t="e">
        <f>#REF!</f>
        <v>#REF!</v>
      </c>
      <c r="U45" s="262" t="e">
        <f>#REF!</f>
        <v>#REF!</v>
      </c>
      <c r="V45" s="264" t="e">
        <f>#REF!</f>
        <v>#REF!</v>
      </c>
      <c r="W45" s="261" t="e">
        <f>#REF!</f>
        <v>#REF!</v>
      </c>
      <c r="X45" s="262" t="e">
        <f>#REF!</f>
        <v>#REF!</v>
      </c>
      <c r="Y45" s="262" t="e">
        <f>#REF!</f>
        <v>#REF!</v>
      </c>
      <c r="Z45" s="264" t="e">
        <f>#REF!</f>
        <v>#REF!</v>
      </c>
      <c r="AA45" s="261" t="e">
        <f>#REF!</f>
        <v>#REF!</v>
      </c>
      <c r="AB45" s="262" t="e">
        <f>#REF!</f>
        <v>#REF!</v>
      </c>
      <c r="AC45" s="262" t="e">
        <f>#REF!</f>
        <v>#REF!</v>
      </c>
      <c r="AD45" s="264" t="e">
        <f>#REF!</f>
        <v>#REF!</v>
      </c>
      <c r="AE45" s="261" t="e">
        <f>#REF!</f>
        <v>#REF!</v>
      </c>
      <c r="AF45" s="262" t="e">
        <f>#REF!</f>
        <v>#REF!</v>
      </c>
      <c r="AG45" s="262" t="e">
        <f>#REF!</f>
        <v>#REF!</v>
      </c>
      <c r="AH45" s="264" t="e">
        <f>#REF!</f>
        <v>#REF!</v>
      </c>
      <c r="AI45" s="337"/>
      <c r="AJ45" s="338"/>
      <c r="AK45" s="338"/>
      <c r="AL45" s="339"/>
      <c r="AM45" s="337"/>
      <c r="AN45" s="338"/>
      <c r="AO45" s="338"/>
      <c r="AP45" s="339"/>
      <c r="AQ45" s="337"/>
      <c r="AR45" s="338"/>
      <c r="AS45" s="338"/>
      <c r="AT45" s="339"/>
      <c r="AU45" s="269"/>
    </row>
    <row r="46" spans="6:47" ht="18.899999999999999" customHeight="1" x14ac:dyDescent="0.35">
      <c r="F46" s="195">
        <v>2004</v>
      </c>
      <c r="G46" s="265" t="e">
        <f>#REF!</f>
        <v>#REF!</v>
      </c>
      <c r="H46" s="262" t="e">
        <f>#REF!</f>
        <v>#REF!</v>
      </c>
      <c r="I46" s="262" t="e">
        <f>#REF!</f>
        <v>#REF!</v>
      </c>
      <c r="J46" s="263" t="e">
        <f>#REF!</f>
        <v>#REF!</v>
      </c>
      <c r="K46" s="261" t="e">
        <f>#REF!</f>
        <v>#REF!</v>
      </c>
      <c r="L46" s="262" t="e">
        <f>#REF!</f>
        <v>#REF!</v>
      </c>
      <c r="M46" s="262" t="e">
        <f>#REF!</f>
        <v>#REF!</v>
      </c>
      <c r="N46" s="264" t="e">
        <f>#REF!</f>
        <v>#REF!</v>
      </c>
      <c r="O46" s="265" t="e">
        <f>#REF!</f>
        <v>#REF!</v>
      </c>
      <c r="P46" s="262" t="e">
        <f>#REF!</f>
        <v>#REF!</v>
      </c>
      <c r="Q46" s="262" t="e">
        <f>#REF!</f>
        <v>#REF!</v>
      </c>
      <c r="R46" s="264" t="e">
        <f>#REF!</f>
        <v>#REF!</v>
      </c>
      <c r="S46" s="261" t="e">
        <f>#REF!</f>
        <v>#REF!</v>
      </c>
      <c r="T46" s="262" t="e">
        <f>#REF!</f>
        <v>#REF!</v>
      </c>
      <c r="U46" s="262" t="e">
        <f>#REF!</f>
        <v>#REF!</v>
      </c>
      <c r="V46" s="264" t="e">
        <f>#REF!</f>
        <v>#REF!</v>
      </c>
      <c r="W46" s="261" t="e">
        <f>#REF!</f>
        <v>#REF!</v>
      </c>
      <c r="X46" s="262" t="e">
        <f>#REF!</f>
        <v>#REF!</v>
      </c>
      <c r="Y46" s="262" t="e">
        <f>#REF!</f>
        <v>#REF!</v>
      </c>
      <c r="Z46" s="264" t="e">
        <f>#REF!</f>
        <v>#REF!</v>
      </c>
      <c r="AA46" s="261" t="e">
        <f>#REF!</f>
        <v>#REF!</v>
      </c>
      <c r="AB46" s="262" t="e">
        <f>#REF!</f>
        <v>#REF!</v>
      </c>
      <c r="AC46" s="262" t="e">
        <f>#REF!</f>
        <v>#REF!</v>
      </c>
      <c r="AD46" s="264" t="e">
        <f>#REF!</f>
        <v>#REF!</v>
      </c>
      <c r="AE46" s="261" t="e">
        <f>#REF!</f>
        <v>#REF!</v>
      </c>
      <c r="AF46" s="262" t="e">
        <f>#REF!</f>
        <v>#REF!</v>
      </c>
      <c r="AG46" s="262" t="e">
        <f>#REF!</f>
        <v>#REF!</v>
      </c>
      <c r="AH46" s="264" t="e">
        <f>#REF!</f>
        <v>#REF!</v>
      </c>
      <c r="AI46" s="337"/>
      <c r="AJ46" s="338"/>
      <c r="AK46" s="338"/>
      <c r="AL46" s="339"/>
      <c r="AM46" s="337"/>
      <c r="AN46" s="338"/>
      <c r="AO46" s="338"/>
      <c r="AP46" s="339"/>
      <c r="AQ46" s="337"/>
      <c r="AR46" s="338"/>
      <c r="AS46" s="338"/>
      <c r="AT46" s="339"/>
      <c r="AU46" s="269"/>
    </row>
    <row r="47" spans="6:47" ht="18.899999999999999" customHeight="1" x14ac:dyDescent="0.35">
      <c r="F47" s="195">
        <v>2005</v>
      </c>
      <c r="G47" s="265" t="e">
        <f>#REF!</f>
        <v>#REF!</v>
      </c>
      <c r="H47" s="262" t="e">
        <f>#REF!</f>
        <v>#REF!</v>
      </c>
      <c r="I47" s="262" t="e">
        <f>#REF!</f>
        <v>#REF!</v>
      </c>
      <c r="J47" s="263" t="e">
        <f>#REF!</f>
        <v>#REF!</v>
      </c>
      <c r="K47" s="261" t="e">
        <f>#REF!</f>
        <v>#REF!</v>
      </c>
      <c r="L47" s="262" t="e">
        <f>#REF!</f>
        <v>#REF!</v>
      </c>
      <c r="M47" s="262" t="e">
        <f>#REF!</f>
        <v>#REF!</v>
      </c>
      <c r="N47" s="264" t="e">
        <f>#REF!</f>
        <v>#REF!</v>
      </c>
      <c r="O47" s="265" t="e">
        <f>#REF!</f>
        <v>#REF!</v>
      </c>
      <c r="P47" s="262" t="e">
        <f>#REF!</f>
        <v>#REF!</v>
      </c>
      <c r="Q47" s="262" t="e">
        <f>#REF!</f>
        <v>#REF!</v>
      </c>
      <c r="R47" s="264" t="e">
        <f>#REF!</f>
        <v>#REF!</v>
      </c>
      <c r="S47" s="261" t="e">
        <f>#REF!</f>
        <v>#REF!</v>
      </c>
      <c r="T47" s="262" t="e">
        <f>#REF!</f>
        <v>#REF!</v>
      </c>
      <c r="U47" s="262" t="e">
        <f>#REF!</f>
        <v>#REF!</v>
      </c>
      <c r="V47" s="264" t="e">
        <f>#REF!</f>
        <v>#REF!</v>
      </c>
      <c r="W47" s="261" t="e">
        <f>#REF!</f>
        <v>#REF!</v>
      </c>
      <c r="X47" s="262" t="e">
        <f>#REF!</f>
        <v>#REF!</v>
      </c>
      <c r="Y47" s="262" t="e">
        <f>#REF!</f>
        <v>#REF!</v>
      </c>
      <c r="Z47" s="264" t="e">
        <f>#REF!</f>
        <v>#REF!</v>
      </c>
      <c r="AA47" s="261" t="e">
        <f>#REF!</f>
        <v>#REF!</v>
      </c>
      <c r="AB47" s="262" t="e">
        <f>#REF!</f>
        <v>#REF!</v>
      </c>
      <c r="AC47" s="262" t="e">
        <f>#REF!</f>
        <v>#REF!</v>
      </c>
      <c r="AD47" s="264" t="e">
        <f>#REF!</f>
        <v>#REF!</v>
      </c>
      <c r="AE47" s="261" t="e">
        <f>#REF!</f>
        <v>#REF!</v>
      </c>
      <c r="AF47" s="262" t="e">
        <f>#REF!</f>
        <v>#REF!</v>
      </c>
      <c r="AG47" s="262" t="e">
        <f>#REF!</f>
        <v>#REF!</v>
      </c>
      <c r="AH47" s="264" t="e">
        <f>#REF!</f>
        <v>#REF!</v>
      </c>
      <c r="AI47" s="337"/>
      <c r="AJ47" s="338"/>
      <c r="AK47" s="338"/>
      <c r="AL47" s="339"/>
      <c r="AM47" s="337"/>
      <c r="AN47" s="338"/>
      <c r="AO47" s="338"/>
      <c r="AP47" s="339"/>
      <c r="AQ47" s="337"/>
      <c r="AR47" s="338"/>
      <c r="AS47" s="338"/>
      <c r="AT47" s="339"/>
      <c r="AU47" s="269"/>
    </row>
    <row r="48" spans="6:47" ht="18.899999999999999" customHeight="1" x14ac:dyDescent="0.35">
      <c r="F48" s="195">
        <v>2006</v>
      </c>
      <c r="G48" s="265" t="e">
        <f>#REF!</f>
        <v>#REF!</v>
      </c>
      <c r="H48" s="262" t="e">
        <f>#REF!</f>
        <v>#REF!</v>
      </c>
      <c r="I48" s="262" t="e">
        <f>#REF!</f>
        <v>#REF!</v>
      </c>
      <c r="J48" s="263" t="e">
        <f>#REF!</f>
        <v>#REF!</v>
      </c>
      <c r="K48" s="261" t="e">
        <f>#REF!</f>
        <v>#REF!</v>
      </c>
      <c r="L48" s="262" t="e">
        <f>#REF!</f>
        <v>#REF!</v>
      </c>
      <c r="M48" s="262" t="e">
        <f>#REF!</f>
        <v>#REF!</v>
      </c>
      <c r="N48" s="264" t="e">
        <f>#REF!</f>
        <v>#REF!</v>
      </c>
      <c r="O48" s="265" t="e">
        <f>#REF!</f>
        <v>#REF!</v>
      </c>
      <c r="P48" s="262" t="e">
        <f>#REF!</f>
        <v>#REF!</v>
      </c>
      <c r="Q48" s="262" t="e">
        <f>#REF!</f>
        <v>#REF!</v>
      </c>
      <c r="R48" s="264" t="e">
        <f>#REF!</f>
        <v>#REF!</v>
      </c>
      <c r="S48" s="261" t="e">
        <f>#REF!</f>
        <v>#REF!</v>
      </c>
      <c r="T48" s="262" t="e">
        <f>#REF!</f>
        <v>#REF!</v>
      </c>
      <c r="U48" s="262" t="e">
        <f>#REF!</f>
        <v>#REF!</v>
      </c>
      <c r="V48" s="264" t="e">
        <f>#REF!</f>
        <v>#REF!</v>
      </c>
      <c r="W48" s="261" t="e">
        <f>#REF!</f>
        <v>#REF!</v>
      </c>
      <c r="X48" s="262" t="e">
        <f>#REF!</f>
        <v>#REF!</v>
      </c>
      <c r="Y48" s="262" t="e">
        <f>#REF!</f>
        <v>#REF!</v>
      </c>
      <c r="Z48" s="264" t="e">
        <f>#REF!</f>
        <v>#REF!</v>
      </c>
      <c r="AA48" s="261" t="e">
        <f>#REF!</f>
        <v>#REF!</v>
      </c>
      <c r="AB48" s="262" t="e">
        <f>#REF!</f>
        <v>#REF!</v>
      </c>
      <c r="AC48" s="262" t="e">
        <f>#REF!</f>
        <v>#REF!</v>
      </c>
      <c r="AD48" s="264" t="e">
        <f>#REF!</f>
        <v>#REF!</v>
      </c>
      <c r="AE48" s="261" t="e">
        <f>#REF!</f>
        <v>#REF!</v>
      </c>
      <c r="AF48" s="262" t="e">
        <f>#REF!</f>
        <v>#REF!</v>
      </c>
      <c r="AG48" s="262" t="e">
        <f>#REF!</f>
        <v>#REF!</v>
      </c>
      <c r="AH48" s="264" t="e">
        <f>#REF!</f>
        <v>#REF!</v>
      </c>
      <c r="AI48" s="337"/>
      <c r="AJ48" s="338"/>
      <c r="AK48" s="338"/>
      <c r="AL48" s="339"/>
      <c r="AM48" s="337"/>
      <c r="AN48" s="338"/>
      <c r="AO48" s="338"/>
      <c r="AP48" s="339"/>
      <c r="AQ48" s="337"/>
      <c r="AR48" s="338"/>
      <c r="AS48" s="338"/>
      <c r="AT48" s="339"/>
      <c r="AU48" s="269"/>
    </row>
    <row r="49" spans="6:47" ht="18.899999999999999" customHeight="1" x14ac:dyDescent="0.35">
      <c r="F49" s="195">
        <v>2007</v>
      </c>
      <c r="G49" s="265" t="e">
        <f>#REF!</f>
        <v>#REF!</v>
      </c>
      <c r="H49" s="262" t="e">
        <f>#REF!</f>
        <v>#REF!</v>
      </c>
      <c r="I49" s="262" t="e">
        <f>#REF!</f>
        <v>#REF!</v>
      </c>
      <c r="J49" s="263" t="e">
        <f>#REF!</f>
        <v>#REF!</v>
      </c>
      <c r="K49" s="261" t="e">
        <f>#REF!</f>
        <v>#REF!</v>
      </c>
      <c r="L49" s="262" t="e">
        <f>#REF!</f>
        <v>#REF!</v>
      </c>
      <c r="M49" s="262" t="e">
        <f>#REF!</f>
        <v>#REF!</v>
      </c>
      <c r="N49" s="264" t="e">
        <f>#REF!</f>
        <v>#REF!</v>
      </c>
      <c r="O49" s="265" t="e">
        <f>#REF!</f>
        <v>#REF!</v>
      </c>
      <c r="P49" s="262" t="e">
        <f>#REF!</f>
        <v>#REF!</v>
      </c>
      <c r="Q49" s="262" t="e">
        <f>#REF!</f>
        <v>#REF!</v>
      </c>
      <c r="R49" s="264" t="e">
        <f>#REF!</f>
        <v>#REF!</v>
      </c>
      <c r="S49" s="261" t="e">
        <f>#REF!</f>
        <v>#REF!</v>
      </c>
      <c r="T49" s="262" t="e">
        <f>#REF!</f>
        <v>#REF!</v>
      </c>
      <c r="U49" s="262" t="e">
        <f>#REF!</f>
        <v>#REF!</v>
      </c>
      <c r="V49" s="264" t="e">
        <f>#REF!</f>
        <v>#REF!</v>
      </c>
      <c r="W49" s="261" t="e">
        <f>#REF!</f>
        <v>#REF!</v>
      </c>
      <c r="X49" s="262" t="e">
        <f>#REF!</f>
        <v>#REF!</v>
      </c>
      <c r="Y49" s="262" t="e">
        <f>#REF!</f>
        <v>#REF!</v>
      </c>
      <c r="Z49" s="264" t="e">
        <f>#REF!</f>
        <v>#REF!</v>
      </c>
      <c r="AA49" s="261" t="e">
        <f>#REF!</f>
        <v>#REF!</v>
      </c>
      <c r="AB49" s="262" t="e">
        <f>#REF!</f>
        <v>#REF!</v>
      </c>
      <c r="AC49" s="262" t="e">
        <f>#REF!</f>
        <v>#REF!</v>
      </c>
      <c r="AD49" s="264" t="e">
        <f>#REF!</f>
        <v>#REF!</v>
      </c>
      <c r="AE49" s="261" t="e">
        <f>#REF!</f>
        <v>#REF!</v>
      </c>
      <c r="AF49" s="262" t="e">
        <f>#REF!</f>
        <v>#REF!</v>
      </c>
      <c r="AG49" s="262" t="e">
        <f>#REF!</f>
        <v>#REF!</v>
      </c>
      <c r="AH49" s="264" t="e">
        <f>#REF!</f>
        <v>#REF!</v>
      </c>
      <c r="AI49" s="337"/>
      <c r="AJ49" s="338"/>
      <c r="AK49" s="338"/>
      <c r="AL49" s="339"/>
      <c r="AM49" s="337"/>
      <c r="AN49" s="338"/>
      <c r="AO49" s="338"/>
      <c r="AP49" s="339"/>
      <c r="AQ49" s="337"/>
      <c r="AR49" s="338"/>
      <c r="AS49" s="338"/>
      <c r="AT49" s="339"/>
      <c r="AU49" s="269"/>
    </row>
    <row r="50" spans="6:47" ht="18.899999999999999" customHeight="1" x14ac:dyDescent="0.35">
      <c r="F50" s="195">
        <v>2008</v>
      </c>
      <c r="G50" s="265" t="e">
        <f>#REF!</f>
        <v>#REF!</v>
      </c>
      <c r="H50" s="262" t="e">
        <f>#REF!</f>
        <v>#REF!</v>
      </c>
      <c r="I50" s="262" t="e">
        <f>#REF!</f>
        <v>#REF!</v>
      </c>
      <c r="J50" s="263" t="e">
        <f>#REF!</f>
        <v>#REF!</v>
      </c>
      <c r="K50" s="261" t="e">
        <f>#REF!</f>
        <v>#REF!</v>
      </c>
      <c r="L50" s="262" t="e">
        <f>#REF!</f>
        <v>#REF!</v>
      </c>
      <c r="M50" s="262" t="e">
        <f>#REF!</f>
        <v>#REF!</v>
      </c>
      <c r="N50" s="264" t="e">
        <f>#REF!</f>
        <v>#REF!</v>
      </c>
      <c r="O50" s="265" t="e">
        <f>#REF!</f>
        <v>#REF!</v>
      </c>
      <c r="P50" s="262" t="e">
        <f>#REF!</f>
        <v>#REF!</v>
      </c>
      <c r="Q50" s="262" t="e">
        <f>#REF!</f>
        <v>#REF!</v>
      </c>
      <c r="R50" s="264" t="e">
        <f>#REF!</f>
        <v>#REF!</v>
      </c>
      <c r="S50" s="261" t="e">
        <f>#REF!</f>
        <v>#REF!</v>
      </c>
      <c r="T50" s="262" t="e">
        <f>#REF!</f>
        <v>#REF!</v>
      </c>
      <c r="U50" s="262" t="e">
        <f>#REF!</f>
        <v>#REF!</v>
      </c>
      <c r="V50" s="264" t="e">
        <f>#REF!</f>
        <v>#REF!</v>
      </c>
      <c r="W50" s="261" t="e">
        <f>#REF!</f>
        <v>#REF!</v>
      </c>
      <c r="X50" s="262" t="e">
        <f>#REF!</f>
        <v>#REF!</v>
      </c>
      <c r="Y50" s="262" t="e">
        <f>#REF!</f>
        <v>#REF!</v>
      </c>
      <c r="Z50" s="264" t="e">
        <f>#REF!</f>
        <v>#REF!</v>
      </c>
      <c r="AA50" s="261" t="e">
        <f>#REF!</f>
        <v>#REF!</v>
      </c>
      <c r="AB50" s="262" t="e">
        <f>#REF!</f>
        <v>#REF!</v>
      </c>
      <c r="AC50" s="262" t="e">
        <f>#REF!</f>
        <v>#REF!</v>
      </c>
      <c r="AD50" s="264" t="e">
        <f>#REF!</f>
        <v>#REF!</v>
      </c>
      <c r="AE50" s="261" t="e">
        <f>#REF!</f>
        <v>#REF!</v>
      </c>
      <c r="AF50" s="262" t="e">
        <f>#REF!</f>
        <v>#REF!</v>
      </c>
      <c r="AG50" s="262" t="e">
        <f>#REF!</f>
        <v>#REF!</v>
      </c>
      <c r="AH50" s="264" t="e">
        <f>#REF!</f>
        <v>#REF!</v>
      </c>
      <c r="AI50" s="337"/>
      <c r="AJ50" s="338"/>
      <c r="AK50" s="338"/>
      <c r="AL50" s="339"/>
      <c r="AM50" s="337"/>
      <c r="AN50" s="338"/>
      <c r="AO50" s="338"/>
      <c r="AP50" s="339"/>
      <c r="AQ50" s="337"/>
      <c r="AR50" s="338"/>
      <c r="AS50" s="338"/>
      <c r="AT50" s="339"/>
      <c r="AU50" s="269"/>
    </row>
    <row r="51" spans="6:47" ht="18.899999999999999" customHeight="1" x14ac:dyDescent="0.35">
      <c r="F51" s="195">
        <v>2009</v>
      </c>
      <c r="G51" s="265" t="e">
        <f>#REF!</f>
        <v>#REF!</v>
      </c>
      <c r="H51" s="262" t="e">
        <f>#REF!</f>
        <v>#REF!</v>
      </c>
      <c r="I51" s="262" t="e">
        <f>#REF!</f>
        <v>#REF!</v>
      </c>
      <c r="J51" s="263" t="e">
        <f>#REF!</f>
        <v>#REF!</v>
      </c>
      <c r="K51" s="261" t="e">
        <f>#REF!</f>
        <v>#REF!</v>
      </c>
      <c r="L51" s="262" t="e">
        <f>#REF!</f>
        <v>#REF!</v>
      </c>
      <c r="M51" s="262" t="e">
        <f>#REF!</f>
        <v>#REF!</v>
      </c>
      <c r="N51" s="264" t="e">
        <f>#REF!</f>
        <v>#REF!</v>
      </c>
      <c r="O51" s="265" t="e">
        <f>#REF!</f>
        <v>#REF!</v>
      </c>
      <c r="P51" s="262" t="e">
        <f>#REF!</f>
        <v>#REF!</v>
      </c>
      <c r="Q51" s="262" t="e">
        <f>#REF!</f>
        <v>#REF!</v>
      </c>
      <c r="R51" s="264" t="e">
        <f>#REF!</f>
        <v>#REF!</v>
      </c>
      <c r="S51" s="261" t="e">
        <f>#REF!</f>
        <v>#REF!</v>
      </c>
      <c r="T51" s="262" t="e">
        <f>#REF!</f>
        <v>#REF!</v>
      </c>
      <c r="U51" s="262" t="e">
        <f>#REF!</f>
        <v>#REF!</v>
      </c>
      <c r="V51" s="264" t="e">
        <f>#REF!</f>
        <v>#REF!</v>
      </c>
      <c r="W51" s="261" t="e">
        <f>#REF!</f>
        <v>#REF!</v>
      </c>
      <c r="X51" s="262" t="e">
        <f>#REF!</f>
        <v>#REF!</v>
      </c>
      <c r="Y51" s="262" t="e">
        <f>#REF!</f>
        <v>#REF!</v>
      </c>
      <c r="Z51" s="264" t="e">
        <f>#REF!</f>
        <v>#REF!</v>
      </c>
      <c r="AA51" s="261" t="e">
        <f>#REF!</f>
        <v>#REF!</v>
      </c>
      <c r="AB51" s="262" t="e">
        <f>#REF!</f>
        <v>#REF!</v>
      </c>
      <c r="AC51" s="262" t="e">
        <f>#REF!</f>
        <v>#REF!</v>
      </c>
      <c r="AD51" s="264" t="e">
        <f>#REF!</f>
        <v>#REF!</v>
      </c>
      <c r="AE51" s="261" t="e">
        <f>#REF!</f>
        <v>#REF!</v>
      </c>
      <c r="AF51" s="262" t="e">
        <f>#REF!</f>
        <v>#REF!</v>
      </c>
      <c r="AG51" s="262" t="e">
        <f>#REF!</f>
        <v>#REF!</v>
      </c>
      <c r="AH51" s="264" t="e">
        <f>#REF!</f>
        <v>#REF!</v>
      </c>
      <c r="AI51" s="337"/>
      <c r="AJ51" s="338"/>
      <c r="AK51" s="338"/>
      <c r="AL51" s="339"/>
      <c r="AM51" s="337"/>
      <c r="AN51" s="338"/>
      <c r="AO51" s="338"/>
      <c r="AP51" s="339"/>
      <c r="AQ51" s="337"/>
      <c r="AR51" s="338"/>
      <c r="AS51" s="338"/>
      <c r="AT51" s="339"/>
      <c r="AU51" s="269"/>
    </row>
    <row r="52" spans="6:47" ht="18.899999999999999" customHeight="1" x14ac:dyDescent="0.35">
      <c r="F52" s="195">
        <v>2010</v>
      </c>
      <c r="G52" s="265" t="e">
        <f>#REF!</f>
        <v>#REF!</v>
      </c>
      <c r="H52" s="262" t="e">
        <f>#REF!</f>
        <v>#REF!</v>
      </c>
      <c r="I52" s="262" t="e">
        <f>#REF!</f>
        <v>#REF!</v>
      </c>
      <c r="J52" s="263" t="e">
        <f>#REF!</f>
        <v>#REF!</v>
      </c>
      <c r="K52" s="261" t="e">
        <f>#REF!</f>
        <v>#REF!</v>
      </c>
      <c r="L52" s="262" t="e">
        <f>#REF!</f>
        <v>#REF!</v>
      </c>
      <c r="M52" s="262" t="e">
        <f>#REF!</f>
        <v>#REF!</v>
      </c>
      <c r="N52" s="264" t="e">
        <f>#REF!</f>
        <v>#REF!</v>
      </c>
      <c r="O52" s="265" t="e">
        <f>#REF!</f>
        <v>#REF!</v>
      </c>
      <c r="P52" s="262" t="e">
        <f>#REF!</f>
        <v>#REF!</v>
      </c>
      <c r="Q52" s="262" t="e">
        <f>#REF!</f>
        <v>#REF!</v>
      </c>
      <c r="R52" s="264" t="e">
        <f>#REF!</f>
        <v>#REF!</v>
      </c>
      <c r="S52" s="261" t="e">
        <f>#REF!</f>
        <v>#REF!</v>
      </c>
      <c r="T52" s="262" t="e">
        <f>#REF!</f>
        <v>#REF!</v>
      </c>
      <c r="U52" s="262" t="e">
        <f>#REF!</f>
        <v>#REF!</v>
      </c>
      <c r="V52" s="264" t="e">
        <f>#REF!</f>
        <v>#REF!</v>
      </c>
      <c r="W52" s="261" t="e">
        <f>#REF!</f>
        <v>#REF!</v>
      </c>
      <c r="X52" s="262" t="e">
        <f>#REF!</f>
        <v>#REF!</v>
      </c>
      <c r="Y52" s="262" t="e">
        <f>#REF!</f>
        <v>#REF!</v>
      </c>
      <c r="Z52" s="264" t="e">
        <f>#REF!</f>
        <v>#REF!</v>
      </c>
      <c r="AA52" s="261" t="e">
        <f>#REF!</f>
        <v>#REF!</v>
      </c>
      <c r="AB52" s="262" t="e">
        <f>#REF!</f>
        <v>#REF!</v>
      </c>
      <c r="AC52" s="262" t="e">
        <f>#REF!</f>
        <v>#REF!</v>
      </c>
      <c r="AD52" s="264" t="e">
        <f>#REF!</f>
        <v>#REF!</v>
      </c>
      <c r="AE52" s="261" t="e">
        <f>#REF!</f>
        <v>#REF!</v>
      </c>
      <c r="AF52" s="262" t="e">
        <f>#REF!</f>
        <v>#REF!</v>
      </c>
      <c r="AG52" s="262" t="e">
        <f>#REF!</f>
        <v>#REF!</v>
      </c>
      <c r="AH52" s="264" t="e">
        <f>#REF!</f>
        <v>#REF!</v>
      </c>
      <c r="AI52" s="337"/>
      <c r="AJ52" s="338"/>
      <c r="AK52" s="338"/>
      <c r="AL52" s="339"/>
      <c r="AM52" s="337"/>
      <c r="AN52" s="338"/>
      <c r="AO52" s="338"/>
      <c r="AP52" s="339"/>
      <c r="AQ52" s="337"/>
      <c r="AR52" s="338"/>
      <c r="AS52" s="338"/>
      <c r="AT52" s="339"/>
      <c r="AU52" s="269"/>
    </row>
    <row r="53" spans="6:47" ht="18.899999999999999" customHeight="1" x14ac:dyDescent="0.35">
      <c r="F53" s="195">
        <v>2011</v>
      </c>
      <c r="G53" s="265" t="e">
        <f>#REF!</f>
        <v>#REF!</v>
      </c>
      <c r="H53" s="262" t="e">
        <f>#REF!</f>
        <v>#REF!</v>
      </c>
      <c r="I53" s="262" t="e">
        <f>#REF!</f>
        <v>#REF!</v>
      </c>
      <c r="J53" s="263" t="e">
        <f>#REF!</f>
        <v>#REF!</v>
      </c>
      <c r="K53" s="261" t="e">
        <f>#REF!</f>
        <v>#REF!</v>
      </c>
      <c r="L53" s="262" t="e">
        <f>#REF!</f>
        <v>#REF!</v>
      </c>
      <c r="M53" s="262" t="e">
        <f>#REF!</f>
        <v>#REF!</v>
      </c>
      <c r="N53" s="264" t="e">
        <f>#REF!</f>
        <v>#REF!</v>
      </c>
      <c r="O53" s="265" t="e">
        <f>#REF!</f>
        <v>#REF!</v>
      </c>
      <c r="P53" s="262" t="e">
        <f>#REF!</f>
        <v>#REF!</v>
      </c>
      <c r="Q53" s="262" t="e">
        <f>#REF!</f>
        <v>#REF!</v>
      </c>
      <c r="R53" s="264" t="e">
        <f>#REF!</f>
        <v>#REF!</v>
      </c>
      <c r="S53" s="261" t="e">
        <f>#REF!</f>
        <v>#REF!</v>
      </c>
      <c r="T53" s="262" t="e">
        <f>#REF!</f>
        <v>#REF!</v>
      </c>
      <c r="U53" s="262" t="e">
        <f>#REF!</f>
        <v>#REF!</v>
      </c>
      <c r="V53" s="264" t="e">
        <f>#REF!</f>
        <v>#REF!</v>
      </c>
      <c r="W53" s="261" t="e">
        <f>#REF!</f>
        <v>#REF!</v>
      </c>
      <c r="X53" s="262" t="e">
        <f>#REF!</f>
        <v>#REF!</v>
      </c>
      <c r="Y53" s="262" t="e">
        <f>#REF!</f>
        <v>#REF!</v>
      </c>
      <c r="Z53" s="264" t="e">
        <f>#REF!</f>
        <v>#REF!</v>
      </c>
      <c r="AA53" s="261" t="e">
        <f>#REF!</f>
        <v>#REF!</v>
      </c>
      <c r="AB53" s="262" t="e">
        <f>#REF!</f>
        <v>#REF!</v>
      </c>
      <c r="AC53" s="262" t="e">
        <f>#REF!</f>
        <v>#REF!</v>
      </c>
      <c r="AD53" s="264" t="e">
        <f>#REF!</f>
        <v>#REF!</v>
      </c>
      <c r="AE53" s="261" t="e">
        <f>#REF!</f>
        <v>#REF!</v>
      </c>
      <c r="AF53" s="262" t="e">
        <f>#REF!</f>
        <v>#REF!</v>
      </c>
      <c r="AG53" s="262" t="e">
        <f>#REF!</f>
        <v>#REF!</v>
      </c>
      <c r="AH53" s="264" t="e">
        <f>#REF!</f>
        <v>#REF!</v>
      </c>
      <c r="AI53" s="337"/>
      <c r="AJ53" s="338"/>
      <c r="AK53" s="338"/>
      <c r="AL53" s="339"/>
      <c r="AM53" s="337"/>
      <c r="AN53" s="338"/>
      <c r="AO53" s="338"/>
      <c r="AP53" s="339"/>
      <c r="AQ53" s="337"/>
      <c r="AR53" s="338"/>
      <c r="AS53" s="338"/>
      <c r="AT53" s="339"/>
      <c r="AU53" s="269"/>
    </row>
    <row r="54" spans="6:47" ht="18.899999999999999" customHeight="1" x14ac:dyDescent="0.35">
      <c r="F54" s="195">
        <v>2012</v>
      </c>
      <c r="G54" s="265" t="e">
        <f>#REF!</f>
        <v>#REF!</v>
      </c>
      <c r="H54" s="262" t="e">
        <f>#REF!</f>
        <v>#REF!</v>
      </c>
      <c r="I54" s="262" t="e">
        <f>#REF!</f>
        <v>#REF!</v>
      </c>
      <c r="J54" s="263" t="e">
        <f>#REF!</f>
        <v>#REF!</v>
      </c>
      <c r="K54" s="261" t="e">
        <f>#REF!</f>
        <v>#REF!</v>
      </c>
      <c r="L54" s="262" t="e">
        <f>#REF!</f>
        <v>#REF!</v>
      </c>
      <c r="M54" s="262" t="e">
        <f>#REF!</f>
        <v>#REF!</v>
      </c>
      <c r="N54" s="264" t="e">
        <f>#REF!</f>
        <v>#REF!</v>
      </c>
      <c r="O54" s="265" t="e">
        <f>#REF!</f>
        <v>#REF!</v>
      </c>
      <c r="P54" s="262" t="e">
        <f>#REF!</f>
        <v>#REF!</v>
      </c>
      <c r="Q54" s="262" t="e">
        <f>#REF!</f>
        <v>#REF!</v>
      </c>
      <c r="R54" s="264" t="e">
        <f>#REF!</f>
        <v>#REF!</v>
      </c>
      <c r="S54" s="261" t="e">
        <f>#REF!</f>
        <v>#REF!</v>
      </c>
      <c r="T54" s="262" t="e">
        <f>#REF!</f>
        <v>#REF!</v>
      </c>
      <c r="U54" s="262" t="e">
        <f>#REF!</f>
        <v>#REF!</v>
      </c>
      <c r="V54" s="264" t="e">
        <f>#REF!</f>
        <v>#REF!</v>
      </c>
      <c r="W54" s="261" t="e">
        <f>#REF!</f>
        <v>#REF!</v>
      </c>
      <c r="X54" s="262" t="e">
        <f>#REF!</f>
        <v>#REF!</v>
      </c>
      <c r="Y54" s="262" t="e">
        <f>#REF!</f>
        <v>#REF!</v>
      </c>
      <c r="Z54" s="264" t="e">
        <f>#REF!</f>
        <v>#REF!</v>
      </c>
      <c r="AA54" s="261" t="e">
        <f>#REF!</f>
        <v>#REF!</v>
      </c>
      <c r="AB54" s="262" t="e">
        <f>#REF!</f>
        <v>#REF!</v>
      </c>
      <c r="AC54" s="262" t="e">
        <f>#REF!</f>
        <v>#REF!</v>
      </c>
      <c r="AD54" s="264" t="e">
        <f>#REF!</f>
        <v>#REF!</v>
      </c>
      <c r="AE54" s="261" t="e">
        <f>#REF!</f>
        <v>#REF!</v>
      </c>
      <c r="AF54" s="262" t="e">
        <f>#REF!</f>
        <v>#REF!</v>
      </c>
      <c r="AG54" s="262" t="e">
        <f>#REF!</f>
        <v>#REF!</v>
      </c>
      <c r="AH54" s="264" t="e">
        <f>#REF!</f>
        <v>#REF!</v>
      </c>
      <c r="AI54" s="337"/>
      <c r="AJ54" s="338"/>
      <c r="AK54" s="338"/>
      <c r="AL54" s="339"/>
      <c r="AM54" s="337"/>
      <c r="AN54" s="338"/>
      <c r="AO54" s="338"/>
      <c r="AP54" s="339"/>
      <c r="AQ54" s="337"/>
      <c r="AR54" s="338"/>
      <c r="AS54" s="338"/>
      <c r="AT54" s="339"/>
      <c r="AU54" s="269"/>
    </row>
    <row r="55" spans="6:47" ht="18.899999999999999" customHeight="1" x14ac:dyDescent="0.35">
      <c r="F55" s="195">
        <v>2013</v>
      </c>
      <c r="G55" s="265" t="e">
        <f>#REF!</f>
        <v>#REF!</v>
      </c>
      <c r="H55" s="262" t="e">
        <f>#REF!</f>
        <v>#REF!</v>
      </c>
      <c r="I55" s="262" t="e">
        <f>#REF!</f>
        <v>#REF!</v>
      </c>
      <c r="J55" s="263" t="e">
        <f>#REF!</f>
        <v>#REF!</v>
      </c>
      <c r="K55" s="261" t="e">
        <f>#REF!</f>
        <v>#REF!</v>
      </c>
      <c r="L55" s="262" t="e">
        <f>#REF!</f>
        <v>#REF!</v>
      </c>
      <c r="M55" s="262" t="e">
        <f>#REF!</f>
        <v>#REF!</v>
      </c>
      <c r="N55" s="264" t="e">
        <f>#REF!</f>
        <v>#REF!</v>
      </c>
      <c r="O55" s="265" t="e">
        <f>#REF!</f>
        <v>#REF!</v>
      </c>
      <c r="P55" s="262" t="e">
        <f>#REF!</f>
        <v>#REF!</v>
      </c>
      <c r="Q55" s="262" t="e">
        <f>#REF!</f>
        <v>#REF!</v>
      </c>
      <c r="R55" s="264" t="e">
        <f>#REF!</f>
        <v>#REF!</v>
      </c>
      <c r="S55" s="261" t="e">
        <f>#REF!</f>
        <v>#REF!</v>
      </c>
      <c r="T55" s="262" t="e">
        <f>#REF!</f>
        <v>#REF!</v>
      </c>
      <c r="U55" s="262" t="e">
        <f>#REF!</f>
        <v>#REF!</v>
      </c>
      <c r="V55" s="264" t="e">
        <f>#REF!</f>
        <v>#REF!</v>
      </c>
      <c r="W55" s="261" t="e">
        <f>#REF!</f>
        <v>#REF!</v>
      </c>
      <c r="X55" s="262" t="e">
        <f>#REF!</f>
        <v>#REF!</v>
      </c>
      <c r="Y55" s="262" t="e">
        <f>#REF!</f>
        <v>#REF!</v>
      </c>
      <c r="Z55" s="264" t="e">
        <f>#REF!</f>
        <v>#REF!</v>
      </c>
      <c r="AA55" s="261" t="e">
        <f>#REF!</f>
        <v>#REF!</v>
      </c>
      <c r="AB55" s="262" t="e">
        <f>#REF!</f>
        <v>#REF!</v>
      </c>
      <c r="AC55" s="262" t="e">
        <f>#REF!</f>
        <v>#REF!</v>
      </c>
      <c r="AD55" s="264" t="e">
        <f>#REF!</f>
        <v>#REF!</v>
      </c>
      <c r="AE55" s="261" t="e">
        <f>#REF!</f>
        <v>#REF!</v>
      </c>
      <c r="AF55" s="262" t="e">
        <f>#REF!</f>
        <v>#REF!</v>
      </c>
      <c r="AG55" s="262" t="e">
        <f>#REF!</f>
        <v>#REF!</v>
      </c>
      <c r="AH55" s="264" t="e">
        <f>#REF!</f>
        <v>#REF!</v>
      </c>
      <c r="AI55" s="337"/>
      <c r="AJ55" s="338"/>
      <c r="AK55" s="338"/>
      <c r="AL55" s="339"/>
      <c r="AM55" s="337"/>
      <c r="AN55" s="338"/>
      <c r="AO55" s="338"/>
      <c r="AP55" s="339"/>
      <c r="AQ55" s="337"/>
      <c r="AR55" s="338"/>
      <c r="AS55" s="338"/>
      <c r="AT55" s="339"/>
      <c r="AU55" s="269"/>
    </row>
    <row r="56" spans="6:47" ht="18.899999999999999" customHeight="1" x14ac:dyDescent="0.35">
      <c r="F56" s="195">
        <v>2014</v>
      </c>
      <c r="G56" s="265" t="e">
        <f>#REF!</f>
        <v>#REF!</v>
      </c>
      <c r="H56" s="262" t="e">
        <f>#REF!</f>
        <v>#REF!</v>
      </c>
      <c r="I56" s="262" t="e">
        <f>#REF!</f>
        <v>#REF!</v>
      </c>
      <c r="J56" s="263" t="e">
        <f>#REF!</f>
        <v>#REF!</v>
      </c>
      <c r="K56" s="261" t="e">
        <f>#REF!</f>
        <v>#REF!</v>
      </c>
      <c r="L56" s="262" t="e">
        <f>#REF!</f>
        <v>#REF!</v>
      </c>
      <c r="M56" s="262" t="e">
        <f>#REF!</f>
        <v>#REF!</v>
      </c>
      <c r="N56" s="264" t="e">
        <f>#REF!</f>
        <v>#REF!</v>
      </c>
      <c r="O56" s="265" t="e">
        <f>#REF!</f>
        <v>#REF!</v>
      </c>
      <c r="P56" s="262" t="e">
        <f>#REF!</f>
        <v>#REF!</v>
      </c>
      <c r="Q56" s="262" t="e">
        <f>#REF!</f>
        <v>#REF!</v>
      </c>
      <c r="R56" s="264" t="e">
        <f>#REF!</f>
        <v>#REF!</v>
      </c>
      <c r="S56" s="261" t="e">
        <f>#REF!</f>
        <v>#REF!</v>
      </c>
      <c r="T56" s="262" t="e">
        <f>#REF!</f>
        <v>#REF!</v>
      </c>
      <c r="U56" s="262" t="e">
        <f>#REF!</f>
        <v>#REF!</v>
      </c>
      <c r="V56" s="264" t="e">
        <f>#REF!</f>
        <v>#REF!</v>
      </c>
      <c r="W56" s="261" t="e">
        <f>#REF!</f>
        <v>#REF!</v>
      </c>
      <c r="X56" s="262" t="e">
        <f>#REF!</f>
        <v>#REF!</v>
      </c>
      <c r="Y56" s="262" t="e">
        <f>#REF!</f>
        <v>#REF!</v>
      </c>
      <c r="Z56" s="264" t="e">
        <f>#REF!</f>
        <v>#REF!</v>
      </c>
      <c r="AA56" s="261" t="e">
        <f>#REF!</f>
        <v>#REF!</v>
      </c>
      <c r="AB56" s="262" t="e">
        <f>#REF!</f>
        <v>#REF!</v>
      </c>
      <c r="AC56" s="262" t="e">
        <f>#REF!</f>
        <v>#REF!</v>
      </c>
      <c r="AD56" s="264" t="e">
        <f>#REF!</f>
        <v>#REF!</v>
      </c>
      <c r="AE56" s="261" t="e">
        <f>#REF!</f>
        <v>#REF!</v>
      </c>
      <c r="AF56" s="262" t="e">
        <f>#REF!</f>
        <v>#REF!</v>
      </c>
      <c r="AG56" s="262" t="e">
        <f>#REF!</f>
        <v>#REF!</v>
      </c>
      <c r="AH56" s="264" t="e">
        <f>#REF!</f>
        <v>#REF!</v>
      </c>
      <c r="AI56" s="337"/>
      <c r="AJ56" s="338"/>
      <c r="AK56" s="338"/>
      <c r="AL56" s="339"/>
      <c r="AM56" s="337"/>
      <c r="AN56" s="338"/>
      <c r="AO56" s="338"/>
      <c r="AP56" s="339"/>
      <c r="AQ56" s="337"/>
      <c r="AR56" s="338"/>
      <c r="AS56" s="338"/>
      <c r="AT56" s="339"/>
      <c r="AU56" s="269"/>
    </row>
    <row r="57" spans="6:47" ht="18.899999999999999" customHeight="1" x14ac:dyDescent="0.35">
      <c r="F57" s="195">
        <v>2015</v>
      </c>
      <c r="G57" s="265" t="e">
        <f>#REF!</f>
        <v>#REF!</v>
      </c>
      <c r="H57" s="262" t="e">
        <f>#REF!</f>
        <v>#REF!</v>
      </c>
      <c r="I57" s="262" t="e">
        <f>#REF!</f>
        <v>#REF!</v>
      </c>
      <c r="J57" s="263" t="e">
        <f>#REF!</f>
        <v>#REF!</v>
      </c>
      <c r="K57" s="261" t="e">
        <f>#REF!</f>
        <v>#REF!</v>
      </c>
      <c r="L57" s="262" t="e">
        <f>#REF!</f>
        <v>#REF!</v>
      </c>
      <c r="M57" s="262" t="e">
        <f>#REF!</f>
        <v>#REF!</v>
      </c>
      <c r="N57" s="264" t="e">
        <f>#REF!</f>
        <v>#REF!</v>
      </c>
      <c r="O57" s="265" t="e">
        <f>#REF!</f>
        <v>#REF!</v>
      </c>
      <c r="P57" s="262" t="e">
        <f>#REF!</f>
        <v>#REF!</v>
      </c>
      <c r="Q57" s="262" t="e">
        <f>#REF!</f>
        <v>#REF!</v>
      </c>
      <c r="R57" s="264" t="e">
        <f>#REF!</f>
        <v>#REF!</v>
      </c>
      <c r="S57" s="261" t="e">
        <f>#REF!</f>
        <v>#REF!</v>
      </c>
      <c r="T57" s="262" t="e">
        <f>#REF!</f>
        <v>#REF!</v>
      </c>
      <c r="U57" s="262" t="e">
        <f>#REF!</f>
        <v>#REF!</v>
      </c>
      <c r="V57" s="264" t="e">
        <f>#REF!</f>
        <v>#REF!</v>
      </c>
      <c r="W57" s="261" t="e">
        <f>#REF!</f>
        <v>#REF!</v>
      </c>
      <c r="X57" s="262" t="e">
        <f>#REF!</f>
        <v>#REF!</v>
      </c>
      <c r="Y57" s="262" t="e">
        <f>#REF!</f>
        <v>#REF!</v>
      </c>
      <c r="Z57" s="264" t="e">
        <f>#REF!</f>
        <v>#REF!</v>
      </c>
      <c r="AA57" s="261" t="e">
        <f>#REF!</f>
        <v>#REF!</v>
      </c>
      <c r="AB57" s="262" t="e">
        <f>#REF!</f>
        <v>#REF!</v>
      </c>
      <c r="AC57" s="262" t="e">
        <f>#REF!</f>
        <v>#REF!</v>
      </c>
      <c r="AD57" s="264" t="e">
        <f>#REF!</f>
        <v>#REF!</v>
      </c>
      <c r="AE57" s="261" t="e">
        <f>#REF!</f>
        <v>#REF!</v>
      </c>
      <c r="AF57" s="262" t="e">
        <f>#REF!</f>
        <v>#REF!</v>
      </c>
      <c r="AG57" s="262" t="e">
        <f>#REF!</f>
        <v>#REF!</v>
      </c>
      <c r="AH57" s="264" t="e">
        <f>#REF!</f>
        <v>#REF!</v>
      </c>
      <c r="AI57" s="337"/>
      <c r="AJ57" s="338"/>
      <c r="AK57" s="338"/>
      <c r="AL57" s="339"/>
      <c r="AM57" s="337"/>
      <c r="AN57" s="338"/>
      <c r="AO57" s="338"/>
      <c r="AP57" s="339"/>
      <c r="AQ57" s="261" t="e">
        <f>#REF!</f>
        <v>#REF!</v>
      </c>
      <c r="AR57" s="262" t="e">
        <f>#REF!</f>
        <v>#REF!</v>
      </c>
      <c r="AS57" s="262" t="e">
        <f>#REF!</f>
        <v>#REF!</v>
      </c>
      <c r="AT57" s="264" t="e">
        <f>#REF!</f>
        <v>#REF!</v>
      </c>
      <c r="AU57" s="269"/>
    </row>
    <row r="58" spans="6:47" ht="18.899999999999999" customHeight="1" x14ac:dyDescent="0.35">
      <c r="F58" s="195">
        <v>2016</v>
      </c>
      <c r="G58" s="265" t="e">
        <f>#REF!</f>
        <v>#REF!</v>
      </c>
      <c r="H58" s="262" t="e">
        <f>#REF!</f>
        <v>#REF!</v>
      </c>
      <c r="I58" s="262" t="e">
        <f>#REF!</f>
        <v>#REF!</v>
      </c>
      <c r="J58" s="263" t="e">
        <f>#REF!</f>
        <v>#REF!</v>
      </c>
      <c r="K58" s="261" t="e">
        <f>#REF!</f>
        <v>#REF!</v>
      </c>
      <c r="L58" s="262" t="e">
        <f>#REF!</f>
        <v>#REF!</v>
      </c>
      <c r="M58" s="262" t="e">
        <f>#REF!</f>
        <v>#REF!</v>
      </c>
      <c r="N58" s="264" t="e">
        <f>#REF!</f>
        <v>#REF!</v>
      </c>
      <c r="O58" s="265" t="e">
        <f>#REF!</f>
        <v>#REF!</v>
      </c>
      <c r="P58" s="262" t="e">
        <f>#REF!</f>
        <v>#REF!</v>
      </c>
      <c r="Q58" s="262" t="e">
        <f>#REF!</f>
        <v>#REF!</v>
      </c>
      <c r="R58" s="264" t="e">
        <f>#REF!</f>
        <v>#REF!</v>
      </c>
      <c r="S58" s="261" t="e">
        <f>#REF!</f>
        <v>#REF!</v>
      </c>
      <c r="T58" s="262" t="e">
        <f>#REF!</f>
        <v>#REF!</v>
      </c>
      <c r="U58" s="262" t="e">
        <f>#REF!</f>
        <v>#REF!</v>
      </c>
      <c r="V58" s="264" t="e">
        <f>#REF!</f>
        <v>#REF!</v>
      </c>
      <c r="W58" s="261" t="e">
        <f>#REF!</f>
        <v>#REF!</v>
      </c>
      <c r="X58" s="262" t="e">
        <f>#REF!</f>
        <v>#REF!</v>
      </c>
      <c r="Y58" s="262" t="e">
        <f>#REF!</f>
        <v>#REF!</v>
      </c>
      <c r="Z58" s="264" t="e">
        <f>#REF!</f>
        <v>#REF!</v>
      </c>
      <c r="AA58" s="261" t="e">
        <f>#REF!</f>
        <v>#REF!</v>
      </c>
      <c r="AB58" s="262" t="e">
        <f>#REF!</f>
        <v>#REF!</v>
      </c>
      <c r="AC58" s="262" t="e">
        <f>#REF!</f>
        <v>#REF!</v>
      </c>
      <c r="AD58" s="264" t="e">
        <f>#REF!</f>
        <v>#REF!</v>
      </c>
      <c r="AE58" s="261" t="e">
        <f>#REF!</f>
        <v>#REF!</v>
      </c>
      <c r="AF58" s="262" t="e">
        <f>#REF!</f>
        <v>#REF!</v>
      </c>
      <c r="AG58" s="262" t="e">
        <f>#REF!</f>
        <v>#REF!</v>
      </c>
      <c r="AH58" s="264" t="e">
        <f>#REF!</f>
        <v>#REF!</v>
      </c>
      <c r="AI58" s="337"/>
      <c r="AJ58" s="338"/>
      <c r="AK58" s="338"/>
      <c r="AL58" s="339"/>
      <c r="AM58" s="337"/>
      <c r="AN58" s="338"/>
      <c r="AO58" s="338"/>
      <c r="AP58" s="339"/>
      <c r="AQ58" s="337"/>
      <c r="AR58" s="338"/>
      <c r="AS58" s="338"/>
      <c r="AT58" s="339"/>
      <c r="AU58" s="269"/>
    </row>
    <row r="59" spans="6:47" ht="18.899999999999999" customHeight="1" x14ac:dyDescent="0.35">
      <c r="F59" s="195">
        <v>2017</v>
      </c>
      <c r="G59" s="265" t="e">
        <f>#REF!</f>
        <v>#REF!</v>
      </c>
      <c r="H59" s="262" t="e">
        <f>#REF!</f>
        <v>#REF!</v>
      </c>
      <c r="I59" s="262" t="e">
        <f>#REF!</f>
        <v>#REF!</v>
      </c>
      <c r="J59" s="263" t="e">
        <f>#REF!</f>
        <v>#REF!</v>
      </c>
      <c r="K59" s="261" t="e">
        <f>#REF!</f>
        <v>#REF!</v>
      </c>
      <c r="L59" s="262" t="e">
        <f>#REF!</f>
        <v>#REF!</v>
      </c>
      <c r="M59" s="262" t="e">
        <f>#REF!</f>
        <v>#REF!</v>
      </c>
      <c r="N59" s="264" t="e">
        <f>#REF!</f>
        <v>#REF!</v>
      </c>
      <c r="O59" s="265" t="e">
        <f>#REF!</f>
        <v>#REF!</v>
      </c>
      <c r="P59" s="262" t="e">
        <f>#REF!</f>
        <v>#REF!</v>
      </c>
      <c r="Q59" s="262" t="e">
        <f>#REF!</f>
        <v>#REF!</v>
      </c>
      <c r="R59" s="264" t="e">
        <f>#REF!</f>
        <v>#REF!</v>
      </c>
      <c r="S59" s="261" t="e">
        <f>#REF!</f>
        <v>#REF!</v>
      </c>
      <c r="T59" s="262" t="e">
        <f>#REF!</f>
        <v>#REF!</v>
      </c>
      <c r="U59" s="262" t="e">
        <f>#REF!</f>
        <v>#REF!</v>
      </c>
      <c r="V59" s="264" t="e">
        <f>#REF!</f>
        <v>#REF!</v>
      </c>
      <c r="W59" s="338"/>
      <c r="X59" s="338"/>
      <c r="Y59" s="338"/>
      <c r="Z59" s="338"/>
      <c r="AA59" s="261" t="e">
        <f>#REF!</f>
        <v>#REF!</v>
      </c>
      <c r="AB59" s="262" t="e">
        <f>#REF!</f>
        <v>#REF!</v>
      </c>
      <c r="AC59" s="262" t="e">
        <f>#REF!</f>
        <v>#REF!</v>
      </c>
      <c r="AD59" s="264" t="e">
        <f>#REF!</f>
        <v>#REF!</v>
      </c>
      <c r="AE59" s="337"/>
      <c r="AF59" s="338"/>
      <c r="AG59" s="338"/>
      <c r="AH59" s="339"/>
      <c r="AI59" s="337"/>
      <c r="AJ59" s="338"/>
      <c r="AK59" s="338"/>
      <c r="AL59" s="339"/>
      <c r="AM59" s="337"/>
      <c r="AN59" s="338"/>
      <c r="AO59" s="338"/>
      <c r="AP59" s="339"/>
      <c r="AQ59" s="261" t="e">
        <f>#REF!</f>
        <v>#REF!</v>
      </c>
      <c r="AR59" s="262" t="e">
        <f>#REF!</f>
        <v>#REF!</v>
      </c>
      <c r="AS59" s="262" t="e">
        <f>#REF!</f>
        <v>#REF!</v>
      </c>
      <c r="AT59" s="264" t="e">
        <f>#REF!</f>
        <v>#REF!</v>
      </c>
      <c r="AU59" s="269"/>
    </row>
    <row r="60" spans="6:47" ht="18.899999999999999" customHeight="1" x14ac:dyDescent="0.35">
      <c r="F60" s="195">
        <v>2018</v>
      </c>
      <c r="G60" s="265" t="e">
        <f>#REF!</f>
        <v>#REF!</v>
      </c>
      <c r="H60" s="262" t="e">
        <f>#REF!</f>
        <v>#REF!</v>
      </c>
      <c r="I60" s="262" t="e">
        <f>#REF!</f>
        <v>#REF!</v>
      </c>
      <c r="J60" s="263" t="e">
        <f>#REF!</f>
        <v>#REF!</v>
      </c>
      <c r="K60" s="261" t="e">
        <f>#REF!</f>
        <v>#REF!</v>
      </c>
      <c r="L60" s="262" t="e">
        <f>#REF!</f>
        <v>#REF!</v>
      </c>
      <c r="M60" s="262" t="e">
        <f>#REF!</f>
        <v>#REF!</v>
      </c>
      <c r="N60" s="264" t="e">
        <f>#REF!</f>
        <v>#REF!</v>
      </c>
      <c r="O60" s="265" t="e">
        <f>#REF!</f>
        <v>#REF!</v>
      </c>
      <c r="P60" s="262" t="e">
        <f>#REF!</f>
        <v>#REF!</v>
      </c>
      <c r="Q60" s="262" t="e">
        <f>#REF!</f>
        <v>#REF!</v>
      </c>
      <c r="R60" s="264" t="e">
        <f>#REF!</f>
        <v>#REF!</v>
      </c>
      <c r="S60" s="261" t="e">
        <f>#REF!</f>
        <v>#REF!</v>
      </c>
      <c r="T60" s="262" t="e">
        <f>#REF!</f>
        <v>#REF!</v>
      </c>
      <c r="U60" s="262" t="e">
        <f>#REF!</f>
        <v>#REF!</v>
      </c>
      <c r="V60" s="264" t="e">
        <f>#REF!</f>
        <v>#REF!</v>
      </c>
      <c r="W60" s="421"/>
      <c r="X60" s="338"/>
      <c r="Y60" s="338"/>
      <c r="Z60" s="339"/>
      <c r="AA60" s="261" t="e">
        <f>#REF!</f>
        <v>#REF!</v>
      </c>
      <c r="AB60" s="262" t="e">
        <f>#REF!</f>
        <v>#REF!</v>
      </c>
      <c r="AC60" s="262" t="e">
        <f>#REF!</f>
        <v>#REF!</v>
      </c>
      <c r="AD60" s="264" t="e">
        <f>#REF!</f>
        <v>#REF!</v>
      </c>
      <c r="AE60" s="337"/>
      <c r="AF60" s="338"/>
      <c r="AG60" s="338"/>
      <c r="AH60" s="339"/>
      <c r="AI60" s="337"/>
      <c r="AJ60" s="338"/>
      <c r="AK60" s="338"/>
      <c r="AL60" s="339"/>
      <c r="AM60" s="337"/>
      <c r="AN60" s="338"/>
      <c r="AO60" s="338"/>
      <c r="AP60" s="339"/>
      <c r="AQ60" s="261" t="e">
        <f>#REF!</f>
        <v>#REF!</v>
      </c>
      <c r="AR60" s="262" t="e">
        <f>#REF!</f>
        <v>#REF!</v>
      </c>
      <c r="AS60" s="262" t="e">
        <f>#REF!</f>
        <v>#REF!</v>
      </c>
      <c r="AT60" s="264" t="e">
        <f>#REF!</f>
        <v>#REF!</v>
      </c>
      <c r="AU60" s="269"/>
    </row>
    <row r="61" spans="6:47" ht="18.899999999999999" customHeight="1" x14ac:dyDescent="0.35">
      <c r="F61" s="195">
        <v>2019</v>
      </c>
      <c r="G61" s="265" t="e">
        <f>#REF!</f>
        <v>#REF!</v>
      </c>
      <c r="H61" s="262" t="e">
        <f>#REF!</f>
        <v>#REF!</v>
      </c>
      <c r="I61" s="262" t="e">
        <f>#REF!</f>
        <v>#REF!</v>
      </c>
      <c r="J61" s="263" t="e">
        <f>#REF!</f>
        <v>#REF!</v>
      </c>
      <c r="K61" s="261" t="e">
        <f>#REF!</f>
        <v>#REF!</v>
      </c>
      <c r="L61" s="262" t="e">
        <f>#REF!</f>
        <v>#REF!</v>
      </c>
      <c r="M61" s="262" t="e">
        <f>#REF!</f>
        <v>#REF!</v>
      </c>
      <c r="N61" s="264" t="e">
        <f>#REF!</f>
        <v>#REF!</v>
      </c>
      <c r="O61" s="265" t="e">
        <f>#REF!</f>
        <v>#REF!</v>
      </c>
      <c r="P61" s="262" t="e">
        <f>#REF!</f>
        <v>#REF!</v>
      </c>
      <c r="Q61" s="262" t="e">
        <f>#REF!</f>
        <v>#REF!</v>
      </c>
      <c r="R61" s="264" t="e">
        <f>#REF!</f>
        <v>#REF!</v>
      </c>
      <c r="S61" s="261" t="e">
        <f>#REF!</f>
        <v>#REF!</v>
      </c>
      <c r="T61" s="262" t="e">
        <f>#REF!</f>
        <v>#REF!</v>
      </c>
      <c r="U61" s="262" t="e">
        <f>#REF!</f>
        <v>#REF!</v>
      </c>
      <c r="V61" s="264" t="e">
        <f>#REF!</f>
        <v>#REF!</v>
      </c>
      <c r="W61" s="261" t="e">
        <f>#REF!</f>
        <v>#REF!</v>
      </c>
      <c r="X61" s="262" t="e">
        <f>#REF!</f>
        <v>#REF!</v>
      </c>
      <c r="Y61" s="262" t="e">
        <f>#REF!</f>
        <v>#REF!</v>
      </c>
      <c r="Z61" s="264" t="e">
        <f>#REF!</f>
        <v>#REF!</v>
      </c>
      <c r="AA61" s="261" t="e">
        <f>#REF!</f>
        <v>#REF!</v>
      </c>
      <c r="AB61" s="262" t="e">
        <f>#REF!</f>
        <v>#REF!</v>
      </c>
      <c r="AC61" s="262" t="e">
        <f>#REF!</f>
        <v>#REF!</v>
      </c>
      <c r="AD61" s="264" t="e">
        <f>#REF!</f>
        <v>#REF!</v>
      </c>
      <c r="AE61" s="337"/>
      <c r="AF61" s="338"/>
      <c r="AG61" s="338"/>
      <c r="AH61" s="339"/>
      <c r="AI61" s="261" t="e">
        <f>#REF!</f>
        <v>#REF!</v>
      </c>
      <c r="AJ61" s="262" t="e">
        <f>#REF!</f>
        <v>#REF!</v>
      </c>
      <c r="AK61" s="262"/>
      <c r="AL61" s="264" t="e">
        <f>#REF!</f>
        <v>#REF!</v>
      </c>
      <c r="AM61" s="337"/>
      <c r="AN61" s="338"/>
      <c r="AO61" s="338"/>
      <c r="AP61" s="339"/>
      <c r="AQ61" s="337"/>
      <c r="AR61" s="338"/>
      <c r="AS61" s="338"/>
      <c r="AT61" s="339"/>
      <c r="AU61" s="269"/>
    </row>
    <row r="62" spans="6:47" ht="18.899999999999999" customHeight="1" x14ac:dyDescent="0.35">
      <c r="F62" s="195">
        <v>2020</v>
      </c>
      <c r="G62" s="465" t="e">
        <f>#REF!</f>
        <v>#REF!</v>
      </c>
      <c r="H62" s="262" t="e">
        <f>#REF!</f>
        <v>#REF!</v>
      </c>
      <c r="I62" s="262" t="e">
        <f>#REF!</f>
        <v>#REF!</v>
      </c>
      <c r="J62" s="466" t="e">
        <f>#REF!</f>
        <v>#REF!</v>
      </c>
      <c r="K62" s="460" t="e">
        <f>#REF!</f>
        <v>#REF!</v>
      </c>
      <c r="L62" s="262" t="e">
        <f>#REF!</f>
        <v>#REF!</v>
      </c>
      <c r="M62" s="262" t="e">
        <f>#REF!</f>
        <v>#REF!</v>
      </c>
      <c r="N62" s="264" t="e">
        <f>#REF!</f>
        <v>#REF!</v>
      </c>
      <c r="O62" s="265" t="e">
        <f>#REF!</f>
        <v>#REF!</v>
      </c>
      <c r="P62" s="262" t="e">
        <f>#REF!</f>
        <v>#REF!</v>
      </c>
      <c r="Q62" s="262" t="e">
        <f>#REF!</f>
        <v>#REF!</v>
      </c>
      <c r="R62" s="264" t="e">
        <f>#REF!</f>
        <v>#REF!</v>
      </c>
      <c r="S62" s="261" t="e">
        <f>#REF!</f>
        <v>#REF!</v>
      </c>
      <c r="T62" s="262" t="e">
        <f>#REF!</f>
        <v>#REF!</v>
      </c>
      <c r="U62" s="262" t="e">
        <f>#REF!</f>
        <v>#REF!</v>
      </c>
      <c r="V62" s="264" t="e">
        <f>#REF!</f>
        <v>#REF!</v>
      </c>
      <c r="W62" s="421"/>
      <c r="X62" s="338"/>
      <c r="Y62" s="338"/>
      <c r="Z62" s="339"/>
      <c r="AA62" s="261" t="e">
        <f>#REF!</f>
        <v>#REF!</v>
      </c>
      <c r="AB62" s="262" t="e">
        <f>#REF!</f>
        <v>#REF!</v>
      </c>
      <c r="AC62" s="262" t="e">
        <f>#REF!</f>
        <v>#REF!</v>
      </c>
      <c r="AD62" s="264" t="e">
        <f>#REF!</f>
        <v>#REF!</v>
      </c>
      <c r="AE62" s="337"/>
      <c r="AF62" s="338"/>
      <c r="AG62" s="338"/>
      <c r="AH62" s="339"/>
      <c r="AI62" s="337"/>
      <c r="AJ62" s="338"/>
      <c r="AK62" s="338"/>
      <c r="AL62" s="339"/>
      <c r="AM62" s="337"/>
      <c r="AN62" s="338"/>
      <c r="AO62" s="338"/>
      <c r="AP62" s="339"/>
      <c r="AQ62" s="337"/>
      <c r="AR62" s="338"/>
      <c r="AS62" s="338"/>
      <c r="AT62" s="339"/>
      <c r="AU62" s="269"/>
    </row>
    <row r="63" spans="6:47" ht="18.899999999999999" customHeight="1" x14ac:dyDescent="0.35">
      <c r="F63" s="195">
        <v>2021</v>
      </c>
      <c r="G63" s="465" t="e">
        <f>#REF!</f>
        <v>#REF!</v>
      </c>
      <c r="H63" s="262" t="e">
        <f>#REF!</f>
        <v>#REF!</v>
      </c>
      <c r="I63" s="262" t="e">
        <f>#REF!</f>
        <v>#REF!</v>
      </c>
      <c r="J63" s="466" t="e">
        <f>#REF!</f>
        <v>#REF!</v>
      </c>
      <c r="K63" s="460" t="e">
        <f>#REF!</f>
        <v>#REF!</v>
      </c>
      <c r="L63" s="262" t="e">
        <f>#REF!</f>
        <v>#REF!</v>
      </c>
      <c r="M63" s="262" t="e">
        <f>#REF!</f>
        <v>#REF!</v>
      </c>
      <c r="N63" s="264" t="e">
        <f>#REF!</f>
        <v>#REF!</v>
      </c>
      <c r="O63" s="265" t="e">
        <f>#REF!</f>
        <v>#REF!</v>
      </c>
      <c r="P63" s="262" t="e">
        <f>#REF!</f>
        <v>#REF!</v>
      </c>
      <c r="Q63" s="262" t="e">
        <f>#REF!</f>
        <v>#REF!</v>
      </c>
      <c r="R63" s="264" t="e">
        <f>#REF!</f>
        <v>#REF!</v>
      </c>
      <c r="S63" s="261" t="e">
        <f>#REF!</f>
        <v>#REF!</v>
      </c>
      <c r="T63" s="262" t="e">
        <f>#REF!</f>
        <v>#REF!</v>
      </c>
      <c r="U63" s="262" t="e">
        <f>#REF!</f>
        <v>#REF!</v>
      </c>
      <c r="V63" s="264" t="e">
        <f>#REF!</f>
        <v>#REF!</v>
      </c>
      <c r="W63" s="421"/>
      <c r="X63" s="338"/>
      <c r="Y63" s="338"/>
      <c r="Z63" s="339"/>
      <c r="AA63" s="261" t="e">
        <f>#REF!</f>
        <v>#REF!</v>
      </c>
      <c r="AB63" s="262" t="e">
        <f>#REF!</f>
        <v>#REF!</v>
      </c>
      <c r="AC63" s="262" t="e">
        <f>#REF!</f>
        <v>#REF!</v>
      </c>
      <c r="AD63" s="264" t="e">
        <f>#REF!</f>
        <v>#REF!</v>
      </c>
      <c r="AE63" s="337"/>
      <c r="AF63" s="338"/>
      <c r="AG63" s="338"/>
      <c r="AH63" s="339"/>
      <c r="AI63" s="337"/>
      <c r="AJ63" s="338"/>
      <c r="AK63" s="338"/>
      <c r="AL63" s="339"/>
      <c r="AM63" s="337"/>
      <c r="AN63" s="338"/>
      <c r="AO63" s="338"/>
      <c r="AP63" s="339"/>
      <c r="AQ63" s="337"/>
      <c r="AR63" s="338"/>
      <c r="AS63" s="338"/>
      <c r="AT63" s="339"/>
      <c r="AU63" s="269"/>
    </row>
    <row r="64" spans="6:47" ht="18.899999999999999" customHeight="1" x14ac:dyDescent="0.35">
      <c r="F64" s="195">
        <v>2022</v>
      </c>
      <c r="G64" s="465">
        <f>'2022'!F$41</f>
        <v>0</v>
      </c>
      <c r="H64" s="262">
        <f>'2022'!AA$41</f>
        <v>0</v>
      </c>
      <c r="I64" s="262">
        <f>'2022'!T$41</f>
        <v>0</v>
      </c>
      <c r="J64" s="466">
        <f>'2022'!AH$41</f>
        <v>0</v>
      </c>
      <c r="K64" s="460">
        <f>'2022'!G$41</f>
        <v>2694</v>
      </c>
      <c r="L64" s="262">
        <f>'2022'!AB$41</f>
        <v>0</v>
      </c>
      <c r="M64" s="262">
        <f>'2022'!U$41</f>
        <v>2274</v>
      </c>
      <c r="N64" s="264">
        <f>'2022'!AI$41</f>
        <v>420</v>
      </c>
      <c r="O64" s="265">
        <f>'2022'!H$41</f>
        <v>3</v>
      </c>
      <c r="P64" s="262">
        <f>'2022'!AC$41</f>
        <v>0</v>
      </c>
      <c r="Q64" s="262">
        <f>'2022'!V$41</f>
        <v>3</v>
      </c>
      <c r="R64" s="264">
        <f>'2022'!AJ$41</f>
        <v>0</v>
      </c>
      <c r="S64" s="261">
        <f>'2022'!I$41</f>
        <v>0</v>
      </c>
      <c r="T64" s="262">
        <f>'2022'!AD$41</f>
        <v>0</v>
      </c>
      <c r="U64" s="262">
        <f>'2022'!W$41</f>
        <v>0</v>
      </c>
      <c r="V64" s="264">
        <f>'2022'!AK$41</f>
        <v>0</v>
      </c>
      <c r="W64" s="421"/>
      <c r="X64" s="338"/>
      <c r="Y64" s="338"/>
      <c r="Z64" s="339"/>
      <c r="AA64" s="261">
        <f>'2022'!K$41</f>
        <v>0</v>
      </c>
      <c r="AB64" s="262">
        <f>'2022'!AF$41</f>
        <v>0</v>
      </c>
      <c r="AC64" s="262">
        <f>'2022'!Y$41</f>
        <v>0</v>
      </c>
      <c r="AD64" s="264">
        <f>'2022'!AM$41</f>
        <v>0</v>
      </c>
      <c r="AE64" s="337"/>
      <c r="AF64" s="338"/>
      <c r="AG64" s="338"/>
      <c r="AH64" s="339"/>
      <c r="AI64" s="337"/>
      <c r="AJ64" s="338"/>
      <c r="AK64" s="338"/>
      <c r="AL64" s="339"/>
      <c r="AM64" s="337"/>
      <c r="AN64" s="338"/>
      <c r="AO64" s="338"/>
      <c r="AP64" s="339"/>
      <c r="AQ64" s="337"/>
      <c r="AR64" s="338"/>
      <c r="AS64" s="338"/>
      <c r="AT64" s="339"/>
      <c r="AU64" s="269"/>
    </row>
    <row r="65" spans="6:47" ht="18.899999999999999" customHeight="1" x14ac:dyDescent="0.35">
      <c r="F65" s="386" t="s">
        <v>220</v>
      </c>
      <c r="G65" s="342"/>
      <c r="H65" s="335"/>
      <c r="I65" s="335"/>
      <c r="J65" s="336"/>
      <c r="K65" s="261" t="e">
        <f>#REF!</f>
        <v>#REF!</v>
      </c>
      <c r="L65" s="262" t="e">
        <f>#REF!</f>
        <v>#REF!</v>
      </c>
      <c r="M65" s="262" t="e">
        <f>#REF!</f>
        <v>#REF!</v>
      </c>
      <c r="N65" s="264" t="e">
        <f>#REF!</f>
        <v>#REF!</v>
      </c>
      <c r="O65" s="334"/>
      <c r="P65" s="335"/>
      <c r="Q65" s="335"/>
      <c r="R65" s="336"/>
      <c r="S65" s="334"/>
      <c r="T65" s="335"/>
      <c r="U65" s="335"/>
      <c r="V65" s="336"/>
      <c r="W65" s="337"/>
      <c r="X65" s="338"/>
      <c r="Y65" s="338"/>
      <c r="Z65" s="339"/>
      <c r="AA65" s="334"/>
      <c r="AB65" s="335"/>
      <c r="AC65" s="335"/>
      <c r="AD65" s="336"/>
      <c r="AE65" s="337"/>
      <c r="AF65" s="338"/>
      <c r="AG65" s="338"/>
      <c r="AH65" s="339"/>
      <c r="AI65" s="337"/>
      <c r="AJ65" s="338"/>
      <c r="AK65" s="338"/>
      <c r="AL65" s="339"/>
      <c r="AM65" s="337"/>
      <c r="AN65" s="338"/>
      <c r="AO65" s="338"/>
      <c r="AP65" s="339"/>
      <c r="AQ65" s="337"/>
      <c r="AR65" s="338"/>
      <c r="AS65" s="338"/>
      <c r="AT65" s="339"/>
      <c r="AU65" s="269"/>
    </row>
    <row r="66" spans="6:47" ht="18.899999999999999" customHeight="1" x14ac:dyDescent="0.35">
      <c r="F66" s="386" t="s">
        <v>221</v>
      </c>
      <c r="G66" s="344"/>
      <c r="H66" s="338"/>
      <c r="I66" s="338"/>
      <c r="J66" s="339"/>
      <c r="K66" s="261" t="e">
        <f>#REF!</f>
        <v>#REF!</v>
      </c>
      <c r="L66" s="262" t="e">
        <f>#REF!</f>
        <v>#REF!</v>
      </c>
      <c r="M66" s="262" t="e">
        <f>#REF!</f>
        <v>#REF!</v>
      </c>
      <c r="N66" s="264" t="e">
        <f>#REF!</f>
        <v>#REF!</v>
      </c>
      <c r="O66" s="337"/>
      <c r="P66" s="338"/>
      <c r="Q66" s="338"/>
      <c r="R66" s="339"/>
      <c r="S66" s="337"/>
      <c r="T66" s="338"/>
      <c r="U66" s="338"/>
      <c r="V66" s="339"/>
      <c r="W66" s="337"/>
      <c r="X66" s="338"/>
      <c r="Y66" s="338"/>
      <c r="Z66" s="339"/>
      <c r="AA66" s="337"/>
      <c r="AB66" s="338"/>
      <c r="AC66" s="338"/>
      <c r="AD66" s="339"/>
      <c r="AE66" s="337"/>
      <c r="AF66" s="338"/>
      <c r="AG66" s="338"/>
      <c r="AH66" s="339"/>
      <c r="AI66" s="337"/>
      <c r="AJ66" s="338"/>
      <c r="AK66" s="338"/>
      <c r="AL66" s="339"/>
      <c r="AM66" s="337"/>
      <c r="AN66" s="338"/>
      <c r="AO66" s="338"/>
      <c r="AP66" s="339"/>
      <c r="AQ66" s="337"/>
      <c r="AR66" s="338"/>
      <c r="AS66" s="338"/>
      <c r="AT66" s="339"/>
      <c r="AU66" s="269"/>
    </row>
    <row r="67" spans="6:47" ht="18.899999999999999" customHeight="1" x14ac:dyDescent="0.35">
      <c r="F67" s="386" t="s">
        <v>222</v>
      </c>
      <c r="G67" s="344"/>
      <c r="H67" s="338"/>
      <c r="I67" s="338"/>
      <c r="J67" s="339"/>
      <c r="K67" s="261" t="e">
        <f>#REF!</f>
        <v>#REF!</v>
      </c>
      <c r="L67" s="262" t="e">
        <f>#REF!</f>
        <v>#REF!</v>
      </c>
      <c r="M67" s="262" t="e">
        <f>#REF!</f>
        <v>#REF!</v>
      </c>
      <c r="N67" s="264" t="e">
        <f>#REF!</f>
        <v>#REF!</v>
      </c>
      <c r="O67" s="337"/>
      <c r="P67" s="338"/>
      <c r="Q67" s="338"/>
      <c r="R67" s="339"/>
      <c r="S67" s="337"/>
      <c r="T67" s="338"/>
      <c r="U67" s="338"/>
      <c r="V67" s="339"/>
      <c r="W67" s="337"/>
      <c r="X67" s="338"/>
      <c r="Y67" s="338"/>
      <c r="Z67" s="339"/>
      <c r="AA67" s="337"/>
      <c r="AB67" s="338"/>
      <c r="AC67" s="338"/>
      <c r="AD67" s="339"/>
      <c r="AE67" s="337"/>
      <c r="AF67" s="338"/>
      <c r="AG67" s="338"/>
      <c r="AH67" s="339"/>
      <c r="AI67" s="337"/>
      <c r="AJ67" s="338"/>
      <c r="AK67" s="338"/>
      <c r="AL67" s="339"/>
      <c r="AM67" s="337"/>
      <c r="AN67" s="338"/>
      <c r="AO67" s="338"/>
      <c r="AP67" s="339"/>
      <c r="AQ67" s="337"/>
      <c r="AR67" s="338"/>
      <c r="AS67" s="338"/>
      <c r="AT67" s="339"/>
      <c r="AU67" s="269"/>
    </row>
    <row r="68" spans="6:47" ht="18.899999999999999" customHeight="1" x14ac:dyDescent="0.35">
      <c r="F68" s="386" t="s">
        <v>219</v>
      </c>
      <c r="G68" s="344"/>
      <c r="H68" s="338"/>
      <c r="I68" s="338"/>
      <c r="J68" s="339"/>
      <c r="K68" s="261" t="e">
        <f>#REF!</f>
        <v>#REF!</v>
      </c>
      <c r="L68" s="262" t="e">
        <f>#REF!</f>
        <v>#REF!</v>
      </c>
      <c r="M68" s="262" t="e">
        <f>#REF!</f>
        <v>#REF!</v>
      </c>
      <c r="N68" s="264" t="e">
        <f>#REF!</f>
        <v>#REF!</v>
      </c>
      <c r="O68" s="337"/>
      <c r="P68" s="338"/>
      <c r="Q68" s="338"/>
      <c r="R68" s="339"/>
      <c r="S68" s="337"/>
      <c r="T68" s="338"/>
      <c r="U68" s="338"/>
      <c r="V68" s="339"/>
      <c r="W68" s="337"/>
      <c r="X68" s="338"/>
      <c r="Y68" s="338"/>
      <c r="Z68" s="339"/>
      <c r="AA68" s="337"/>
      <c r="AB68" s="338"/>
      <c r="AC68" s="338"/>
      <c r="AD68" s="339"/>
      <c r="AE68" s="337"/>
      <c r="AF68" s="338"/>
      <c r="AG68" s="338"/>
      <c r="AH68" s="339"/>
      <c r="AI68" s="337"/>
      <c r="AJ68" s="338"/>
      <c r="AK68" s="338"/>
      <c r="AL68" s="339"/>
      <c r="AM68" s="337"/>
      <c r="AN68" s="338"/>
      <c r="AO68" s="338"/>
      <c r="AP68" s="339"/>
      <c r="AQ68" s="337"/>
      <c r="AR68" s="338"/>
      <c r="AS68" s="338"/>
      <c r="AT68" s="339"/>
      <c r="AU68" s="269"/>
    </row>
    <row r="69" spans="6:47" ht="18.899999999999999" customHeight="1" x14ac:dyDescent="0.35">
      <c r="F69" s="386" t="s">
        <v>223</v>
      </c>
      <c r="G69" s="344"/>
      <c r="H69" s="338"/>
      <c r="I69" s="338"/>
      <c r="J69" s="339"/>
      <c r="K69" s="261" t="e">
        <f>#REF!</f>
        <v>#REF!</v>
      </c>
      <c r="L69" s="262" t="e">
        <f>#REF!</f>
        <v>#REF!</v>
      </c>
      <c r="M69" s="262" t="e">
        <f>#REF!</f>
        <v>#REF!</v>
      </c>
      <c r="N69" s="264" t="e">
        <f>#REF!</f>
        <v>#REF!</v>
      </c>
      <c r="O69" s="337"/>
      <c r="P69" s="338"/>
      <c r="Q69" s="338"/>
      <c r="R69" s="339"/>
      <c r="S69" s="337"/>
      <c r="T69" s="338"/>
      <c r="U69" s="338"/>
      <c r="V69" s="339"/>
      <c r="W69" s="337"/>
      <c r="X69" s="338"/>
      <c r="Y69" s="338"/>
      <c r="Z69" s="339"/>
      <c r="AA69" s="337"/>
      <c r="AB69" s="338"/>
      <c r="AC69" s="338"/>
      <c r="AD69" s="339"/>
      <c r="AE69" s="337"/>
      <c r="AF69" s="338"/>
      <c r="AG69" s="338"/>
      <c r="AH69" s="339"/>
      <c r="AI69" s="337"/>
      <c r="AJ69" s="338"/>
      <c r="AK69" s="338"/>
      <c r="AL69" s="339"/>
      <c r="AM69" s="337"/>
      <c r="AN69" s="338"/>
      <c r="AO69" s="338"/>
      <c r="AP69" s="339"/>
      <c r="AQ69" s="337"/>
      <c r="AR69" s="338"/>
      <c r="AS69" s="338"/>
      <c r="AT69" s="339"/>
      <c r="AU69" s="269"/>
    </row>
    <row r="70" spans="6:47" ht="18.899999999999999" customHeight="1" x14ac:dyDescent="0.35">
      <c r="F70" s="386" t="s">
        <v>224</v>
      </c>
      <c r="G70" s="344"/>
      <c r="H70" s="338"/>
      <c r="I70" s="338"/>
      <c r="J70" s="339"/>
      <c r="K70" s="261" t="e">
        <f>#REF!</f>
        <v>#REF!</v>
      </c>
      <c r="L70" s="262" t="e">
        <f>#REF!</f>
        <v>#REF!</v>
      </c>
      <c r="M70" s="262" t="e">
        <f>#REF!</f>
        <v>#REF!</v>
      </c>
      <c r="N70" s="264" t="e">
        <f>#REF!</f>
        <v>#REF!</v>
      </c>
      <c r="O70" s="337"/>
      <c r="P70" s="338"/>
      <c r="Q70" s="338"/>
      <c r="R70" s="339"/>
      <c r="S70" s="337"/>
      <c r="T70" s="338"/>
      <c r="U70" s="338"/>
      <c r="V70" s="339"/>
      <c r="W70" s="337"/>
      <c r="X70" s="338"/>
      <c r="Y70" s="338"/>
      <c r="Z70" s="339"/>
      <c r="AA70" s="337"/>
      <c r="AB70" s="338"/>
      <c r="AC70" s="338"/>
      <c r="AD70" s="339"/>
      <c r="AE70" s="337"/>
      <c r="AF70" s="338"/>
      <c r="AG70" s="338"/>
      <c r="AH70" s="339"/>
      <c r="AI70" s="337"/>
      <c r="AJ70" s="338"/>
      <c r="AK70" s="338"/>
      <c r="AL70" s="339"/>
      <c r="AM70" s="337"/>
      <c r="AN70" s="338"/>
      <c r="AO70" s="338"/>
      <c r="AP70" s="339"/>
      <c r="AQ70" s="337"/>
      <c r="AR70" s="338"/>
      <c r="AS70" s="338"/>
      <c r="AT70" s="339"/>
      <c r="AU70" s="269"/>
    </row>
    <row r="71" spans="6:47" ht="18.899999999999999" customHeight="1" x14ac:dyDescent="0.35">
      <c r="F71" s="386" t="s">
        <v>225</v>
      </c>
      <c r="G71" s="344"/>
      <c r="H71" s="338"/>
      <c r="I71" s="338"/>
      <c r="J71" s="339"/>
      <c r="K71" s="261" t="e">
        <f>#REF!</f>
        <v>#REF!</v>
      </c>
      <c r="L71" s="262" t="e">
        <f>#REF!</f>
        <v>#REF!</v>
      </c>
      <c r="M71" s="262" t="e">
        <f>#REF!</f>
        <v>#REF!</v>
      </c>
      <c r="N71" s="264" t="e">
        <f>#REF!</f>
        <v>#REF!</v>
      </c>
      <c r="O71" s="337"/>
      <c r="P71" s="338"/>
      <c r="Q71" s="338"/>
      <c r="R71" s="339"/>
      <c r="S71" s="337"/>
      <c r="T71" s="338"/>
      <c r="U71" s="338"/>
      <c r="V71" s="339"/>
      <c r="W71" s="337"/>
      <c r="X71" s="338"/>
      <c r="Y71" s="338"/>
      <c r="Z71" s="339"/>
      <c r="AA71" s="337"/>
      <c r="AB71" s="338"/>
      <c r="AC71" s="338"/>
      <c r="AD71" s="339"/>
      <c r="AE71" s="337"/>
      <c r="AF71" s="338"/>
      <c r="AG71" s="338"/>
      <c r="AH71" s="339"/>
      <c r="AI71" s="337"/>
      <c r="AJ71" s="338"/>
      <c r="AK71" s="338"/>
      <c r="AL71" s="339"/>
      <c r="AM71" s="337"/>
      <c r="AN71" s="338"/>
      <c r="AO71" s="338"/>
      <c r="AP71" s="339"/>
      <c r="AQ71" s="337"/>
      <c r="AR71" s="338"/>
      <c r="AS71" s="338"/>
      <c r="AT71" s="339"/>
      <c r="AU71" s="269"/>
    </row>
    <row r="72" spans="6:47" ht="18.899999999999999" customHeight="1" x14ac:dyDescent="0.35">
      <c r="F72" s="386" t="s">
        <v>226</v>
      </c>
      <c r="G72" s="344"/>
      <c r="H72" s="338"/>
      <c r="I72" s="338"/>
      <c r="J72" s="339"/>
      <c r="K72" s="261" t="e">
        <f>#REF!</f>
        <v>#REF!</v>
      </c>
      <c r="L72" s="262" t="e">
        <f>#REF!</f>
        <v>#REF!</v>
      </c>
      <c r="M72" s="262" t="e">
        <f>#REF!</f>
        <v>#REF!</v>
      </c>
      <c r="N72" s="264" t="e">
        <f>#REF!</f>
        <v>#REF!</v>
      </c>
      <c r="O72" s="337"/>
      <c r="P72" s="338"/>
      <c r="Q72" s="338"/>
      <c r="R72" s="339"/>
      <c r="S72" s="337"/>
      <c r="T72" s="338"/>
      <c r="U72" s="338"/>
      <c r="V72" s="339"/>
      <c r="W72" s="337"/>
      <c r="X72" s="338"/>
      <c r="Y72" s="338"/>
      <c r="Z72" s="339"/>
      <c r="AA72" s="337"/>
      <c r="AB72" s="338"/>
      <c r="AC72" s="338"/>
      <c r="AD72" s="339"/>
      <c r="AE72" s="337"/>
      <c r="AF72" s="338"/>
      <c r="AG72" s="338"/>
      <c r="AH72" s="339"/>
      <c r="AI72" s="337"/>
      <c r="AJ72" s="338"/>
      <c r="AK72" s="338"/>
      <c r="AL72" s="339"/>
      <c r="AM72" s="337"/>
      <c r="AN72" s="338"/>
      <c r="AO72" s="338"/>
      <c r="AP72" s="339"/>
      <c r="AQ72" s="337"/>
      <c r="AR72" s="338"/>
      <c r="AS72" s="338"/>
      <c r="AT72" s="339"/>
      <c r="AU72" s="269"/>
    </row>
    <row r="73" spans="6:47" ht="18.899999999999999" customHeight="1" x14ac:dyDescent="0.35">
      <c r="F73" s="386" t="s">
        <v>227</v>
      </c>
      <c r="G73" s="344"/>
      <c r="H73" s="338"/>
      <c r="I73" s="338"/>
      <c r="J73" s="339"/>
      <c r="K73" s="261" t="e">
        <f>#REF!</f>
        <v>#REF!</v>
      </c>
      <c r="L73" s="262" t="e">
        <f>#REF!</f>
        <v>#REF!</v>
      </c>
      <c r="M73" s="262" t="e">
        <f>#REF!</f>
        <v>#REF!</v>
      </c>
      <c r="N73" s="264" t="e">
        <f>#REF!</f>
        <v>#REF!</v>
      </c>
      <c r="O73" s="337"/>
      <c r="P73" s="338"/>
      <c r="Q73" s="338"/>
      <c r="R73" s="339"/>
      <c r="S73" s="337"/>
      <c r="T73" s="338"/>
      <c r="U73" s="338"/>
      <c r="V73" s="339"/>
      <c r="W73" s="337"/>
      <c r="X73" s="338"/>
      <c r="Y73" s="338"/>
      <c r="Z73" s="339"/>
      <c r="AA73" s="337"/>
      <c r="AB73" s="338"/>
      <c r="AC73" s="338"/>
      <c r="AD73" s="339"/>
      <c r="AE73" s="337"/>
      <c r="AF73" s="338"/>
      <c r="AG73" s="338"/>
      <c r="AH73" s="339"/>
      <c r="AI73" s="337"/>
      <c r="AJ73" s="338"/>
      <c r="AK73" s="338"/>
      <c r="AL73" s="339"/>
      <c r="AM73" s="337"/>
      <c r="AN73" s="338"/>
      <c r="AO73" s="338"/>
      <c r="AP73" s="339"/>
      <c r="AQ73" s="337"/>
      <c r="AR73" s="338"/>
      <c r="AS73" s="338"/>
      <c r="AT73" s="339"/>
      <c r="AU73" s="269"/>
    </row>
    <row r="74" spans="6:47" ht="18.899999999999999" customHeight="1" x14ac:dyDescent="0.35">
      <c r="F74" s="386" t="s">
        <v>175</v>
      </c>
      <c r="G74" s="344"/>
      <c r="H74" s="338"/>
      <c r="I74" s="338"/>
      <c r="J74" s="339"/>
      <c r="K74" s="261">
        <f>'GAB 2011'!G$41</f>
        <v>0</v>
      </c>
      <c r="L74" s="262">
        <f>'GAB 2011'!AB$41</f>
        <v>0</v>
      </c>
      <c r="M74" s="262">
        <f>'GAB 2011'!U$41</f>
        <v>0</v>
      </c>
      <c r="N74" s="264">
        <f>'GAB 2011'!AI$41</f>
        <v>0</v>
      </c>
      <c r="O74" s="337"/>
      <c r="P74" s="338"/>
      <c r="Q74" s="338"/>
      <c r="R74" s="339"/>
      <c r="S74" s="337"/>
      <c r="T74" s="338"/>
      <c r="U74" s="338"/>
      <c r="V74" s="339"/>
      <c r="W74" s="337"/>
      <c r="X74" s="338"/>
      <c r="Y74" s="338"/>
      <c r="Z74" s="339"/>
      <c r="AA74" s="337"/>
      <c r="AB74" s="338"/>
      <c r="AC74" s="338"/>
      <c r="AD74" s="339"/>
      <c r="AE74" s="337"/>
      <c r="AF74" s="338"/>
      <c r="AG74" s="338"/>
      <c r="AH74" s="339"/>
      <c r="AI74" s="337"/>
      <c r="AJ74" s="338"/>
      <c r="AK74" s="338"/>
      <c r="AL74" s="339"/>
      <c r="AM74" s="337"/>
      <c r="AN74" s="338"/>
      <c r="AO74" s="338"/>
      <c r="AP74" s="339"/>
      <c r="AQ74" s="337"/>
      <c r="AR74" s="338"/>
      <c r="AS74" s="338"/>
      <c r="AT74" s="339"/>
      <c r="AU74" s="269"/>
    </row>
    <row r="75" spans="6:47" ht="18.899999999999999" customHeight="1" x14ac:dyDescent="0.35">
      <c r="F75" s="386" t="s">
        <v>176</v>
      </c>
      <c r="G75" s="344"/>
      <c r="H75" s="338"/>
      <c r="I75" s="338"/>
      <c r="J75" s="339"/>
      <c r="K75" s="261" t="e">
        <f>#REF!</f>
        <v>#REF!</v>
      </c>
      <c r="L75" s="262" t="e">
        <f>#REF!</f>
        <v>#REF!</v>
      </c>
      <c r="M75" s="262" t="e">
        <f>#REF!</f>
        <v>#REF!</v>
      </c>
      <c r="N75" s="264" t="e">
        <f>#REF!</f>
        <v>#REF!</v>
      </c>
      <c r="O75" s="337"/>
      <c r="P75" s="338"/>
      <c r="Q75" s="338"/>
      <c r="R75" s="339"/>
      <c r="S75" s="337"/>
      <c r="T75" s="338"/>
      <c r="U75" s="338"/>
      <c r="V75" s="339"/>
      <c r="W75" s="337"/>
      <c r="X75" s="338"/>
      <c r="Y75" s="338"/>
      <c r="Z75" s="339"/>
      <c r="AA75" s="337"/>
      <c r="AB75" s="338"/>
      <c r="AC75" s="338"/>
      <c r="AD75" s="339"/>
      <c r="AE75" s="337"/>
      <c r="AF75" s="338"/>
      <c r="AG75" s="338"/>
      <c r="AH75" s="339"/>
      <c r="AI75" s="337"/>
      <c r="AJ75" s="338"/>
      <c r="AK75" s="338"/>
      <c r="AL75" s="339"/>
      <c r="AM75" s="337"/>
      <c r="AN75" s="338"/>
      <c r="AO75" s="338"/>
      <c r="AP75" s="339"/>
      <c r="AQ75" s="337"/>
      <c r="AR75" s="338"/>
      <c r="AS75" s="338"/>
      <c r="AT75" s="339"/>
      <c r="AU75" s="269"/>
    </row>
    <row r="76" spans="6:47" ht="18.899999999999999" customHeight="1" x14ac:dyDescent="0.35">
      <c r="F76" s="386" t="s">
        <v>177</v>
      </c>
      <c r="G76" s="344"/>
      <c r="H76" s="338"/>
      <c r="I76" s="338"/>
      <c r="J76" s="339"/>
      <c r="K76" s="261" t="e">
        <f>#REF!</f>
        <v>#REF!</v>
      </c>
      <c r="L76" s="262" t="e">
        <f>#REF!</f>
        <v>#REF!</v>
      </c>
      <c r="M76" s="262" t="e">
        <f>#REF!</f>
        <v>#REF!</v>
      </c>
      <c r="N76" s="264" t="e">
        <f>#REF!</f>
        <v>#REF!</v>
      </c>
      <c r="O76" s="337"/>
      <c r="P76" s="338"/>
      <c r="Q76" s="338"/>
      <c r="R76" s="339"/>
      <c r="S76" s="337"/>
      <c r="T76" s="338"/>
      <c r="U76" s="338"/>
      <c r="V76" s="339"/>
      <c r="W76" s="337"/>
      <c r="X76" s="338"/>
      <c r="Y76" s="338"/>
      <c r="Z76" s="339"/>
      <c r="AA76" s="337"/>
      <c r="AB76" s="338"/>
      <c r="AC76" s="338"/>
      <c r="AD76" s="339"/>
      <c r="AE76" s="337"/>
      <c r="AF76" s="338"/>
      <c r="AG76" s="338"/>
      <c r="AH76" s="339"/>
      <c r="AI76" s="337"/>
      <c r="AJ76" s="338"/>
      <c r="AK76" s="338"/>
      <c r="AL76" s="339"/>
      <c r="AM76" s="337"/>
      <c r="AN76" s="338"/>
      <c r="AO76" s="338"/>
      <c r="AP76" s="339"/>
      <c r="AQ76" s="337"/>
      <c r="AR76" s="338"/>
      <c r="AS76" s="338"/>
      <c r="AT76" s="339"/>
      <c r="AU76" s="269"/>
    </row>
    <row r="77" spans="6:47" ht="18.899999999999999" customHeight="1" x14ac:dyDescent="0.35">
      <c r="F77" s="386" t="s">
        <v>178</v>
      </c>
      <c r="G77" s="344"/>
      <c r="H77" s="338"/>
      <c r="I77" s="338"/>
      <c r="J77" s="339"/>
      <c r="K77" s="261" t="e">
        <f>#REF!</f>
        <v>#REF!</v>
      </c>
      <c r="L77" s="262" t="e">
        <f>#REF!</f>
        <v>#REF!</v>
      </c>
      <c r="M77" s="262" t="e">
        <f>#REF!</f>
        <v>#REF!</v>
      </c>
      <c r="N77" s="264" t="e">
        <f>#REF!</f>
        <v>#REF!</v>
      </c>
      <c r="O77" s="337"/>
      <c r="P77" s="338"/>
      <c r="Q77" s="338"/>
      <c r="R77" s="339"/>
      <c r="S77" s="337"/>
      <c r="T77" s="338"/>
      <c r="U77" s="338"/>
      <c r="V77" s="339"/>
      <c r="W77" s="337"/>
      <c r="X77" s="338"/>
      <c r="Y77" s="338"/>
      <c r="Z77" s="339"/>
      <c r="AA77" s="337"/>
      <c r="AB77" s="338"/>
      <c r="AC77" s="338"/>
      <c r="AD77" s="339"/>
      <c r="AE77" s="337"/>
      <c r="AF77" s="338"/>
      <c r="AG77" s="338"/>
      <c r="AH77" s="339"/>
      <c r="AI77" s="337"/>
      <c r="AJ77" s="338"/>
      <c r="AK77" s="338"/>
      <c r="AL77" s="339"/>
      <c r="AM77" s="337"/>
      <c r="AN77" s="338"/>
      <c r="AO77" s="338"/>
      <c r="AP77" s="339"/>
      <c r="AQ77" s="337"/>
      <c r="AR77" s="338"/>
      <c r="AS77" s="338"/>
      <c r="AT77" s="339"/>
      <c r="AU77" s="269"/>
    </row>
    <row r="78" spans="6:47" ht="18.899999999999999" customHeight="1" x14ac:dyDescent="0.35">
      <c r="F78" s="386" t="s">
        <v>179</v>
      </c>
      <c r="G78" s="344"/>
      <c r="H78" s="338"/>
      <c r="I78" s="338"/>
      <c r="J78" s="338"/>
      <c r="K78" s="261" t="e">
        <f>#REF!</f>
        <v>#REF!</v>
      </c>
      <c r="L78" s="262" t="e">
        <f>#REF!</f>
        <v>#REF!</v>
      </c>
      <c r="M78" s="262" t="e">
        <f>#REF!</f>
        <v>#REF!</v>
      </c>
      <c r="N78" s="264" t="e">
        <f>#REF!</f>
        <v>#REF!</v>
      </c>
      <c r="O78" s="337"/>
      <c r="P78" s="338"/>
      <c r="Q78" s="338"/>
      <c r="R78" s="339"/>
      <c r="S78" s="337"/>
      <c r="T78" s="338"/>
      <c r="U78" s="338"/>
      <c r="V78" s="339"/>
      <c r="W78" s="337"/>
      <c r="X78" s="338"/>
      <c r="Y78" s="338"/>
      <c r="Z78" s="339"/>
      <c r="AA78" s="337"/>
      <c r="AB78" s="338"/>
      <c r="AC78" s="338"/>
      <c r="AD78" s="339"/>
      <c r="AE78" s="337"/>
      <c r="AF78" s="338"/>
      <c r="AG78" s="338"/>
      <c r="AH78" s="339"/>
      <c r="AI78" s="337"/>
      <c r="AJ78" s="338"/>
      <c r="AK78" s="338"/>
      <c r="AL78" s="339"/>
      <c r="AM78" s="337"/>
      <c r="AN78" s="338"/>
      <c r="AO78" s="338"/>
      <c r="AP78" s="339"/>
      <c r="AQ78" s="337"/>
      <c r="AR78" s="338"/>
      <c r="AS78" s="338"/>
      <c r="AT78" s="339"/>
      <c r="AU78" s="376"/>
    </row>
    <row r="79" spans="6:47" ht="18.899999999999999" customHeight="1" x14ac:dyDescent="0.35">
      <c r="F79" s="386" t="s">
        <v>183</v>
      </c>
      <c r="G79" s="344"/>
      <c r="H79" s="338"/>
      <c r="I79" s="338"/>
      <c r="J79" s="338"/>
      <c r="K79" s="261" t="e">
        <f>#REF!</f>
        <v>#REF!</v>
      </c>
      <c r="L79" s="262" t="e">
        <f>#REF!</f>
        <v>#REF!</v>
      </c>
      <c r="M79" s="262" t="e">
        <f>#REF!</f>
        <v>#REF!</v>
      </c>
      <c r="N79" s="264" t="e">
        <f>#REF!</f>
        <v>#REF!</v>
      </c>
      <c r="O79" s="337"/>
      <c r="P79" s="338"/>
      <c r="Q79" s="338"/>
      <c r="R79" s="339"/>
      <c r="S79" s="337"/>
      <c r="T79" s="338"/>
      <c r="U79" s="338"/>
      <c r="V79" s="339"/>
      <c r="W79" s="337"/>
      <c r="X79" s="338"/>
      <c r="Y79" s="338"/>
      <c r="Z79" s="339"/>
      <c r="AA79" s="337"/>
      <c r="AB79" s="338"/>
      <c r="AC79" s="338"/>
      <c r="AD79" s="339"/>
      <c r="AE79" s="337"/>
      <c r="AF79" s="338"/>
      <c r="AG79" s="338"/>
      <c r="AH79" s="339"/>
      <c r="AI79" s="337"/>
      <c r="AJ79" s="338"/>
      <c r="AK79" s="338"/>
      <c r="AL79" s="339"/>
      <c r="AM79" s="337"/>
      <c r="AN79" s="338"/>
      <c r="AO79" s="338"/>
      <c r="AP79" s="339"/>
      <c r="AQ79" s="337"/>
      <c r="AR79" s="338"/>
      <c r="AS79" s="338"/>
      <c r="AT79" s="339"/>
      <c r="AU79" s="376"/>
    </row>
    <row r="80" spans="6:47" ht="18.899999999999999" customHeight="1" x14ac:dyDescent="0.35">
      <c r="F80" s="386" t="s">
        <v>190</v>
      </c>
      <c r="G80" s="344"/>
      <c r="H80" s="338"/>
      <c r="I80" s="338"/>
      <c r="J80" s="338"/>
      <c r="K80" s="261" t="e">
        <f>#REF!</f>
        <v>#REF!</v>
      </c>
      <c r="L80" s="262" t="e">
        <f>#REF!</f>
        <v>#REF!</v>
      </c>
      <c r="M80" s="262" t="e">
        <f>#REF!</f>
        <v>#REF!</v>
      </c>
      <c r="N80" s="264" t="e">
        <f>#REF!</f>
        <v>#REF!</v>
      </c>
      <c r="O80" s="337"/>
      <c r="P80" s="338"/>
      <c r="Q80" s="338"/>
      <c r="R80" s="339"/>
      <c r="S80" s="337"/>
      <c r="T80" s="338"/>
      <c r="U80" s="338"/>
      <c r="V80" s="339"/>
      <c r="W80" s="337"/>
      <c r="X80" s="338"/>
      <c r="Y80" s="338"/>
      <c r="Z80" s="339"/>
      <c r="AA80" s="337"/>
      <c r="AB80" s="338"/>
      <c r="AC80" s="338"/>
      <c r="AD80" s="339"/>
      <c r="AE80" s="337"/>
      <c r="AF80" s="338"/>
      <c r="AG80" s="338"/>
      <c r="AH80" s="339"/>
      <c r="AI80" s="337"/>
      <c r="AJ80" s="338"/>
      <c r="AK80" s="338"/>
      <c r="AL80" s="339"/>
      <c r="AM80" s="337"/>
      <c r="AN80" s="338"/>
      <c r="AO80" s="338"/>
      <c r="AP80" s="339"/>
      <c r="AQ80" s="337"/>
      <c r="AR80" s="338"/>
      <c r="AS80" s="338"/>
      <c r="AT80" s="339"/>
      <c r="AU80" s="376"/>
    </row>
    <row r="81" spans="6:47" ht="18.899999999999999" customHeight="1" x14ac:dyDescent="0.35">
      <c r="F81" s="386" t="s">
        <v>196</v>
      </c>
      <c r="G81" s="344"/>
      <c r="H81" s="338"/>
      <c r="I81" s="338"/>
      <c r="J81" s="338"/>
      <c r="K81" s="261" t="e">
        <f>#REF!</f>
        <v>#REF!</v>
      </c>
      <c r="L81" s="262" t="e">
        <f>#REF!</f>
        <v>#REF!</v>
      </c>
      <c r="M81" s="262" t="e">
        <f>#REF!</f>
        <v>#REF!</v>
      </c>
      <c r="N81" s="264" t="e">
        <f>#REF!</f>
        <v>#REF!</v>
      </c>
      <c r="O81" s="337"/>
      <c r="P81" s="338"/>
      <c r="Q81" s="338"/>
      <c r="R81" s="339"/>
      <c r="S81" s="337"/>
      <c r="T81" s="338"/>
      <c r="U81" s="338"/>
      <c r="V81" s="339"/>
      <c r="W81" s="337"/>
      <c r="X81" s="338"/>
      <c r="Y81" s="338"/>
      <c r="Z81" s="339"/>
      <c r="AA81" s="337"/>
      <c r="AB81" s="338"/>
      <c r="AC81" s="338"/>
      <c r="AD81" s="339"/>
      <c r="AE81" s="337"/>
      <c r="AF81" s="338"/>
      <c r="AG81" s="338"/>
      <c r="AH81" s="339"/>
      <c r="AI81" s="337"/>
      <c r="AJ81" s="338"/>
      <c r="AK81" s="338"/>
      <c r="AL81" s="339"/>
      <c r="AM81" s="337"/>
      <c r="AN81" s="338"/>
      <c r="AO81" s="338"/>
      <c r="AP81" s="339"/>
      <c r="AQ81" s="337"/>
      <c r="AR81" s="338"/>
      <c r="AS81" s="338"/>
      <c r="AT81" s="339"/>
      <c r="AU81" s="376"/>
    </row>
    <row r="82" spans="6:47" ht="18.899999999999999" customHeight="1" x14ac:dyDescent="0.35">
      <c r="F82" s="386" t="s">
        <v>198</v>
      </c>
      <c r="G82" s="344"/>
      <c r="H82" s="338"/>
      <c r="I82" s="338"/>
      <c r="J82" s="338"/>
      <c r="K82" s="261" t="e">
        <f>#REF!</f>
        <v>#REF!</v>
      </c>
      <c r="L82" s="262" t="e">
        <f>#REF!</f>
        <v>#REF!</v>
      </c>
      <c r="M82" s="262" t="e">
        <f>#REF!</f>
        <v>#REF!</v>
      </c>
      <c r="N82" s="264" t="e">
        <f>#REF!</f>
        <v>#REF!</v>
      </c>
      <c r="O82" s="337"/>
      <c r="P82" s="338"/>
      <c r="Q82" s="338"/>
      <c r="R82" s="339"/>
      <c r="S82" s="337"/>
      <c r="T82" s="338"/>
      <c r="U82" s="338"/>
      <c r="V82" s="339"/>
      <c r="W82" s="337"/>
      <c r="X82" s="338"/>
      <c r="Y82" s="338"/>
      <c r="Z82" s="339"/>
      <c r="AA82" s="337"/>
      <c r="AB82" s="338"/>
      <c r="AC82" s="338"/>
      <c r="AD82" s="339"/>
      <c r="AE82" s="337"/>
      <c r="AF82" s="338"/>
      <c r="AG82" s="338"/>
      <c r="AH82" s="339"/>
      <c r="AI82" s="337"/>
      <c r="AJ82" s="338"/>
      <c r="AK82" s="338"/>
      <c r="AL82" s="339"/>
      <c r="AM82" s="337"/>
      <c r="AN82" s="338"/>
      <c r="AO82" s="338"/>
      <c r="AP82" s="339"/>
      <c r="AQ82" s="337"/>
      <c r="AR82" s="338"/>
      <c r="AS82" s="338"/>
      <c r="AT82" s="339"/>
      <c r="AU82" s="376"/>
    </row>
    <row r="83" spans="6:47" ht="18.899999999999999" customHeight="1" x14ac:dyDescent="0.35">
      <c r="F83" s="386" t="s">
        <v>204</v>
      </c>
      <c r="G83" s="344"/>
      <c r="H83" s="338"/>
      <c r="I83" s="338"/>
      <c r="J83" s="338"/>
      <c r="K83" s="261" t="e">
        <f>#REF!</f>
        <v>#REF!</v>
      </c>
      <c r="L83" s="262" t="e">
        <f>#REF!</f>
        <v>#REF!</v>
      </c>
      <c r="M83" s="262" t="e">
        <f>#REF!</f>
        <v>#REF!</v>
      </c>
      <c r="N83" s="264" t="e">
        <f>#REF!</f>
        <v>#REF!</v>
      </c>
      <c r="O83" s="337"/>
      <c r="P83" s="338"/>
      <c r="Q83" s="338"/>
      <c r="R83" s="339"/>
      <c r="S83" s="337"/>
      <c r="T83" s="338"/>
      <c r="U83" s="338"/>
      <c r="V83" s="339"/>
      <c r="W83" s="337"/>
      <c r="X83" s="338"/>
      <c r="Y83" s="338"/>
      <c r="Z83" s="339"/>
      <c r="AA83" s="337"/>
      <c r="AB83" s="338"/>
      <c r="AC83" s="338"/>
      <c r="AD83" s="339"/>
      <c r="AE83" s="337"/>
      <c r="AF83" s="338"/>
      <c r="AG83" s="338"/>
      <c r="AH83" s="339"/>
      <c r="AI83" s="337"/>
      <c r="AJ83" s="338"/>
      <c r="AK83" s="338"/>
      <c r="AL83" s="339"/>
      <c r="AM83" s="337"/>
      <c r="AN83" s="338"/>
      <c r="AO83" s="338"/>
      <c r="AP83" s="339"/>
      <c r="AQ83" s="337"/>
      <c r="AR83" s="338"/>
      <c r="AS83" s="338"/>
      <c r="AT83" s="339"/>
      <c r="AU83" s="376"/>
    </row>
    <row r="84" spans="6:47" ht="18.899999999999999" customHeight="1" x14ac:dyDescent="0.35">
      <c r="F84" s="386" t="s">
        <v>231</v>
      </c>
      <c r="G84" s="344"/>
      <c r="H84" s="338"/>
      <c r="I84" s="338"/>
      <c r="J84" s="338"/>
      <c r="K84" s="261">
        <f>'ALIAS 2022'!G$41</f>
        <v>0</v>
      </c>
      <c r="L84" s="262">
        <f>'ALIAS 2022'!AB$41</f>
        <v>0</v>
      </c>
      <c r="M84" s="262">
        <f>'ALIAS 2022'!U$41</f>
        <v>0</v>
      </c>
      <c r="N84" s="264">
        <f>'ALIAS 2022'!AI$41</f>
        <v>0</v>
      </c>
      <c r="O84" s="337"/>
      <c r="P84" s="338"/>
      <c r="Q84" s="338"/>
      <c r="R84" s="339"/>
      <c r="S84" s="337"/>
      <c r="T84" s="338"/>
      <c r="U84" s="338"/>
      <c r="V84" s="339"/>
      <c r="W84" s="337"/>
      <c r="X84" s="338"/>
      <c r="Y84" s="338"/>
      <c r="Z84" s="339"/>
      <c r="AA84" s="337"/>
      <c r="AB84" s="338"/>
      <c r="AC84" s="338"/>
      <c r="AD84" s="339"/>
      <c r="AE84" s="337"/>
      <c r="AF84" s="338"/>
      <c r="AG84" s="338"/>
      <c r="AH84" s="339"/>
      <c r="AI84" s="337"/>
      <c r="AJ84" s="338"/>
      <c r="AK84" s="338"/>
      <c r="AL84" s="339"/>
      <c r="AM84" s="337"/>
      <c r="AN84" s="338"/>
      <c r="AO84" s="338"/>
      <c r="AP84" s="339"/>
      <c r="AQ84" s="337"/>
      <c r="AR84" s="338"/>
      <c r="AS84" s="338"/>
      <c r="AT84" s="339"/>
      <c r="AU84" s="376"/>
    </row>
    <row r="85" spans="6:47" ht="18.899999999999999" customHeight="1" thickBot="1" x14ac:dyDescent="0.4">
      <c r="F85" s="387" t="s">
        <v>143</v>
      </c>
      <c r="G85" s="344"/>
      <c r="H85" s="338"/>
      <c r="I85" s="338"/>
      <c r="J85" s="338"/>
      <c r="K85" s="261"/>
      <c r="L85" s="262"/>
      <c r="M85" s="262"/>
      <c r="N85" s="264">
        <f>VRAC!U37</f>
        <v>0</v>
      </c>
      <c r="O85" s="337"/>
      <c r="P85" s="338"/>
      <c r="Q85" s="338"/>
      <c r="R85" s="339"/>
      <c r="S85" s="337"/>
      <c r="T85" s="338"/>
      <c r="U85" s="338"/>
      <c r="V85" s="339"/>
      <c r="W85" s="337"/>
      <c r="X85" s="338"/>
      <c r="Y85" s="338"/>
      <c r="Z85" s="339"/>
      <c r="AA85" s="337"/>
      <c r="AB85" s="338"/>
      <c r="AC85" s="338"/>
      <c r="AD85" s="339"/>
      <c r="AE85" s="337"/>
      <c r="AF85" s="338"/>
      <c r="AG85" s="338"/>
      <c r="AH85" s="339"/>
      <c r="AI85" s="337"/>
      <c r="AJ85" s="338"/>
      <c r="AK85" s="338"/>
      <c r="AL85" s="339"/>
      <c r="AM85" s="337"/>
      <c r="AN85" s="338"/>
      <c r="AO85" s="338"/>
      <c r="AP85" s="339"/>
      <c r="AQ85" s="337"/>
      <c r="AR85" s="338"/>
      <c r="AS85" s="338"/>
      <c r="AT85" s="339"/>
      <c r="AU85" s="408"/>
    </row>
    <row r="86" spans="6:47" s="240" customFormat="1" ht="54" customHeight="1" thickBot="1" x14ac:dyDescent="0.45">
      <c r="F86" s="377" t="s">
        <v>181</v>
      </c>
      <c r="G86" s="393" t="e">
        <f>SUM(G5:G85)</f>
        <v>#REF!</v>
      </c>
      <c r="H86" s="393" t="e">
        <f>SUM(H5:H85)</f>
        <v>#REF!</v>
      </c>
      <c r="I86" s="393" t="e">
        <f t="shared" ref="I86:AH86" si="0">SUM(I5:I85)</f>
        <v>#REF!</v>
      </c>
      <c r="J86" s="393" t="e">
        <f t="shared" si="0"/>
        <v>#REF!</v>
      </c>
      <c r="K86" s="393" t="e">
        <f>SUM(K4:K85)</f>
        <v>#REF!</v>
      </c>
      <c r="L86" s="393" t="e">
        <f>SUM(L4:L85)</f>
        <v>#REF!</v>
      </c>
      <c r="M86" s="393" t="e">
        <f>SUM(M4:M85)</f>
        <v>#REF!</v>
      </c>
      <c r="N86" s="393" t="e">
        <f>SUM(N4:N85)</f>
        <v>#REF!</v>
      </c>
      <c r="O86" s="393" t="e">
        <f t="shared" si="0"/>
        <v>#REF!</v>
      </c>
      <c r="P86" s="393" t="e">
        <f t="shared" si="0"/>
        <v>#REF!</v>
      </c>
      <c r="Q86" s="393" t="e">
        <f t="shared" si="0"/>
        <v>#REF!</v>
      </c>
      <c r="R86" s="393" t="e">
        <f t="shared" si="0"/>
        <v>#REF!</v>
      </c>
      <c r="S86" s="393" t="e">
        <f t="shared" si="0"/>
        <v>#REF!</v>
      </c>
      <c r="T86" s="393" t="e">
        <f t="shared" si="0"/>
        <v>#REF!</v>
      </c>
      <c r="U86" s="393" t="e">
        <f t="shared" si="0"/>
        <v>#REF!</v>
      </c>
      <c r="V86" s="393" t="e">
        <f t="shared" si="0"/>
        <v>#REF!</v>
      </c>
      <c r="W86" s="393" t="e">
        <f t="shared" si="0"/>
        <v>#REF!</v>
      </c>
      <c r="X86" s="393" t="e">
        <f t="shared" si="0"/>
        <v>#REF!</v>
      </c>
      <c r="Y86" s="393" t="e">
        <f t="shared" si="0"/>
        <v>#REF!</v>
      </c>
      <c r="Z86" s="393" t="e">
        <f t="shared" si="0"/>
        <v>#REF!</v>
      </c>
      <c r="AA86" s="393" t="e">
        <f t="shared" si="0"/>
        <v>#REF!</v>
      </c>
      <c r="AB86" s="393" t="e">
        <f t="shared" si="0"/>
        <v>#REF!</v>
      </c>
      <c r="AC86" s="393" t="e">
        <f t="shared" si="0"/>
        <v>#REF!</v>
      </c>
      <c r="AD86" s="393" t="e">
        <f t="shared" si="0"/>
        <v>#REF!</v>
      </c>
      <c r="AE86" s="393" t="e">
        <f t="shared" si="0"/>
        <v>#REF!</v>
      </c>
      <c r="AF86" s="393" t="e">
        <f t="shared" si="0"/>
        <v>#REF!</v>
      </c>
      <c r="AG86" s="393" t="e">
        <f t="shared" si="0"/>
        <v>#REF!</v>
      </c>
      <c r="AH86" s="393" t="e">
        <f t="shared" si="0"/>
        <v>#REF!</v>
      </c>
      <c r="AI86" s="393" t="e">
        <f t="shared" ref="AI86:AT86" si="1">SUM(AI5:AI85)</f>
        <v>#REF!</v>
      </c>
      <c r="AJ86" s="393" t="e">
        <f t="shared" si="1"/>
        <v>#REF!</v>
      </c>
      <c r="AK86" s="393" t="e">
        <f t="shared" si="1"/>
        <v>#REF!</v>
      </c>
      <c r="AL86" s="393" t="e">
        <f t="shared" si="1"/>
        <v>#REF!</v>
      </c>
      <c r="AM86" s="393">
        <f t="shared" si="1"/>
        <v>0</v>
      </c>
      <c r="AN86" s="393">
        <f t="shared" si="1"/>
        <v>0</v>
      </c>
      <c r="AO86" s="393">
        <f t="shared" si="1"/>
        <v>0</v>
      </c>
      <c r="AP86" s="393">
        <f t="shared" si="1"/>
        <v>0</v>
      </c>
      <c r="AQ86" s="393" t="e">
        <f t="shared" si="1"/>
        <v>#REF!</v>
      </c>
      <c r="AR86" s="393" t="e">
        <f t="shared" si="1"/>
        <v>#REF!</v>
      </c>
      <c r="AS86" s="393" t="e">
        <f t="shared" si="1"/>
        <v>#REF!</v>
      </c>
      <c r="AT86" s="393" t="e">
        <f t="shared" si="1"/>
        <v>#REF!</v>
      </c>
      <c r="AU86" s="390"/>
    </row>
    <row r="87" spans="6:47" ht="9.75" customHeight="1" thickBot="1" x14ac:dyDescent="0.4">
      <c r="F87" s="378"/>
      <c r="G87" s="144"/>
      <c r="H87" s="144"/>
      <c r="I87" s="144"/>
      <c r="J87" s="144"/>
      <c r="K87" s="144"/>
      <c r="L87" s="144"/>
      <c r="M87" s="144"/>
      <c r="N87" s="144"/>
      <c r="O87" s="144"/>
      <c r="P87" s="144"/>
      <c r="Q87" s="144"/>
      <c r="R87" s="144"/>
      <c r="S87" s="144"/>
      <c r="T87" s="144"/>
      <c r="U87" s="144"/>
      <c r="V87" s="144"/>
      <c r="W87" s="144"/>
      <c r="X87" s="144"/>
      <c r="Y87" s="144"/>
      <c r="Z87" s="144"/>
      <c r="AA87" s="144"/>
      <c r="AB87" s="144"/>
      <c r="AC87" s="144"/>
      <c r="AD87" s="144"/>
      <c r="AE87" s="144"/>
      <c r="AF87" s="144"/>
      <c r="AG87" s="144"/>
      <c r="AH87" s="144"/>
      <c r="AI87" s="144"/>
      <c r="AJ87" s="144"/>
      <c r="AK87" s="144"/>
      <c r="AL87" s="144"/>
      <c r="AM87" s="144"/>
      <c r="AN87" s="144"/>
      <c r="AO87" s="144"/>
      <c r="AP87" s="144"/>
      <c r="AQ87" s="144"/>
      <c r="AR87" s="144"/>
      <c r="AS87" s="144"/>
      <c r="AT87" s="144"/>
      <c r="AU87" s="144"/>
    </row>
    <row r="88" spans="6:47" ht="60.75" customHeight="1" thickBot="1" x14ac:dyDescent="0.4">
      <c r="F88" s="379" t="s">
        <v>115</v>
      </c>
      <c r="G88" s="398" t="e">
        <f>SUM(H88:J88)</f>
        <v>#REF!</v>
      </c>
      <c r="H88" s="398" t="e">
        <f>SUM(H86*0.00375)</f>
        <v>#REF!</v>
      </c>
      <c r="I88" s="399" t="e">
        <f>SUM(I86*0.00375)</f>
        <v>#REF!</v>
      </c>
      <c r="J88" s="391" t="e">
        <f>SUM(J86*0.00375)</f>
        <v>#REF!</v>
      </c>
      <c r="K88" s="391" t="e">
        <f>SUM(L88:N88)</f>
        <v>#REF!</v>
      </c>
      <c r="L88" s="391" t="e">
        <f>SUM(L86*0.0075)</f>
        <v>#REF!</v>
      </c>
      <c r="M88" s="391" t="e">
        <f>SUM(M86*0.0075)</f>
        <v>#REF!</v>
      </c>
      <c r="N88" s="391" t="e">
        <f>SUM(N86*0.0075)+N85</f>
        <v>#REF!</v>
      </c>
      <c r="O88" s="391" t="e">
        <f>SUM(P88:R88)</f>
        <v>#REF!</v>
      </c>
      <c r="P88" s="391" t="e">
        <f>SUM(P86*0.015)</f>
        <v>#REF!</v>
      </c>
      <c r="Q88" s="391" t="e">
        <f>SUM(Q86*0.015)</f>
        <v>#REF!</v>
      </c>
      <c r="R88" s="392" t="e">
        <f>SUM(R86*0.015)</f>
        <v>#REF!</v>
      </c>
      <c r="S88" s="391" t="e">
        <f>SUM(T88:V88)</f>
        <v>#REF!</v>
      </c>
      <c r="T88" s="391" t="e">
        <f>SUM(T86*0.03)</f>
        <v>#REF!</v>
      </c>
      <c r="U88" s="391" t="e">
        <f>SUM(U86*0.03)</f>
        <v>#REF!</v>
      </c>
      <c r="V88" s="392" t="e">
        <f>SUM(V86*0.03)</f>
        <v>#REF!</v>
      </c>
      <c r="W88" s="391" t="e">
        <f>SUM(X88:Z88)</f>
        <v>#REF!</v>
      </c>
      <c r="X88" s="391" t="e">
        <f>SUM(X86*0.05)</f>
        <v>#REF!</v>
      </c>
      <c r="Y88" s="391" t="e">
        <f>SUM(Y86*0.05)</f>
        <v>#REF!</v>
      </c>
      <c r="Z88" s="391" t="e">
        <f>SUM(Z86*0.05)</f>
        <v>#REF!</v>
      </c>
      <c r="AA88" s="391" t="e">
        <f>SUM(AB88:AD88)</f>
        <v>#REF!</v>
      </c>
      <c r="AB88" s="391" t="e">
        <f>SUM(AB86*0.06)</f>
        <v>#REF!</v>
      </c>
      <c r="AC88" s="391" t="e">
        <f>SUM(AC86*0.06)</f>
        <v>#REF!</v>
      </c>
      <c r="AD88" s="391" t="e">
        <f>SUM(AD86*0.06)</f>
        <v>#REF!</v>
      </c>
      <c r="AE88" s="391" t="e">
        <f>SUM(AF88:AH88)</f>
        <v>#REF!</v>
      </c>
      <c r="AF88" s="391" t="e">
        <f>SUM(AF86*0.15)</f>
        <v>#REF!</v>
      </c>
      <c r="AG88" s="391" t="e">
        <f>SUM(AG86*0.15)</f>
        <v>#REF!</v>
      </c>
      <c r="AH88" s="391" t="e">
        <f>SUM(AH86*0.15)</f>
        <v>#REF!</v>
      </c>
      <c r="AI88" s="391" t="e">
        <f>SUM(AJ88:AL88)</f>
        <v>#REF!</v>
      </c>
      <c r="AJ88" s="391" t="e">
        <f>SUM(AJ86*0.12)</f>
        <v>#REF!</v>
      </c>
      <c r="AK88" s="391" t="e">
        <f>SUM(AK86*0.12)</f>
        <v>#REF!</v>
      </c>
      <c r="AL88" s="391" t="e">
        <f>SUM(AL86*0.12)</f>
        <v>#REF!</v>
      </c>
      <c r="AM88" s="391">
        <f>SUM(AN88:AP88)</f>
        <v>0</v>
      </c>
      <c r="AN88" s="391">
        <f>SUM(AN86*0.09)</f>
        <v>0</v>
      </c>
      <c r="AO88" s="391">
        <f>SUM(AO86*0.09)</f>
        <v>0</v>
      </c>
      <c r="AP88" s="391">
        <f>SUM(AP86*0.09)</f>
        <v>0</v>
      </c>
      <c r="AQ88" s="391" t="e">
        <f>SUM(AR88:AT88)</f>
        <v>#REF!</v>
      </c>
      <c r="AR88" s="391" t="e">
        <f>SUM(AR86*0.18)</f>
        <v>#REF!</v>
      </c>
      <c r="AS88" s="391" t="e">
        <f>SUM(AS86*0.18)</f>
        <v>#REF!</v>
      </c>
      <c r="AT88" s="391" t="e">
        <f>SUM(AT86*0.18)</f>
        <v>#REF!</v>
      </c>
      <c r="AU88" s="391">
        <f>AU85</f>
        <v>0</v>
      </c>
    </row>
    <row r="89" spans="6:47" s="240" customFormat="1" ht="18.899999999999999" customHeight="1" thickBot="1" x14ac:dyDescent="0.45">
      <c r="F89" s="388" t="s">
        <v>21</v>
      </c>
      <c r="G89" s="564" t="e">
        <f>SUM(H88,L88,P88,T88,X88,AB88,AF88,AJ88,AN88,AR88)</f>
        <v>#REF!</v>
      </c>
      <c r="H89" s="565"/>
      <c r="I89" s="566"/>
      <c r="J89" s="148"/>
      <c r="K89" s="148"/>
      <c r="L89" s="149"/>
      <c r="M89" s="150"/>
      <c r="N89" s="150"/>
      <c r="O89" s="151"/>
      <c r="P89" s="150"/>
      <c r="Q89" s="150"/>
      <c r="R89" s="150"/>
      <c r="S89" s="151"/>
      <c r="T89" s="150"/>
      <c r="U89" s="150"/>
      <c r="V89" s="150"/>
      <c r="W89" s="151"/>
      <c r="X89" s="150"/>
      <c r="Y89" s="150"/>
      <c r="Z89" s="150"/>
      <c r="AA89" s="151"/>
      <c r="AB89" s="150"/>
      <c r="AC89" s="150"/>
      <c r="AD89" s="150"/>
      <c r="AE89" s="151"/>
      <c r="AF89" s="150"/>
      <c r="AG89" s="150"/>
      <c r="AH89" s="150"/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147"/>
      <c r="AU89" s="147"/>
    </row>
    <row r="90" spans="6:47" s="240" customFormat="1" ht="18.899999999999999" customHeight="1" thickBot="1" x14ac:dyDescent="0.45">
      <c r="F90" s="388" t="s">
        <v>22</v>
      </c>
      <c r="G90" s="564" t="e">
        <f>SUM(I88,M88,Q88,U88,Y88,AC88,AG88,AK88,AO88,AS88)</f>
        <v>#REF!</v>
      </c>
      <c r="H90" s="565"/>
      <c r="I90" s="566"/>
      <c r="J90" s="147"/>
      <c r="K90" s="147"/>
      <c r="L90" s="147"/>
      <c r="M90" s="427" t="e">
        <f>+AI88+N88+J88</f>
        <v>#REF!</v>
      </c>
      <c r="N90" s="147"/>
      <c r="O90" s="147"/>
      <c r="P90" s="147"/>
      <c r="Q90" s="147"/>
      <c r="R90" s="556" t="s">
        <v>23</v>
      </c>
      <c r="S90" s="556"/>
      <c r="T90" s="556"/>
      <c r="U90" s="556"/>
      <c r="V90" s="556"/>
      <c r="W90" s="271" t="e">
        <f>SUM(M86)</f>
        <v>#REF!</v>
      </c>
      <c r="X90" s="575" t="e">
        <f>SUM(W90*0.0075)</f>
        <v>#REF!</v>
      </c>
      <c r="Y90" s="575"/>
      <c r="Z90" s="147"/>
      <c r="AA90" s="147"/>
      <c r="AB90" s="147"/>
      <c r="AC90" s="147"/>
      <c r="AD90" s="147"/>
      <c r="AE90" s="147"/>
      <c r="AF90" s="151"/>
      <c r="AG90" s="150"/>
      <c r="AH90" s="150"/>
      <c r="AI90" s="150"/>
      <c r="AJ90" s="147"/>
      <c r="AK90" s="147"/>
      <c r="AL90" s="147"/>
      <c r="AM90" s="147"/>
      <c r="AN90" s="147"/>
      <c r="AO90" s="147"/>
      <c r="AP90" s="147"/>
      <c r="AQ90" s="147"/>
      <c r="AR90" s="147"/>
      <c r="AS90" s="147"/>
      <c r="AT90" s="147"/>
      <c r="AU90" s="147"/>
    </row>
    <row r="91" spans="6:47" s="240" customFormat="1" ht="18.899999999999999" customHeight="1" thickBot="1" x14ac:dyDescent="0.45">
      <c r="F91" s="389" t="s">
        <v>182</v>
      </c>
      <c r="G91" s="567" t="e">
        <f>SUM(J88,N88,R88,V88,Z88,AD88,AH88,AL88,AP88,AT88+AU88)</f>
        <v>#REF!</v>
      </c>
      <c r="H91" s="568"/>
      <c r="I91" s="569"/>
      <c r="J91" s="147"/>
      <c r="K91" s="147"/>
      <c r="L91" s="563" t="s">
        <v>116</v>
      </c>
      <c r="M91" s="563"/>
      <c r="N91" s="563"/>
      <c r="O91" s="274" t="e">
        <f>'Sortie N.C.'!Q88</f>
        <v>#REF!</v>
      </c>
      <c r="P91" s="147"/>
      <c r="Q91" s="147"/>
      <c r="R91" s="556" t="s">
        <v>24</v>
      </c>
      <c r="S91" s="556"/>
      <c r="T91" s="556"/>
      <c r="U91" s="556"/>
      <c r="V91" s="556"/>
      <c r="W91" s="272" t="e">
        <f>SUM(I86)</f>
        <v>#REF!</v>
      </c>
      <c r="X91" s="575" t="e">
        <f>SUM(W91*0.00375)</f>
        <v>#REF!</v>
      </c>
      <c r="Y91" s="575"/>
      <c r="Z91" s="147"/>
      <c r="AA91" s="147"/>
      <c r="AB91" s="147"/>
      <c r="AC91" s="152" t="s">
        <v>41</v>
      </c>
      <c r="AD91" s="152"/>
      <c r="AE91" s="273" t="e">
        <f>SUM(Y86)</f>
        <v>#REF!</v>
      </c>
      <c r="AF91" s="576" t="e">
        <f>SUM(AE91*0.05)</f>
        <v>#REF!</v>
      </c>
      <c r="AG91" s="576"/>
      <c r="AH91" s="150"/>
      <c r="AI91" s="150"/>
      <c r="AJ91" s="147"/>
      <c r="AK91" s="147"/>
      <c r="AL91" s="147"/>
      <c r="AM91" s="147"/>
      <c r="AN91" s="152" t="s">
        <v>146</v>
      </c>
      <c r="AO91" s="152"/>
      <c r="AP91" s="273" t="e">
        <f>SUM(AK86)</f>
        <v>#REF!</v>
      </c>
      <c r="AQ91" s="576" t="e">
        <f>SUM(AP91*0.12)</f>
        <v>#REF!</v>
      </c>
      <c r="AR91" s="576"/>
      <c r="AS91" s="147"/>
      <c r="AT91" s="147"/>
      <c r="AU91" s="147"/>
    </row>
    <row r="92" spans="6:47" ht="18.899999999999999" customHeight="1" thickBot="1" x14ac:dyDescent="0.45">
      <c r="F92" s="389" t="s">
        <v>65</v>
      </c>
      <c r="G92" s="570">
        <v>0</v>
      </c>
      <c r="H92" s="571"/>
      <c r="I92" s="572"/>
      <c r="J92" s="145" t="s">
        <v>140</v>
      </c>
      <c r="K92" s="144"/>
      <c r="L92" s="556" t="s">
        <v>126</v>
      </c>
      <c r="M92" s="556"/>
      <c r="N92" s="556"/>
      <c r="O92" s="381" t="e">
        <f>SUM(G90:G91)</f>
        <v>#REF!</v>
      </c>
      <c r="P92" s="145"/>
      <c r="Q92" s="145"/>
      <c r="R92" s="556" t="s">
        <v>25</v>
      </c>
      <c r="S92" s="556"/>
      <c r="T92" s="556"/>
      <c r="U92" s="556"/>
      <c r="V92" s="556"/>
      <c r="W92" s="272" t="e">
        <f>SUM(Q86)</f>
        <v>#REF!</v>
      </c>
      <c r="X92" s="575" t="e">
        <f>SUM(W92*0.015)</f>
        <v>#REF!</v>
      </c>
      <c r="Y92" s="575"/>
      <c r="Z92" s="145"/>
      <c r="AA92" s="144"/>
      <c r="AB92" s="145"/>
      <c r="AC92" s="152" t="s">
        <v>42</v>
      </c>
      <c r="AD92" s="152"/>
      <c r="AE92" s="273" t="e">
        <f>SUM(AC86)</f>
        <v>#REF!</v>
      </c>
      <c r="AF92" s="576" t="e">
        <f>SUM(AE92*0.06)</f>
        <v>#REF!</v>
      </c>
      <c r="AG92" s="576"/>
      <c r="AH92" s="150"/>
      <c r="AI92" s="150"/>
      <c r="AJ92" s="147"/>
      <c r="AK92" s="145"/>
      <c r="AL92" s="145"/>
      <c r="AM92" s="145"/>
      <c r="AN92" s="152" t="s">
        <v>147</v>
      </c>
      <c r="AO92" s="152"/>
      <c r="AP92" s="273">
        <f>SUM(AO86)</f>
        <v>0</v>
      </c>
      <c r="AQ92" s="576">
        <f>SUM(AP92*0.09)</f>
        <v>0</v>
      </c>
      <c r="AR92" s="576"/>
      <c r="AS92" s="146"/>
      <c r="AT92" s="146"/>
      <c r="AU92" s="146"/>
    </row>
    <row r="93" spans="6:47" ht="18.899999999999999" customHeight="1" thickBot="1" x14ac:dyDescent="0.45">
      <c r="F93" s="380" t="s">
        <v>26</v>
      </c>
      <c r="G93" s="567" t="e">
        <f>SUM(G89:I92)</f>
        <v>#REF!</v>
      </c>
      <c r="H93" s="568"/>
      <c r="I93" s="569"/>
      <c r="J93" s="145"/>
      <c r="K93" s="144"/>
      <c r="L93" s="145"/>
      <c r="M93" s="145"/>
      <c r="N93" s="145"/>
      <c r="O93" s="144"/>
      <c r="P93" s="145"/>
      <c r="Q93" s="145"/>
      <c r="R93" s="556" t="s">
        <v>39</v>
      </c>
      <c r="S93" s="556"/>
      <c r="T93" s="556"/>
      <c r="U93" s="556"/>
      <c r="V93" s="556"/>
      <c r="W93" s="273" t="e">
        <f>SUM(U86)</f>
        <v>#REF!</v>
      </c>
      <c r="X93" s="577" t="e">
        <f>SUM(W93*0.03)</f>
        <v>#REF!</v>
      </c>
      <c r="Y93" s="577"/>
      <c r="Z93" s="145"/>
      <c r="AA93" s="144"/>
      <c r="AB93" s="145"/>
      <c r="AC93" s="152" t="s">
        <v>145</v>
      </c>
      <c r="AD93" s="152"/>
      <c r="AE93" s="273" t="e">
        <f>SUM(AG86)</f>
        <v>#REF!</v>
      </c>
      <c r="AF93" s="576" t="e">
        <f>SUM(AE93*0.15)</f>
        <v>#REF!</v>
      </c>
      <c r="AG93" s="576"/>
      <c r="AH93" s="150"/>
      <c r="AI93" s="150"/>
      <c r="AJ93" s="147"/>
      <c r="AK93" s="145"/>
      <c r="AL93" s="145"/>
      <c r="AM93" s="145"/>
      <c r="AN93" s="152" t="s">
        <v>148</v>
      </c>
      <c r="AO93" s="152"/>
      <c r="AP93" s="273" t="e">
        <f>SUM(AS86)</f>
        <v>#REF!</v>
      </c>
      <c r="AQ93" s="576" t="e">
        <f>SUM(AP93*0.18)</f>
        <v>#REF!</v>
      </c>
      <c r="AR93" s="576"/>
      <c r="AS93" s="146"/>
      <c r="AT93" s="146"/>
      <c r="AU93" s="146"/>
    </row>
    <row r="95" spans="6:47" ht="21.75" customHeight="1" x14ac:dyDescent="0.35"/>
  </sheetData>
  <mergeCells count="32">
    <mergeCell ref="AQ93:AR93"/>
    <mergeCell ref="X93:Y93"/>
    <mergeCell ref="AF91:AG91"/>
    <mergeCell ref="AF92:AG92"/>
    <mergeCell ref="AF93:AG93"/>
    <mergeCell ref="G1:AU1"/>
    <mergeCell ref="X90:Y90"/>
    <mergeCell ref="X91:Y91"/>
    <mergeCell ref="X92:Y92"/>
    <mergeCell ref="AQ91:AR91"/>
    <mergeCell ref="AQ92:AR92"/>
    <mergeCell ref="AI2:AL2"/>
    <mergeCell ref="AM2:AP2"/>
    <mergeCell ref="AQ2:AT2"/>
    <mergeCell ref="AE2:AH2"/>
    <mergeCell ref="W2:Z2"/>
    <mergeCell ref="AA2:AD2"/>
    <mergeCell ref="R93:V93"/>
    <mergeCell ref="G2:J2"/>
    <mergeCell ref="K2:N2"/>
    <mergeCell ref="L91:N91"/>
    <mergeCell ref="L92:N92"/>
    <mergeCell ref="R90:V90"/>
    <mergeCell ref="R91:V91"/>
    <mergeCell ref="R92:V92"/>
    <mergeCell ref="O2:R2"/>
    <mergeCell ref="S2:V2"/>
    <mergeCell ref="G89:I89"/>
    <mergeCell ref="G90:I90"/>
    <mergeCell ref="G91:I91"/>
    <mergeCell ref="G93:I93"/>
    <mergeCell ref="G92:I92"/>
  </mergeCells>
  <phoneticPr fontId="0" type="noConversion"/>
  <conditionalFormatting sqref="G4:AU84">
    <cfRule type="cellIs" dxfId="6" priority="1" operator="equal">
      <formula>0</formula>
    </cfRule>
  </conditionalFormatting>
  <conditionalFormatting sqref="G4:AU85">
    <cfRule type="cellIs" dxfId="5" priority="2" operator="equal">
      <formula>0</formula>
    </cfRule>
  </conditionalFormatting>
  <conditionalFormatting sqref="H85:I88 Y85:Y89 AG85:AR90 G85:G93 J85:X93 Z85:AF93 AS85:AU93 AH91:AQ93">
    <cfRule type="cellIs" dxfId="4" priority="6" operator="equal">
      <formula>0</formula>
    </cfRule>
  </conditionalFormatting>
  <conditionalFormatting sqref="P4:P5">
    <cfRule type="expression" dxfId="3" priority="7">
      <formula>0</formula>
    </cfRule>
  </conditionalFormatting>
  <pageMargins left="0.19685039370078741" right="0.15748031496062992" top="0.19685039370078741" bottom="0.19685039370078741" header="0.19685039370078741" footer="0.19685039370078741"/>
  <pageSetup paperSize="9" scale="42" orientation="portrait" r:id="rId1"/>
  <headerFooter alignWithMargins="0">
    <oddFooter>&amp;CPage &amp;P&amp;R&amp;D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3"/>
  <dimension ref="A1:AM108"/>
  <sheetViews>
    <sheetView zoomScale="85" zoomScaleNormal="85" workbookViewId="0">
      <pane xSplit="5" ySplit="4" topLeftCell="K5" activePane="bottomRight" state="frozenSplit"/>
      <selection activeCell="G42" sqref="G42"/>
      <selection pane="topRight" activeCell="G42" sqref="G42"/>
      <selection pane="bottomLeft" activeCell="G42" sqref="G42"/>
      <selection pane="bottomRight" activeCell="E1" sqref="E1:AH1"/>
    </sheetView>
  </sheetViews>
  <sheetFormatPr baseColWidth="10" defaultColWidth="11.33203125" defaultRowHeight="20.100000000000001" customHeight="1" x14ac:dyDescent="0.25"/>
  <cols>
    <col min="1" max="1" width="2.6640625" style="229" customWidth="1"/>
    <col min="2" max="2" width="3.5546875" style="229" customWidth="1"/>
    <col min="3" max="3" width="3" style="229" customWidth="1"/>
    <col min="4" max="4" width="11.33203125" style="229" hidden="1" customWidth="1"/>
    <col min="5" max="5" width="13.88671875" style="238" customWidth="1"/>
    <col min="6" max="6" width="9" style="230" customWidth="1"/>
    <col min="7" max="7" width="12.33203125" style="230" customWidth="1"/>
    <col min="8" max="8" width="10.5546875" style="230" customWidth="1"/>
    <col min="9" max="9" width="12.44140625" style="230" customWidth="1"/>
    <col min="10" max="12" width="8.6640625" style="230" customWidth="1"/>
    <col min="13" max="14" width="8.6640625" style="229" customWidth="1"/>
    <col min="15" max="15" width="9.6640625" style="229" customWidth="1"/>
    <col min="16" max="16" width="3.44140625" style="229" customWidth="1"/>
    <col min="17" max="17" width="20.33203125" style="229" customWidth="1"/>
    <col min="18" max="18" width="14.88671875" style="229" customWidth="1"/>
    <col min="19" max="19" width="17.6640625" style="229" customWidth="1"/>
    <col min="20" max="20" width="15.109375" style="229" customWidth="1"/>
    <col min="21" max="21" width="12.44140625" style="229" customWidth="1"/>
    <col min="22" max="22" width="11.44140625" style="229" customWidth="1"/>
    <col min="23" max="23" width="8.6640625" style="229" customWidth="1"/>
    <col min="24" max="24" width="11.5546875" style="229" customWidth="1"/>
    <col min="25" max="28" width="8.6640625" style="229" customWidth="1"/>
    <col min="29" max="29" width="10.5546875" style="229" customWidth="1"/>
    <col min="30" max="30" width="3.33203125" style="229" customWidth="1"/>
    <col min="31" max="31" width="19.5546875" style="229" customWidth="1"/>
    <col min="32" max="32" width="11.33203125" style="229" customWidth="1"/>
    <col min="33" max="33" width="11.109375" style="229" customWidth="1"/>
    <col min="34" max="34" width="9.44140625" style="229" customWidth="1"/>
    <col min="35" max="35" width="4.109375" style="229" customWidth="1"/>
    <col min="36" max="16384" width="11.33203125" style="229"/>
  </cols>
  <sheetData>
    <row r="1" spans="5:34" ht="35.25" customHeight="1" x14ac:dyDescent="0.25">
      <c r="E1" s="592" t="str">
        <f>"STOCK CHAI BOUTEILLES CB AU "&amp; Accueil!F15&amp; " "&amp; Accueil!E15 &amp; " 2025"</f>
        <v>STOCK CHAI BOUTEILLES CB AU 31 Mars 2025</v>
      </c>
      <c r="F1" s="592"/>
      <c r="G1" s="592"/>
      <c r="H1" s="592"/>
      <c r="I1" s="592"/>
      <c r="J1" s="592"/>
      <c r="K1" s="592"/>
      <c r="L1" s="592"/>
      <c r="M1" s="592"/>
      <c r="N1" s="592"/>
      <c r="O1" s="592"/>
      <c r="P1" s="592"/>
      <c r="Q1" s="592"/>
      <c r="R1" s="592"/>
      <c r="S1" s="592"/>
      <c r="T1" s="592"/>
      <c r="U1" s="592"/>
      <c r="V1" s="592"/>
      <c r="W1" s="592"/>
      <c r="X1" s="592"/>
      <c r="Y1" s="592"/>
      <c r="Z1" s="592"/>
      <c r="AA1" s="592"/>
      <c r="AB1" s="592"/>
      <c r="AC1" s="592"/>
      <c r="AD1" s="592"/>
      <c r="AE1" s="592"/>
      <c r="AF1" s="592"/>
      <c r="AG1" s="592"/>
      <c r="AH1" s="592"/>
    </row>
    <row r="2" spans="5:34" ht="14.25" customHeight="1" thickBot="1" x14ac:dyDescent="0.3">
      <c r="E2" s="593"/>
      <c r="F2" s="594"/>
      <c r="G2" s="594"/>
      <c r="H2" s="594"/>
      <c r="I2" s="594"/>
      <c r="J2" s="594"/>
      <c r="K2" s="594"/>
      <c r="L2" s="594"/>
      <c r="M2" s="594"/>
      <c r="N2" s="594"/>
      <c r="O2" s="594"/>
      <c r="P2" s="594"/>
      <c r="Q2" s="594"/>
      <c r="R2" s="594"/>
      <c r="S2" s="594"/>
      <c r="T2" s="594"/>
      <c r="U2" s="594"/>
      <c r="V2" s="594"/>
      <c r="W2" s="594"/>
      <c r="X2" s="594"/>
      <c r="Y2" s="594"/>
      <c r="Z2" s="594"/>
      <c r="AA2" s="594"/>
      <c r="AB2" s="594"/>
      <c r="AC2" s="594"/>
      <c r="AD2" s="594"/>
      <c r="AE2" s="594"/>
      <c r="AF2" s="594"/>
      <c r="AG2" s="594"/>
      <c r="AH2" s="594"/>
    </row>
    <row r="3" spans="5:34" ht="30" customHeight="1" thickBot="1" x14ac:dyDescent="0.3">
      <c r="E3" s="595" t="s">
        <v>241</v>
      </c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96"/>
      <c r="AC3" s="597"/>
      <c r="AD3" s="12"/>
      <c r="AE3" s="598" t="s">
        <v>158</v>
      </c>
      <c r="AF3" s="599"/>
      <c r="AG3" s="599"/>
      <c r="AH3" s="600"/>
    </row>
    <row r="4" spans="5:34" s="230" customFormat="1" ht="27" customHeight="1" thickBot="1" x14ac:dyDescent="0.3">
      <c r="E4" s="317" t="s">
        <v>16</v>
      </c>
      <c r="F4" s="318" t="s">
        <v>72</v>
      </c>
      <c r="G4" s="318" t="s">
        <v>73</v>
      </c>
      <c r="H4" s="318" t="s">
        <v>94</v>
      </c>
      <c r="I4" s="318" t="s">
        <v>74</v>
      </c>
      <c r="J4" s="318" t="s">
        <v>91</v>
      </c>
      <c r="K4" s="319" t="s">
        <v>75</v>
      </c>
      <c r="L4" s="318" t="s">
        <v>92</v>
      </c>
      <c r="M4" s="359" t="s">
        <v>76</v>
      </c>
      <c r="N4" s="360" t="s">
        <v>138</v>
      </c>
      <c r="O4" s="320" t="s">
        <v>93</v>
      </c>
      <c r="P4" s="154"/>
      <c r="Q4" s="321" t="s">
        <v>16</v>
      </c>
      <c r="R4" s="318" t="s">
        <v>72</v>
      </c>
      <c r="S4" s="318" t="s">
        <v>73</v>
      </c>
      <c r="T4" s="318" t="s">
        <v>94</v>
      </c>
      <c r="U4" s="318" t="s">
        <v>74</v>
      </c>
      <c r="V4" s="318" t="s">
        <v>91</v>
      </c>
      <c r="W4" s="319" t="s">
        <v>75</v>
      </c>
      <c r="X4" s="318" t="s">
        <v>92</v>
      </c>
      <c r="Y4" s="322" t="s">
        <v>153</v>
      </c>
      <c r="Z4" s="323" t="s">
        <v>138</v>
      </c>
      <c r="AA4" s="323" t="s">
        <v>132</v>
      </c>
      <c r="AB4" s="323" t="s">
        <v>139</v>
      </c>
      <c r="AC4" s="324" t="s">
        <v>93</v>
      </c>
      <c r="AD4" s="16"/>
      <c r="AE4" s="155" t="s">
        <v>16</v>
      </c>
      <c r="AF4" s="153" t="s">
        <v>73</v>
      </c>
      <c r="AG4" s="153" t="s">
        <v>94</v>
      </c>
      <c r="AH4" s="156" t="s">
        <v>93</v>
      </c>
    </row>
    <row r="5" spans="5:34" s="230" customFormat="1" ht="27" customHeight="1" thickBot="1" x14ac:dyDescent="0.3">
      <c r="E5" s="283">
        <v>1953</v>
      </c>
      <c r="F5" s="293"/>
      <c r="G5" s="158" t="e">
        <f>#REF!</f>
        <v>#REF!</v>
      </c>
      <c r="H5" s="293"/>
      <c r="I5" s="293"/>
      <c r="J5" s="293"/>
      <c r="K5" s="300"/>
      <c r="L5" s="293"/>
      <c r="M5" s="293"/>
      <c r="N5" s="361"/>
      <c r="O5" s="159" t="e">
        <f t="shared" ref="O5:O19" si="0">(F5*0.00375+G5*0.0075+I5*0.015+J5*0.03+K5*0.05+L5*0.06+M5*0.15)</f>
        <v>#REF!</v>
      </c>
      <c r="P5" s="154"/>
      <c r="Q5" s="161">
        <v>2001</v>
      </c>
      <c r="R5" s="354" t="e">
        <f>#REF!</f>
        <v>#REF!</v>
      </c>
      <c r="S5" s="354" t="e">
        <f>#REF!</f>
        <v>#REF!</v>
      </c>
      <c r="T5" s="357" t="e">
        <f>S5-S6</f>
        <v>#REF!</v>
      </c>
      <c r="U5" s="354" t="e">
        <f>#REF!</f>
        <v>#REF!</v>
      </c>
      <c r="V5" s="354" t="e">
        <f>#REF!</f>
        <v>#REF!</v>
      </c>
      <c r="W5" s="302"/>
      <c r="X5" s="354" t="e">
        <f>#REF!</f>
        <v>#REF!</v>
      </c>
      <c r="Y5" s="302"/>
      <c r="Z5" s="308"/>
      <c r="AA5" s="314"/>
      <c r="AB5" s="314"/>
      <c r="AC5" s="162" t="e">
        <f>(R5*0.00375+S5*0.0075+U5*0.015+V5*0.03+W5*0.05+X5*0.06+Y5*0.15)</f>
        <v>#REF!</v>
      </c>
      <c r="AD5" s="16"/>
      <c r="AE5" s="161" t="s">
        <v>33</v>
      </c>
      <c r="AF5" s="354" t="e">
        <f>#REF!</f>
        <v>#REF!</v>
      </c>
      <c r="AG5" s="357" t="e">
        <f>AF5-AF6</f>
        <v>#REF!</v>
      </c>
      <c r="AH5" s="159" t="e">
        <f>(AF5*0.0075)</f>
        <v>#REF!</v>
      </c>
    </row>
    <row r="6" spans="5:34" ht="25.2" customHeight="1" thickBot="1" x14ac:dyDescent="0.3">
      <c r="E6" s="157">
        <v>1957</v>
      </c>
      <c r="F6" s="294"/>
      <c r="G6" s="163" t="e">
        <f>#REF!</f>
        <v>#REF!</v>
      </c>
      <c r="H6" s="294"/>
      <c r="I6" s="294"/>
      <c r="J6" s="294"/>
      <c r="K6" s="294"/>
      <c r="L6" s="294"/>
      <c r="M6" s="294"/>
      <c r="N6" s="362"/>
      <c r="O6" s="159" t="e">
        <f t="shared" si="0"/>
        <v>#REF!</v>
      </c>
      <c r="P6" s="160"/>
      <c r="Q6" s="190" t="s">
        <v>79</v>
      </c>
      <c r="R6" s="355" t="e">
        <f>#REF!</f>
        <v>#REF!</v>
      </c>
      <c r="S6" s="355" t="e">
        <f>#REF!</f>
        <v>#REF!</v>
      </c>
      <c r="T6" s="358"/>
      <c r="U6" s="355" t="e">
        <f>#REF!</f>
        <v>#REF!</v>
      </c>
      <c r="V6" s="304"/>
      <c r="W6" s="304"/>
      <c r="X6" s="304"/>
      <c r="Y6" s="311"/>
      <c r="Z6" s="306"/>
      <c r="AA6" s="315"/>
      <c r="AB6" s="315"/>
      <c r="AC6" s="285"/>
      <c r="AD6" s="12"/>
      <c r="AE6" s="174" t="s">
        <v>85</v>
      </c>
      <c r="AF6" s="175" t="e">
        <f>#REF!</f>
        <v>#REF!</v>
      </c>
      <c r="AG6" s="358"/>
      <c r="AH6" s="285"/>
    </row>
    <row r="7" spans="5:34" ht="25.2" customHeight="1" thickBot="1" x14ac:dyDescent="0.3">
      <c r="E7" s="157">
        <v>1960</v>
      </c>
      <c r="F7" s="294"/>
      <c r="G7" s="163" t="e">
        <f>#REF!</f>
        <v>#REF!</v>
      </c>
      <c r="H7" s="296"/>
      <c r="I7" s="294"/>
      <c r="J7" s="294"/>
      <c r="K7" s="294"/>
      <c r="L7" s="294"/>
      <c r="M7" s="294"/>
      <c r="N7" s="362"/>
      <c r="O7" s="159" t="e">
        <f t="shared" si="0"/>
        <v>#REF!</v>
      </c>
      <c r="P7" s="160"/>
      <c r="Q7" s="161">
        <v>2002</v>
      </c>
      <c r="R7" s="354" t="e">
        <f>#REF!</f>
        <v>#REF!</v>
      </c>
      <c r="S7" s="354" t="e">
        <f>#REF!</f>
        <v>#REF!</v>
      </c>
      <c r="T7" s="357" t="e">
        <f>S7-S8</f>
        <v>#REF!</v>
      </c>
      <c r="U7" s="309"/>
      <c r="V7" s="354" t="e">
        <f>#REF!</f>
        <v>#REF!</v>
      </c>
      <c r="W7" s="302"/>
      <c r="X7" s="354" t="e">
        <f>#REF!</f>
        <v>#REF!</v>
      </c>
      <c r="Y7" s="302"/>
      <c r="Z7" s="309"/>
      <c r="AA7" s="309"/>
      <c r="AB7" s="309"/>
      <c r="AC7" s="162" t="e">
        <f>(R7*0.00375+S7*0.0075+U7*0.015+V7*0.03+W7*0.05+X7*0.06+Y7*0.15)</f>
        <v>#REF!</v>
      </c>
      <c r="AD7" s="12"/>
      <c r="AE7" s="161" t="s">
        <v>40</v>
      </c>
      <c r="AF7" s="354" t="e">
        <f>+#REF!</f>
        <v>#REF!</v>
      </c>
      <c r="AG7" s="357" t="e">
        <f>AF7-AF8</f>
        <v>#REF!</v>
      </c>
      <c r="AH7" s="159" t="e">
        <f>(AF7*0.0075)</f>
        <v>#REF!</v>
      </c>
    </row>
    <row r="8" spans="5:34" ht="25.2" customHeight="1" thickBot="1" x14ac:dyDescent="0.3">
      <c r="E8" s="155">
        <v>1961</v>
      </c>
      <c r="F8" s="294"/>
      <c r="G8" s="294"/>
      <c r="H8" s="294"/>
      <c r="I8" s="163" t="e">
        <f>#REF!</f>
        <v>#REF!</v>
      </c>
      <c r="J8" s="294"/>
      <c r="K8" s="294"/>
      <c r="L8" s="294"/>
      <c r="M8" s="294"/>
      <c r="N8" s="362"/>
      <c r="O8" s="159" t="e">
        <f t="shared" si="0"/>
        <v>#REF!</v>
      </c>
      <c r="P8" s="160"/>
      <c r="Q8" s="164" t="s">
        <v>80</v>
      </c>
      <c r="R8" s="310"/>
      <c r="S8" s="165" t="e">
        <f>#REF!</f>
        <v>#REF!</v>
      </c>
      <c r="T8" s="358"/>
      <c r="U8" s="307"/>
      <c r="V8" s="304"/>
      <c r="W8" s="304"/>
      <c r="X8" s="304"/>
      <c r="Y8" s="304"/>
      <c r="Z8" s="307"/>
      <c r="AA8" s="307"/>
      <c r="AB8" s="307"/>
      <c r="AC8" s="167"/>
      <c r="AD8" s="12"/>
      <c r="AE8" s="174" t="s">
        <v>86</v>
      </c>
      <c r="AF8" s="175" t="e">
        <f>+#REF!</f>
        <v>#REF!</v>
      </c>
      <c r="AG8" s="358"/>
      <c r="AH8" s="285"/>
    </row>
    <row r="9" spans="5:34" ht="25.2" customHeight="1" thickBot="1" x14ac:dyDescent="0.3">
      <c r="E9" s="157">
        <v>1962</v>
      </c>
      <c r="F9" s="294"/>
      <c r="G9" s="163" t="e">
        <f>#REF!</f>
        <v>#REF!</v>
      </c>
      <c r="H9" s="296"/>
      <c r="I9" s="163" t="e">
        <f>#REF!</f>
        <v>#REF!</v>
      </c>
      <c r="J9" s="294"/>
      <c r="K9" s="294"/>
      <c r="L9" s="294"/>
      <c r="M9" s="294"/>
      <c r="N9" s="362"/>
      <c r="O9" s="159" t="e">
        <f t="shared" si="0"/>
        <v>#REF!</v>
      </c>
      <c r="P9" s="160"/>
      <c r="Q9" s="161">
        <v>2003</v>
      </c>
      <c r="R9" s="354" t="e">
        <f>+#REF!</f>
        <v>#REF!</v>
      </c>
      <c r="S9" s="354" t="e">
        <f>#REF!</f>
        <v>#REF!</v>
      </c>
      <c r="T9" s="357" t="e">
        <f>S9-S10</f>
        <v>#REF!</v>
      </c>
      <c r="U9" s="354" t="e">
        <f>#REF!</f>
        <v>#REF!</v>
      </c>
      <c r="V9" s="354" t="e">
        <f>#REF!</f>
        <v>#REF!</v>
      </c>
      <c r="W9" s="302"/>
      <c r="X9" s="354" t="e">
        <f>#REF!</f>
        <v>#REF!</v>
      </c>
      <c r="Y9" s="302"/>
      <c r="Z9" s="309"/>
      <c r="AA9" s="309"/>
      <c r="AB9" s="309"/>
      <c r="AC9" s="162" t="e">
        <f>(R9*0.00375+S9*0.0075+U9*0.015+V9*0.03+W9*0.05+X9*0.06+Y9*0.15)</f>
        <v>#REF!</v>
      </c>
      <c r="AD9" s="12"/>
      <c r="AE9" s="161" t="s">
        <v>59</v>
      </c>
      <c r="AF9" s="178" t="e">
        <f>#REF!</f>
        <v>#REF!</v>
      </c>
      <c r="AG9" s="357" t="e">
        <f>AF9-AF10</f>
        <v>#REF!</v>
      </c>
      <c r="AH9" s="159" t="e">
        <f>(AF9*0.0075)</f>
        <v>#REF!</v>
      </c>
    </row>
    <row r="10" spans="5:34" ht="25.2" customHeight="1" thickBot="1" x14ac:dyDescent="0.3">
      <c r="E10" s="157">
        <v>1963</v>
      </c>
      <c r="F10" s="294"/>
      <c r="G10" s="296"/>
      <c r="H10" s="296"/>
      <c r="I10" s="163" t="e">
        <f>#REF!</f>
        <v>#REF!</v>
      </c>
      <c r="J10" s="294"/>
      <c r="K10" s="294"/>
      <c r="L10" s="294"/>
      <c r="M10" s="294"/>
      <c r="N10" s="362"/>
      <c r="O10" s="159" t="e">
        <f t="shared" si="0"/>
        <v>#REF!</v>
      </c>
      <c r="P10" s="160"/>
      <c r="Q10" s="164" t="s">
        <v>81</v>
      </c>
      <c r="R10" s="304"/>
      <c r="S10" s="165" t="e">
        <f>#REF!</f>
        <v>#REF!</v>
      </c>
      <c r="T10" s="358"/>
      <c r="U10" s="165" t="e">
        <f>#REF!</f>
        <v>#REF!</v>
      </c>
      <c r="V10" s="304"/>
      <c r="W10" s="304"/>
      <c r="X10" s="304"/>
      <c r="Y10" s="304"/>
      <c r="Z10" s="307"/>
      <c r="AA10" s="307"/>
      <c r="AB10" s="307"/>
      <c r="AC10" s="167"/>
      <c r="AD10" s="12"/>
      <c r="AE10" s="174" t="s">
        <v>87</v>
      </c>
      <c r="AF10" s="175" t="e">
        <f>+#REF!</f>
        <v>#REF!</v>
      </c>
      <c r="AG10" s="358"/>
      <c r="AH10" s="167"/>
    </row>
    <row r="11" spans="5:34" ht="25.2" customHeight="1" thickBot="1" x14ac:dyDescent="0.3">
      <c r="E11" s="168">
        <v>1964</v>
      </c>
      <c r="F11" s="294"/>
      <c r="G11" s="163" t="e">
        <f>#REF!</f>
        <v>#REF!</v>
      </c>
      <c r="H11" s="297"/>
      <c r="I11" s="169" t="e">
        <f>#REF!</f>
        <v>#REF!</v>
      </c>
      <c r="J11" s="294"/>
      <c r="K11" s="294"/>
      <c r="L11" s="294"/>
      <c r="M11" s="294"/>
      <c r="N11" s="362"/>
      <c r="O11" s="159" t="e">
        <f t="shared" si="0"/>
        <v>#REF!</v>
      </c>
      <c r="P11" s="160"/>
      <c r="Q11" s="161">
        <v>2004</v>
      </c>
      <c r="R11" s="354" t="e">
        <f>#REF!</f>
        <v>#REF!</v>
      </c>
      <c r="S11" s="354" t="e">
        <f>#REF!</f>
        <v>#REF!</v>
      </c>
      <c r="T11" s="357" t="e">
        <f>S11-S12</f>
        <v>#REF!</v>
      </c>
      <c r="U11" s="354" t="e">
        <f>#REF!</f>
        <v>#REF!</v>
      </c>
      <c r="V11" s="354" t="e">
        <f>#REF!</f>
        <v>#REF!</v>
      </c>
      <c r="W11" s="302"/>
      <c r="X11" s="354" t="e">
        <f>#REF!</f>
        <v>#REF!</v>
      </c>
      <c r="Y11" s="302"/>
      <c r="Z11" s="309"/>
      <c r="AA11" s="309"/>
      <c r="AB11" s="309"/>
      <c r="AC11" s="162" t="e">
        <f>(R11*0.00375+S11*0.0075+U11*0.015+V11*0.03+W11*0.05+X11*0.06+Y11*0.15)</f>
        <v>#REF!</v>
      </c>
      <c r="AD11" s="12"/>
      <c r="AE11" s="161" t="s">
        <v>64</v>
      </c>
      <c r="AF11" s="354" t="e">
        <f>#REF!</f>
        <v>#REF!</v>
      </c>
      <c r="AG11" s="357" t="e">
        <f>AF11-AF12</f>
        <v>#REF!</v>
      </c>
      <c r="AH11" s="159" t="e">
        <f>(AF11*0.0075)</f>
        <v>#REF!</v>
      </c>
    </row>
    <row r="12" spans="5:34" ht="25.2" customHeight="1" thickBot="1" x14ac:dyDescent="0.3">
      <c r="E12" s="170">
        <v>1966</v>
      </c>
      <c r="F12" s="294"/>
      <c r="G12" s="163" t="e">
        <f>#REF!</f>
        <v>#REF!</v>
      </c>
      <c r="H12" s="296"/>
      <c r="I12" s="294"/>
      <c r="J12" s="294"/>
      <c r="K12" s="294"/>
      <c r="L12" s="294"/>
      <c r="M12" s="294"/>
      <c r="N12" s="362"/>
      <c r="O12" s="159" t="e">
        <f t="shared" si="0"/>
        <v>#REF!</v>
      </c>
      <c r="P12" s="160"/>
      <c r="Q12" s="164" t="s">
        <v>82</v>
      </c>
      <c r="R12" s="304"/>
      <c r="S12" s="165" t="e">
        <f>#REF!</f>
        <v>#REF!</v>
      </c>
      <c r="T12" s="358"/>
      <c r="U12" s="166"/>
      <c r="V12" s="304"/>
      <c r="W12" s="304"/>
      <c r="X12" s="304"/>
      <c r="Y12" s="304"/>
      <c r="Z12" s="307"/>
      <c r="AA12" s="307"/>
      <c r="AB12" s="307"/>
      <c r="AC12" s="167"/>
      <c r="AD12" s="12"/>
      <c r="AE12" s="174" t="s">
        <v>88</v>
      </c>
      <c r="AF12" s="175" t="e">
        <f>+#REF!</f>
        <v>#REF!</v>
      </c>
      <c r="AG12" s="358"/>
      <c r="AH12" s="167"/>
    </row>
    <row r="13" spans="5:34" ht="25.2" customHeight="1" thickBot="1" x14ac:dyDescent="0.3">
      <c r="E13" s="170">
        <v>1967</v>
      </c>
      <c r="F13" s="294"/>
      <c r="G13" s="163" t="e">
        <f>#REF!</f>
        <v>#REF!</v>
      </c>
      <c r="H13" s="296"/>
      <c r="I13" s="163" t="e">
        <f>#REF!</f>
        <v>#REF!</v>
      </c>
      <c r="J13" s="294"/>
      <c r="K13" s="294"/>
      <c r="L13" s="294"/>
      <c r="M13" s="294"/>
      <c r="N13" s="362"/>
      <c r="O13" s="159" t="e">
        <f t="shared" si="0"/>
        <v>#REF!</v>
      </c>
      <c r="P13" s="160"/>
      <c r="Q13" s="161">
        <v>2005</v>
      </c>
      <c r="R13" s="354" t="e">
        <f>#REF!</f>
        <v>#REF!</v>
      </c>
      <c r="S13" s="354" t="e">
        <f>#REF!</f>
        <v>#REF!</v>
      </c>
      <c r="T13" s="357" t="e">
        <f>S13-S14</f>
        <v>#REF!</v>
      </c>
      <c r="U13" s="354" t="e">
        <f>#REF!</f>
        <v>#REF!</v>
      </c>
      <c r="V13" s="354" t="e">
        <f>#REF!</f>
        <v>#REF!</v>
      </c>
      <c r="W13" s="302"/>
      <c r="X13" s="354" t="e">
        <f>#REF!</f>
        <v>#REF!</v>
      </c>
      <c r="Y13" s="302"/>
      <c r="Z13" s="309"/>
      <c r="AA13" s="309"/>
      <c r="AB13" s="309"/>
      <c r="AC13" s="162" t="e">
        <f>(R13*0.00375+S13*0.0075+U13*0.015+V13*0.03+W13*0.05+X13*0.06+Y13*0.15)</f>
        <v>#REF!</v>
      </c>
      <c r="AD13" s="12"/>
      <c r="AE13" s="161" t="s">
        <v>67</v>
      </c>
      <c r="AF13" s="354" t="e">
        <f>#REF!</f>
        <v>#REF!</v>
      </c>
      <c r="AG13" s="357" t="e">
        <f>AF13-AF14</f>
        <v>#REF!</v>
      </c>
      <c r="AH13" s="159" t="e">
        <f>(AF13*0.0075)</f>
        <v>#REF!</v>
      </c>
    </row>
    <row r="14" spans="5:34" ht="25.2" customHeight="1" thickBot="1" x14ac:dyDescent="0.3">
      <c r="E14" s="170">
        <v>1968</v>
      </c>
      <c r="F14" s="294"/>
      <c r="G14" s="163" t="e">
        <f>#REF!</f>
        <v>#REF!</v>
      </c>
      <c r="H14" s="296"/>
      <c r="I14" s="294"/>
      <c r="J14" s="294"/>
      <c r="K14" s="294"/>
      <c r="L14" s="294"/>
      <c r="M14" s="294"/>
      <c r="N14" s="362"/>
      <c r="O14" s="159" t="e">
        <f t="shared" si="0"/>
        <v>#REF!</v>
      </c>
      <c r="P14" s="160"/>
      <c r="Q14" s="164" t="s">
        <v>83</v>
      </c>
      <c r="R14" s="304"/>
      <c r="S14" s="165" t="e">
        <f>#REF!</f>
        <v>#REF!</v>
      </c>
      <c r="T14" s="358"/>
      <c r="U14" s="165" t="e">
        <f>#REF!</f>
        <v>#REF!</v>
      </c>
      <c r="V14" s="304"/>
      <c r="W14" s="304"/>
      <c r="X14" s="304"/>
      <c r="Y14" s="304"/>
      <c r="Z14" s="307"/>
      <c r="AA14" s="307"/>
      <c r="AB14" s="307"/>
      <c r="AC14" s="167"/>
      <c r="AD14" s="12"/>
      <c r="AE14" s="174" t="s">
        <v>89</v>
      </c>
      <c r="AF14" s="175" t="e">
        <f>+#REF!</f>
        <v>#REF!</v>
      </c>
      <c r="AG14" s="358"/>
      <c r="AH14" s="167"/>
    </row>
    <row r="15" spans="5:34" ht="25.2" customHeight="1" thickBot="1" x14ac:dyDescent="0.3">
      <c r="E15" s="170">
        <v>1969</v>
      </c>
      <c r="F15" s="294"/>
      <c r="G15" s="163" t="e">
        <f>#REF!</f>
        <v>#REF!</v>
      </c>
      <c r="H15" s="296"/>
      <c r="I15" s="296"/>
      <c r="J15" s="294"/>
      <c r="K15" s="294"/>
      <c r="L15" s="294"/>
      <c r="M15" s="294"/>
      <c r="N15" s="362"/>
      <c r="O15" s="159" t="e">
        <f t="shared" si="0"/>
        <v>#REF!</v>
      </c>
      <c r="P15" s="160"/>
      <c r="Q15" s="161">
        <v>2006</v>
      </c>
      <c r="R15" s="354" t="e">
        <f>#REF!</f>
        <v>#REF!</v>
      </c>
      <c r="S15" s="354" t="e">
        <f>#REF!</f>
        <v>#REF!</v>
      </c>
      <c r="T15" s="357" t="e">
        <f>S15-S16</f>
        <v>#REF!</v>
      </c>
      <c r="U15" s="354" t="e">
        <f>#REF!</f>
        <v>#REF!</v>
      </c>
      <c r="V15" s="354" t="e">
        <f>#REF!</f>
        <v>#REF!</v>
      </c>
      <c r="W15" s="302"/>
      <c r="X15" s="354" t="e">
        <f>#REF!</f>
        <v>#REF!</v>
      </c>
      <c r="Y15" s="302"/>
      <c r="Z15" s="309"/>
      <c r="AA15" s="309"/>
      <c r="AB15" s="309"/>
      <c r="AC15" s="162" t="e">
        <f>(R15*0.00375+S15*0.0075+U15*0.015+V15*0.03+W15*0.05+X15*0.06+Y15*0.15)</f>
        <v>#REF!</v>
      </c>
      <c r="AD15" s="12"/>
      <c r="AE15" s="161" t="s">
        <v>96</v>
      </c>
      <c r="AF15" s="354" t="e">
        <f>#REF!</f>
        <v>#REF!</v>
      </c>
      <c r="AG15" s="357" t="e">
        <f>AF15-AF16</f>
        <v>#REF!</v>
      </c>
      <c r="AH15" s="159" t="e">
        <f>(AF15*0.0075)</f>
        <v>#REF!</v>
      </c>
    </row>
    <row r="16" spans="5:34" ht="25.2" customHeight="1" thickBot="1" x14ac:dyDescent="0.3">
      <c r="E16" s="170">
        <v>1970</v>
      </c>
      <c r="F16" s="294"/>
      <c r="G16" s="163" t="e">
        <f>#REF!</f>
        <v>#REF!</v>
      </c>
      <c r="H16" s="296"/>
      <c r="I16" s="158" t="e">
        <f>#REF!</f>
        <v>#REF!</v>
      </c>
      <c r="J16" s="172" t="e">
        <f>#REF!</f>
        <v>#REF!</v>
      </c>
      <c r="K16" s="158" t="e">
        <f>#REF!</f>
        <v>#REF!</v>
      </c>
      <c r="L16" s="294"/>
      <c r="M16" s="294"/>
      <c r="N16" s="362"/>
      <c r="O16" s="159" t="e">
        <f t="shared" si="0"/>
        <v>#REF!</v>
      </c>
      <c r="P16" s="160"/>
      <c r="Q16" s="164" t="s">
        <v>84</v>
      </c>
      <c r="R16" s="304"/>
      <c r="S16" s="165" t="e">
        <f>#REF!</f>
        <v>#REF!</v>
      </c>
      <c r="T16" s="358"/>
      <c r="U16" s="165" t="e">
        <f>#REF!</f>
        <v>#REF!</v>
      </c>
      <c r="V16" s="304"/>
      <c r="W16" s="304"/>
      <c r="X16" s="304"/>
      <c r="Y16" s="304"/>
      <c r="Z16" s="307"/>
      <c r="AA16" s="307"/>
      <c r="AB16" s="307"/>
      <c r="AC16" s="167"/>
      <c r="AD16" s="12"/>
      <c r="AE16" s="164" t="s">
        <v>97</v>
      </c>
      <c r="AF16" s="165" t="e">
        <f>+#REF!</f>
        <v>#REF!</v>
      </c>
      <c r="AG16" s="358"/>
      <c r="AH16" s="167"/>
    </row>
    <row r="17" spans="1:34" ht="25.2" customHeight="1" thickBot="1" x14ac:dyDescent="0.3">
      <c r="E17" s="155">
        <v>1971</v>
      </c>
      <c r="F17" s="294"/>
      <c r="G17" s="163" t="e">
        <f>#REF!</f>
        <v>#REF!</v>
      </c>
      <c r="H17" s="294"/>
      <c r="I17" s="158" t="e">
        <f>#REF!</f>
        <v>#REF!</v>
      </c>
      <c r="J17" s="172" t="e">
        <f>#REF!</f>
        <v>#REF!</v>
      </c>
      <c r="K17" s="362"/>
      <c r="L17" s="172" t="e">
        <f>#REF!</f>
        <v>#REF!</v>
      </c>
      <c r="M17" s="294"/>
      <c r="N17" s="362"/>
      <c r="O17" s="159" t="e">
        <f t="shared" si="0"/>
        <v>#REF!</v>
      </c>
      <c r="P17" s="160"/>
      <c r="Q17" s="161">
        <v>2007</v>
      </c>
      <c r="R17" s="354" t="e">
        <f>#REF!</f>
        <v>#REF!</v>
      </c>
      <c r="S17" s="354" t="e">
        <f>#REF!</f>
        <v>#REF!</v>
      </c>
      <c r="T17" s="357" t="e">
        <f>S17-S18</f>
        <v>#REF!</v>
      </c>
      <c r="U17" s="354" t="e">
        <f>#REF!</f>
        <v>#REF!</v>
      </c>
      <c r="V17" s="354" t="e">
        <f>#REF!</f>
        <v>#REF!</v>
      </c>
      <c r="W17" s="354" t="e">
        <f>#REF!</f>
        <v>#REF!</v>
      </c>
      <c r="X17" s="354" t="e">
        <f>#REF!</f>
        <v>#REF!</v>
      </c>
      <c r="Y17" s="302"/>
      <c r="Z17" s="309"/>
      <c r="AA17" s="309"/>
      <c r="AB17" s="309"/>
      <c r="AC17" s="162" t="e">
        <f>(R17*0.00375+S17*0.0075+U17*0.015+V17*0.03+W17*0.05+X17*0.06+Y17*0.15)</f>
        <v>#REF!</v>
      </c>
      <c r="AD17" s="12"/>
      <c r="AE17" s="161" t="s">
        <v>124</v>
      </c>
      <c r="AF17" s="354" t="e">
        <f>#REF!</f>
        <v>#REF!</v>
      </c>
      <c r="AG17" s="357" t="e">
        <f>+AF17-AF18</f>
        <v>#REF!</v>
      </c>
      <c r="AH17" s="159" t="e">
        <f>(AF17*0.0075)</f>
        <v>#REF!</v>
      </c>
    </row>
    <row r="18" spans="1:34" ht="25.2" customHeight="1" thickBot="1" x14ac:dyDescent="0.3">
      <c r="E18" s="170">
        <v>1973</v>
      </c>
      <c r="F18" s="294"/>
      <c r="G18" s="163" t="e">
        <f>#REF!</f>
        <v>#REF!</v>
      </c>
      <c r="H18" s="296"/>
      <c r="I18" s="294"/>
      <c r="J18" s="294"/>
      <c r="K18" s="294"/>
      <c r="L18" s="294"/>
      <c r="M18" s="294"/>
      <c r="N18" s="362"/>
      <c r="O18" s="159" t="e">
        <f t="shared" si="0"/>
        <v>#REF!</v>
      </c>
      <c r="P18" s="160"/>
      <c r="Q18" s="164" t="s">
        <v>98</v>
      </c>
      <c r="R18" s="304"/>
      <c r="S18" s="165" t="e">
        <f>#REF!</f>
        <v>#REF!</v>
      </c>
      <c r="T18" s="358"/>
      <c r="U18" s="165" t="e">
        <f>#REF!</f>
        <v>#REF!</v>
      </c>
      <c r="V18" s="304"/>
      <c r="W18" s="304"/>
      <c r="X18" s="304"/>
      <c r="Y18" s="402"/>
      <c r="Z18" s="307"/>
      <c r="AA18" s="307"/>
      <c r="AB18" s="307"/>
      <c r="AC18" s="167"/>
      <c r="AD18" s="12"/>
      <c r="AE18" s="174" t="s">
        <v>125</v>
      </c>
      <c r="AF18" s="175" t="e">
        <f>+#REF!</f>
        <v>#REF!</v>
      </c>
      <c r="AG18" s="358"/>
      <c r="AH18" s="167"/>
    </row>
    <row r="19" spans="1:34" ht="25.2" customHeight="1" thickBot="1" x14ac:dyDescent="0.3">
      <c r="E19" s="170">
        <v>1974</v>
      </c>
      <c r="F19" s="294"/>
      <c r="G19" s="171" t="e">
        <f>#REF!</f>
        <v>#REF!</v>
      </c>
      <c r="H19" s="295"/>
      <c r="I19" s="158" t="e">
        <f>#REF!</f>
        <v>#REF!</v>
      </c>
      <c r="J19" s="172" t="e">
        <f>#REF!</f>
        <v>#REF!</v>
      </c>
      <c r="K19" s="172" t="e">
        <f>#REF!</f>
        <v>#REF!</v>
      </c>
      <c r="L19" s="172" t="e">
        <f>#REF!</f>
        <v>#REF!</v>
      </c>
      <c r="M19" s="294"/>
      <c r="N19" s="362"/>
      <c r="O19" s="159" t="e">
        <f t="shared" si="0"/>
        <v>#REF!</v>
      </c>
      <c r="P19" s="160"/>
      <c r="Q19" s="161">
        <v>2008</v>
      </c>
      <c r="R19" s="354" t="e">
        <f>#REF!</f>
        <v>#REF!</v>
      </c>
      <c r="S19" s="354" t="e">
        <f>#REF!</f>
        <v>#REF!</v>
      </c>
      <c r="T19" s="357" t="e">
        <f>S19-S20</f>
        <v>#REF!</v>
      </c>
      <c r="U19" s="354" t="e">
        <f>#REF!</f>
        <v>#REF!</v>
      </c>
      <c r="V19" s="354" t="e">
        <f>#REF!</f>
        <v>#REF!</v>
      </c>
      <c r="W19" s="354" t="e">
        <f>#REF!</f>
        <v>#REF!</v>
      </c>
      <c r="X19" s="354" t="e">
        <f>#REF!</f>
        <v>#REF!</v>
      </c>
      <c r="Y19" s="302"/>
      <c r="Z19" s="309"/>
      <c r="AA19" s="309"/>
      <c r="AB19" s="309"/>
      <c r="AC19" s="162" t="e">
        <f>(R19*0.00375+S19*0.0075+U19*0.015+V19*0.03+W19*0.05+X19*0.06+Y19*0.15)</f>
        <v>#REF!</v>
      </c>
      <c r="AD19" s="12"/>
      <c r="AE19" s="161" t="s">
        <v>128</v>
      </c>
      <c r="AF19" s="354" t="e">
        <f>#REF!</f>
        <v>#REF!</v>
      </c>
      <c r="AG19" s="357" t="e">
        <f>+AF19-AF20</f>
        <v>#REF!</v>
      </c>
      <c r="AH19" s="159" t="e">
        <f>(AF19*0.0075)</f>
        <v>#REF!</v>
      </c>
    </row>
    <row r="20" spans="1:34" ht="25.2" customHeight="1" thickBot="1" x14ac:dyDescent="0.3">
      <c r="E20" s="155">
        <v>1975</v>
      </c>
      <c r="F20" s="294"/>
      <c r="G20" s="171" t="e">
        <f>#REF!</f>
        <v>#REF!</v>
      </c>
      <c r="H20" s="294"/>
      <c r="I20" s="158" t="e">
        <f>#REF!</f>
        <v>#REF!</v>
      </c>
      <c r="J20" s="158" t="e">
        <f>#REF!</f>
        <v>#REF!</v>
      </c>
      <c r="K20" s="362"/>
      <c r="L20" s="158" t="e">
        <f>#REF!</f>
        <v>#REF!</v>
      </c>
      <c r="M20" s="294"/>
      <c r="N20" s="362"/>
      <c r="O20" s="159" t="e">
        <f>(F20*0.00375+G20*0.0075+I20*0.015+J20*0.03+K20*0.05+L20*0.06+M20*0.15)</f>
        <v>#REF!</v>
      </c>
      <c r="P20" s="160"/>
      <c r="Q20" s="164" t="s">
        <v>123</v>
      </c>
      <c r="R20" s="304"/>
      <c r="S20" s="165" t="e">
        <f>#REF!</f>
        <v>#REF!</v>
      </c>
      <c r="T20" s="358"/>
      <c r="U20" s="165" t="e">
        <f>#REF!</f>
        <v>#REF!</v>
      </c>
      <c r="V20" s="304"/>
      <c r="W20" s="304"/>
      <c r="X20" s="304"/>
      <c r="Y20" s="402"/>
      <c r="Z20" s="307"/>
      <c r="AA20" s="307"/>
      <c r="AB20" s="307"/>
      <c r="AC20" s="167"/>
      <c r="AD20" s="12"/>
      <c r="AE20" s="164" t="s">
        <v>129</v>
      </c>
      <c r="AF20" s="165" t="e">
        <f>#REF!</f>
        <v>#REF!</v>
      </c>
      <c r="AG20" s="358"/>
      <c r="AH20" s="167"/>
    </row>
    <row r="21" spans="1:34" ht="25.2" customHeight="1" thickBot="1" x14ac:dyDescent="0.3">
      <c r="E21" s="155">
        <v>1976</v>
      </c>
      <c r="F21" s="294"/>
      <c r="G21" s="171" t="e">
        <f>#REF!</f>
        <v>#REF!</v>
      </c>
      <c r="H21" s="294"/>
      <c r="I21" s="172" t="e">
        <f>#REF!</f>
        <v>#REF!</v>
      </c>
      <c r="J21" s="172" t="e">
        <f>#REF!</f>
        <v>#REF!</v>
      </c>
      <c r="K21" s="172" t="e">
        <f>#REF!</f>
        <v>#REF!</v>
      </c>
      <c r="L21" s="172" t="e">
        <f>#REF!</f>
        <v>#REF!</v>
      </c>
      <c r="M21" s="294"/>
      <c r="N21" s="362"/>
      <c r="O21" s="159" t="e">
        <f t="shared" ref="O21:O37" si="1">(F21*0.00375+G21*0.0075+I21*0.015+J21*0.03+K21*0.05+L21*0.06+M21*0.15)</f>
        <v>#REF!</v>
      </c>
      <c r="P21" s="160"/>
      <c r="Q21" s="161">
        <v>2009</v>
      </c>
      <c r="R21" s="354" t="e">
        <f>#REF!</f>
        <v>#REF!</v>
      </c>
      <c r="S21" s="354" t="e">
        <f>#REF!</f>
        <v>#REF!</v>
      </c>
      <c r="T21" s="357" t="e">
        <f>S21-S22</f>
        <v>#REF!</v>
      </c>
      <c r="U21" s="354" t="e">
        <f>#REF!</f>
        <v>#REF!</v>
      </c>
      <c r="V21" s="354" t="e">
        <f>#REF!</f>
        <v>#REF!</v>
      </c>
      <c r="W21" s="302"/>
      <c r="X21" s="354" t="e">
        <f>#REF!</f>
        <v>#REF!</v>
      </c>
      <c r="Y21" s="302"/>
      <c r="Z21" s="309"/>
      <c r="AA21" s="309"/>
      <c r="AB21" s="309"/>
      <c r="AC21" s="162" t="e">
        <f>(R21*0.00375+S21*0.0075+U21*0.015+V21*0.03+W21*0.05+X21*0.06+Y21*0.15)</f>
        <v>#REF!</v>
      </c>
      <c r="AD21" s="12"/>
      <c r="AE21" s="161" t="s">
        <v>135</v>
      </c>
      <c r="AF21" s="354" t="e">
        <f>#REF!</f>
        <v>#REF!</v>
      </c>
      <c r="AG21" s="578" t="e">
        <f>+AF21-AF22</f>
        <v>#REF!</v>
      </c>
      <c r="AH21" s="159" t="e">
        <f>(AF21*0.0075)</f>
        <v>#REF!</v>
      </c>
    </row>
    <row r="22" spans="1:34" ht="25.2" customHeight="1" thickBot="1" x14ac:dyDescent="0.3">
      <c r="E22" s="155">
        <v>1977</v>
      </c>
      <c r="F22" s="294"/>
      <c r="G22" s="158" t="e">
        <f>#REF!</f>
        <v>#REF!</v>
      </c>
      <c r="H22" s="294"/>
      <c r="I22" s="172" t="e">
        <f>#REF!</f>
        <v>#REF!</v>
      </c>
      <c r="J22" s="294"/>
      <c r="K22" s="294"/>
      <c r="L22" s="294"/>
      <c r="M22" s="294"/>
      <c r="N22" s="362"/>
      <c r="O22" s="159" t="e">
        <f t="shared" si="1"/>
        <v>#REF!</v>
      </c>
      <c r="P22" s="160"/>
      <c r="Q22" s="164" t="s">
        <v>127</v>
      </c>
      <c r="R22" s="304"/>
      <c r="S22" s="165" t="e">
        <f>+#REF!</f>
        <v>#REF!</v>
      </c>
      <c r="T22" s="358"/>
      <c r="U22" s="165" t="e">
        <f>+#REF!</f>
        <v>#REF!</v>
      </c>
      <c r="V22" s="304"/>
      <c r="W22" s="304"/>
      <c r="X22" s="304"/>
      <c r="Y22" s="304"/>
      <c r="Z22" s="307"/>
      <c r="AA22" s="307"/>
      <c r="AB22" s="307"/>
      <c r="AC22" s="167"/>
      <c r="AD22" s="12"/>
      <c r="AE22" s="174" t="s">
        <v>136</v>
      </c>
      <c r="AF22" s="175" t="e">
        <f>#REF!</f>
        <v>#REF!</v>
      </c>
      <c r="AG22" s="579"/>
      <c r="AH22" s="167"/>
    </row>
    <row r="23" spans="1:34" ht="25.2" customHeight="1" thickBot="1" x14ac:dyDescent="0.3">
      <c r="E23" s="155">
        <v>1978</v>
      </c>
      <c r="F23" s="294"/>
      <c r="G23" s="158" t="e">
        <f>#REF!</f>
        <v>#REF!</v>
      </c>
      <c r="H23" s="298"/>
      <c r="I23" s="173" t="e">
        <f>#REF!</f>
        <v>#REF!</v>
      </c>
      <c r="J23" s="171" t="e">
        <f>#REF!</f>
        <v>#REF!</v>
      </c>
      <c r="K23" s="362"/>
      <c r="L23" s="171" t="e">
        <f>#REF!</f>
        <v>#REF!</v>
      </c>
      <c r="M23" s="294"/>
      <c r="N23" s="362"/>
      <c r="O23" s="159" t="e">
        <f t="shared" si="1"/>
        <v>#REF!</v>
      </c>
      <c r="P23" s="160"/>
      <c r="Q23" s="161">
        <v>2010</v>
      </c>
      <c r="R23" s="354" t="e">
        <f>#REF!</f>
        <v>#REF!</v>
      </c>
      <c r="S23" s="354" t="e">
        <f>#REF!</f>
        <v>#REF!</v>
      </c>
      <c r="T23" s="357" t="e">
        <f>S23-S24</f>
        <v>#REF!</v>
      </c>
      <c r="U23" s="354" t="e">
        <f>#REF!</f>
        <v>#REF!</v>
      </c>
      <c r="V23" s="354" t="e">
        <f>#REF!</f>
        <v>#REF!</v>
      </c>
      <c r="W23" s="302"/>
      <c r="X23" s="354" t="e">
        <f>#REF!</f>
        <v>#REF!</v>
      </c>
      <c r="Y23" s="302"/>
      <c r="Z23" s="302"/>
      <c r="AA23" s="302"/>
      <c r="AB23" s="302"/>
      <c r="AC23" s="162" t="e">
        <f>(R23*0.00375+S23*0.0075+U23*0.015+V23*0.03+W23*0.05+X23*0.06+Y23*0.15)</f>
        <v>#REF!</v>
      </c>
      <c r="AD23" s="12"/>
      <c r="AE23" s="161" t="s">
        <v>159</v>
      </c>
      <c r="AF23" s="354">
        <f>'GAB 2011'!G42</f>
        <v>68</v>
      </c>
      <c r="AG23" s="578">
        <f>+AF23-AF24</f>
        <v>68</v>
      </c>
      <c r="AH23" s="159">
        <f>(AF23*0.0075)</f>
        <v>0.51</v>
      </c>
    </row>
    <row r="24" spans="1:34" ht="25.2" customHeight="1" thickBot="1" x14ac:dyDescent="0.3">
      <c r="E24" s="170">
        <v>1979</v>
      </c>
      <c r="F24" s="295"/>
      <c r="G24" s="171" t="e">
        <f>#REF!</f>
        <v>#REF!</v>
      </c>
      <c r="H24" s="295"/>
      <c r="I24" s="173" t="e">
        <f>#REF!</f>
        <v>#REF!</v>
      </c>
      <c r="J24" s="171" t="e">
        <f>#REF!</f>
        <v>#REF!</v>
      </c>
      <c r="K24" s="171" t="e">
        <f>#REF!</f>
        <v>#REF!</v>
      </c>
      <c r="L24" s="171" t="e">
        <f>#REF!</f>
        <v>#REF!</v>
      </c>
      <c r="M24" s="294"/>
      <c r="N24" s="362"/>
      <c r="O24" s="159" t="e">
        <f t="shared" si="1"/>
        <v>#REF!</v>
      </c>
      <c r="P24" s="160"/>
      <c r="Q24" s="164" t="s">
        <v>134</v>
      </c>
      <c r="R24" s="304"/>
      <c r="S24" s="165" t="e">
        <f>#REF!</f>
        <v>#REF!</v>
      </c>
      <c r="T24" s="358"/>
      <c r="U24" s="165" t="e">
        <f>#REF!</f>
        <v>#REF!</v>
      </c>
      <c r="V24" s="304"/>
      <c r="W24" s="304"/>
      <c r="X24" s="304"/>
      <c r="Y24" s="304"/>
      <c r="Z24" s="304"/>
      <c r="AA24" s="304"/>
      <c r="AB24" s="304"/>
      <c r="AC24" s="167"/>
      <c r="AD24" s="12"/>
      <c r="AE24" s="174" t="s">
        <v>142</v>
      </c>
      <c r="AF24" s="175">
        <f>'GAB 2011'!G43</f>
        <v>0</v>
      </c>
      <c r="AG24" s="579"/>
      <c r="AH24" s="167"/>
    </row>
    <row r="25" spans="1:34" ht="25.2" customHeight="1" thickBot="1" x14ac:dyDescent="0.3">
      <c r="E25" s="155">
        <v>1981</v>
      </c>
      <c r="F25" s="362"/>
      <c r="G25" s="158" t="e">
        <f>#REF!</f>
        <v>#REF!</v>
      </c>
      <c r="H25" s="294"/>
      <c r="I25" s="172" t="e">
        <f>#REF!</f>
        <v>#REF!</v>
      </c>
      <c r="J25" s="172" t="e">
        <f>#REF!</f>
        <v>#REF!</v>
      </c>
      <c r="K25" s="172" t="e">
        <f>#REF!</f>
        <v>#REF!</v>
      </c>
      <c r="L25" s="172" t="e">
        <f>#REF!</f>
        <v>#REF!</v>
      </c>
      <c r="M25" s="362"/>
      <c r="N25" s="172" t="e">
        <f>#REF!</f>
        <v>#REF!</v>
      </c>
      <c r="O25" s="159" t="e">
        <f>(F25*0.00375+G25*0.0075+I25*0.015+J25*0.03+K25*0.05+L25*0.06+M25*0.15+N25*0.12)</f>
        <v>#REF!</v>
      </c>
      <c r="P25" s="160"/>
      <c r="Q25" s="161">
        <v>2011</v>
      </c>
      <c r="R25" s="354" t="e">
        <f>#REF!</f>
        <v>#REF!</v>
      </c>
      <c r="S25" s="354" t="e">
        <f>#REF!</f>
        <v>#REF!</v>
      </c>
      <c r="T25" s="357" t="e">
        <f>S25-S26</f>
        <v>#REF!</v>
      </c>
      <c r="U25" s="354" t="e">
        <f>+#REF!</f>
        <v>#REF!</v>
      </c>
      <c r="V25" s="354" t="e">
        <f>#REF!</f>
        <v>#REF!</v>
      </c>
      <c r="W25" s="354" t="e">
        <f>#REF!</f>
        <v>#REF!</v>
      </c>
      <c r="X25" s="354" t="e">
        <f>#REF!</f>
        <v>#REF!</v>
      </c>
      <c r="Y25" s="302"/>
      <c r="Z25" s="302"/>
      <c r="AA25" s="302"/>
      <c r="AB25" s="309"/>
      <c r="AC25" s="162" t="e">
        <f>(R25*0.00375+S25*0.0075+U25*0.015+V25*0.03+W25*0.05+X25*0.06+Y25*0.15)</f>
        <v>#REF!</v>
      </c>
      <c r="AD25" s="12"/>
      <c r="AE25" s="161" t="s">
        <v>160</v>
      </c>
      <c r="AF25" s="354" t="e">
        <f>#REF!</f>
        <v>#REF!</v>
      </c>
      <c r="AG25" s="578" t="e">
        <f>+AF25-AF26</f>
        <v>#REF!</v>
      </c>
      <c r="AH25" s="159" t="e">
        <f>(AF25*0.0075)</f>
        <v>#REF!</v>
      </c>
    </row>
    <row r="26" spans="1:34" ht="25.2" customHeight="1" thickBot="1" x14ac:dyDescent="0.3">
      <c r="E26" s="157">
        <v>1982</v>
      </c>
      <c r="F26" s="294"/>
      <c r="G26" s="163" t="e">
        <f>#REF!</f>
        <v>#REF!</v>
      </c>
      <c r="H26" s="296"/>
      <c r="I26" s="163" t="e">
        <f>#REF!</f>
        <v>#REF!</v>
      </c>
      <c r="J26" s="171" t="e">
        <f>#REF!</f>
        <v>#REF!</v>
      </c>
      <c r="K26" s="173" t="e">
        <f>#REF!</f>
        <v>#REF!</v>
      </c>
      <c r="L26" s="173" t="e">
        <f>#REF!</f>
        <v>#REF!</v>
      </c>
      <c r="M26" s="362"/>
      <c r="N26" s="173" t="e">
        <f>#REF!</f>
        <v>#REF!</v>
      </c>
      <c r="O26" s="159" t="e">
        <f>(F26*0.00375+G26*0.0075+I26*0.015+J26*0.03+K26*0.05+L26*0.06+M26*0.15+N26*0.12)</f>
        <v>#REF!</v>
      </c>
      <c r="P26" s="160"/>
      <c r="Q26" s="164" t="s">
        <v>141</v>
      </c>
      <c r="R26" s="304"/>
      <c r="S26" s="165" t="e">
        <f>#REF!</f>
        <v>#REF!</v>
      </c>
      <c r="T26" s="358"/>
      <c r="U26" s="165" t="e">
        <f>+#REF!</f>
        <v>#REF!</v>
      </c>
      <c r="V26" s="304"/>
      <c r="W26" s="304"/>
      <c r="X26" s="304"/>
      <c r="Y26" s="303"/>
      <c r="Z26" s="303"/>
      <c r="AA26" s="303"/>
      <c r="AB26" s="316"/>
      <c r="AC26" s="167"/>
      <c r="AD26" s="12"/>
      <c r="AE26" s="174" t="s">
        <v>150</v>
      </c>
      <c r="AF26" s="175" t="e">
        <f>#REF!</f>
        <v>#REF!</v>
      </c>
      <c r="AG26" s="579"/>
      <c r="AH26" s="167"/>
    </row>
    <row r="27" spans="1:34" ht="25.2" customHeight="1" thickBot="1" x14ac:dyDescent="0.3">
      <c r="A27" s="229" t="s">
        <v>151</v>
      </c>
      <c r="E27" s="155">
        <v>1983</v>
      </c>
      <c r="F27" s="294"/>
      <c r="G27" s="158" t="e">
        <f>#REF!</f>
        <v>#REF!</v>
      </c>
      <c r="H27" s="294"/>
      <c r="I27" s="158" t="e">
        <f>#REF!</f>
        <v>#REF!</v>
      </c>
      <c r="J27" s="171" t="e">
        <f>#REF!</f>
        <v>#REF!</v>
      </c>
      <c r="K27" s="362"/>
      <c r="L27" s="158" t="e">
        <f>#REF!</f>
        <v>#REF!</v>
      </c>
      <c r="M27" s="362"/>
      <c r="N27" s="362"/>
      <c r="O27" s="159" t="e">
        <f>(F27*0.00375+G27*0.0075+I27*0.015+J27*0.03+K27*0.05+L27*0.06+M27*0.15+N27*0.12)</f>
        <v>#REF!</v>
      </c>
      <c r="P27" s="160"/>
      <c r="Q27" s="161">
        <v>2012</v>
      </c>
      <c r="R27" s="354" t="e">
        <f>#REF!</f>
        <v>#REF!</v>
      </c>
      <c r="S27" s="354" t="e">
        <f>#REF!</f>
        <v>#REF!</v>
      </c>
      <c r="T27" s="357" t="e">
        <f>S27-S28</f>
        <v>#REF!</v>
      </c>
      <c r="U27" s="354" t="e">
        <f>#REF!</f>
        <v>#REF!</v>
      </c>
      <c r="V27" s="354" t="e">
        <f>#REF!</f>
        <v>#REF!</v>
      </c>
      <c r="W27" s="354" t="e">
        <f>#REF!</f>
        <v>#REF!</v>
      </c>
      <c r="X27" s="354" t="e">
        <f>#REF!</f>
        <v>#REF!</v>
      </c>
      <c r="Y27" s="302"/>
      <c r="Z27" s="302"/>
      <c r="AA27" s="302"/>
      <c r="AB27" s="302"/>
      <c r="AC27" s="162" t="e">
        <f>(R27*0.00375+S27*0.0075+U27*0.015+V27*0.03+W27*0.05+X27*0.06+Y27*0.15)</f>
        <v>#REF!</v>
      </c>
      <c r="AD27" s="12"/>
      <c r="AE27" s="161" t="s">
        <v>161</v>
      </c>
      <c r="AF27" s="354" t="e">
        <f>#REF!</f>
        <v>#REF!</v>
      </c>
      <c r="AG27" s="578" t="e">
        <f>+AF27-AF28</f>
        <v>#REF!</v>
      </c>
      <c r="AH27" s="159" t="e">
        <f>(AF27*0.0075)</f>
        <v>#REF!</v>
      </c>
    </row>
    <row r="28" spans="1:34" ht="25.2" customHeight="1" thickBot="1" x14ac:dyDescent="0.3">
      <c r="E28" s="157">
        <v>1985</v>
      </c>
      <c r="F28" s="294"/>
      <c r="G28" s="163" t="e">
        <f>#REF!</f>
        <v>#REF!</v>
      </c>
      <c r="H28" s="296"/>
      <c r="I28" s="296"/>
      <c r="J28" s="171" t="e">
        <f>#REF!</f>
        <v>#REF!</v>
      </c>
      <c r="K28" s="163" t="e">
        <f>#REF!</f>
        <v>#REF!</v>
      </c>
      <c r="L28" s="163" t="e">
        <f>#REF!</f>
        <v>#REF!</v>
      </c>
      <c r="M28" s="163" t="e">
        <f>#REF!</f>
        <v>#REF!</v>
      </c>
      <c r="N28" s="362"/>
      <c r="O28" s="159" t="e">
        <f t="shared" si="1"/>
        <v>#REF!</v>
      </c>
      <c r="P28" s="160"/>
      <c r="Q28" s="164" t="s">
        <v>149</v>
      </c>
      <c r="R28" s="304"/>
      <c r="S28" s="165" t="e">
        <f>#REF!</f>
        <v>#REF!</v>
      </c>
      <c r="T28" s="358"/>
      <c r="U28" s="165" t="e">
        <f>#REF!</f>
        <v>#REF!</v>
      </c>
      <c r="V28" s="304"/>
      <c r="W28" s="304"/>
      <c r="X28" s="304"/>
      <c r="Y28" s="311"/>
      <c r="Z28" s="311"/>
      <c r="AA28" s="311"/>
      <c r="AB28" s="311"/>
      <c r="AC28" s="167"/>
      <c r="AD28" s="12"/>
      <c r="AE28" s="174" t="s">
        <v>156</v>
      </c>
      <c r="AF28" s="175" t="e">
        <f>#REF!</f>
        <v>#REF!</v>
      </c>
      <c r="AG28" s="579"/>
      <c r="AH28" s="167"/>
    </row>
    <row r="29" spans="1:34" ht="25.2" customHeight="1" thickBot="1" x14ac:dyDescent="0.3">
      <c r="E29" s="155">
        <v>1986</v>
      </c>
      <c r="F29" s="294"/>
      <c r="G29" s="158" t="e">
        <f>#REF!</f>
        <v>#REF!</v>
      </c>
      <c r="H29" s="294"/>
      <c r="I29" s="158" t="e">
        <f>#REF!</f>
        <v>#REF!</v>
      </c>
      <c r="J29" s="171" t="e">
        <f>#REF!</f>
        <v>#REF!</v>
      </c>
      <c r="K29" s="158" t="e">
        <f>#REF!</f>
        <v>#REF!</v>
      </c>
      <c r="L29" s="158" t="e">
        <f>#REF!</f>
        <v>#REF!</v>
      </c>
      <c r="M29" s="294"/>
      <c r="N29" s="362"/>
      <c r="O29" s="159" t="e">
        <f t="shared" si="1"/>
        <v>#REF!</v>
      </c>
      <c r="P29" s="160"/>
      <c r="Q29" s="161">
        <v>2013</v>
      </c>
      <c r="R29" s="354" t="e">
        <f>#REF!</f>
        <v>#REF!</v>
      </c>
      <c r="S29" s="354" t="e">
        <f>#REF!</f>
        <v>#REF!</v>
      </c>
      <c r="T29" s="357" t="e">
        <f>S29-S30</f>
        <v>#REF!</v>
      </c>
      <c r="U29" s="354" t="e">
        <f>#REF!</f>
        <v>#REF!</v>
      </c>
      <c r="V29" s="354" t="e">
        <f>#REF!</f>
        <v>#REF!</v>
      </c>
      <c r="W29" s="302"/>
      <c r="X29" s="354" t="e">
        <f>#REF!</f>
        <v>#REF!</v>
      </c>
      <c r="Y29" s="302"/>
      <c r="Z29" s="302"/>
      <c r="AA29" s="302"/>
      <c r="AB29" s="302"/>
      <c r="AC29" s="162" t="e">
        <f>(R29*0.00375+S29*0.0075+U29*0.015+V29*0.03+W29*0.05+X29*0.06+Y29*0.15)</f>
        <v>#REF!</v>
      </c>
      <c r="AD29" s="12"/>
      <c r="AE29" s="161" t="s">
        <v>166</v>
      </c>
      <c r="AF29" s="354" t="e">
        <f>#REF!</f>
        <v>#REF!</v>
      </c>
      <c r="AG29" s="578" t="e">
        <f>+AF29-AF30</f>
        <v>#REF!</v>
      </c>
      <c r="AH29" s="159" t="e">
        <f>(AF29*0.0075)</f>
        <v>#REF!</v>
      </c>
    </row>
    <row r="30" spans="1:34" ht="25.2" customHeight="1" thickBot="1" x14ac:dyDescent="0.3">
      <c r="E30" s="155">
        <v>1987</v>
      </c>
      <c r="F30" s="294"/>
      <c r="G30" s="158" t="e">
        <f>#REF!</f>
        <v>#REF!</v>
      </c>
      <c r="H30" s="294"/>
      <c r="I30" s="158" t="e">
        <f>#REF!</f>
        <v>#REF!</v>
      </c>
      <c r="J30" s="294"/>
      <c r="K30" s="294"/>
      <c r="L30" s="294"/>
      <c r="M30" s="294"/>
      <c r="N30" s="362"/>
      <c r="O30" s="159" t="e">
        <f t="shared" si="1"/>
        <v>#REF!</v>
      </c>
      <c r="P30" s="160"/>
      <c r="Q30" s="164" t="s">
        <v>157</v>
      </c>
      <c r="R30" s="304"/>
      <c r="S30" s="165" t="e">
        <f>#REF!</f>
        <v>#REF!</v>
      </c>
      <c r="T30" s="358"/>
      <c r="U30" s="165" t="e">
        <f>#REF!</f>
        <v>#REF!</v>
      </c>
      <c r="V30" s="165" t="e">
        <f>#REF!</f>
        <v>#REF!</v>
      </c>
      <c r="W30" s="304"/>
      <c r="X30" s="355" t="e">
        <f>#REF!</f>
        <v>#REF!</v>
      </c>
      <c r="Y30" s="311"/>
      <c r="Z30" s="311"/>
      <c r="AA30" s="311"/>
      <c r="AB30" s="311"/>
      <c r="AC30" s="167"/>
      <c r="AD30" s="12"/>
      <c r="AE30" s="174" t="s">
        <v>167</v>
      </c>
      <c r="AF30" s="175" t="e">
        <f>#REF!</f>
        <v>#REF!</v>
      </c>
      <c r="AG30" s="579"/>
      <c r="AH30" s="167"/>
    </row>
    <row r="31" spans="1:34" ht="25.2" customHeight="1" thickBot="1" x14ac:dyDescent="0.3">
      <c r="E31" s="176">
        <v>1988</v>
      </c>
      <c r="F31" s="301"/>
      <c r="G31" s="177" t="e">
        <f>#REF!</f>
        <v>#REF!</v>
      </c>
      <c r="H31" s="299"/>
      <c r="I31" s="177" t="e">
        <f>#REF!</f>
        <v>#REF!</v>
      </c>
      <c r="J31" s="177" t="e">
        <f>#REF!</f>
        <v>#REF!</v>
      </c>
      <c r="K31" s="362"/>
      <c r="L31" s="177" t="e">
        <f>#REF!</f>
        <v>#REF!</v>
      </c>
      <c r="M31" s="362"/>
      <c r="N31" s="362"/>
      <c r="O31" s="159" t="e">
        <f t="shared" si="1"/>
        <v>#REF!</v>
      </c>
      <c r="P31" s="160"/>
      <c r="Q31" s="161">
        <v>2014</v>
      </c>
      <c r="R31" s="354" t="e">
        <f>#REF!</f>
        <v>#REF!</v>
      </c>
      <c r="S31" s="354" t="e">
        <f>#REF!</f>
        <v>#REF!</v>
      </c>
      <c r="T31" s="357" t="e">
        <f>S31-S32</f>
        <v>#REF!</v>
      </c>
      <c r="U31" s="354" t="e">
        <f>#REF!</f>
        <v>#REF!</v>
      </c>
      <c r="V31" s="354" t="e">
        <f>#REF!</f>
        <v>#REF!</v>
      </c>
      <c r="W31" s="302"/>
      <c r="X31" s="354" t="e">
        <f>#REF!</f>
        <v>#REF!</v>
      </c>
      <c r="Y31" s="302"/>
      <c r="Z31" s="302"/>
      <c r="AA31" s="302"/>
      <c r="AB31" s="302"/>
      <c r="AC31" s="162" t="e">
        <f>(R31*0.00375+S31*0.0075+U31*0.015+V31*0.03+W31*0.05+X31*0.06+Y31*0.15)</f>
        <v>#REF!</v>
      </c>
      <c r="AD31" s="12"/>
      <c r="AE31" s="161" t="s">
        <v>172</v>
      </c>
      <c r="AF31" s="354" t="e">
        <f>#REF!</f>
        <v>#REF!</v>
      </c>
      <c r="AG31" s="578" t="e">
        <f>+AF31-AF32</f>
        <v>#REF!</v>
      </c>
      <c r="AH31" s="159" t="e">
        <f>(AF31*0.0075)</f>
        <v>#REF!</v>
      </c>
    </row>
    <row r="32" spans="1:34" ht="25.2" customHeight="1" thickBot="1" x14ac:dyDescent="0.3">
      <c r="E32" s="155">
        <v>1989</v>
      </c>
      <c r="F32" s="294"/>
      <c r="G32" s="158" t="e">
        <f>#REF!</f>
        <v>#REF!</v>
      </c>
      <c r="H32" s="294"/>
      <c r="I32" s="158" t="e">
        <f>#REF!</f>
        <v>#REF!</v>
      </c>
      <c r="J32" s="158" t="e">
        <f>#REF!</f>
        <v>#REF!</v>
      </c>
      <c r="K32" s="158" t="e">
        <f>#REF!</f>
        <v>#REF!</v>
      </c>
      <c r="L32" s="158" t="e">
        <f>#REF!</f>
        <v>#REF!</v>
      </c>
      <c r="M32" s="362"/>
      <c r="N32" s="362"/>
      <c r="O32" s="159" t="e">
        <f t="shared" si="1"/>
        <v>#REF!</v>
      </c>
      <c r="P32" s="160"/>
      <c r="Q32" s="164" t="s">
        <v>168</v>
      </c>
      <c r="R32" s="166" t="e">
        <f>#REF!</f>
        <v>#REF!</v>
      </c>
      <c r="S32" s="165" t="e">
        <f>#REF!</f>
        <v>#REF!</v>
      </c>
      <c r="T32" s="358"/>
      <c r="U32" s="165" t="e">
        <f>#REF!</f>
        <v>#REF!</v>
      </c>
      <c r="V32" s="165" t="e">
        <f>#REF!</f>
        <v>#REF!</v>
      </c>
      <c r="W32" s="304"/>
      <c r="X32" s="355" t="e">
        <f>#REF!</f>
        <v>#REF!</v>
      </c>
      <c r="Y32" s="311"/>
      <c r="Z32" s="311"/>
      <c r="AA32" s="311"/>
      <c r="AB32" s="311"/>
      <c r="AC32" s="167"/>
      <c r="AD32" s="12"/>
      <c r="AE32" s="174" t="s">
        <v>173</v>
      </c>
      <c r="AF32" s="175" t="e">
        <f>#REF!</f>
        <v>#REF!</v>
      </c>
      <c r="AG32" s="579"/>
      <c r="AH32" s="167"/>
    </row>
    <row r="33" spans="5:39" ht="25.2" customHeight="1" thickBot="1" x14ac:dyDescent="0.3">
      <c r="E33" s="155">
        <v>1990</v>
      </c>
      <c r="F33" s="294"/>
      <c r="G33" s="158" t="e">
        <f>#REF!</f>
        <v>#REF!</v>
      </c>
      <c r="H33" s="294"/>
      <c r="I33" s="158" t="e">
        <f>#REF!</f>
        <v>#REF!</v>
      </c>
      <c r="J33" s="158" t="e">
        <f>#REF!</f>
        <v>#REF!</v>
      </c>
      <c r="K33" s="158" t="e">
        <f>#REF!</f>
        <v>#REF!</v>
      </c>
      <c r="L33" s="158" t="e">
        <f>#REF!</f>
        <v>#REF!</v>
      </c>
      <c r="M33" s="158" t="e">
        <f>#REF!</f>
        <v>#REF!</v>
      </c>
      <c r="N33" s="362"/>
      <c r="O33" s="159" t="e">
        <f t="shared" si="1"/>
        <v>#REF!</v>
      </c>
      <c r="P33" s="160"/>
      <c r="Q33" s="161">
        <v>2015</v>
      </c>
      <c r="R33" s="354" t="e">
        <f>#REF!</f>
        <v>#REF!</v>
      </c>
      <c r="S33" s="354" t="e">
        <f>#REF!</f>
        <v>#REF!</v>
      </c>
      <c r="T33" s="357" t="e">
        <f>S33-S34</f>
        <v>#REF!</v>
      </c>
      <c r="U33" s="354" t="e">
        <f>#REF!</f>
        <v>#REF!</v>
      </c>
      <c r="V33" s="354" t="e">
        <f>#REF!</f>
        <v>#REF!</v>
      </c>
      <c r="W33" s="302"/>
      <c r="X33" s="354" t="e">
        <f>#REF!</f>
        <v>#REF!</v>
      </c>
      <c r="Y33" s="302"/>
      <c r="Z33" s="302"/>
      <c r="AA33" s="302"/>
      <c r="AB33" s="302"/>
      <c r="AC33" s="162" t="e">
        <f>(R33*0.00375+S33*0.0075+U33*0.015+V33*0.03+W33*0.05+X33*0.06+Y33*0.15+AB33*0.18)</f>
        <v>#REF!</v>
      </c>
      <c r="AD33" s="12"/>
      <c r="AE33" s="161" t="s">
        <v>185</v>
      </c>
      <c r="AF33" s="354" t="e">
        <f>#REF!</f>
        <v>#REF!</v>
      </c>
      <c r="AG33" s="578" t="e">
        <f>+AF33-AF34</f>
        <v>#REF!</v>
      </c>
      <c r="AH33" s="159" t="e">
        <f>(AF33*0.0075)</f>
        <v>#REF!</v>
      </c>
    </row>
    <row r="34" spans="5:39" ht="25.2" customHeight="1" thickBot="1" x14ac:dyDescent="0.3">
      <c r="E34" s="155">
        <v>1991</v>
      </c>
      <c r="F34" s="294"/>
      <c r="G34" s="158" t="e">
        <f>#REF!</f>
        <v>#REF!</v>
      </c>
      <c r="H34" s="294"/>
      <c r="I34" s="362"/>
      <c r="J34" s="294"/>
      <c r="K34" s="294"/>
      <c r="L34" s="294"/>
      <c r="M34" s="294"/>
      <c r="N34" s="362"/>
      <c r="O34" s="159" t="e">
        <f t="shared" si="1"/>
        <v>#REF!</v>
      </c>
      <c r="P34" s="160"/>
      <c r="Q34" s="164" t="s">
        <v>171</v>
      </c>
      <c r="R34" s="166" t="e">
        <f>#REF!</f>
        <v>#REF!</v>
      </c>
      <c r="S34" s="165" t="e">
        <f>#REF!</f>
        <v>#REF!</v>
      </c>
      <c r="T34" s="358"/>
      <c r="U34" s="165" t="e">
        <f>#REF!</f>
        <v>#REF!</v>
      </c>
      <c r="V34" s="165" t="e">
        <f>#REF!</f>
        <v>#REF!</v>
      </c>
      <c r="W34" s="304"/>
      <c r="X34" s="355" t="e">
        <f>#REF!</f>
        <v>#REF!</v>
      </c>
      <c r="Y34" s="311"/>
      <c r="Z34" s="311"/>
      <c r="AA34" s="311"/>
      <c r="AB34" s="311"/>
      <c r="AC34" s="167"/>
      <c r="AD34" s="12"/>
      <c r="AE34" s="174" t="s">
        <v>186</v>
      </c>
      <c r="AF34" s="175" t="e">
        <f>#REF!</f>
        <v>#REF!</v>
      </c>
      <c r="AG34" s="579"/>
      <c r="AH34" s="167"/>
    </row>
    <row r="35" spans="5:39" ht="25.2" customHeight="1" thickBot="1" x14ac:dyDescent="0.3">
      <c r="E35" s="155">
        <v>1992</v>
      </c>
      <c r="F35" s="294"/>
      <c r="G35" s="158" t="e">
        <f>#REF!</f>
        <v>#REF!</v>
      </c>
      <c r="H35" s="294"/>
      <c r="I35" s="158" t="e">
        <f>#REF!</f>
        <v>#REF!</v>
      </c>
      <c r="J35" s="294"/>
      <c r="K35" s="294"/>
      <c r="L35" s="294"/>
      <c r="M35" s="294"/>
      <c r="N35" s="362"/>
      <c r="O35" s="159" t="e">
        <f t="shared" si="1"/>
        <v>#REF!</v>
      </c>
      <c r="P35" s="160"/>
      <c r="Q35" s="161">
        <v>2016</v>
      </c>
      <c r="R35" s="354" t="e">
        <f>#REF!</f>
        <v>#REF!</v>
      </c>
      <c r="S35" s="354" t="e">
        <f>#REF!</f>
        <v>#REF!</v>
      </c>
      <c r="T35" s="357" t="e">
        <f>S35-S36</f>
        <v>#REF!</v>
      </c>
      <c r="U35" s="354" t="e">
        <f>#REF!</f>
        <v>#REF!</v>
      </c>
      <c r="V35" s="354" t="e">
        <f>#REF!</f>
        <v>#REF!</v>
      </c>
      <c r="W35" s="302"/>
      <c r="X35" s="354" t="e">
        <f>#REF!</f>
        <v>#REF!</v>
      </c>
      <c r="Y35" s="302"/>
      <c r="Z35" s="302"/>
      <c r="AA35" s="302"/>
      <c r="AB35" s="302"/>
      <c r="AC35" s="162" t="e">
        <f>(R35*0.00375+S35*0.0075+U35*0.015+V35*0.03+W35*0.05+X35*0.06+Y35*0.15+AB35*0.18)</f>
        <v>#REF!</v>
      </c>
      <c r="AD35" s="12"/>
      <c r="AE35" s="161" t="s">
        <v>187</v>
      </c>
      <c r="AF35" s="354" t="e">
        <f>#REF!</f>
        <v>#REF!</v>
      </c>
      <c r="AG35" s="578" t="e">
        <f>+AF35-AF36</f>
        <v>#REF!</v>
      </c>
      <c r="AH35" s="159" t="e">
        <f>(AF35*0.0075)</f>
        <v>#REF!</v>
      </c>
    </row>
    <row r="36" spans="5:39" ht="25.35" customHeight="1" thickBot="1" x14ac:dyDescent="0.3">
      <c r="E36" s="155">
        <v>1993</v>
      </c>
      <c r="F36" s="294"/>
      <c r="G36" s="158" t="e">
        <f>#REF!</f>
        <v>#REF!</v>
      </c>
      <c r="H36" s="294"/>
      <c r="I36" s="158" t="e">
        <f>#REF!</f>
        <v>#REF!</v>
      </c>
      <c r="J36" s="158" t="e">
        <f>#REF!</f>
        <v>#REF!</v>
      </c>
      <c r="K36" s="294"/>
      <c r="L36" s="294"/>
      <c r="M36" s="294"/>
      <c r="N36" s="362"/>
      <c r="O36" s="159" t="e">
        <f t="shared" si="1"/>
        <v>#REF!</v>
      </c>
      <c r="P36" s="160"/>
      <c r="Q36" s="164" t="s">
        <v>184</v>
      </c>
      <c r="R36" s="166" t="e">
        <f>#REF!</f>
        <v>#REF!</v>
      </c>
      <c r="S36" s="165" t="e">
        <f>#REF!</f>
        <v>#REF!</v>
      </c>
      <c r="T36" s="358"/>
      <c r="U36" s="165" t="e">
        <f>#REF!</f>
        <v>#REF!</v>
      </c>
      <c r="V36" s="165" t="e">
        <f>#REF!</f>
        <v>#REF!</v>
      </c>
      <c r="W36" s="304"/>
      <c r="X36" s="355" t="e">
        <f>#REF!</f>
        <v>#REF!</v>
      </c>
      <c r="Y36" s="311"/>
      <c r="Z36" s="311"/>
      <c r="AA36" s="311"/>
      <c r="AB36" s="311"/>
      <c r="AC36" s="167"/>
      <c r="AD36" s="12"/>
      <c r="AE36" s="174" t="s">
        <v>188</v>
      </c>
      <c r="AF36" s="175" t="e">
        <f>#REF!</f>
        <v>#REF!</v>
      </c>
      <c r="AG36" s="579"/>
      <c r="AH36" s="167"/>
    </row>
    <row r="37" spans="5:39" ht="25.35" customHeight="1" thickBot="1" x14ac:dyDescent="0.3">
      <c r="E37" s="179">
        <v>1994</v>
      </c>
      <c r="F37" s="294"/>
      <c r="G37" s="180" t="e">
        <f>#REF!</f>
        <v>#REF!</v>
      </c>
      <c r="H37" s="305"/>
      <c r="I37" s="180" t="e">
        <f>#REF!</f>
        <v>#REF!</v>
      </c>
      <c r="J37" s="180" t="e">
        <f>#REF!</f>
        <v>#REF!</v>
      </c>
      <c r="K37" s="180" t="e">
        <f>#REF!</f>
        <v>#REF!</v>
      </c>
      <c r="L37" s="180" t="e">
        <f>#REF!</f>
        <v>#REF!</v>
      </c>
      <c r="M37" s="302"/>
      <c r="N37" s="363"/>
      <c r="O37" s="159" t="e">
        <f t="shared" si="1"/>
        <v>#REF!</v>
      </c>
      <c r="P37" s="160"/>
      <c r="Q37" s="161">
        <v>2017</v>
      </c>
      <c r="R37" s="354" t="e">
        <f>#REF!</f>
        <v>#REF!</v>
      </c>
      <c r="S37" s="354" t="e">
        <f>#REF!</f>
        <v>#REF!</v>
      </c>
      <c r="T37" s="357" t="e">
        <f>S37-S38</f>
        <v>#REF!</v>
      </c>
      <c r="U37" s="354" t="e">
        <f>#REF!</f>
        <v>#REF!</v>
      </c>
      <c r="V37" s="354" t="e">
        <f>#REF!</f>
        <v>#REF!</v>
      </c>
      <c r="W37" s="302"/>
      <c r="X37" s="354" t="e">
        <f>#REF!</f>
        <v>#REF!</v>
      </c>
      <c r="Y37" s="302"/>
      <c r="Z37" s="302"/>
      <c r="AA37" s="302"/>
      <c r="AB37" s="302"/>
      <c r="AC37" s="162" t="e">
        <f>(R37*0.00375+S37*0.0075+U37*0.015+V37*0.03+W37*0.05+X37*0.06+Y37*0.15+AB37*0.18)</f>
        <v>#REF!</v>
      </c>
      <c r="AD37" s="12"/>
      <c r="AE37" s="161" t="s">
        <v>195</v>
      </c>
      <c r="AF37" s="354" t="e">
        <f>#REF!</f>
        <v>#REF!</v>
      </c>
      <c r="AG37" s="578" t="e">
        <f>+AF37-AF38</f>
        <v>#REF!</v>
      </c>
      <c r="AH37" s="159" t="e">
        <f>(AF37*0.0075)</f>
        <v>#REF!</v>
      </c>
    </row>
    <row r="38" spans="5:39" s="231" customFormat="1" ht="25.35" customHeight="1" thickBot="1" x14ac:dyDescent="0.3">
      <c r="E38" s="181" t="s">
        <v>35</v>
      </c>
      <c r="F38" s="303"/>
      <c r="G38" s="182" t="e">
        <f>#REF!</f>
        <v>#REF!</v>
      </c>
      <c r="H38" s="305"/>
      <c r="I38" s="180" t="e">
        <f>#REF!</f>
        <v>#REF!</v>
      </c>
      <c r="J38" s="305"/>
      <c r="K38" s="305"/>
      <c r="L38" s="305"/>
      <c r="M38" s="303"/>
      <c r="N38" s="316"/>
      <c r="O38" s="183"/>
      <c r="P38" s="160"/>
      <c r="Q38" s="164" t="s">
        <v>189</v>
      </c>
      <c r="R38" s="166" t="e">
        <f>#REF!</f>
        <v>#REF!</v>
      </c>
      <c r="S38" s="165" t="e">
        <f>#REF!</f>
        <v>#REF!</v>
      </c>
      <c r="T38" s="358"/>
      <c r="U38" s="165" t="e">
        <f>#REF!</f>
        <v>#REF!</v>
      </c>
      <c r="V38" s="165" t="e">
        <f>#REF!</f>
        <v>#REF!</v>
      </c>
      <c r="W38" s="304"/>
      <c r="X38" s="355" t="e">
        <f>#REF!</f>
        <v>#REF!</v>
      </c>
      <c r="Y38" s="311"/>
      <c r="Z38" s="311"/>
      <c r="AA38" s="311"/>
      <c r="AB38" s="311"/>
      <c r="AC38" s="167"/>
      <c r="AD38" s="184"/>
      <c r="AE38" s="174" t="s">
        <v>200</v>
      </c>
      <c r="AF38" s="175" t="e">
        <f>#REF!</f>
        <v>#REF!</v>
      </c>
      <c r="AG38" s="579"/>
      <c r="AH38" s="167"/>
    </row>
    <row r="39" spans="5:39" ht="25.35" customHeight="1" thickBot="1" x14ac:dyDescent="0.3">
      <c r="E39" s="161">
        <v>1995</v>
      </c>
      <c r="F39" s="302"/>
      <c r="G39" s="354" t="e">
        <f>#REF!</f>
        <v>#REF!</v>
      </c>
      <c r="H39" s="302"/>
      <c r="I39" s="180" t="e">
        <f>#REF!</f>
        <v>#REF!</v>
      </c>
      <c r="J39" s="302"/>
      <c r="K39" s="180" t="e">
        <f>#REF!</f>
        <v>#REF!</v>
      </c>
      <c r="L39" s="354" t="e">
        <f>#REF!</f>
        <v>#REF!</v>
      </c>
      <c r="M39" s="302"/>
      <c r="N39" s="363"/>
      <c r="O39" s="185" t="e">
        <f>(F39*0.00375+G39*0.0075+I39*0.015+J39*0.03+K39*0.05+L39*0.06+M39*0.15)</f>
        <v>#REF!</v>
      </c>
      <c r="P39" s="154"/>
      <c r="Q39" s="161">
        <v>2018</v>
      </c>
      <c r="R39" s="354" t="e">
        <f>#REF!</f>
        <v>#REF!</v>
      </c>
      <c r="S39" s="354" t="e">
        <f>#REF!</f>
        <v>#REF!</v>
      </c>
      <c r="T39" s="357" t="e">
        <f>S39-S40</f>
        <v>#REF!</v>
      </c>
      <c r="U39" s="354" t="e">
        <f>#REF!</f>
        <v>#REF!</v>
      </c>
      <c r="V39" s="354" t="e">
        <f>#REF!</f>
        <v>#REF!</v>
      </c>
      <c r="W39" s="302"/>
      <c r="X39" s="354" t="e">
        <f>#REF!</f>
        <v>#REF!</v>
      </c>
      <c r="Y39" s="302"/>
      <c r="Z39" s="302"/>
      <c r="AA39" s="302"/>
      <c r="AB39" s="302"/>
      <c r="AC39" s="162" t="e">
        <f>(R39*0.00375+S39*0.0075+U39*0.015+V39*0.03+W39*0.05+X39*0.06+Y39*0.15+AB39*0.18)</f>
        <v>#REF!</v>
      </c>
      <c r="AD39" s="12"/>
      <c r="AE39" s="161" t="s">
        <v>199</v>
      </c>
      <c r="AF39" s="354" t="e">
        <f>#REF!</f>
        <v>#REF!</v>
      </c>
      <c r="AG39" s="578" t="e">
        <f>+AF39-AF40</f>
        <v>#REF!</v>
      </c>
      <c r="AH39" s="159" t="e">
        <f>(AF39*0.0075)</f>
        <v>#REF!</v>
      </c>
    </row>
    <row r="40" spans="5:39" s="231" customFormat="1" ht="25.35" customHeight="1" thickBot="1" x14ac:dyDescent="0.3">
      <c r="E40" s="164" t="s">
        <v>36</v>
      </c>
      <c r="F40" s="304"/>
      <c r="G40" s="165" t="e">
        <f>#REF!</f>
        <v>#REF!</v>
      </c>
      <c r="H40" s="304"/>
      <c r="I40" s="165" t="e">
        <f>#REF!</f>
        <v>#REF!</v>
      </c>
      <c r="J40" s="304"/>
      <c r="K40" s="304"/>
      <c r="L40" s="304"/>
      <c r="M40" s="304"/>
      <c r="N40" s="364"/>
      <c r="O40" s="186"/>
      <c r="P40" s="154"/>
      <c r="Q40" s="164" t="s">
        <v>194</v>
      </c>
      <c r="R40" s="166" t="e">
        <f>#REF!</f>
        <v>#REF!</v>
      </c>
      <c r="S40" s="165" t="e">
        <f>#REF!</f>
        <v>#REF!</v>
      </c>
      <c r="T40" s="358"/>
      <c r="U40" s="354" t="e">
        <f>#REF!</f>
        <v>#REF!</v>
      </c>
      <c r="V40" s="165" t="e">
        <f>#REF!</f>
        <v>#REF!</v>
      </c>
      <c r="W40" s="304"/>
      <c r="X40" s="355" t="e">
        <f>#REF!</f>
        <v>#REF!</v>
      </c>
      <c r="Y40" s="311"/>
      <c r="Z40" s="311"/>
      <c r="AA40" s="311"/>
      <c r="AB40" s="311"/>
      <c r="AC40" s="167"/>
      <c r="AD40" s="184"/>
      <c r="AE40" s="174" t="s">
        <v>201</v>
      </c>
      <c r="AF40" s="175" t="e">
        <f>#REF!</f>
        <v>#REF!</v>
      </c>
      <c r="AG40" s="579"/>
      <c r="AH40" s="167"/>
    </row>
    <row r="41" spans="5:39" ht="25.35" customHeight="1" thickBot="1" x14ac:dyDescent="0.3">
      <c r="E41" s="161">
        <v>1996</v>
      </c>
      <c r="F41" s="302"/>
      <c r="G41" s="178" t="e">
        <f>#REF!</f>
        <v>#REF!</v>
      </c>
      <c r="H41" s="302"/>
      <c r="I41" s="354" t="e">
        <f>#REF!</f>
        <v>#REF!</v>
      </c>
      <c r="J41" s="302"/>
      <c r="K41" s="180" t="e">
        <f>#REF!</f>
        <v>#REF!</v>
      </c>
      <c r="L41" s="178" t="e">
        <f>#REF!</f>
        <v>#REF!</v>
      </c>
      <c r="M41" s="302"/>
      <c r="N41" s="363"/>
      <c r="O41" s="185" t="e">
        <f>(F41*0.00375+G41*0.0075+I41*0.015+J41*0.03+K41*0.05+L41*0.06+M41*0.15)</f>
        <v>#REF!</v>
      </c>
      <c r="P41" s="154"/>
      <c r="Q41" s="161">
        <v>2019</v>
      </c>
      <c r="R41" s="354" t="e">
        <f>#REF!</f>
        <v>#REF!</v>
      </c>
      <c r="S41" s="354" t="e">
        <f>#REF!</f>
        <v>#REF!</v>
      </c>
      <c r="T41" s="578" t="e">
        <f>S41-S42</f>
        <v>#REF!</v>
      </c>
      <c r="U41" s="354" t="e">
        <f>#REF!</f>
        <v>#REF!</v>
      </c>
      <c r="V41" s="354" t="e">
        <f>#REF!</f>
        <v>#REF!</v>
      </c>
      <c r="W41" s="302"/>
      <c r="X41" s="354" t="e">
        <f>#REF!</f>
        <v>#REF!</v>
      </c>
      <c r="Y41" s="302"/>
      <c r="Z41" s="302"/>
      <c r="AA41" s="302"/>
      <c r="AB41" s="302"/>
      <c r="AC41" s="162" t="e">
        <f>(R41*0.00375+S41*0.0075+U41*0.015+V41*0.03+W41*0.05+X41*0.06+Y41*0.15+AB41*0.18+Z41*0.12)</f>
        <v>#REF!</v>
      </c>
      <c r="AD41" s="12"/>
      <c r="AE41" s="161" t="s">
        <v>205</v>
      </c>
      <c r="AF41" s="354" t="e">
        <f>#REF!</f>
        <v>#REF!</v>
      </c>
      <c r="AG41" s="578" t="e">
        <f>+AF41-AF42</f>
        <v>#REF!</v>
      </c>
      <c r="AH41" s="159" t="e">
        <f>(AF41*0.0075)</f>
        <v>#REF!</v>
      </c>
    </row>
    <row r="42" spans="5:39" ht="25.35" customHeight="1" thickBot="1" x14ac:dyDescent="0.3">
      <c r="E42" s="164" t="s">
        <v>37</v>
      </c>
      <c r="F42" s="302"/>
      <c r="G42" s="165" t="e">
        <f>#REF!</f>
        <v>#REF!</v>
      </c>
      <c r="H42" s="304"/>
      <c r="I42" s="304"/>
      <c r="J42" s="304"/>
      <c r="K42" s="304"/>
      <c r="L42" s="304"/>
      <c r="M42" s="304"/>
      <c r="N42" s="364"/>
      <c r="O42" s="186"/>
      <c r="P42" s="12"/>
      <c r="Q42" s="164" t="s">
        <v>203</v>
      </c>
      <c r="R42" s="166" t="e">
        <f>#REF!</f>
        <v>#REF!</v>
      </c>
      <c r="S42" s="165" t="e">
        <f>#REF!</f>
        <v>#REF!</v>
      </c>
      <c r="T42" s="579"/>
      <c r="U42" s="165" t="e">
        <f>#REF!</f>
        <v>#REF!</v>
      </c>
      <c r="V42" s="165" t="e">
        <f>#REF!</f>
        <v>#REF!</v>
      </c>
      <c r="W42" s="304"/>
      <c r="X42" s="355" t="e">
        <f>#REF!</f>
        <v>#REF!</v>
      </c>
      <c r="Y42" s="311"/>
      <c r="Z42" s="304"/>
      <c r="AA42" s="311"/>
      <c r="AB42" s="311"/>
      <c r="AC42" s="167"/>
      <c r="AD42" s="12"/>
      <c r="AE42" s="174" t="s">
        <v>201</v>
      </c>
      <c r="AF42" s="175" t="e">
        <f>#REF!</f>
        <v>#REF!</v>
      </c>
      <c r="AG42" s="579"/>
      <c r="AH42" s="167"/>
    </row>
    <row r="43" spans="5:39" s="231" customFormat="1" ht="25.35" customHeight="1" thickBot="1" x14ac:dyDescent="0.3">
      <c r="E43" s="161">
        <v>1997</v>
      </c>
      <c r="F43" s="302"/>
      <c r="G43" s="354" t="e">
        <f>#REF!</f>
        <v>#REF!</v>
      </c>
      <c r="H43" s="302"/>
      <c r="I43" s="178" t="e">
        <f>#REF!</f>
        <v>#REF!</v>
      </c>
      <c r="J43" s="302"/>
      <c r="K43" s="302"/>
      <c r="L43" s="302"/>
      <c r="M43" s="302"/>
      <c r="N43" s="363"/>
      <c r="O43" s="185" t="e">
        <f>(F43*0.00375+G43*0.0075+I43*0.015+J43*0.03+K43*0.05+L43*0.06+M43*0.15)</f>
        <v>#REF!</v>
      </c>
      <c r="P43" s="154"/>
      <c r="Q43" s="161">
        <v>2020</v>
      </c>
      <c r="R43" s="354" t="e">
        <f>#REF!</f>
        <v>#REF!</v>
      </c>
      <c r="S43" s="354" t="e">
        <f>#REF!</f>
        <v>#REF!</v>
      </c>
      <c r="T43" s="578" t="e">
        <f>S43-S44</f>
        <v>#REF!</v>
      </c>
      <c r="U43" s="354" t="e">
        <f>#REF!</f>
        <v>#REF!</v>
      </c>
      <c r="V43" s="354" t="e">
        <f>#REF!</f>
        <v>#REF!</v>
      </c>
      <c r="W43" s="302"/>
      <c r="X43" s="354" t="e">
        <f>#REF!</f>
        <v>#REF!</v>
      </c>
      <c r="Y43" s="302"/>
      <c r="Z43" s="302"/>
      <c r="AA43" s="302"/>
      <c r="AB43" s="302"/>
      <c r="AC43" s="162" t="e">
        <f>(R43*0.00375+S43*0.0075+U43*0.015+V43*0.03+W43*0.05+X43*0.06+Y43*0.15+AB43*0.18+Z43*0.12)</f>
        <v>#REF!</v>
      </c>
      <c r="AD43" s="184"/>
      <c r="AE43" s="161" t="s">
        <v>230</v>
      </c>
      <c r="AF43" s="354">
        <f>'ALIAS 2022'!G42</f>
        <v>13369</v>
      </c>
      <c r="AG43" s="578" t="e">
        <f>+AF43-AF44</f>
        <v>#REF!</v>
      </c>
      <c r="AH43" s="159">
        <f>(AF43*0.0075)</f>
        <v>100.2675</v>
      </c>
    </row>
    <row r="44" spans="5:39" ht="25.35" customHeight="1" thickBot="1" x14ac:dyDescent="0.3">
      <c r="E44" s="164" t="s">
        <v>38</v>
      </c>
      <c r="F44" s="304"/>
      <c r="G44" s="165" t="e">
        <f>#REF!</f>
        <v>#REF!</v>
      </c>
      <c r="H44" s="304"/>
      <c r="I44" s="304"/>
      <c r="J44" s="304"/>
      <c r="K44" s="304"/>
      <c r="L44" s="304"/>
      <c r="M44" s="304"/>
      <c r="N44" s="364"/>
      <c r="O44" s="186"/>
      <c r="P44" s="154"/>
      <c r="Q44" s="164" t="s">
        <v>206</v>
      </c>
      <c r="R44" s="166" t="e">
        <f>#REF!</f>
        <v>#REF!</v>
      </c>
      <c r="S44" s="165" t="e">
        <f>#REF!</f>
        <v>#REF!</v>
      </c>
      <c r="T44" s="579"/>
      <c r="U44" s="165" t="e">
        <f>#REF!</f>
        <v>#REF!</v>
      </c>
      <c r="V44" s="165" t="e">
        <f>#REF!</f>
        <v>#REF!</v>
      </c>
      <c r="W44" s="304"/>
      <c r="X44" s="355" t="e">
        <f>#REF!</f>
        <v>#REF!</v>
      </c>
      <c r="Y44" s="311"/>
      <c r="Z44" s="311"/>
      <c r="AA44" s="311"/>
      <c r="AB44" s="311"/>
      <c r="AC44" s="167"/>
      <c r="AD44" s="12"/>
      <c r="AE44" s="174" t="s">
        <v>201</v>
      </c>
      <c r="AF44" s="175" t="e">
        <f>#REF!</f>
        <v>#REF!</v>
      </c>
      <c r="AG44" s="579"/>
      <c r="AH44" s="167"/>
      <c r="AJ44" s="430" t="s">
        <v>208</v>
      </c>
      <c r="AK44" s="431" t="e">
        <f>SUM(AH5:AH37)+AL44+AM44</f>
        <v>#REF!</v>
      </c>
      <c r="AL44" s="429" t="e">
        <f>SUM(O5:O49)</f>
        <v>#REF!</v>
      </c>
      <c r="AM44" s="429" t="e">
        <f>SUM(AC5:AC40)</f>
        <v>#REF!</v>
      </c>
    </row>
    <row r="45" spans="5:39" ht="25.35" customHeight="1" thickBot="1" x14ac:dyDescent="0.35">
      <c r="E45" s="161">
        <v>1998</v>
      </c>
      <c r="F45" s="302"/>
      <c r="G45" s="178" t="e">
        <f>#REF!</f>
        <v>#REF!</v>
      </c>
      <c r="H45" s="302"/>
      <c r="I45" s="354" t="e">
        <f>#REF!</f>
        <v>#REF!</v>
      </c>
      <c r="J45" s="354" t="e">
        <f>#REF!</f>
        <v>#REF!</v>
      </c>
      <c r="K45" s="302"/>
      <c r="L45" s="302"/>
      <c r="M45" s="302"/>
      <c r="N45" s="363"/>
      <c r="O45" s="185" t="e">
        <f>(F45*0.00375+G45*0.0075+I45*0.015+J45*0.03+K45*0.05+L45*0.06+M45*0.15)</f>
        <v>#REF!</v>
      </c>
      <c r="P45" s="12"/>
      <c r="Q45" s="161">
        <v>2021</v>
      </c>
      <c r="R45" s="354" t="e">
        <f>#REF!</f>
        <v>#REF!</v>
      </c>
      <c r="S45" s="354" t="e">
        <f>#REF!</f>
        <v>#REF!</v>
      </c>
      <c r="T45" s="578" t="e">
        <f>S45-S46</f>
        <v>#REF!</v>
      </c>
      <c r="U45" s="354" t="e">
        <f>#REF!</f>
        <v>#REF!</v>
      </c>
      <c r="V45" s="354" t="e">
        <f>#REF!</f>
        <v>#REF!</v>
      </c>
      <c r="W45" s="302"/>
      <c r="X45" s="354" t="e">
        <f>#REF!</f>
        <v>#REF!</v>
      </c>
      <c r="Y45" s="302"/>
      <c r="Z45" s="302"/>
      <c r="AA45" s="302"/>
      <c r="AB45" s="302"/>
      <c r="AC45" s="162" t="e">
        <f>(R45*0.00375+S45*0.0075+U45*0.015+V45*0.03+W45*0.05+X45*0.06+Y45*0.15+AB45*0.18+Z45*0.12)</f>
        <v>#REF!</v>
      </c>
      <c r="AD45" s="12"/>
      <c r="AE45" s="468" t="s">
        <v>208</v>
      </c>
      <c r="AF45" s="470" t="e">
        <f>AK44</f>
        <v>#REF!</v>
      </c>
      <c r="AG45" s="469">
        <v>161.27625</v>
      </c>
      <c r="AH45" s="469">
        <v>377.72249999999997</v>
      </c>
      <c r="AJ45" s="430">
        <v>2019</v>
      </c>
      <c r="AK45" s="431" t="e">
        <f>AC41+AH39</f>
        <v>#REF!</v>
      </c>
      <c r="AL45" s="12"/>
      <c r="AM45" s="12"/>
    </row>
    <row r="46" spans="5:39" ht="25.35" customHeight="1" thickBot="1" x14ac:dyDescent="0.3">
      <c r="E46" s="164" t="s">
        <v>202</v>
      </c>
      <c r="F46" s="302"/>
      <c r="G46" s="165" t="e">
        <f>#REF!</f>
        <v>#REF!</v>
      </c>
      <c r="H46" s="304"/>
      <c r="I46" s="304"/>
      <c r="J46" s="304"/>
      <c r="K46" s="304"/>
      <c r="L46" s="304"/>
      <c r="M46" s="304"/>
      <c r="N46" s="364"/>
      <c r="O46" s="186"/>
      <c r="P46" s="12"/>
      <c r="Q46" s="164" t="s">
        <v>228</v>
      </c>
      <c r="R46" s="166" t="e">
        <f>#REF!</f>
        <v>#REF!</v>
      </c>
      <c r="S46" s="165" t="e">
        <f>#REF!</f>
        <v>#REF!</v>
      </c>
      <c r="T46" s="579"/>
      <c r="U46" s="165" t="e">
        <f>#REF!</f>
        <v>#REF!</v>
      </c>
      <c r="V46" s="165" t="e">
        <f>#REF!</f>
        <v>#REF!</v>
      </c>
      <c r="W46" s="304"/>
      <c r="X46" s="355" t="e">
        <f>#REF!</f>
        <v>#REF!</v>
      </c>
      <c r="Y46" s="311"/>
      <c r="Z46" s="311"/>
      <c r="AA46" s="311"/>
      <c r="AB46" s="311"/>
      <c r="AC46" s="167"/>
      <c r="AD46" s="12"/>
      <c r="AE46" s="430">
        <v>2019</v>
      </c>
      <c r="AF46" s="471" t="e">
        <f>AK45</f>
        <v>#REF!</v>
      </c>
      <c r="AG46" s="12"/>
      <c r="AH46" s="12"/>
      <c r="AJ46" s="430">
        <v>2020</v>
      </c>
      <c r="AK46" s="431" t="e">
        <f>AC43+AH41</f>
        <v>#REF!</v>
      </c>
      <c r="AL46" s="12"/>
      <c r="AM46" s="12"/>
    </row>
    <row r="47" spans="5:39" s="231" customFormat="1" ht="25.35" customHeight="1" x14ac:dyDescent="0.25">
      <c r="E47" s="161">
        <v>1999</v>
      </c>
      <c r="F47" s="354" t="e">
        <f>#REF!</f>
        <v>#REF!</v>
      </c>
      <c r="G47" s="354" t="e">
        <f>#REF!</f>
        <v>#REF!</v>
      </c>
      <c r="H47" s="357" t="e">
        <f>G47-G48</f>
        <v>#REF!</v>
      </c>
      <c r="I47" s="354" t="e">
        <f>#REF!</f>
        <v>#REF!</v>
      </c>
      <c r="J47" s="354" t="e">
        <f>#REF!</f>
        <v>#REF!</v>
      </c>
      <c r="K47" s="302"/>
      <c r="L47" s="354" t="e">
        <f>#REF!</f>
        <v>#REF!</v>
      </c>
      <c r="M47" s="302"/>
      <c r="N47" s="363"/>
      <c r="O47" s="162" t="e">
        <f>(F47*0.00375+G47*0.0075+I47*0.015+J47*0.03+K47*0.05+L47*0.06)</f>
        <v>#REF!</v>
      </c>
      <c r="P47" s="184"/>
      <c r="Q47" s="161">
        <v>2022</v>
      </c>
      <c r="R47" s="354">
        <f>'2022'!F42</f>
        <v>86</v>
      </c>
      <c r="S47" s="354">
        <f>'2022'!G42</f>
        <v>34901</v>
      </c>
      <c r="T47" s="578">
        <f>S47-S48</f>
        <v>36257</v>
      </c>
      <c r="U47" s="354">
        <f>'2022'!F42</f>
        <v>86</v>
      </c>
      <c r="V47" s="354">
        <f>'2022'!I42</f>
        <v>15</v>
      </c>
      <c r="W47" s="302"/>
      <c r="X47" s="354">
        <f>'2022'!K42</f>
        <v>15</v>
      </c>
      <c r="Y47" s="302"/>
      <c r="Z47" s="302"/>
      <c r="AA47" s="302"/>
      <c r="AB47" s="302"/>
      <c r="AC47" s="162">
        <f>(R47*0.00375+S47*0.0075+U47*0.015+V47*0.03+W47*0.05+X47*0.06+Y47*0.15+AB47*0.18+Z47*0.12)</f>
        <v>264.71999999999997</v>
      </c>
      <c r="AD47" s="184"/>
      <c r="AE47" s="430">
        <v>2020</v>
      </c>
      <c r="AF47" s="471" t="e">
        <f>AK46</f>
        <v>#REF!</v>
      </c>
      <c r="AG47" s="12"/>
      <c r="AH47" s="12"/>
      <c r="AJ47" s="430">
        <v>2021</v>
      </c>
      <c r="AK47" s="431" t="e">
        <f>AC45</f>
        <v>#REF!</v>
      </c>
      <c r="AL47" s="12"/>
      <c r="AM47" s="12"/>
    </row>
    <row r="48" spans="5:39" s="231" customFormat="1" ht="25.35" customHeight="1" thickBot="1" x14ac:dyDescent="0.3">
      <c r="E48" s="164" t="s">
        <v>77</v>
      </c>
      <c r="F48" s="165" t="e">
        <f>#REF!</f>
        <v>#REF!</v>
      </c>
      <c r="G48" s="165" t="e">
        <f>#REF!</f>
        <v>#REF!</v>
      </c>
      <c r="H48" s="358"/>
      <c r="I48" s="304"/>
      <c r="J48" s="304"/>
      <c r="K48" s="304"/>
      <c r="L48" s="304"/>
      <c r="M48" s="304"/>
      <c r="N48" s="364"/>
      <c r="O48" s="186"/>
      <c r="P48" s="184"/>
      <c r="Q48" s="164" t="s">
        <v>229</v>
      </c>
      <c r="R48" s="166">
        <f>'2022'!F43</f>
        <v>0</v>
      </c>
      <c r="S48" s="165">
        <f>'2022'!G43</f>
        <v>-1356</v>
      </c>
      <c r="T48" s="579"/>
      <c r="U48" s="165">
        <f>'2022'!F43</f>
        <v>0</v>
      </c>
      <c r="V48" s="165">
        <f>'2022'!I43</f>
        <v>0</v>
      </c>
      <c r="W48" s="304"/>
      <c r="X48" s="355">
        <f>'2022'!K43</f>
        <v>0</v>
      </c>
      <c r="Y48" s="311"/>
      <c r="Z48" s="311"/>
      <c r="AA48" s="311"/>
      <c r="AB48" s="311"/>
      <c r="AC48" s="167"/>
      <c r="AD48" s="184"/>
      <c r="AE48" s="430">
        <v>2021</v>
      </c>
      <c r="AF48" s="471" t="e">
        <f>AK47</f>
        <v>#REF!</v>
      </c>
      <c r="AG48" s="12"/>
      <c r="AH48" s="12"/>
      <c r="AJ48" s="430">
        <v>2022</v>
      </c>
      <c r="AK48" s="431">
        <f>AC47+AH43</f>
        <v>364.98749999999995</v>
      </c>
      <c r="AL48" s="12"/>
      <c r="AM48" s="12"/>
    </row>
    <row r="49" spans="5:39" s="231" customFormat="1" ht="25.35" customHeight="1" thickBot="1" x14ac:dyDescent="0.3">
      <c r="E49" s="161">
        <v>2000</v>
      </c>
      <c r="F49" s="354" t="e">
        <f>#REF!</f>
        <v>#REF!</v>
      </c>
      <c r="G49" s="354" t="e">
        <f>#REF!</f>
        <v>#REF!</v>
      </c>
      <c r="H49" s="357" t="e">
        <f>G49-G50</f>
        <v>#REF!</v>
      </c>
      <c r="I49" s="354" t="e">
        <f>#REF!</f>
        <v>#REF!</v>
      </c>
      <c r="J49" s="354" t="e">
        <f>#REF!</f>
        <v>#REF!</v>
      </c>
      <c r="K49" s="302"/>
      <c r="L49" s="354" t="e">
        <f>#REF!</f>
        <v>#REF!</v>
      </c>
      <c r="M49" s="302"/>
      <c r="N49" s="363"/>
      <c r="O49" s="162" t="e">
        <f>(F49*0.00375+G49*0.0075+I49*0.015+J49*0.03+K49*0.05+L49*0.06)</f>
        <v>#REF!</v>
      </c>
      <c r="P49" s="12"/>
      <c r="Q49" s="428"/>
      <c r="R49" s="428"/>
      <c r="S49" s="428"/>
      <c r="T49" s="428"/>
      <c r="U49" s="428"/>
      <c r="V49" s="428"/>
      <c r="W49" s="428"/>
      <c r="X49" s="428"/>
      <c r="Y49" s="428"/>
      <c r="Z49" s="428"/>
      <c r="AA49" s="428"/>
      <c r="AB49" s="428"/>
      <c r="AC49" s="428"/>
      <c r="AD49" s="12"/>
      <c r="AE49" s="430">
        <v>2022</v>
      </c>
      <c r="AF49" s="471">
        <f>AK48</f>
        <v>364.98749999999995</v>
      </c>
      <c r="AG49" s="12"/>
      <c r="AH49" s="12"/>
      <c r="AJ49" s="432"/>
      <c r="AK49" s="433" t="e">
        <f>SUM(AK44:AK48)</f>
        <v>#REF!</v>
      </c>
      <c r="AL49" s="12"/>
      <c r="AM49" s="12"/>
    </row>
    <row r="50" spans="5:39" ht="25.35" customHeight="1" thickBot="1" x14ac:dyDescent="0.3">
      <c r="E50" s="164" t="s">
        <v>78</v>
      </c>
      <c r="F50" s="304"/>
      <c r="G50" s="165" t="e">
        <f>#REF!</f>
        <v>#REF!</v>
      </c>
      <c r="H50" s="358"/>
      <c r="I50" s="165" t="e">
        <f>#REF!</f>
        <v>#REF!</v>
      </c>
      <c r="J50" s="304"/>
      <c r="K50" s="304"/>
      <c r="L50" s="304"/>
      <c r="M50" s="304"/>
      <c r="N50" s="364"/>
      <c r="O50" s="186"/>
      <c r="P50" s="184"/>
      <c r="Q50" s="161" t="s">
        <v>154</v>
      </c>
      <c r="R50" s="289" t="e">
        <f>R33+R31+R29+R27+R25+R23+R21+R19+R17+R15+R13+R11+R9+R7+R5+R35+R37+R39+R41++R43+R45+R47</f>
        <v>#REF!</v>
      </c>
      <c r="S50" s="289" t="e">
        <f>S33+S31+S29+S27+S25+S23+S21+S19+S17+S15+S13+S11+S9+S7+S5+S35+S37+S39+S41+S43+S45+S47</f>
        <v>#REF!</v>
      </c>
      <c r="T50" s="290"/>
      <c r="U50" s="289" t="e">
        <f>U33+U31+U29+U27+U25+U23+U21+U19+U17+U15+U13+U11+U9+U7+U5+U35+U37+U39+U41+U43+U45+U47</f>
        <v>#REF!</v>
      </c>
      <c r="V50" s="289" t="e">
        <f>V33+V31+V29+V27+V25+V23+V21+V19+V17+V15+V13+V11+V9+V7+V5+V35+V37+V39+V41+V43+V45+V47</f>
        <v>#REF!</v>
      </c>
      <c r="W50" s="289" t="e">
        <f>W19+W21+W27+W29+W37+W17+W25+W41+W43</f>
        <v>#REF!</v>
      </c>
      <c r="X50" s="289" t="e">
        <f>X33+X31+X29+X27+X25+X23+X21+X19+X17+X15+X13+X11+X9+X7+X5+X35+X37+X39+X41+X43+X45+X47</f>
        <v>#REF!</v>
      </c>
      <c r="Y50" s="289">
        <f>Y31</f>
        <v>0</v>
      </c>
      <c r="Z50" s="289">
        <f>Z41+Z43</f>
        <v>0</v>
      </c>
      <c r="AA50" s="289">
        <v>0</v>
      </c>
      <c r="AB50" s="289">
        <f>AB35+AB39</f>
        <v>0</v>
      </c>
      <c r="AC50" s="162" t="e">
        <f>(R50*0.00375+S50*0.0075+U50*0.015+V50*0.03+W50*0.05+X50*0.06+Y50*0.15+Z50*0.12+AA50*0.09+AB50*0.18)</f>
        <v>#REF!</v>
      </c>
      <c r="AD50" s="184"/>
      <c r="AE50" s="432"/>
      <c r="AF50" s="472" t="e">
        <f>SUM(AF45:AF49)</f>
        <v>#REF!</v>
      </c>
      <c r="AG50" s="12"/>
      <c r="AH50" s="12"/>
    </row>
    <row r="51" spans="5:39" ht="21" customHeight="1" thickBot="1" x14ac:dyDescent="0.3">
      <c r="E51" s="286"/>
      <c r="F51" s="16"/>
      <c r="G51" s="16"/>
      <c r="H51" s="16"/>
      <c r="I51" s="16"/>
      <c r="J51" s="16"/>
      <c r="K51" s="16"/>
      <c r="L51" s="16"/>
      <c r="M51" s="12"/>
      <c r="N51" s="12"/>
      <c r="O51" s="12"/>
      <c r="P51" s="184"/>
      <c r="Q51" s="164" t="s">
        <v>155</v>
      </c>
      <c r="R51" s="467" t="e">
        <f>R50*0.00375</f>
        <v>#REF!</v>
      </c>
      <c r="S51" s="165" t="e">
        <f>ROUND(S50*0.0075,2)</f>
        <v>#REF!</v>
      </c>
      <c r="T51" s="358"/>
      <c r="U51" s="165" t="e">
        <f>U50*0.015</f>
        <v>#REF!</v>
      </c>
      <c r="V51" s="165" t="e">
        <f>V50*0.03</f>
        <v>#REF!</v>
      </c>
      <c r="W51" s="355" t="e">
        <f>W50*0.05</f>
        <v>#REF!</v>
      </c>
      <c r="X51" s="355" t="e">
        <f>X50*0.06</f>
        <v>#REF!</v>
      </c>
      <c r="Y51" s="355">
        <f>Y50*0.15</f>
        <v>0</v>
      </c>
      <c r="Z51" s="355">
        <f>Z50*0.12</f>
        <v>0</v>
      </c>
      <c r="AA51" s="355">
        <f>AA50*0.09</f>
        <v>0</v>
      </c>
      <c r="AB51" s="355">
        <f>AB50*0.18</f>
        <v>0</v>
      </c>
      <c r="AC51" s="326" t="e">
        <f>R51+S51+U51+V51+W51+X51+Y51+Z51+AA51+AB51</f>
        <v>#REF!</v>
      </c>
      <c r="AD51" s="184"/>
      <c r="AE51" s="12"/>
      <c r="AF51" s="12"/>
      <c r="AG51" s="12"/>
      <c r="AH51" s="12"/>
    </row>
    <row r="52" spans="5:39" ht="20.100000000000001" customHeight="1" x14ac:dyDescent="0.25">
      <c r="E52" s="161" t="s">
        <v>154</v>
      </c>
      <c r="F52" s="289" t="e">
        <f>SUM(F5:F40)+F47+F49</f>
        <v>#REF!</v>
      </c>
      <c r="G52" s="289" t="e">
        <f>SUM(G5:G36)+G37+G39+G41+G43+G47+G45+G49</f>
        <v>#REF!</v>
      </c>
      <c r="H52" s="289"/>
      <c r="I52" s="289" t="e">
        <f>SUM(I5:I36)+I37+I39+I41+I43+I47+I45+I49</f>
        <v>#REF!</v>
      </c>
      <c r="J52" s="289" t="e">
        <f>SUM(J5:J44)+J47+J49+J45</f>
        <v>#REF!</v>
      </c>
      <c r="K52" s="289" t="e">
        <f>SUM(K5:K44)</f>
        <v>#REF!</v>
      </c>
      <c r="L52" s="289" t="e">
        <f>SUM(L5:L50)</f>
        <v>#REF!</v>
      </c>
      <c r="M52" s="289" t="e">
        <f>SUM(M5:M44)</f>
        <v>#REF!</v>
      </c>
      <c r="N52" s="289" t="e">
        <f>SUM(N5:N44)</f>
        <v>#REF!</v>
      </c>
      <c r="O52" s="292" t="e">
        <f>(F52*0.00375+G52*0.0075+I52*0.015+J52*0.03+K52*0.05+L52*0.06+M52*0.15+N52*0.12)</f>
        <v>#REF!</v>
      </c>
      <c r="P52" s="184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84"/>
      <c r="AE52" s="161" t="s">
        <v>154</v>
      </c>
      <c r="AF52" s="588" t="e">
        <f>AF5+AF7+AF9+AF11+AF13+AF15+AF17+AF19+AF21+AF23+AF25+AF27+AF29+AF31+AF33+AF35+AF37+AF39+AF41+AF43</f>
        <v>#REF!</v>
      </c>
      <c r="AG52" s="589"/>
      <c r="AH52" s="403" t="e">
        <f>AH27+AH25+AH23+AH21+AH19+AH17+AH15+AH13+AH11+AH9+AH7+AH5</f>
        <v>#REF!</v>
      </c>
    </row>
    <row r="53" spans="5:39" s="231" customFormat="1" ht="18" customHeight="1" thickBot="1" x14ac:dyDescent="0.3">
      <c r="E53" s="164" t="s">
        <v>155</v>
      </c>
      <c r="F53" s="166" t="e">
        <f>F52*0.00375</f>
        <v>#REF!</v>
      </c>
      <c r="G53" s="165" t="e">
        <f>G52*0.0075</f>
        <v>#REF!</v>
      </c>
      <c r="H53" s="166"/>
      <c r="I53" s="165" t="e">
        <f>I52*0.015</f>
        <v>#REF!</v>
      </c>
      <c r="J53" s="166" t="e">
        <f>J52*0.03</f>
        <v>#REF!</v>
      </c>
      <c r="K53" s="166" t="e">
        <f>K52*0.05</f>
        <v>#REF!</v>
      </c>
      <c r="L53" s="166" t="e">
        <f>L52*0.06</f>
        <v>#REF!</v>
      </c>
      <c r="M53" s="166" t="e">
        <f>M52*0.15</f>
        <v>#REF!</v>
      </c>
      <c r="N53" s="166" t="e">
        <f>N52*0.12</f>
        <v>#REF!</v>
      </c>
      <c r="O53" s="327" t="e">
        <f>F53+G53+I53+J53+K53+L53+M53+N53</f>
        <v>#REF!</v>
      </c>
      <c r="P53" s="12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2"/>
      <c r="AE53" s="164" t="s">
        <v>155</v>
      </c>
      <c r="AF53" s="590" t="e">
        <f>AF52*0.0075</f>
        <v>#REF!</v>
      </c>
      <c r="AG53" s="591"/>
      <c r="AH53" s="167"/>
    </row>
    <row r="54" spans="5:39" ht="26.25" customHeight="1" thickBot="1" x14ac:dyDescent="0.3">
      <c r="E54" s="286"/>
      <c r="F54" s="16"/>
      <c r="G54" s="16"/>
      <c r="H54" s="16"/>
      <c r="I54" s="16"/>
      <c r="J54" s="16"/>
      <c r="K54" s="16"/>
      <c r="L54" s="16"/>
      <c r="M54" s="12"/>
      <c r="N54" s="12"/>
      <c r="O54" s="12"/>
      <c r="P54" s="184"/>
      <c r="Q54" s="42"/>
      <c r="R54" s="291" t="e">
        <f>SUM(F52+R50)</f>
        <v>#REF!</v>
      </c>
      <c r="S54" s="291" t="e">
        <f>(G52+S50+AF52)</f>
        <v>#REF!</v>
      </c>
      <c r="T54" s="287"/>
      <c r="U54" s="291" t="e">
        <f>(I52+U50)</f>
        <v>#REF!</v>
      </c>
      <c r="V54" s="291" t="e">
        <f>(J52+V50)</f>
        <v>#REF!</v>
      </c>
      <c r="W54" s="291" t="e">
        <f>(K52+W50)</f>
        <v>#REF!</v>
      </c>
      <c r="X54" s="291" t="e">
        <f>SUM(L52+X50)</f>
        <v>#REF!</v>
      </c>
      <c r="Y54" s="291" t="e">
        <f>SUM(M52+Y50)</f>
        <v>#REF!</v>
      </c>
      <c r="Z54" s="291" t="e">
        <f>SUM(N52+Z50)</f>
        <v>#REF!</v>
      </c>
      <c r="AA54" s="291">
        <f>SUM(AA50)</f>
        <v>0</v>
      </c>
      <c r="AB54" s="291">
        <f>SUM(AB50)</f>
        <v>0</v>
      </c>
      <c r="AC54" s="288"/>
      <c r="AD54" s="12"/>
      <c r="AE54" s="12"/>
      <c r="AF54" s="12"/>
      <c r="AG54" s="12"/>
      <c r="AH54" s="12"/>
    </row>
    <row r="55" spans="5:39" s="231" customFormat="1" ht="20.100000000000001" customHeight="1" thickBot="1" x14ac:dyDescent="0.3">
      <c r="E55" s="580" t="s">
        <v>209</v>
      </c>
      <c r="F55" s="581"/>
      <c r="G55" s="584" t="e">
        <f>R56+'Stock VBS'!R56</f>
        <v>#REF!</v>
      </c>
      <c r="H55" s="585"/>
      <c r="I55" s="184"/>
      <c r="J55" s="184"/>
      <c r="K55" s="184"/>
      <c r="L55" s="184"/>
      <c r="M55" s="184"/>
      <c r="N55" s="184"/>
      <c r="O55" s="184"/>
      <c r="P55" s="184"/>
      <c r="Q55" s="187" t="s">
        <v>34</v>
      </c>
      <c r="R55" s="188" t="e">
        <f>R54*0.00375</f>
        <v>#REF!</v>
      </c>
      <c r="S55" s="188" t="e">
        <f>ROUND(S54*0.0075,2)</f>
        <v>#REF!</v>
      </c>
      <c r="T55" s="188"/>
      <c r="U55" s="189" t="e">
        <f>ROUND(U54*0.015,2)</f>
        <v>#REF!</v>
      </c>
      <c r="V55" s="188" t="e">
        <f>ROUND(V54*0.03,2)</f>
        <v>#REF!</v>
      </c>
      <c r="W55" s="188" t="e">
        <f>ROUND(W54*0.05,2)</f>
        <v>#REF!</v>
      </c>
      <c r="X55" s="189" t="e">
        <f>ROUND(X54*0.06,2)</f>
        <v>#REF!</v>
      </c>
      <c r="Y55" s="188" t="e">
        <f>ROUND(Y54*0.15,2)</f>
        <v>#REF!</v>
      </c>
      <c r="Z55" s="188" t="e">
        <f>ROUND(Z54*0.12,2)</f>
        <v>#REF!</v>
      </c>
      <c r="AA55" s="188">
        <f>ROUND(AA54*0.09,2)</f>
        <v>0</v>
      </c>
      <c r="AB55" s="189">
        <f>ROUND(AB54*0.18,2)</f>
        <v>0</v>
      </c>
      <c r="AC55" s="325" t="e">
        <f>SUM(O5:O40,AC5:AC32,AH5:AH28)</f>
        <v>#REF!</v>
      </c>
      <c r="AD55" s="184"/>
      <c r="AE55" s="184"/>
      <c r="AF55" s="184"/>
      <c r="AG55" s="184"/>
      <c r="AH55" s="184"/>
    </row>
    <row r="56" spans="5:39" ht="27.75" customHeight="1" thickBot="1" x14ac:dyDescent="0.3">
      <c r="E56" s="582"/>
      <c r="F56" s="583"/>
      <c r="G56" s="586"/>
      <c r="H56" s="587"/>
      <c r="I56" s="12"/>
      <c r="J56" s="12"/>
      <c r="K56" s="12"/>
      <c r="L56" s="12"/>
      <c r="M56" s="12"/>
      <c r="N56" s="12"/>
      <c r="O56" s="12"/>
      <c r="P56" s="12"/>
      <c r="Q56" s="426" t="s">
        <v>90</v>
      </c>
      <c r="R56" s="463" t="e">
        <f>IAB55+AA55+Z55+Y55+X55+W55+V55+U55+S55+R55-0.01</f>
        <v>#REF!</v>
      </c>
      <c r="S56" s="356"/>
      <c r="T56" s="284"/>
      <c r="U56" s="284"/>
      <c r="V56" s="284"/>
      <c r="W56" s="284"/>
      <c r="X56" s="284"/>
      <c r="Y56" s="284"/>
      <c r="Z56" s="284"/>
      <c r="AA56" s="284"/>
      <c r="AB56" s="284"/>
      <c r="AC56" s="285"/>
      <c r="AD56" s="12"/>
      <c r="AE56" s="12"/>
      <c r="AF56" s="12"/>
      <c r="AG56" s="12"/>
      <c r="AH56" s="12"/>
    </row>
    <row r="57" spans="5:39" s="231" customFormat="1" ht="20.100000000000001" customHeight="1" x14ac:dyDescent="0.25"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5:39" ht="20.100000000000001" customHeight="1" x14ac:dyDescent="0.25">
      <c r="E58" s="229"/>
      <c r="F58" s="229"/>
      <c r="G58" s="229"/>
      <c r="H58" s="229"/>
      <c r="I58" s="229"/>
      <c r="J58" s="229"/>
      <c r="K58" s="229"/>
      <c r="L58" s="229"/>
      <c r="P58" s="231"/>
      <c r="Q58" s="231"/>
      <c r="R58" s="231"/>
      <c r="S58" s="231"/>
      <c r="T58" s="231"/>
      <c r="U58" s="231"/>
      <c r="V58" s="231"/>
      <c r="W58" s="231"/>
      <c r="X58" s="231"/>
      <c r="Y58" s="231"/>
      <c r="Z58" s="231"/>
      <c r="AA58" s="231"/>
      <c r="AB58" s="231"/>
    </row>
    <row r="59" spans="5:39" s="231" customFormat="1" ht="20.100000000000001" customHeight="1" x14ac:dyDescent="0.25"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5:39" ht="20.100000000000001" customHeight="1" x14ac:dyDescent="0.25">
      <c r="E60" s="229"/>
      <c r="F60" s="229"/>
      <c r="G60" s="229"/>
      <c r="H60" s="229"/>
      <c r="I60" s="229"/>
      <c r="J60" s="229"/>
      <c r="K60" s="229"/>
      <c r="L60" s="229"/>
      <c r="P60" s="231"/>
      <c r="Q60" s="231"/>
      <c r="R60" s="231"/>
      <c r="S60" s="231"/>
      <c r="T60" s="231"/>
      <c r="U60" s="231"/>
      <c r="V60" s="231"/>
      <c r="W60" s="231"/>
      <c r="X60" s="231"/>
      <c r="Y60" s="231"/>
      <c r="Z60" s="231"/>
      <c r="AA60" s="231"/>
      <c r="AB60" s="231"/>
    </row>
    <row r="61" spans="5:39" s="231" customFormat="1" ht="20.100000000000001" customHeight="1" x14ac:dyDescent="0.25"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5:39" ht="20.100000000000001" customHeight="1" x14ac:dyDescent="0.25">
      <c r="E62" s="229"/>
      <c r="F62" s="229"/>
      <c r="G62" s="229"/>
      <c r="H62" s="229"/>
      <c r="I62" s="229"/>
      <c r="J62" s="229"/>
      <c r="K62" s="229"/>
      <c r="L62" s="229"/>
      <c r="P62" s="231"/>
      <c r="Q62" s="231"/>
      <c r="R62" s="231"/>
      <c r="S62" s="231"/>
      <c r="T62" s="231"/>
      <c r="U62" s="231"/>
      <c r="V62" s="231"/>
      <c r="W62" s="231"/>
      <c r="X62" s="231"/>
      <c r="Y62" s="231"/>
      <c r="Z62" s="231"/>
      <c r="AA62" s="231"/>
      <c r="AB62" s="231"/>
    </row>
    <row r="63" spans="5:39" s="231" customFormat="1" ht="20.100000000000001" customHeight="1" x14ac:dyDescent="0.25"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  <row r="64" spans="5:39" ht="20.100000000000001" customHeight="1" x14ac:dyDescent="0.25">
      <c r="E64" s="229"/>
      <c r="F64" s="229"/>
      <c r="G64" s="229"/>
      <c r="H64" s="229"/>
      <c r="I64" s="229"/>
      <c r="J64" s="229"/>
      <c r="K64" s="229"/>
      <c r="L64" s="229"/>
      <c r="P64" s="231"/>
      <c r="Q64" s="231"/>
      <c r="R64" s="231"/>
      <c r="S64" s="231"/>
      <c r="T64" s="231"/>
      <c r="U64" s="231"/>
      <c r="V64" s="231"/>
      <c r="W64" s="231"/>
      <c r="X64" s="231"/>
      <c r="Y64" s="231"/>
      <c r="Z64" s="231"/>
      <c r="AA64" s="231"/>
      <c r="AB64" s="231"/>
    </row>
    <row r="65" spans="5:28" s="231" customFormat="1" ht="20.100000000000001" customHeight="1" x14ac:dyDescent="0.25">
      <c r="P65" s="229"/>
      <c r="Q65" s="229"/>
      <c r="R65" s="229"/>
      <c r="S65" s="229"/>
      <c r="T65" s="229"/>
      <c r="U65" s="229"/>
      <c r="V65" s="229"/>
      <c r="W65" s="229"/>
      <c r="X65" s="229"/>
      <c r="Y65" s="229"/>
      <c r="Z65" s="229"/>
      <c r="AA65" s="229"/>
      <c r="AB65" s="229"/>
    </row>
    <row r="66" spans="5:28" ht="20.100000000000001" customHeight="1" x14ac:dyDescent="0.25">
      <c r="E66" s="229"/>
      <c r="F66" s="229"/>
      <c r="G66" s="229"/>
      <c r="H66" s="229"/>
      <c r="I66" s="229"/>
      <c r="J66" s="229"/>
      <c r="K66" s="229"/>
      <c r="L66" s="229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</row>
    <row r="67" spans="5:28" s="231" customFormat="1" ht="20.100000000000001" customHeight="1" x14ac:dyDescent="0.25">
      <c r="P67" s="229"/>
      <c r="Q67" s="229"/>
      <c r="R67" s="229"/>
      <c r="S67" s="229"/>
      <c r="T67" s="229"/>
      <c r="U67" s="229"/>
      <c r="V67" s="229"/>
      <c r="W67" s="229"/>
      <c r="X67" s="229"/>
      <c r="Y67" s="229"/>
      <c r="Z67" s="229"/>
      <c r="AA67" s="229"/>
      <c r="AB67" s="229"/>
    </row>
    <row r="68" spans="5:28" ht="20.100000000000001" customHeight="1" x14ac:dyDescent="0.25">
      <c r="E68" s="229"/>
      <c r="F68" s="229"/>
      <c r="G68" s="229"/>
      <c r="H68" s="229"/>
      <c r="I68" s="229"/>
      <c r="J68" s="229"/>
      <c r="K68" s="229"/>
      <c r="L68" s="229"/>
      <c r="P68" s="231"/>
      <c r="Q68" s="231"/>
      <c r="R68" s="231"/>
      <c r="S68" s="231"/>
      <c r="T68" s="231"/>
      <c r="U68" s="231"/>
      <c r="V68" s="231"/>
      <c r="W68" s="231"/>
      <c r="X68" s="231"/>
      <c r="Y68" s="231"/>
      <c r="Z68" s="231"/>
      <c r="AA68" s="231"/>
      <c r="AB68" s="231"/>
    </row>
    <row r="69" spans="5:28" s="231" customFormat="1" ht="20.100000000000001" customHeight="1" x14ac:dyDescent="0.25">
      <c r="P69" s="229"/>
      <c r="Q69" s="229"/>
      <c r="R69" s="229"/>
      <c r="S69" s="229"/>
      <c r="T69" s="229"/>
      <c r="U69" s="229"/>
      <c r="V69" s="229"/>
      <c r="W69" s="229"/>
      <c r="X69" s="229"/>
      <c r="Y69" s="229"/>
      <c r="Z69" s="229"/>
      <c r="AA69" s="229"/>
      <c r="AB69" s="229"/>
    </row>
    <row r="70" spans="5:28" ht="20.100000000000001" customHeight="1" x14ac:dyDescent="0.25">
      <c r="E70" s="229"/>
      <c r="F70" s="229"/>
      <c r="G70" s="229"/>
      <c r="H70" s="229"/>
      <c r="I70" s="229"/>
      <c r="J70" s="229"/>
      <c r="K70" s="229"/>
      <c r="L70" s="229"/>
      <c r="P70" s="231"/>
      <c r="Q70" s="231"/>
      <c r="R70" s="231"/>
      <c r="S70" s="231"/>
      <c r="T70" s="231"/>
      <c r="U70" s="231"/>
      <c r="V70" s="231"/>
      <c r="W70" s="231"/>
      <c r="X70" s="231"/>
      <c r="Y70" s="231"/>
      <c r="Z70" s="231"/>
      <c r="AA70" s="231"/>
      <c r="AB70" s="231"/>
    </row>
    <row r="71" spans="5:28" s="231" customFormat="1" ht="20.100000000000001" customHeight="1" x14ac:dyDescent="0.25">
      <c r="P71" s="229"/>
      <c r="Q71" s="229"/>
      <c r="R71" s="229"/>
      <c r="S71" s="229"/>
      <c r="T71" s="229"/>
      <c r="U71" s="229"/>
      <c r="V71" s="229"/>
      <c r="W71" s="229"/>
      <c r="X71" s="229"/>
      <c r="Y71" s="229"/>
      <c r="Z71" s="229"/>
      <c r="AA71" s="229"/>
      <c r="AB71" s="229"/>
    </row>
    <row r="72" spans="5:28" ht="20.100000000000001" customHeight="1" x14ac:dyDescent="0.25">
      <c r="E72" s="229"/>
      <c r="F72" s="229"/>
      <c r="G72" s="229"/>
      <c r="H72" s="229"/>
      <c r="I72" s="229"/>
      <c r="J72" s="229"/>
      <c r="K72" s="229"/>
      <c r="L72" s="229"/>
      <c r="P72" s="231"/>
      <c r="Q72" s="231"/>
      <c r="R72" s="231"/>
      <c r="S72" s="231"/>
      <c r="T72" s="231"/>
      <c r="U72" s="231"/>
      <c r="V72" s="231"/>
      <c r="W72" s="231"/>
      <c r="X72" s="231"/>
      <c r="Y72" s="231"/>
      <c r="Z72" s="231"/>
      <c r="AA72" s="231"/>
      <c r="AB72" s="231"/>
    </row>
    <row r="73" spans="5:28" s="231" customFormat="1" ht="20.100000000000001" customHeight="1" x14ac:dyDescent="0.25">
      <c r="P73" s="229"/>
      <c r="Q73" s="229"/>
      <c r="R73" s="229" t="s">
        <v>217</v>
      </c>
      <c r="S73" s="229"/>
      <c r="T73" s="229"/>
      <c r="U73" s="229"/>
      <c r="V73" s="229"/>
      <c r="W73" s="229"/>
      <c r="X73" s="229"/>
      <c r="Y73" s="229"/>
      <c r="Z73" s="229"/>
      <c r="AA73" s="229"/>
      <c r="AB73" s="229"/>
    </row>
    <row r="74" spans="5:28" ht="20.100000000000001" customHeight="1" x14ac:dyDescent="0.25">
      <c r="E74" s="229"/>
      <c r="F74" s="229"/>
      <c r="G74" s="229"/>
      <c r="H74" s="229"/>
      <c r="I74" s="229"/>
      <c r="J74" s="229"/>
      <c r="K74" s="229"/>
      <c r="L74" s="229"/>
      <c r="P74" s="231"/>
      <c r="Q74" s="231"/>
      <c r="R74" s="231"/>
      <c r="S74" s="231"/>
      <c r="T74" s="231"/>
      <c r="U74" s="231"/>
      <c r="V74" s="231"/>
      <c r="W74" s="231"/>
      <c r="X74" s="231"/>
      <c r="Y74" s="231"/>
      <c r="Z74" s="231"/>
      <c r="AA74" s="231"/>
      <c r="AB74" s="231"/>
    </row>
    <row r="75" spans="5:28" s="231" customFormat="1" ht="20.100000000000001" customHeight="1" x14ac:dyDescent="0.25">
      <c r="P75" s="229"/>
      <c r="Q75" s="229"/>
      <c r="R75" s="229"/>
      <c r="S75" s="229"/>
      <c r="T75" s="229"/>
      <c r="U75" s="229"/>
      <c r="V75" s="229"/>
      <c r="W75" s="229"/>
      <c r="X75" s="229"/>
      <c r="Y75" s="229"/>
      <c r="Z75" s="229"/>
      <c r="AA75" s="229"/>
      <c r="AB75" s="229"/>
    </row>
    <row r="76" spans="5:28" ht="20.100000000000001" customHeight="1" x14ac:dyDescent="0.25">
      <c r="E76" s="229"/>
      <c r="F76" s="229"/>
      <c r="G76" s="229"/>
      <c r="H76" s="229"/>
      <c r="I76" s="229"/>
      <c r="J76" s="229"/>
      <c r="K76" s="229"/>
      <c r="L76" s="229"/>
      <c r="P76" s="231"/>
      <c r="Q76" s="231"/>
      <c r="R76" s="231"/>
      <c r="S76" s="231"/>
      <c r="T76" s="231"/>
      <c r="U76" s="231"/>
      <c r="V76" s="231"/>
      <c r="W76" s="231"/>
      <c r="X76" s="231"/>
      <c r="Y76" s="231"/>
      <c r="Z76" s="231"/>
      <c r="AA76" s="231"/>
      <c r="AB76" s="231"/>
    </row>
    <row r="77" spans="5:28" s="231" customFormat="1" ht="20.100000000000001" customHeight="1" x14ac:dyDescent="0.25">
      <c r="P77" s="229"/>
      <c r="Q77" s="229"/>
      <c r="R77" s="229"/>
      <c r="S77" s="229"/>
      <c r="T77" s="229"/>
      <c r="U77" s="229"/>
      <c r="V77" s="229"/>
      <c r="W77" s="229"/>
      <c r="X77" s="229"/>
      <c r="Y77" s="229"/>
      <c r="Z77" s="229"/>
      <c r="AA77" s="229"/>
      <c r="AB77" s="229"/>
    </row>
    <row r="78" spans="5:28" s="231" customFormat="1" ht="20.100000000000001" customHeight="1" x14ac:dyDescent="0.25"/>
    <row r="79" spans="5:28" s="232" customFormat="1" ht="20.100000000000001" customHeight="1" x14ac:dyDescent="0.25">
      <c r="P79" s="229"/>
      <c r="Q79" s="229"/>
      <c r="R79" s="229"/>
      <c r="S79" s="229"/>
      <c r="T79" s="229"/>
      <c r="U79" s="229"/>
      <c r="V79" s="229"/>
      <c r="W79" s="229"/>
      <c r="X79" s="229"/>
      <c r="Y79" s="229"/>
      <c r="Z79" s="229"/>
      <c r="AA79" s="229"/>
      <c r="AB79" s="229"/>
    </row>
    <row r="80" spans="5:28" s="232" customFormat="1" ht="20.100000000000001" customHeight="1" x14ac:dyDescent="0.25">
      <c r="P80" s="231"/>
      <c r="Q80" s="231"/>
      <c r="R80" s="231"/>
      <c r="S80" s="231"/>
      <c r="T80" s="231"/>
      <c r="U80" s="231"/>
      <c r="V80" s="231"/>
      <c r="W80" s="231"/>
      <c r="X80" s="231"/>
      <c r="Y80" s="231"/>
      <c r="Z80" s="231"/>
      <c r="AA80" s="231"/>
      <c r="AB80" s="231"/>
    </row>
    <row r="81" spans="5:28" ht="20.100000000000001" customHeight="1" x14ac:dyDescent="0.25">
      <c r="E81" s="229"/>
      <c r="F81" s="229"/>
      <c r="G81" s="233"/>
      <c r="H81" s="233"/>
    </row>
    <row r="82" spans="5:28" ht="20.100000000000001" customHeight="1" x14ac:dyDescent="0.25">
      <c r="E82" s="229"/>
      <c r="F82" s="229"/>
      <c r="J82" s="234"/>
      <c r="P82" s="231"/>
      <c r="Q82" s="231"/>
      <c r="R82" s="231"/>
      <c r="S82" s="231"/>
      <c r="T82" s="231"/>
      <c r="U82" s="231"/>
      <c r="V82" s="231"/>
      <c r="W82" s="231"/>
      <c r="X82" s="231"/>
      <c r="Y82" s="231"/>
      <c r="Z82" s="231"/>
      <c r="AA82" s="231"/>
      <c r="AB82" s="231"/>
    </row>
    <row r="83" spans="5:28" ht="20.100000000000001" customHeight="1" x14ac:dyDescent="0.25">
      <c r="E83" s="229"/>
      <c r="F83" s="229"/>
      <c r="G83" s="235"/>
      <c r="H83" s="235"/>
      <c r="I83" s="236"/>
      <c r="L83" s="237"/>
      <c r="M83" s="230"/>
    </row>
    <row r="84" spans="5:28" ht="20.100000000000001" customHeight="1" x14ac:dyDescent="0.25">
      <c r="E84" s="229"/>
      <c r="F84" s="229"/>
      <c r="G84" s="233"/>
      <c r="H84" s="233"/>
      <c r="P84" s="231"/>
      <c r="Q84" s="231"/>
      <c r="R84" s="231"/>
      <c r="S84" s="231"/>
      <c r="T84" s="231"/>
      <c r="U84" s="231"/>
      <c r="V84" s="231"/>
      <c r="W84" s="231"/>
      <c r="X84" s="231"/>
      <c r="Y84" s="231"/>
      <c r="Z84" s="231"/>
      <c r="AA84" s="231"/>
      <c r="AB84" s="231"/>
    </row>
    <row r="85" spans="5:28" ht="20.100000000000001" customHeight="1" x14ac:dyDescent="0.25">
      <c r="E85" s="229"/>
      <c r="F85" s="229"/>
      <c r="G85" s="234"/>
      <c r="H85" s="234"/>
      <c r="I85" s="236"/>
      <c r="L85" s="237"/>
      <c r="M85" s="230"/>
    </row>
    <row r="86" spans="5:28" ht="20.100000000000001" customHeight="1" x14ac:dyDescent="0.25">
      <c r="E86" s="229"/>
      <c r="F86" s="229"/>
      <c r="G86" s="234"/>
      <c r="H86" s="234"/>
      <c r="I86" s="229"/>
      <c r="P86" s="231"/>
      <c r="Q86" s="231"/>
      <c r="R86" s="231"/>
      <c r="S86" s="231"/>
      <c r="T86" s="231"/>
      <c r="U86" s="231"/>
      <c r="V86" s="231"/>
      <c r="W86" s="231"/>
      <c r="X86" s="231"/>
      <c r="Y86" s="231"/>
      <c r="Z86" s="231"/>
      <c r="AA86" s="231"/>
      <c r="AB86" s="231"/>
    </row>
    <row r="87" spans="5:28" ht="20.100000000000001" customHeight="1" x14ac:dyDescent="0.25">
      <c r="I87" s="236"/>
      <c r="L87" s="237"/>
      <c r="M87" s="230"/>
      <c r="P87" s="231"/>
      <c r="Q87" s="231"/>
      <c r="R87" s="231"/>
      <c r="S87" s="231"/>
      <c r="T87" s="231"/>
      <c r="U87" s="231"/>
      <c r="V87" s="231"/>
      <c r="W87" s="231"/>
      <c r="X87" s="231"/>
      <c r="Y87" s="231"/>
      <c r="Z87" s="231"/>
      <c r="AA87" s="231"/>
      <c r="AB87" s="231"/>
    </row>
    <row r="88" spans="5:28" ht="20.100000000000001" customHeight="1" x14ac:dyDescent="0.25">
      <c r="I88" s="236"/>
      <c r="L88" s="237"/>
      <c r="M88" s="230"/>
      <c r="P88" s="232"/>
      <c r="Q88" s="232"/>
      <c r="R88" s="232"/>
      <c r="S88" s="232"/>
      <c r="T88" s="232"/>
      <c r="U88" s="232"/>
      <c r="V88" s="232"/>
      <c r="W88" s="232"/>
      <c r="X88" s="232"/>
      <c r="Y88" s="232"/>
      <c r="Z88" s="232"/>
      <c r="AA88" s="232"/>
      <c r="AB88" s="232"/>
    </row>
    <row r="89" spans="5:28" ht="20.100000000000001" customHeight="1" x14ac:dyDescent="0.25">
      <c r="I89" s="236"/>
      <c r="L89" s="237"/>
      <c r="M89" s="230"/>
      <c r="P89" s="232"/>
      <c r="Q89" s="232"/>
      <c r="R89" s="232"/>
      <c r="S89" s="232"/>
      <c r="T89" s="232"/>
      <c r="U89" s="232"/>
      <c r="V89" s="232"/>
      <c r="W89" s="232"/>
      <c r="X89" s="232"/>
      <c r="Y89" s="232"/>
      <c r="Z89" s="232"/>
      <c r="AA89" s="232"/>
      <c r="AB89" s="232"/>
    </row>
    <row r="90" spans="5:28" ht="20.100000000000001" customHeight="1" x14ac:dyDescent="0.25">
      <c r="I90" s="236"/>
      <c r="L90" s="237"/>
      <c r="M90" s="230"/>
    </row>
    <row r="91" spans="5:28" ht="20.100000000000001" customHeight="1" x14ac:dyDescent="0.25">
      <c r="I91" s="236"/>
      <c r="L91" s="237"/>
      <c r="M91" s="230"/>
    </row>
    <row r="108" ht="18" customHeight="1" x14ac:dyDescent="0.25"/>
  </sheetData>
  <mergeCells count="24">
    <mergeCell ref="AG41:AG42"/>
    <mergeCell ref="T45:T46"/>
    <mergeCell ref="T43:T44"/>
    <mergeCell ref="E1:AH1"/>
    <mergeCell ref="E2:AH2"/>
    <mergeCell ref="E3:AC3"/>
    <mergeCell ref="AE3:AH3"/>
    <mergeCell ref="AG21:AG22"/>
    <mergeCell ref="T47:T48"/>
    <mergeCell ref="AG43:AG44"/>
    <mergeCell ref="E55:F56"/>
    <mergeCell ref="G55:H56"/>
    <mergeCell ref="AG23:AG24"/>
    <mergeCell ref="AG25:AG26"/>
    <mergeCell ref="AG27:AG28"/>
    <mergeCell ref="AF52:AG52"/>
    <mergeCell ref="AG29:AG30"/>
    <mergeCell ref="AG31:AG32"/>
    <mergeCell ref="AG33:AG34"/>
    <mergeCell ref="AG35:AG36"/>
    <mergeCell ref="T41:T42"/>
    <mergeCell ref="AG37:AG38"/>
    <mergeCell ref="AG39:AG40"/>
    <mergeCell ref="AF53:AG53"/>
  </mergeCells>
  <phoneticPr fontId="0" type="noConversion"/>
  <pageMargins left="0.19685039370078741" right="0.15748031496062992" top="0.11811023622047245" bottom="0.11811023622047245" header="0.11811023622047245" footer="0.11811023622047245"/>
  <pageSetup paperSize="9" scale="42" orientation="landscape" r:id="rId1"/>
  <headerFooter alignWithMargins="0">
    <oddFooter>&amp;CPage &amp;P&amp;R&amp;D</oddFooter>
  </headerFooter>
  <rowBreaks count="1" manualBreakCount="1">
    <brk id="63" min="4" max="27" man="1"/>
  </rowBreak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8"/>
  <dimension ref="A1:AH108"/>
  <sheetViews>
    <sheetView topLeftCell="E1" zoomScale="85" zoomScaleNormal="85" workbookViewId="0">
      <selection activeCell="E1" sqref="E1:AC1"/>
    </sheetView>
  </sheetViews>
  <sheetFormatPr baseColWidth="10" defaultColWidth="11.33203125" defaultRowHeight="20.100000000000001" customHeight="1" x14ac:dyDescent="0.25"/>
  <cols>
    <col min="1" max="4" width="11.33203125" style="229"/>
    <col min="5" max="5" width="13.88671875" style="238" customWidth="1"/>
    <col min="6" max="6" width="6.44140625" style="230" customWidth="1"/>
    <col min="7" max="7" width="12.33203125" style="230" customWidth="1"/>
    <col min="8" max="8" width="4.5546875" style="230" customWidth="1"/>
    <col min="9" max="9" width="9.5546875" style="230" customWidth="1"/>
    <col min="10" max="10" width="6.109375" style="230" customWidth="1"/>
    <col min="11" max="11" width="6" style="230" customWidth="1"/>
    <col min="12" max="12" width="5.109375" style="230" customWidth="1"/>
    <col min="13" max="13" width="5.44140625" style="229" customWidth="1"/>
    <col min="14" max="14" width="6.6640625" style="229" customWidth="1"/>
    <col min="15" max="15" width="7.109375" style="229" customWidth="1"/>
    <col min="16" max="16" width="3.44140625" style="229" customWidth="1"/>
    <col min="17" max="17" width="18.33203125" style="229" customWidth="1"/>
    <col min="18" max="18" width="9.44140625" style="229" customWidth="1"/>
    <col min="19" max="19" width="12.44140625" style="229" customWidth="1"/>
    <col min="20" max="20" width="6.6640625" style="229" customWidth="1"/>
    <col min="21" max="21" width="8.5546875" style="229" customWidth="1"/>
    <col min="22" max="27" width="6.6640625" style="229" customWidth="1"/>
    <col min="28" max="28" width="5.44140625" style="229" customWidth="1"/>
    <col min="29" max="29" width="8.6640625" style="229" customWidth="1"/>
    <col min="30" max="30" width="3.33203125" style="229" customWidth="1"/>
    <col min="31" max="31" width="19.5546875" style="229" customWidth="1"/>
    <col min="32" max="32" width="11.33203125" style="229"/>
    <col min="33" max="33" width="11.109375" style="229" customWidth="1"/>
    <col min="34" max="34" width="9.44140625" style="229" customWidth="1"/>
    <col min="35" max="16384" width="11.33203125" style="229"/>
  </cols>
  <sheetData>
    <row r="1" spans="5:34" ht="35.25" customHeight="1" x14ac:dyDescent="0.25">
      <c r="E1" s="601" t="str">
        <f>"STOCK CHAI BOUTEILLES VBS -  AU "&amp;Accueil!F15&amp; " "&amp;Accueil!E15&amp; "  2025"</f>
        <v>STOCK CHAI BOUTEILLES VBS -  AU 31 Mars  2025</v>
      </c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  <c r="Q1" s="601"/>
      <c r="R1" s="601"/>
      <c r="S1" s="601"/>
      <c r="T1" s="601"/>
      <c r="U1" s="601"/>
      <c r="V1" s="601"/>
      <c r="W1" s="601"/>
      <c r="X1" s="601"/>
      <c r="Y1" s="601"/>
      <c r="Z1" s="601"/>
      <c r="AA1" s="601"/>
      <c r="AB1" s="601"/>
      <c r="AC1" s="601"/>
      <c r="AD1" s="456"/>
      <c r="AE1" s="456"/>
      <c r="AF1" s="456"/>
      <c r="AG1" s="456"/>
      <c r="AH1" s="456"/>
    </row>
    <row r="2" spans="5:34" ht="14.25" customHeight="1" thickBot="1" x14ac:dyDescent="0.3">
      <c r="E2" s="454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5"/>
      <c r="AH2" s="455"/>
    </row>
    <row r="3" spans="5:34" ht="30" customHeight="1" thickBot="1" x14ac:dyDescent="0.3">
      <c r="E3" s="595" t="s">
        <v>242</v>
      </c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96"/>
      <c r="AC3" s="597"/>
      <c r="AD3" s="12"/>
      <c r="AE3" s="437"/>
      <c r="AF3" s="437"/>
      <c r="AG3" s="437"/>
      <c r="AH3" s="437"/>
    </row>
    <row r="4" spans="5:34" s="230" customFormat="1" ht="27" customHeight="1" thickBot="1" x14ac:dyDescent="0.3">
      <c r="E4" s="317" t="s">
        <v>16</v>
      </c>
      <c r="F4" s="457" t="s">
        <v>214</v>
      </c>
      <c r="G4" s="318" t="s">
        <v>73</v>
      </c>
      <c r="H4" s="318"/>
      <c r="I4" s="318" t="s">
        <v>74</v>
      </c>
      <c r="J4" s="318" t="s">
        <v>91</v>
      </c>
      <c r="K4" s="319" t="s">
        <v>215</v>
      </c>
      <c r="L4" s="318" t="s">
        <v>210</v>
      </c>
      <c r="M4" s="359" t="s">
        <v>211</v>
      </c>
      <c r="N4" s="360" t="s">
        <v>212</v>
      </c>
      <c r="O4" s="320" t="s">
        <v>93</v>
      </c>
      <c r="P4" s="154"/>
      <c r="Q4" s="321" t="s">
        <v>16</v>
      </c>
      <c r="R4" s="457" t="s">
        <v>214</v>
      </c>
      <c r="S4" s="318" t="s">
        <v>73</v>
      </c>
      <c r="T4" s="318"/>
      <c r="U4" s="318" t="s">
        <v>213</v>
      </c>
      <c r="V4" s="434" t="s">
        <v>91</v>
      </c>
      <c r="W4" s="435" t="s">
        <v>75</v>
      </c>
      <c r="X4" s="434" t="s">
        <v>210</v>
      </c>
      <c r="Y4" s="322" t="s">
        <v>153</v>
      </c>
      <c r="Z4" s="323" t="s">
        <v>138</v>
      </c>
      <c r="AA4" s="323" t="s">
        <v>132</v>
      </c>
      <c r="AB4" s="323" t="s">
        <v>139</v>
      </c>
      <c r="AC4" s="324" t="s">
        <v>93</v>
      </c>
      <c r="AD4" s="16"/>
      <c r="AE4" s="438"/>
      <c r="AF4" s="439"/>
      <c r="AG4" s="439"/>
      <c r="AH4" s="440"/>
    </row>
    <row r="5" spans="5:34" s="230" customFormat="1" ht="27" customHeight="1" thickBot="1" x14ac:dyDescent="0.3">
      <c r="E5" s="283">
        <v>1953</v>
      </c>
      <c r="F5" s="293"/>
      <c r="G5" s="293"/>
      <c r="H5" s="293"/>
      <c r="I5" s="293"/>
      <c r="J5" s="293"/>
      <c r="K5" s="300"/>
      <c r="L5" s="293"/>
      <c r="M5" s="293"/>
      <c r="N5" s="361"/>
      <c r="O5" s="159">
        <f t="shared" ref="O5:O19" si="0">(F5*0.00375+G5*0.0075+I5*0.015+J5*0.03+K5*0.05+L5*0.06+M5*0.15)</f>
        <v>0</v>
      </c>
      <c r="P5" s="154"/>
      <c r="Q5" s="161">
        <v>1999</v>
      </c>
      <c r="R5" s="436"/>
      <c r="S5" s="436"/>
      <c r="T5" s="436"/>
      <c r="U5" s="436"/>
      <c r="V5" s="436"/>
      <c r="W5" s="436"/>
      <c r="X5" s="436"/>
      <c r="Y5" s="302"/>
      <c r="Z5" s="308"/>
      <c r="AA5" s="302"/>
      <c r="AB5" s="309"/>
      <c r="AC5" s="162">
        <f>(R5*0.00375+S5*0.0075+U5*0.015+V5*0.03+W5*0.05+X5*0.06+Y5*0.15)</f>
        <v>0</v>
      </c>
      <c r="AD5" s="16"/>
      <c r="AE5" s="438"/>
      <c r="AF5" s="441"/>
      <c r="AG5" s="441"/>
      <c r="AH5" s="442"/>
    </row>
    <row r="6" spans="5:34" ht="25.2" customHeight="1" thickBot="1" x14ac:dyDescent="0.3">
      <c r="E6" s="449">
        <v>1957</v>
      </c>
      <c r="F6" s="294"/>
      <c r="G6" s="294"/>
      <c r="H6" s="294"/>
      <c r="I6" s="294"/>
      <c r="J6" s="294"/>
      <c r="K6" s="294"/>
      <c r="L6" s="294"/>
      <c r="M6" s="294"/>
      <c r="N6" s="362"/>
      <c r="O6" s="159">
        <f t="shared" si="0"/>
        <v>0</v>
      </c>
      <c r="P6" s="160"/>
      <c r="Q6" s="181"/>
      <c r="R6" s="303"/>
      <c r="S6" s="303"/>
      <c r="T6" s="303"/>
      <c r="U6" s="303"/>
      <c r="V6" s="303"/>
      <c r="W6" s="303"/>
      <c r="X6" s="303"/>
      <c r="Y6" s="303"/>
      <c r="Z6" s="452"/>
      <c r="AA6" s="303"/>
      <c r="AB6" s="316"/>
      <c r="AC6" s="183"/>
      <c r="AD6" s="12"/>
      <c r="AE6" s="443"/>
      <c r="AF6" s="444"/>
      <c r="AG6" s="441"/>
      <c r="AH6" s="12"/>
    </row>
    <row r="7" spans="5:34" ht="25.2" customHeight="1" thickBot="1" x14ac:dyDescent="0.3">
      <c r="E7" s="449">
        <v>1960</v>
      </c>
      <c r="F7" s="294"/>
      <c r="G7" s="296"/>
      <c r="H7" s="296"/>
      <c r="I7" s="294"/>
      <c r="J7" s="294"/>
      <c r="K7" s="294"/>
      <c r="L7" s="294"/>
      <c r="M7" s="294"/>
      <c r="N7" s="362"/>
      <c r="O7" s="159">
        <f t="shared" si="0"/>
        <v>0</v>
      </c>
      <c r="P7" s="160"/>
      <c r="Q7" s="161">
        <v>2000</v>
      </c>
      <c r="R7" s="453"/>
      <c r="S7" s="354">
        <f>1959-4</f>
        <v>1955</v>
      </c>
      <c r="T7" s="453"/>
      <c r="U7" s="453"/>
      <c r="V7" s="453"/>
      <c r="W7" s="453"/>
      <c r="X7" s="453"/>
      <c r="Y7" s="302"/>
      <c r="Z7" s="308"/>
      <c r="AA7" s="312"/>
      <c r="AB7" s="312"/>
      <c r="AC7" s="162">
        <f>(R7*0.00375+S7*0.0075+U7*0.015+V7*0.03+W7*0.05+X7*0.06+Y7*0.15)</f>
        <v>14.6625</v>
      </c>
      <c r="AD7" s="12"/>
      <c r="AE7" s="438"/>
      <c r="AF7" s="441"/>
      <c r="AG7" s="441"/>
      <c r="AH7" s="442"/>
    </row>
    <row r="8" spans="5:34" ht="25.2" customHeight="1" thickBot="1" x14ac:dyDescent="0.3">
      <c r="E8" s="155">
        <v>1961</v>
      </c>
      <c r="F8" s="294"/>
      <c r="G8" s="294"/>
      <c r="H8" s="294"/>
      <c r="I8" s="294"/>
      <c r="J8" s="294"/>
      <c r="K8" s="294"/>
      <c r="L8" s="294"/>
      <c r="M8" s="294"/>
      <c r="N8" s="362"/>
      <c r="O8" s="159">
        <f t="shared" si="0"/>
        <v>0</v>
      </c>
      <c r="P8" s="160"/>
      <c r="Q8" s="164"/>
      <c r="R8" s="304"/>
      <c r="S8" s="304"/>
      <c r="T8" s="304"/>
      <c r="U8" s="304"/>
      <c r="V8" s="304"/>
      <c r="W8" s="304"/>
      <c r="X8" s="304"/>
      <c r="Y8" s="304"/>
      <c r="Z8" s="306"/>
      <c r="AA8" s="313"/>
      <c r="AB8" s="313"/>
      <c r="AC8" s="285"/>
      <c r="AD8" s="12"/>
      <c r="AE8" s="443"/>
      <c r="AF8" s="444"/>
      <c r="AG8" s="441"/>
      <c r="AH8" s="12"/>
    </row>
    <row r="9" spans="5:34" ht="25.2" customHeight="1" thickBot="1" x14ac:dyDescent="0.3">
      <c r="E9" s="449">
        <v>1962</v>
      </c>
      <c r="F9" s="294"/>
      <c r="G9" s="294"/>
      <c r="H9" s="296"/>
      <c r="I9" s="163">
        <f>1136-21</f>
        <v>1115</v>
      </c>
      <c r="J9" s="294"/>
      <c r="K9" s="294"/>
      <c r="L9" s="294"/>
      <c r="M9" s="294"/>
      <c r="N9" s="362"/>
      <c r="O9" s="159">
        <f t="shared" si="0"/>
        <v>16.724999999999998</v>
      </c>
      <c r="P9" s="160"/>
      <c r="Q9" s="161">
        <v>2001</v>
      </c>
      <c r="R9" s="453"/>
      <c r="S9" s="354">
        <v>1356</v>
      </c>
      <c r="T9" s="453"/>
      <c r="U9" s="453"/>
      <c r="V9" s="453"/>
      <c r="W9" s="453"/>
      <c r="X9" s="453"/>
      <c r="Y9" s="302"/>
      <c r="Z9" s="308"/>
      <c r="AA9" s="314"/>
      <c r="AB9" s="314"/>
      <c r="AC9" s="162">
        <f>(R9*0.00375+S9*0.0075+U9*0.015+V9*0.03+W9*0.05+X9*0.06+Y9*0.15)</f>
        <v>10.17</v>
      </c>
      <c r="AD9" s="12"/>
      <c r="AE9" s="438"/>
      <c r="AF9" s="445"/>
      <c r="AG9" s="441"/>
      <c r="AH9" s="442"/>
    </row>
    <row r="10" spans="5:34" ht="25.2" customHeight="1" thickBot="1" x14ac:dyDescent="0.3">
      <c r="E10" s="449">
        <v>1963</v>
      </c>
      <c r="F10" s="294"/>
      <c r="G10" s="296"/>
      <c r="H10" s="296"/>
      <c r="I10" s="296"/>
      <c r="J10" s="294"/>
      <c r="K10" s="294"/>
      <c r="L10" s="294"/>
      <c r="M10" s="294"/>
      <c r="N10" s="362"/>
      <c r="O10" s="159">
        <f t="shared" si="0"/>
        <v>0</v>
      </c>
      <c r="P10" s="160"/>
      <c r="Q10" s="190"/>
      <c r="R10" s="304"/>
      <c r="S10" s="304"/>
      <c r="T10" s="304"/>
      <c r="U10" s="304"/>
      <c r="V10" s="304"/>
      <c r="W10" s="304"/>
      <c r="X10" s="304"/>
      <c r="Y10" s="311"/>
      <c r="Z10" s="306"/>
      <c r="AA10" s="315"/>
      <c r="AB10" s="315"/>
      <c r="AC10" s="285"/>
      <c r="AD10" s="12"/>
      <c r="AE10" s="443"/>
      <c r="AF10" s="444"/>
      <c r="AG10" s="441"/>
      <c r="AH10" s="442"/>
    </row>
    <row r="11" spans="5:34" ht="25.2" customHeight="1" thickBot="1" x14ac:dyDescent="0.3">
      <c r="E11" s="450">
        <v>1964</v>
      </c>
      <c r="F11" s="294"/>
      <c r="G11" s="163">
        <f>1306-1</f>
        <v>1305</v>
      </c>
      <c r="H11" s="297"/>
      <c r="I11" s="169">
        <v>2104</v>
      </c>
      <c r="J11" s="294"/>
      <c r="K11" s="294"/>
      <c r="L11" s="294"/>
      <c r="M11" s="294"/>
      <c r="N11" s="362"/>
      <c r="O11" s="159">
        <f t="shared" si="0"/>
        <v>41.347499999999997</v>
      </c>
      <c r="P11" s="160"/>
      <c r="Q11" s="161">
        <v>2002</v>
      </c>
      <c r="R11" s="453"/>
      <c r="S11" s="453"/>
      <c r="T11" s="453"/>
      <c r="U11" s="453"/>
      <c r="V11" s="453"/>
      <c r="W11" s="453"/>
      <c r="X11" s="453"/>
      <c r="Y11" s="302"/>
      <c r="Z11" s="309"/>
      <c r="AA11" s="309"/>
      <c r="AB11" s="309"/>
      <c r="AC11" s="162">
        <f>(R11*0.00375+S11*0.0075+U11*0.015+V11*0.03+W11*0.05+X11*0.06+Y11*0.15)</f>
        <v>0</v>
      </c>
      <c r="AD11" s="12"/>
      <c r="AE11" s="438"/>
      <c r="AF11" s="441"/>
      <c r="AG11" s="441"/>
      <c r="AH11" s="442"/>
    </row>
    <row r="12" spans="5:34" ht="25.2" customHeight="1" thickBot="1" x14ac:dyDescent="0.3">
      <c r="E12" s="451">
        <v>1966</v>
      </c>
      <c r="F12" s="294"/>
      <c r="G12" s="163">
        <v>653</v>
      </c>
      <c r="H12" s="296"/>
      <c r="I12" s="294"/>
      <c r="J12" s="294"/>
      <c r="K12" s="294"/>
      <c r="L12" s="294"/>
      <c r="M12" s="294"/>
      <c r="N12" s="362"/>
      <c r="O12" s="159">
        <f t="shared" si="0"/>
        <v>4.8975</v>
      </c>
      <c r="P12" s="160"/>
      <c r="Q12" s="164"/>
      <c r="R12" s="304"/>
      <c r="S12" s="304"/>
      <c r="T12" s="304"/>
      <c r="U12" s="304"/>
      <c r="V12" s="304"/>
      <c r="W12" s="304"/>
      <c r="X12" s="304"/>
      <c r="Y12" s="304"/>
      <c r="Z12" s="307"/>
      <c r="AA12" s="307"/>
      <c r="AB12" s="307"/>
      <c r="AC12" s="167"/>
      <c r="AD12" s="12"/>
      <c r="AE12" s="443"/>
      <c r="AF12" s="444"/>
      <c r="AG12" s="441"/>
      <c r="AH12" s="442"/>
    </row>
    <row r="13" spans="5:34" ht="25.2" customHeight="1" thickBot="1" x14ac:dyDescent="0.3">
      <c r="E13" s="451">
        <v>1967</v>
      </c>
      <c r="F13" s="294"/>
      <c r="G13" s="294"/>
      <c r="H13" s="296"/>
      <c r="I13" s="294"/>
      <c r="J13" s="294"/>
      <c r="K13" s="294"/>
      <c r="L13" s="294"/>
      <c r="M13" s="294"/>
      <c r="N13" s="362"/>
      <c r="O13" s="159">
        <f t="shared" si="0"/>
        <v>0</v>
      </c>
      <c r="P13" s="160"/>
      <c r="Q13" s="161">
        <v>2003</v>
      </c>
      <c r="R13" s="453"/>
      <c r="S13" s="354">
        <f>1996-1</f>
        <v>1995</v>
      </c>
      <c r="T13" s="453"/>
      <c r="U13" s="453"/>
      <c r="V13" s="453"/>
      <c r="W13" s="453"/>
      <c r="X13" s="453"/>
      <c r="Y13" s="302"/>
      <c r="Z13" s="309"/>
      <c r="AA13" s="309"/>
      <c r="AB13" s="309"/>
      <c r="AC13" s="162">
        <f>(R13*0.00375+S13*0.0075+U13*0.015+V13*0.03+W13*0.05+X13*0.06+Y13*0.15)</f>
        <v>14.962499999999999</v>
      </c>
      <c r="AD13" s="12"/>
      <c r="AE13" s="438"/>
      <c r="AF13" s="441"/>
      <c r="AG13" s="441"/>
      <c r="AH13" s="442"/>
    </row>
    <row r="14" spans="5:34" ht="25.2" customHeight="1" thickBot="1" x14ac:dyDescent="0.3">
      <c r="E14" s="451">
        <v>1968</v>
      </c>
      <c r="F14" s="294"/>
      <c r="G14" s="294"/>
      <c r="H14" s="296"/>
      <c r="I14" s="294"/>
      <c r="J14" s="294"/>
      <c r="K14" s="294"/>
      <c r="L14" s="294"/>
      <c r="M14" s="294"/>
      <c r="N14" s="362"/>
      <c r="O14" s="159">
        <f t="shared" si="0"/>
        <v>0</v>
      </c>
      <c r="P14" s="160"/>
      <c r="Q14" s="164"/>
      <c r="R14" s="304"/>
      <c r="S14" s="304"/>
      <c r="T14" s="304"/>
      <c r="U14" s="304"/>
      <c r="V14" s="304"/>
      <c r="W14" s="304"/>
      <c r="X14" s="304"/>
      <c r="Y14" s="304"/>
      <c r="Z14" s="307"/>
      <c r="AA14" s="307"/>
      <c r="AB14" s="307"/>
      <c r="AC14" s="167"/>
      <c r="AD14" s="12"/>
      <c r="AE14" s="443"/>
      <c r="AF14" s="444"/>
      <c r="AG14" s="441"/>
      <c r="AH14" s="442"/>
    </row>
    <row r="15" spans="5:34" ht="25.2" customHeight="1" thickBot="1" x14ac:dyDescent="0.3">
      <c r="E15" s="451">
        <v>1969</v>
      </c>
      <c r="F15" s="294"/>
      <c r="G15" s="294"/>
      <c r="H15" s="296"/>
      <c r="I15" s="294"/>
      <c r="J15" s="294"/>
      <c r="K15" s="294"/>
      <c r="L15" s="294"/>
      <c r="M15" s="294"/>
      <c r="N15" s="362"/>
      <c r="O15" s="159">
        <f t="shared" si="0"/>
        <v>0</v>
      </c>
      <c r="P15" s="160"/>
      <c r="Q15" s="161">
        <v>2004</v>
      </c>
      <c r="R15" s="453"/>
      <c r="S15" s="354">
        <v>694</v>
      </c>
      <c r="T15" s="453"/>
      <c r="U15" s="453"/>
      <c r="V15" s="453"/>
      <c r="W15" s="453"/>
      <c r="X15" s="453"/>
      <c r="Y15" s="302"/>
      <c r="Z15" s="309"/>
      <c r="AA15" s="309"/>
      <c r="AB15" s="309"/>
      <c r="AC15" s="162">
        <f>(R15*0.00375+S15*0.0075+U15*0.015+V15*0.03+W15*0.05+X15*0.06+Y15*0.15)</f>
        <v>5.2050000000000001</v>
      </c>
      <c r="AD15" s="12"/>
      <c r="AE15" s="438"/>
      <c r="AF15" s="441"/>
      <c r="AG15" s="441"/>
      <c r="AH15" s="442"/>
    </row>
    <row r="16" spans="5:34" ht="25.2" customHeight="1" thickBot="1" x14ac:dyDescent="0.3">
      <c r="E16" s="451">
        <v>1970</v>
      </c>
      <c r="F16" s="294"/>
      <c r="G16" s="294"/>
      <c r="H16" s="296"/>
      <c r="I16" s="294"/>
      <c r="J16" s="294"/>
      <c r="K16" s="294"/>
      <c r="L16" s="294"/>
      <c r="M16" s="294"/>
      <c r="N16" s="362"/>
      <c r="O16" s="159">
        <f t="shared" si="0"/>
        <v>0</v>
      </c>
      <c r="P16" s="160"/>
      <c r="Q16" s="164"/>
      <c r="R16" s="304"/>
      <c r="S16" s="304"/>
      <c r="T16" s="304"/>
      <c r="U16" s="304"/>
      <c r="V16" s="304"/>
      <c r="W16" s="304"/>
      <c r="X16" s="304"/>
      <c r="Y16" s="304"/>
      <c r="Z16" s="307"/>
      <c r="AA16" s="307"/>
      <c r="AB16" s="307"/>
      <c r="AC16" s="167"/>
      <c r="AD16" s="12"/>
      <c r="AE16" s="446"/>
      <c r="AF16" s="447"/>
      <c r="AG16" s="441"/>
      <c r="AH16" s="442"/>
    </row>
    <row r="17" spans="1:34" ht="25.2" customHeight="1" thickBot="1" x14ac:dyDescent="0.3">
      <c r="E17" s="155">
        <v>1971</v>
      </c>
      <c r="F17" s="294"/>
      <c r="G17" s="163">
        <v>1306</v>
      </c>
      <c r="H17" s="294"/>
      <c r="I17" s="294"/>
      <c r="J17" s="294"/>
      <c r="K17" s="294"/>
      <c r="L17" s="294"/>
      <c r="M17" s="294"/>
      <c r="N17" s="362"/>
      <c r="O17" s="159">
        <f t="shared" si="0"/>
        <v>9.7949999999999999</v>
      </c>
      <c r="P17" s="160"/>
      <c r="Q17" s="161">
        <v>2005</v>
      </c>
      <c r="R17" s="453"/>
      <c r="S17" s="453"/>
      <c r="T17" s="453"/>
      <c r="U17" s="453"/>
      <c r="V17" s="453"/>
      <c r="W17" s="453"/>
      <c r="X17" s="453"/>
      <c r="Y17" s="302"/>
      <c r="Z17" s="309"/>
      <c r="AA17" s="309"/>
      <c r="AB17" s="309"/>
      <c r="AC17" s="162">
        <f>(R17*0.00375+S17*0.0075+U17*0.015+V17*0.03+W17*0.05+X17*0.06+Y17*0.15)</f>
        <v>0</v>
      </c>
      <c r="AD17" s="12"/>
      <c r="AE17" s="438"/>
      <c r="AF17" s="441"/>
      <c r="AG17" s="441"/>
      <c r="AH17" s="442"/>
    </row>
    <row r="18" spans="1:34" ht="25.2" customHeight="1" thickBot="1" x14ac:dyDescent="0.3">
      <c r="E18" s="451">
        <v>1973</v>
      </c>
      <c r="F18" s="294"/>
      <c r="G18" s="294"/>
      <c r="H18" s="296"/>
      <c r="I18" s="294"/>
      <c r="J18" s="294"/>
      <c r="K18" s="294"/>
      <c r="L18" s="294"/>
      <c r="M18" s="294"/>
      <c r="N18" s="362"/>
      <c r="O18" s="159">
        <f t="shared" si="0"/>
        <v>0</v>
      </c>
      <c r="P18" s="160"/>
      <c r="Q18" s="164"/>
      <c r="R18" s="304"/>
      <c r="S18" s="304"/>
      <c r="T18" s="304"/>
      <c r="U18" s="304"/>
      <c r="V18" s="304"/>
      <c r="W18" s="304"/>
      <c r="X18" s="304"/>
      <c r="Y18" s="304"/>
      <c r="Z18" s="307"/>
      <c r="AA18" s="307"/>
      <c r="AB18" s="307"/>
      <c r="AC18" s="167"/>
      <c r="AD18" s="12"/>
      <c r="AE18" s="443"/>
      <c r="AF18" s="444"/>
      <c r="AG18" s="441"/>
      <c r="AH18" s="442"/>
    </row>
    <row r="19" spans="1:34" ht="25.2" customHeight="1" thickBot="1" x14ac:dyDescent="0.3">
      <c r="E19" s="451">
        <v>1974</v>
      </c>
      <c r="F19" s="294"/>
      <c r="G19" s="294"/>
      <c r="H19" s="296"/>
      <c r="I19" s="294"/>
      <c r="J19" s="294"/>
      <c r="K19" s="294"/>
      <c r="L19" s="294"/>
      <c r="M19" s="294"/>
      <c r="N19" s="362"/>
      <c r="O19" s="159">
        <f t="shared" si="0"/>
        <v>0</v>
      </c>
      <c r="P19" s="160"/>
      <c r="Q19" s="161">
        <v>2006</v>
      </c>
      <c r="R19" s="453"/>
      <c r="S19" s="354">
        <f>9142-2</f>
        <v>9140</v>
      </c>
      <c r="T19" s="453"/>
      <c r="U19" s="453"/>
      <c r="V19" s="453"/>
      <c r="W19" s="453"/>
      <c r="X19" s="453"/>
      <c r="Y19" s="302"/>
      <c r="Z19" s="309"/>
      <c r="AA19" s="309"/>
      <c r="AB19" s="309"/>
      <c r="AC19" s="162">
        <f>(R19*0.00375+S19*0.0075+U19*0.015+V19*0.03+W19*0.05+X19*0.06+Y19*0.15)</f>
        <v>68.55</v>
      </c>
      <c r="AD19" s="12"/>
      <c r="AE19" s="438"/>
      <c r="AF19" s="441"/>
      <c r="AG19" s="441"/>
      <c r="AH19" s="442"/>
    </row>
    <row r="20" spans="1:34" ht="25.2" customHeight="1" thickBot="1" x14ac:dyDescent="0.3">
      <c r="E20" s="155">
        <v>1975</v>
      </c>
      <c r="F20" s="294"/>
      <c r="G20" s="171">
        <f>2612-3</f>
        <v>2609</v>
      </c>
      <c r="H20" s="294"/>
      <c r="I20" s="294"/>
      <c r="J20" s="294"/>
      <c r="K20" s="294"/>
      <c r="L20" s="294"/>
      <c r="M20" s="294"/>
      <c r="N20" s="362"/>
      <c r="O20" s="159">
        <f>(F20*0.00375+G20*0.0075+I20*0.015+J20*0.03+K20*0.05+L20*0.06+M20*0.15)</f>
        <v>19.567499999999999</v>
      </c>
      <c r="P20" s="160"/>
      <c r="Q20" s="164"/>
      <c r="R20" s="304"/>
      <c r="S20" s="304"/>
      <c r="T20" s="304"/>
      <c r="U20" s="304"/>
      <c r="V20" s="304"/>
      <c r="W20" s="304"/>
      <c r="X20" s="304"/>
      <c r="Y20" s="304"/>
      <c r="Z20" s="307"/>
      <c r="AA20" s="307"/>
      <c r="AB20" s="307"/>
      <c r="AC20" s="167"/>
      <c r="AD20" s="12"/>
      <c r="AE20" s="446"/>
      <c r="AF20" s="447"/>
      <c r="AG20" s="441"/>
      <c r="AH20" s="442"/>
    </row>
    <row r="21" spans="1:34" ht="25.2" customHeight="1" thickBot="1" x14ac:dyDescent="0.3">
      <c r="E21" s="155">
        <v>1976</v>
      </c>
      <c r="F21" s="294"/>
      <c r="G21" s="171">
        <v>1959</v>
      </c>
      <c r="H21" s="294"/>
      <c r="I21" s="294"/>
      <c r="J21" s="294"/>
      <c r="K21" s="294"/>
      <c r="L21" s="294"/>
      <c r="M21" s="294"/>
      <c r="N21" s="362"/>
      <c r="O21" s="159">
        <f t="shared" ref="O21:O37" si="1">(F21*0.00375+G21*0.0075+I21*0.015+J21*0.03+K21*0.05+L21*0.06+M21*0.15)</f>
        <v>14.692499999999999</v>
      </c>
      <c r="P21" s="160"/>
      <c r="Q21" s="161">
        <v>2007</v>
      </c>
      <c r="R21" s="453"/>
      <c r="S21" s="453"/>
      <c r="T21" s="453"/>
      <c r="U21" s="453"/>
      <c r="V21" s="453"/>
      <c r="W21" s="453"/>
      <c r="X21" s="453"/>
      <c r="Y21" s="302"/>
      <c r="Z21" s="309"/>
      <c r="AA21" s="309"/>
      <c r="AB21" s="309"/>
      <c r="AC21" s="162">
        <f>(R21*0.00375+S21*0.0075+U21*0.015+V21*0.03+W21*0.05+X21*0.06+Y21*0.15)</f>
        <v>0</v>
      </c>
      <c r="AD21" s="12"/>
      <c r="AE21" s="438"/>
      <c r="AF21" s="441"/>
      <c r="AG21" s="448"/>
      <c r="AH21" s="442"/>
    </row>
    <row r="22" spans="1:34" ht="25.2" customHeight="1" thickBot="1" x14ac:dyDescent="0.3">
      <c r="E22" s="155">
        <v>1977</v>
      </c>
      <c r="F22" s="294"/>
      <c r="G22" s="294"/>
      <c r="H22" s="294"/>
      <c r="I22" s="294"/>
      <c r="J22" s="294"/>
      <c r="K22" s="294"/>
      <c r="L22" s="294"/>
      <c r="M22" s="294"/>
      <c r="N22" s="362"/>
      <c r="O22" s="159">
        <f t="shared" si="1"/>
        <v>0</v>
      </c>
      <c r="P22" s="160"/>
      <c r="Q22" s="164"/>
      <c r="R22" s="304"/>
      <c r="S22" s="304"/>
      <c r="T22" s="304"/>
      <c r="U22" s="304"/>
      <c r="V22" s="304"/>
      <c r="W22" s="304"/>
      <c r="X22" s="304"/>
      <c r="Y22" s="402"/>
      <c r="Z22" s="307"/>
      <c r="AA22" s="307"/>
      <c r="AB22" s="307"/>
      <c r="AC22" s="167"/>
      <c r="AD22" s="12"/>
      <c r="AE22" s="443"/>
      <c r="AF22" s="444"/>
      <c r="AG22" s="448"/>
      <c r="AH22" s="442"/>
    </row>
    <row r="23" spans="1:34" ht="25.2" customHeight="1" thickBot="1" x14ac:dyDescent="0.3">
      <c r="E23" s="155">
        <v>1978</v>
      </c>
      <c r="F23" s="294"/>
      <c r="G23" s="158">
        <v>653</v>
      </c>
      <c r="H23" s="298"/>
      <c r="I23" s="294"/>
      <c r="J23" s="294"/>
      <c r="K23" s="294"/>
      <c r="L23" s="294"/>
      <c r="M23" s="294"/>
      <c r="N23" s="362"/>
      <c r="O23" s="159">
        <f t="shared" si="1"/>
        <v>4.8975</v>
      </c>
      <c r="P23" s="160"/>
      <c r="Q23" s="161">
        <v>2008</v>
      </c>
      <c r="R23" s="453"/>
      <c r="S23" s="354">
        <v>3600</v>
      </c>
      <c r="T23" s="453"/>
      <c r="U23" s="453"/>
      <c r="V23" s="453"/>
      <c r="W23" s="453"/>
      <c r="X23" s="453"/>
      <c r="Y23" s="302"/>
      <c r="Z23" s="309"/>
      <c r="AA23" s="309"/>
      <c r="AB23" s="309"/>
      <c r="AC23" s="162">
        <f>(R23*0.00375+S23*0.0075+U23*0.015+V23*0.03+W23*0.05+X23*0.06+Y23*0.15)</f>
        <v>27</v>
      </c>
      <c r="AD23" s="12"/>
      <c r="AE23" s="438"/>
      <c r="AF23" s="441"/>
      <c r="AG23" s="448"/>
      <c r="AH23" s="442"/>
    </row>
    <row r="24" spans="1:34" ht="25.2" customHeight="1" thickBot="1" x14ac:dyDescent="0.3">
      <c r="E24" s="170">
        <v>1979</v>
      </c>
      <c r="F24" s="295"/>
      <c r="G24" s="295"/>
      <c r="H24" s="295"/>
      <c r="I24" s="295"/>
      <c r="J24" s="294"/>
      <c r="K24" s="294"/>
      <c r="L24" s="294"/>
      <c r="M24" s="294"/>
      <c r="N24" s="362"/>
      <c r="O24" s="159">
        <f t="shared" si="1"/>
        <v>0</v>
      </c>
      <c r="P24" s="160"/>
      <c r="Q24" s="164"/>
      <c r="R24" s="304"/>
      <c r="S24" s="304"/>
      <c r="T24" s="304"/>
      <c r="U24" s="304"/>
      <c r="V24" s="304"/>
      <c r="W24" s="304"/>
      <c r="X24" s="304"/>
      <c r="Y24" s="402"/>
      <c r="Z24" s="307"/>
      <c r="AA24" s="307"/>
      <c r="AB24" s="307"/>
      <c r="AC24" s="167"/>
      <c r="AD24" s="12"/>
      <c r="AE24" s="443"/>
      <c r="AF24" s="444"/>
      <c r="AG24" s="448"/>
      <c r="AH24" s="442"/>
    </row>
    <row r="25" spans="1:34" ht="25.2" customHeight="1" thickBot="1" x14ac:dyDescent="0.3">
      <c r="E25" s="155">
        <v>1981</v>
      </c>
      <c r="F25" s="362"/>
      <c r="G25" s="295"/>
      <c r="H25" s="295"/>
      <c r="I25" s="295"/>
      <c r="J25" s="294"/>
      <c r="K25" s="294"/>
      <c r="L25" s="294"/>
      <c r="M25" s="294"/>
      <c r="N25" s="362"/>
      <c r="O25" s="159">
        <f>(F25*0.00375+G25*0.0075+I25*0.015+J25*0.03+K25*0.05+L25*0.06+M25*0.15+N25*0.12)</f>
        <v>0</v>
      </c>
      <c r="P25" s="160"/>
      <c r="Q25" s="161">
        <v>2009</v>
      </c>
      <c r="R25" s="453"/>
      <c r="S25" s="354">
        <v>1800</v>
      </c>
      <c r="T25" s="453"/>
      <c r="U25" s="453"/>
      <c r="V25" s="453"/>
      <c r="W25" s="453"/>
      <c r="X25" s="453"/>
      <c r="Y25" s="302"/>
      <c r="Z25" s="309"/>
      <c r="AA25" s="309"/>
      <c r="AB25" s="309"/>
      <c r="AC25" s="162">
        <f>(R25*0.00375+S25*0.0075+U25*0.015+V25*0.03+W25*0.05+X25*0.06+Y25*0.15)</f>
        <v>13.5</v>
      </c>
      <c r="AD25" s="12"/>
      <c r="AE25" s="438"/>
      <c r="AF25" s="441"/>
      <c r="AG25" s="448"/>
      <c r="AH25" s="442"/>
    </row>
    <row r="26" spans="1:34" ht="25.2" customHeight="1" thickBot="1" x14ac:dyDescent="0.3">
      <c r="E26" s="157">
        <v>1982</v>
      </c>
      <c r="F26" s="294"/>
      <c r="G26" s="295"/>
      <c r="H26" s="295"/>
      <c r="I26" s="295"/>
      <c r="J26" s="294"/>
      <c r="K26" s="294"/>
      <c r="L26" s="294"/>
      <c r="M26" s="294"/>
      <c r="N26" s="362"/>
      <c r="O26" s="159">
        <f>(F26*0.00375+G26*0.0075+I26*0.015+J26*0.03+K26*0.05+L26*0.06+M26*0.15+N26*0.12)</f>
        <v>0</v>
      </c>
      <c r="P26" s="160"/>
      <c r="Q26" s="164"/>
      <c r="R26" s="304"/>
      <c r="S26" s="304"/>
      <c r="T26" s="304"/>
      <c r="U26" s="304"/>
      <c r="V26" s="304"/>
      <c r="W26" s="304"/>
      <c r="X26" s="304"/>
      <c r="Y26" s="304"/>
      <c r="Z26" s="307"/>
      <c r="AA26" s="307"/>
      <c r="AB26" s="307"/>
      <c r="AC26" s="167"/>
      <c r="AD26" s="12"/>
      <c r="AE26" s="443"/>
      <c r="AF26" s="444"/>
      <c r="AG26" s="448"/>
      <c r="AH26" s="442"/>
    </row>
    <row r="27" spans="1:34" ht="25.2" customHeight="1" thickBot="1" x14ac:dyDescent="0.3">
      <c r="A27" s="229" t="s">
        <v>151</v>
      </c>
      <c r="E27" s="155">
        <v>1983</v>
      </c>
      <c r="F27" s="294"/>
      <c r="G27" s="295"/>
      <c r="H27" s="295"/>
      <c r="I27" s="295"/>
      <c r="J27" s="294"/>
      <c r="K27" s="294"/>
      <c r="L27" s="294"/>
      <c r="M27" s="294"/>
      <c r="N27" s="362"/>
      <c r="O27" s="159">
        <f>(F27*0.00375+G27*0.0075+I27*0.015+J27*0.03+K27*0.05+L27*0.06+M27*0.15+N27*0.12)</f>
        <v>0</v>
      </c>
      <c r="P27" s="160"/>
      <c r="Q27" s="161">
        <v>2010</v>
      </c>
      <c r="R27" s="453"/>
      <c r="S27" s="354">
        <v>3000</v>
      </c>
      <c r="T27" s="453"/>
      <c r="U27" s="453"/>
      <c r="V27" s="453"/>
      <c r="W27" s="453"/>
      <c r="X27" s="453"/>
      <c r="Y27" s="302"/>
      <c r="Z27" s="302"/>
      <c r="AA27" s="302"/>
      <c r="AB27" s="302"/>
      <c r="AC27" s="162">
        <f>(R27*0.00375+S27*0.0075+U27*0.015+V27*0.03+W27*0.05+X27*0.06+Y27*0.15)</f>
        <v>22.5</v>
      </c>
      <c r="AD27" s="12"/>
      <c r="AE27" s="438"/>
      <c r="AF27" s="441"/>
      <c r="AG27" s="448"/>
      <c r="AH27" s="442"/>
    </row>
    <row r="28" spans="1:34" ht="25.2" customHeight="1" thickBot="1" x14ac:dyDescent="0.3">
      <c r="E28" s="157">
        <v>1985</v>
      </c>
      <c r="F28" s="294"/>
      <c r="G28" s="295"/>
      <c r="H28" s="295"/>
      <c r="I28" s="295"/>
      <c r="J28" s="294"/>
      <c r="K28" s="294"/>
      <c r="L28" s="294"/>
      <c r="M28" s="294"/>
      <c r="N28" s="362"/>
      <c r="O28" s="159">
        <f t="shared" si="1"/>
        <v>0</v>
      </c>
      <c r="P28" s="160"/>
      <c r="Q28" s="164"/>
      <c r="R28" s="304"/>
      <c r="S28" s="304"/>
      <c r="T28" s="304"/>
      <c r="U28" s="304"/>
      <c r="V28" s="304"/>
      <c r="W28" s="304"/>
      <c r="X28" s="304"/>
      <c r="Y28" s="304"/>
      <c r="Z28" s="304"/>
      <c r="AA28" s="304"/>
      <c r="AB28" s="304"/>
      <c r="AC28" s="167"/>
      <c r="AD28" s="12"/>
      <c r="AE28" s="443"/>
      <c r="AF28" s="444"/>
      <c r="AG28" s="448"/>
      <c r="AH28" s="442"/>
    </row>
    <row r="29" spans="1:34" ht="25.2" customHeight="1" thickBot="1" x14ac:dyDescent="0.3">
      <c r="E29" s="155">
        <v>1986</v>
      </c>
      <c r="F29" s="294"/>
      <c r="G29" s="295"/>
      <c r="H29" s="295"/>
      <c r="I29" s="295"/>
      <c r="J29" s="294"/>
      <c r="K29" s="294"/>
      <c r="L29" s="294"/>
      <c r="M29" s="294"/>
      <c r="N29" s="362"/>
      <c r="O29" s="159">
        <f t="shared" si="1"/>
        <v>0</v>
      </c>
      <c r="P29" s="160"/>
      <c r="Q29" s="161">
        <v>2011</v>
      </c>
      <c r="R29" s="453"/>
      <c r="S29" s="354">
        <v>2400</v>
      </c>
      <c r="T29" s="453"/>
      <c r="U29" s="453"/>
      <c r="V29" s="453"/>
      <c r="W29" s="453"/>
      <c r="X29" s="453"/>
      <c r="Y29" s="302"/>
      <c r="Z29" s="302"/>
      <c r="AA29" s="302"/>
      <c r="AB29" s="309"/>
      <c r="AC29" s="162">
        <f>(R29*0.00375+S29*0.0075+U29*0.015+V29*0.03+W29*0.05+X29*0.06+Y29*0.15)</f>
        <v>18</v>
      </c>
      <c r="AD29" s="12"/>
      <c r="AE29" s="438"/>
      <c r="AF29" s="441"/>
      <c r="AG29" s="448"/>
      <c r="AH29" s="442"/>
    </row>
    <row r="30" spans="1:34" ht="25.2" customHeight="1" thickBot="1" x14ac:dyDescent="0.3">
      <c r="E30" s="155">
        <v>1987</v>
      </c>
      <c r="F30" s="294"/>
      <c r="G30" s="295"/>
      <c r="H30" s="295"/>
      <c r="I30" s="295"/>
      <c r="J30" s="294"/>
      <c r="K30" s="294"/>
      <c r="L30" s="294"/>
      <c r="M30" s="294"/>
      <c r="N30" s="362"/>
      <c r="O30" s="159">
        <f t="shared" si="1"/>
        <v>0</v>
      </c>
      <c r="P30" s="160"/>
      <c r="Q30" s="164"/>
      <c r="R30" s="304"/>
      <c r="S30" s="304"/>
      <c r="T30" s="304"/>
      <c r="U30" s="304"/>
      <c r="V30" s="304"/>
      <c r="W30" s="304"/>
      <c r="X30" s="304"/>
      <c r="Y30" s="304"/>
      <c r="Z30" s="304"/>
      <c r="AA30" s="304"/>
      <c r="AB30" s="307"/>
      <c r="AC30" s="167"/>
      <c r="AD30" s="12"/>
      <c r="AE30" s="443"/>
      <c r="AF30" s="444"/>
      <c r="AG30" s="448"/>
      <c r="AH30" s="442"/>
    </row>
    <row r="31" spans="1:34" ht="25.2" customHeight="1" thickBot="1" x14ac:dyDescent="0.3">
      <c r="E31" s="176">
        <v>1988</v>
      </c>
      <c r="F31" s="301"/>
      <c r="G31" s="295"/>
      <c r="H31" s="295"/>
      <c r="I31" s="295"/>
      <c r="J31" s="294"/>
      <c r="K31" s="294"/>
      <c r="L31" s="294"/>
      <c r="M31" s="362"/>
      <c r="N31" s="362"/>
      <c r="O31" s="159">
        <f t="shared" si="1"/>
        <v>0</v>
      </c>
      <c r="P31" s="160"/>
      <c r="Q31" s="161">
        <v>2012</v>
      </c>
      <c r="R31" s="453"/>
      <c r="S31" s="354">
        <v>9000</v>
      </c>
      <c r="T31" s="453"/>
      <c r="U31" s="453"/>
      <c r="V31" s="453"/>
      <c r="W31" s="453"/>
      <c r="X31" s="453"/>
      <c r="Y31" s="302"/>
      <c r="Z31" s="302"/>
      <c r="AA31" s="302"/>
      <c r="AB31" s="302"/>
      <c r="AC31" s="162">
        <f>(R31*0.00375+S31*0.0075+U31*0.015+V31*0.03+W31*0.05+X31*0.06+Y31*0.15)</f>
        <v>67.5</v>
      </c>
      <c r="AD31" s="12"/>
      <c r="AE31" s="438"/>
      <c r="AF31" s="441"/>
      <c r="AG31" s="448"/>
      <c r="AH31" s="442"/>
    </row>
    <row r="32" spans="1:34" ht="25.2" customHeight="1" thickBot="1" x14ac:dyDescent="0.3">
      <c r="E32" s="155">
        <v>1989</v>
      </c>
      <c r="F32" s="294"/>
      <c r="G32" s="295"/>
      <c r="H32" s="295"/>
      <c r="I32" s="295"/>
      <c r="J32" s="294"/>
      <c r="K32" s="294"/>
      <c r="L32" s="294"/>
      <c r="M32" s="362"/>
      <c r="N32" s="362"/>
      <c r="O32" s="159">
        <f t="shared" si="1"/>
        <v>0</v>
      </c>
      <c r="P32" s="160"/>
      <c r="Q32" s="164"/>
      <c r="R32" s="304"/>
      <c r="S32" s="304"/>
      <c r="T32" s="304"/>
      <c r="U32" s="304"/>
      <c r="V32" s="304"/>
      <c r="W32" s="304"/>
      <c r="X32" s="304"/>
      <c r="Y32" s="311"/>
      <c r="Z32" s="311"/>
      <c r="AA32" s="311"/>
      <c r="AB32" s="311"/>
      <c r="AC32" s="167"/>
      <c r="AD32" s="12"/>
      <c r="AE32" s="443"/>
      <c r="AF32" s="444"/>
      <c r="AG32" s="448"/>
      <c r="AH32" s="442"/>
    </row>
    <row r="33" spans="5:34" ht="25.2" customHeight="1" thickBot="1" x14ac:dyDescent="0.3">
      <c r="E33" s="155">
        <v>1990</v>
      </c>
      <c r="F33" s="294"/>
      <c r="G33" s="295"/>
      <c r="H33" s="295"/>
      <c r="I33" s="295"/>
      <c r="J33" s="294"/>
      <c r="K33" s="294"/>
      <c r="L33" s="294"/>
      <c r="M33" s="362"/>
      <c r="N33" s="362"/>
      <c r="O33" s="159">
        <f t="shared" si="1"/>
        <v>0</v>
      </c>
      <c r="P33" s="160"/>
      <c r="Q33" s="161">
        <v>2013</v>
      </c>
      <c r="R33" s="453"/>
      <c r="S33" s="354">
        <v>600</v>
      </c>
      <c r="T33" s="453"/>
      <c r="U33" s="453"/>
      <c r="V33" s="453"/>
      <c r="W33" s="453"/>
      <c r="X33" s="453"/>
      <c r="Y33" s="302"/>
      <c r="Z33" s="302"/>
      <c r="AA33" s="302"/>
      <c r="AB33" s="302"/>
      <c r="AC33" s="162">
        <f>(R33*0.00375+S33*0.0075+U33*0.015+V33*0.03+W33*0.05+X33*0.06+Y33*0.15)</f>
        <v>4.5</v>
      </c>
      <c r="AD33" s="12"/>
      <c r="AE33" s="438"/>
      <c r="AF33" s="441"/>
      <c r="AG33" s="448"/>
      <c r="AH33" s="442"/>
    </row>
    <row r="34" spans="5:34" ht="25.2" customHeight="1" thickBot="1" x14ac:dyDescent="0.3">
      <c r="E34" s="155">
        <v>1991</v>
      </c>
      <c r="F34" s="294"/>
      <c r="G34" s="295"/>
      <c r="H34" s="295"/>
      <c r="I34" s="295"/>
      <c r="J34" s="294"/>
      <c r="K34" s="294"/>
      <c r="L34" s="294"/>
      <c r="M34" s="362"/>
      <c r="N34" s="362"/>
      <c r="O34" s="159">
        <f t="shared" si="1"/>
        <v>0</v>
      </c>
      <c r="P34" s="160"/>
      <c r="Q34" s="164"/>
      <c r="R34" s="304"/>
      <c r="S34" s="304"/>
      <c r="T34" s="304"/>
      <c r="U34" s="304"/>
      <c r="V34" s="304"/>
      <c r="W34" s="304"/>
      <c r="X34" s="304"/>
      <c r="Y34" s="311"/>
      <c r="Z34" s="311"/>
      <c r="AA34" s="311"/>
      <c r="AB34" s="311"/>
      <c r="AC34" s="167"/>
      <c r="AD34" s="12"/>
      <c r="AE34" s="443"/>
      <c r="AF34" s="444"/>
      <c r="AG34" s="448"/>
      <c r="AH34" s="442"/>
    </row>
    <row r="35" spans="5:34" ht="25.2" customHeight="1" thickBot="1" x14ac:dyDescent="0.3">
      <c r="E35" s="155">
        <v>1992</v>
      </c>
      <c r="F35" s="294"/>
      <c r="G35" s="295"/>
      <c r="H35" s="295"/>
      <c r="I35" s="295"/>
      <c r="J35" s="294"/>
      <c r="K35" s="294"/>
      <c r="L35" s="294"/>
      <c r="M35" s="362"/>
      <c r="N35" s="362"/>
      <c r="O35" s="159">
        <f t="shared" si="1"/>
        <v>0</v>
      </c>
      <c r="P35" s="160"/>
      <c r="Q35" s="161">
        <v>2014</v>
      </c>
      <c r="R35" s="453"/>
      <c r="S35" s="354">
        <v>12600</v>
      </c>
      <c r="T35" s="453"/>
      <c r="U35" s="453"/>
      <c r="V35" s="453"/>
      <c r="W35" s="453"/>
      <c r="X35" s="453"/>
      <c r="Y35" s="302"/>
      <c r="Z35" s="302"/>
      <c r="AA35" s="302"/>
      <c r="AB35" s="302"/>
      <c r="AC35" s="162">
        <f>(R35*0.00375+S35*0.0075+U35*0.015+V35*0.03+W35*0.05+X35*0.06+Y35*0.15)</f>
        <v>94.5</v>
      </c>
      <c r="AD35" s="12"/>
      <c r="AE35" s="438"/>
      <c r="AF35" s="441"/>
      <c r="AG35" s="448"/>
      <c r="AH35" s="442"/>
    </row>
    <row r="36" spans="5:34" ht="25.35" customHeight="1" thickBot="1" x14ac:dyDescent="0.3">
      <c r="E36" s="155">
        <v>1993</v>
      </c>
      <c r="F36" s="294"/>
      <c r="G36" s="295"/>
      <c r="H36" s="295"/>
      <c r="I36" s="295"/>
      <c r="J36" s="294"/>
      <c r="K36" s="294"/>
      <c r="L36" s="294"/>
      <c r="M36" s="362"/>
      <c r="N36" s="362"/>
      <c r="O36" s="159">
        <f t="shared" si="1"/>
        <v>0</v>
      </c>
      <c r="P36" s="160"/>
      <c r="Q36" s="164"/>
      <c r="R36" s="304"/>
      <c r="S36" s="304"/>
      <c r="T36" s="304"/>
      <c r="U36" s="304"/>
      <c r="V36" s="304"/>
      <c r="W36" s="304"/>
      <c r="X36" s="304"/>
      <c r="Y36" s="311"/>
      <c r="Z36" s="311"/>
      <c r="AA36" s="311"/>
      <c r="AB36" s="311"/>
      <c r="AC36" s="167"/>
      <c r="AD36" s="12"/>
      <c r="AE36" s="443"/>
      <c r="AF36" s="444"/>
      <c r="AG36" s="448"/>
      <c r="AH36" s="442"/>
    </row>
    <row r="37" spans="5:34" ht="25.35" customHeight="1" thickBot="1" x14ac:dyDescent="0.3">
      <c r="E37" s="179">
        <v>1994</v>
      </c>
      <c r="F37" s="294"/>
      <c r="G37" s="295"/>
      <c r="H37" s="295"/>
      <c r="I37" s="295"/>
      <c r="J37" s="294"/>
      <c r="K37" s="294"/>
      <c r="L37" s="294"/>
      <c r="M37" s="362"/>
      <c r="N37" s="362"/>
      <c r="O37" s="159">
        <f t="shared" si="1"/>
        <v>0</v>
      </c>
      <c r="P37" s="160"/>
      <c r="Q37" s="161">
        <v>2015</v>
      </c>
      <c r="R37" s="453"/>
      <c r="S37" s="354">
        <f>16800-3600</f>
        <v>13200</v>
      </c>
      <c r="T37" s="453"/>
      <c r="U37" s="453"/>
      <c r="V37" s="453"/>
      <c r="W37" s="453"/>
      <c r="X37" s="453"/>
      <c r="Y37" s="302"/>
      <c r="Z37" s="302"/>
      <c r="AA37" s="302"/>
      <c r="AB37" s="302"/>
      <c r="AC37" s="162">
        <f>(R37*0.00375+S37*0.0075+U37*0.015+V37*0.03+W37*0.05+X37*0.06+Y37*0.15+AB37*0.18)</f>
        <v>99</v>
      </c>
      <c r="AD37" s="12"/>
      <c r="AE37" s="438"/>
      <c r="AF37" s="441"/>
      <c r="AG37" s="448"/>
      <c r="AH37" s="442"/>
    </row>
    <row r="38" spans="5:34" s="231" customFormat="1" ht="25.35" customHeight="1" thickBot="1" x14ac:dyDescent="0.3">
      <c r="E38" s="181" t="s">
        <v>35</v>
      </c>
      <c r="F38" s="303"/>
      <c r="G38" s="295"/>
      <c r="H38" s="295"/>
      <c r="I38" s="295"/>
      <c r="J38" s="294"/>
      <c r="K38" s="294"/>
      <c r="L38" s="294"/>
      <c r="M38" s="362"/>
      <c r="N38" s="362"/>
      <c r="O38" s="183"/>
      <c r="P38" s="160"/>
      <c r="Q38" s="164"/>
      <c r="R38" s="304"/>
      <c r="S38" s="304"/>
      <c r="T38" s="304"/>
      <c r="U38" s="304"/>
      <c r="V38" s="304"/>
      <c r="W38" s="304"/>
      <c r="X38" s="304"/>
      <c r="Y38" s="311"/>
      <c r="Z38" s="311"/>
      <c r="AA38" s="311"/>
      <c r="AB38" s="311"/>
      <c r="AC38" s="167"/>
      <c r="AD38" s="184"/>
      <c r="AE38" s="443"/>
      <c r="AF38" s="444"/>
      <c r="AG38" s="448"/>
      <c r="AH38" s="442"/>
    </row>
    <row r="39" spans="5:34" ht="25.35" customHeight="1" thickBot="1" x14ac:dyDescent="0.3">
      <c r="E39" s="161">
        <v>1995</v>
      </c>
      <c r="F39" s="302"/>
      <c r="G39" s="295"/>
      <c r="H39" s="295"/>
      <c r="I39" s="295"/>
      <c r="J39" s="294"/>
      <c r="K39" s="294"/>
      <c r="L39" s="294"/>
      <c r="M39" s="362"/>
      <c r="N39" s="362"/>
      <c r="O39" s="185">
        <f>(F39*0.00375+G39*0.0075+I39*0.015+J39*0.03+K39*0.05+L39*0.06+M39*0.15)</f>
        <v>0</v>
      </c>
      <c r="P39" s="154"/>
      <c r="Q39" s="161">
        <v>2016</v>
      </c>
      <c r="R39" s="453"/>
      <c r="S39" s="354">
        <v>16200</v>
      </c>
      <c r="T39" s="453"/>
      <c r="U39" s="453"/>
      <c r="V39" s="453"/>
      <c r="W39" s="453"/>
      <c r="X39" s="453"/>
      <c r="Y39" s="302"/>
      <c r="Z39" s="302"/>
      <c r="AA39" s="302"/>
      <c r="AB39" s="302"/>
      <c r="AC39" s="162">
        <f>(R39*0.00375+S39*0.0075+U39*0.015+V39*0.03+W39*0.05+X39*0.06+Y39*0.15+AB39*0.18)</f>
        <v>121.5</v>
      </c>
      <c r="AD39" s="12"/>
      <c r="AE39" s="438"/>
      <c r="AF39" s="441"/>
      <c r="AG39" s="448"/>
      <c r="AH39" s="442"/>
    </row>
    <row r="40" spans="5:34" s="231" customFormat="1" ht="25.35" customHeight="1" thickBot="1" x14ac:dyDescent="0.3">
      <c r="E40" s="164" t="s">
        <v>36</v>
      </c>
      <c r="F40" s="304"/>
      <c r="G40" s="295"/>
      <c r="H40" s="295"/>
      <c r="I40" s="295"/>
      <c r="J40" s="294"/>
      <c r="K40" s="294"/>
      <c r="L40" s="294"/>
      <c r="M40" s="362"/>
      <c r="N40" s="362"/>
      <c r="O40" s="186"/>
      <c r="P40" s="154"/>
      <c r="Q40" s="164"/>
      <c r="R40" s="304"/>
      <c r="S40" s="304"/>
      <c r="T40" s="304"/>
      <c r="U40" s="304"/>
      <c r="V40" s="304"/>
      <c r="W40" s="304"/>
      <c r="X40" s="304"/>
      <c r="Y40" s="311"/>
      <c r="Z40" s="311"/>
      <c r="AA40" s="311"/>
      <c r="AB40" s="311"/>
      <c r="AC40" s="167"/>
      <c r="AD40" s="184"/>
      <c r="AE40" s="443"/>
      <c r="AF40" s="444"/>
      <c r="AG40" s="448"/>
      <c r="AH40" s="442"/>
    </row>
    <row r="41" spans="5:34" ht="25.35" customHeight="1" thickBot="1" x14ac:dyDescent="0.3">
      <c r="E41" s="161">
        <v>1996</v>
      </c>
      <c r="F41" s="302"/>
      <c r="G41" s="295"/>
      <c r="H41" s="295"/>
      <c r="I41" s="295"/>
      <c r="J41" s="294"/>
      <c r="K41" s="294"/>
      <c r="L41" s="294"/>
      <c r="M41" s="362"/>
      <c r="N41" s="362"/>
      <c r="O41" s="185">
        <f>(F41*0.00375+G41*0.0075+I41*0.015+J41*0.03+K41*0.05+L41*0.06+M41*0.15)</f>
        <v>0</v>
      </c>
      <c r="P41" s="154"/>
      <c r="Q41" s="161">
        <v>2017</v>
      </c>
      <c r="R41" s="453"/>
      <c r="S41" s="354">
        <f>24600-14400</f>
        <v>10200</v>
      </c>
      <c r="T41" s="453"/>
      <c r="U41" s="453"/>
      <c r="V41" s="453"/>
      <c r="W41" s="453"/>
      <c r="X41" s="453"/>
      <c r="Y41" s="302"/>
      <c r="Z41" s="302"/>
      <c r="AA41" s="302"/>
      <c r="AB41" s="302"/>
      <c r="AC41" s="162">
        <f>(R41*0.00375+S41*0.0075+U41*0.015+V41*0.03+W41*0.05+X41*0.06+Y41*0.15+AB41*0.18)</f>
        <v>76.5</v>
      </c>
      <c r="AD41" s="12"/>
      <c r="AE41" s="438"/>
      <c r="AF41" s="441"/>
      <c r="AG41" s="448"/>
      <c r="AH41" s="442"/>
    </row>
    <row r="42" spans="5:34" ht="25.35" customHeight="1" thickBot="1" x14ac:dyDescent="0.3">
      <c r="E42" s="164" t="s">
        <v>37</v>
      </c>
      <c r="F42" s="302"/>
      <c r="G42" s="295"/>
      <c r="H42" s="295"/>
      <c r="I42" s="295"/>
      <c r="J42" s="294"/>
      <c r="K42" s="294"/>
      <c r="L42" s="294"/>
      <c r="M42" s="362"/>
      <c r="N42" s="362"/>
      <c r="O42" s="186"/>
      <c r="P42" s="12"/>
      <c r="Q42" s="164"/>
      <c r="R42" s="304"/>
      <c r="S42" s="304"/>
      <c r="T42" s="304"/>
      <c r="U42" s="304"/>
      <c r="V42" s="304"/>
      <c r="W42" s="304"/>
      <c r="X42" s="304"/>
      <c r="Y42" s="311"/>
      <c r="Z42" s="311"/>
      <c r="AA42" s="311"/>
      <c r="AB42" s="311"/>
      <c r="AC42" s="167"/>
      <c r="AD42" s="12"/>
      <c r="AE42" s="443"/>
      <c r="AF42" s="444"/>
      <c r="AG42" s="448"/>
      <c r="AH42" s="442"/>
    </row>
    <row r="43" spans="5:34" s="231" customFormat="1" ht="25.35" customHeight="1" thickBot="1" x14ac:dyDescent="0.3">
      <c r="E43" s="161">
        <v>1997</v>
      </c>
      <c r="F43" s="302"/>
      <c r="G43" s="295"/>
      <c r="H43" s="295"/>
      <c r="I43" s="295"/>
      <c r="J43" s="294"/>
      <c r="K43" s="294"/>
      <c r="L43" s="294"/>
      <c r="M43" s="362"/>
      <c r="N43" s="362"/>
      <c r="O43" s="185">
        <f>(F43*0.00375+G43*0.0075+I43*0.015+J43*0.03+K43*0.05+L43*0.06+M43*0.15)</f>
        <v>0</v>
      </c>
      <c r="P43" s="154"/>
      <c r="Q43" s="161">
        <v>2018</v>
      </c>
      <c r="R43" s="453"/>
      <c r="S43" s="354">
        <v>22200</v>
      </c>
      <c r="T43" s="453"/>
      <c r="U43" s="354">
        <v>2439</v>
      </c>
      <c r="V43" s="453"/>
      <c r="W43" s="453"/>
      <c r="X43" s="453"/>
      <c r="Y43" s="302"/>
      <c r="Z43" s="302"/>
      <c r="AA43" s="302"/>
      <c r="AB43" s="302"/>
      <c r="AC43" s="162">
        <f>(R43*0.00375+S43*0.0075+U43*0.015+V43*0.03+W43*0.05+X43*0.06+Y43*0.15+AB43*0.18)</f>
        <v>203.08500000000001</v>
      </c>
      <c r="AD43" s="184"/>
      <c r="AE43" s="184"/>
      <c r="AF43" s="184"/>
      <c r="AG43" s="184"/>
      <c r="AH43" s="184"/>
    </row>
    <row r="44" spans="5:34" ht="25.35" customHeight="1" thickBot="1" x14ac:dyDescent="0.3">
      <c r="E44" s="164" t="s">
        <v>38</v>
      </c>
      <c r="F44" s="304"/>
      <c r="G44" s="295"/>
      <c r="H44" s="295"/>
      <c r="I44" s="295"/>
      <c r="J44" s="294"/>
      <c r="K44" s="294"/>
      <c r="L44" s="294"/>
      <c r="M44" s="362"/>
      <c r="N44" s="362"/>
      <c r="O44" s="186"/>
      <c r="P44" s="154"/>
      <c r="Q44" s="164"/>
      <c r="R44" s="304"/>
      <c r="S44" s="304"/>
      <c r="T44" s="304"/>
      <c r="U44" s="304"/>
      <c r="V44" s="304"/>
      <c r="W44" s="304"/>
      <c r="X44" s="304"/>
      <c r="Y44" s="311"/>
      <c r="Z44" s="311"/>
      <c r="AA44" s="311"/>
      <c r="AB44" s="311"/>
      <c r="AC44" s="167"/>
      <c r="AD44" s="12"/>
      <c r="AE44" s="430" t="s">
        <v>208</v>
      </c>
      <c r="AF44" s="431">
        <f>SUM(AH5:AH33)+AG44+AH44</f>
        <v>698.36999999999989</v>
      </c>
      <c r="AG44" s="429">
        <f>SUM(O5:O46)</f>
        <v>116.81999999999996</v>
      </c>
      <c r="AH44" s="429">
        <f>SUM(AC5:AC39)</f>
        <v>581.54999999999995</v>
      </c>
    </row>
    <row r="45" spans="5:34" ht="25.35" customHeight="1" thickBot="1" x14ac:dyDescent="0.3">
      <c r="E45" s="161">
        <v>1998</v>
      </c>
      <c r="F45" s="302"/>
      <c r="G45" s="178">
        <v>653</v>
      </c>
      <c r="H45" s="302"/>
      <c r="I45" s="295"/>
      <c r="J45" s="294"/>
      <c r="K45" s="294"/>
      <c r="L45" s="294"/>
      <c r="M45" s="362"/>
      <c r="N45" s="362"/>
      <c r="O45" s="185">
        <f>(F45*0.00375+G45*0.0075+I45*0.015+J45*0.03+K45*0.05+L45*0.06+M45*0.15)</f>
        <v>4.8975</v>
      </c>
      <c r="P45" s="12"/>
      <c r="Q45" s="161">
        <v>2019</v>
      </c>
      <c r="R45" s="453"/>
      <c r="S45" s="453"/>
      <c r="T45" s="453"/>
      <c r="U45" s="354">
        <v>542</v>
      </c>
      <c r="V45" s="453"/>
      <c r="W45" s="453"/>
      <c r="X45" s="453"/>
      <c r="Y45" s="302"/>
      <c r="Z45" s="302"/>
      <c r="AA45" s="302"/>
      <c r="AB45" s="302"/>
      <c r="AC45" s="162">
        <f>(R45*0.00375+S45*0.0075+U45*0.015+V45*0.03+W45*0.05+X45*0.06+Y45*0.15+AB45*0.18+Z45*0.12)</f>
        <v>8.129999999999999</v>
      </c>
      <c r="AD45" s="12"/>
      <c r="AE45" s="430">
        <v>2017</v>
      </c>
      <c r="AF45" s="431">
        <f>AC41+AH35</f>
        <v>76.5</v>
      </c>
      <c r="AG45" s="12"/>
      <c r="AH45" s="12"/>
    </row>
    <row r="46" spans="5:34" ht="25.35" customHeight="1" thickBot="1" x14ac:dyDescent="0.3">
      <c r="E46" s="164" t="s">
        <v>202</v>
      </c>
      <c r="F46" s="302"/>
      <c r="G46" s="165"/>
      <c r="H46" s="304"/>
      <c r="I46" s="304"/>
      <c r="J46" s="304"/>
      <c r="K46" s="304"/>
      <c r="L46" s="304"/>
      <c r="M46" s="304"/>
      <c r="N46" s="364"/>
      <c r="O46" s="186"/>
      <c r="P46" s="12"/>
      <c r="Q46" s="164"/>
      <c r="R46" s="304"/>
      <c r="S46" s="304"/>
      <c r="T46" s="304"/>
      <c r="U46" s="304"/>
      <c r="V46" s="304"/>
      <c r="W46" s="304"/>
      <c r="X46" s="304"/>
      <c r="Y46" s="311"/>
      <c r="Z46" s="304"/>
      <c r="AA46" s="311"/>
      <c r="AB46" s="311"/>
      <c r="AC46" s="167"/>
      <c r="AD46" s="12"/>
      <c r="AE46" s="430">
        <v>2018</v>
      </c>
      <c r="AF46" s="431">
        <f>AC43+AH37</f>
        <v>203.08500000000001</v>
      </c>
      <c r="AG46" s="12"/>
      <c r="AH46" s="12"/>
    </row>
    <row r="47" spans="5:34" s="231" customFormat="1" ht="25.35" customHeight="1" x14ac:dyDescent="0.25">
      <c r="E47" s="302"/>
      <c r="F47" s="302"/>
      <c r="G47" s="302"/>
      <c r="H47" s="302"/>
      <c r="I47" s="302"/>
      <c r="J47" s="302"/>
      <c r="K47" s="302"/>
      <c r="L47" s="302"/>
      <c r="M47" s="302"/>
      <c r="N47" s="363"/>
      <c r="O47" s="185">
        <f>(F47*0.00375+G47*0.0075+I47*0.015+J47*0.03+K47*0.05+L47*0.06+M47*0.15)</f>
        <v>0</v>
      </c>
      <c r="P47" s="184"/>
      <c r="Q47" s="161">
        <v>2020</v>
      </c>
      <c r="R47" s="453"/>
      <c r="S47" s="453"/>
      <c r="T47" s="453"/>
      <c r="U47" s="354">
        <v>813</v>
      </c>
      <c r="V47" s="453"/>
      <c r="W47" s="453"/>
      <c r="X47" s="453"/>
      <c r="Y47" s="302"/>
      <c r="Z47" s="302"/>
      <c r="AA47" s="302"/>
      <c r="AB47" s="302"/>
      <c r="AC47" s="162">
        <f>(R47*0.00375+S47*0.0075+U47*0.015+V47*0.03+W47*0.05+X47*0.06+Y47*0.15+AB47*0.18+Z47*0.12)</f>
        <v>12.195</v>
      </c>
      <c r="AD47" s="184"/>
      <c r="AE47" s="430">
        <v>2019</v>
      </c>
      <c r="AF47" s="431">
        <f>AC45+AH39</f>
        <v>8.129999999999999</v>
      </c>
      <c r="AG47" s="12"/>
      <c r="AH47" s="12"/>
    </row>
    <row r="48" spans="5:34" s="231" customFormat="1" ht="25.35" customHeight="1" thickBot="1" x14ac:dyDescent="0.3">
      <c r="E48" s="304"/>
      <c r="F48" s="304"/>
      <c r="G48" s="304"/>
      <c r="H48" s="304"/>
      <c r="I48" s="304"/>
      <c r="J48" s="304"/>
      <c r="K48" s="304"/>
      <c r="L48" s="304"/>
      <c r="M48" s="304"/>
      <c r="N48" s="364"/>
      <c r="O48" s="186"/>
      <c r="P48" s="184"/>
      <c r="Q48" s="164"/>
      <c r="R48" s="304"/>
      <c r="S48" s="304"/>
      <c r="T48" s="304"/>
      <c r="U48" s="304"/>
      <c r="V48" s="304"/>
      <c r="W48" s="304"/>
      <c r="X48" s="304"/>
      <c r="Y48" s="311"/>
      <c r="Z48" s="311"/>
      <c r="AA48" s="311"/>
      <c r="AB48" s="311"/>
      <c r="AC48" s="167"/>
      <c r="AD48" s="184"/>
      <c r="AE48" s="430">
        <v>2020</v>
      </c>
      <c r="AF48" s="431">
        <f>AH41+AC47</f>
        <v>12.195</v>
      </c>
      <c r="AG48" s="12"/>
      <c r="AH48" s="12"/>
    </row>
    <row r="49" spans="5:34" s="231" customFormat="1" ht="25.35" customHeight="1" thickBot="1" x14ac:dyDescent="0.3">
      <c r="E49" s="302"/>
      <c r="F49" s="302"/>
      <c r="G49" s="302"/>
      <c r="H49" s="302"/>
      <c r="I49" s="302"/>
      <c r="J49" s="302"/>
      <c r="K49" s="302"/>
      <c r="L49" s="302"/>
      <c r="M49" s="302"/>
      <c r="N49" s="363"/>
      <c r="O49" s="185">
        <f>(F49*0.00375+G49*0.0075+I49*0.015+J49*0.03+K49*0.05+L49*0.06+M49*0.15)</f>
        <v>0</v>
      </c>
      <c r="P49" s="12"/>
      <c r="Q49" s="428"/>
      <c r="R49" s="428"/>
      <c r="S49" s="428"/>
      <c r="T49" s="428"/>
      <c r="U49" s="428"/>
      <c r="V49" s="428"/>
      <c r="W49" s="428"/>
      <c r="X49" s="428"/>
      <c r="Y49" s="428"/>
      <c r="Z49" s="428"/>
      <c r="AA49" s="428"/>
      <c r="AB49" s="428"/>
      <c r="AC49" s="428"/>
      <c r="AD49" s="12"/>
      <c r="AE49" s="432"/>
      <c r="AF49" s="433">
        <f>SUM(AF44:AF48)+0.01</f>
        <v>998.29</v>
      </c>
      <c r="AG49" s="12"/>
      <c r="AH49" s="12"/>
    </row>
    <row r="50" spans="5:34" ht="25.35" customHeight="1" thickBot="1" x14ac:dyDescent="0.3">
      <c r="E50" s="304"/>
      <c r="F50" s="304"/>
      <c r="G50" s="304"/>
      <c r="H50" s="304"/>
      <c r="I50" s="304"/>
      <c r="J50" s="304"/>
      <c r="K50" s="304"/>
      <c r="L50" s="304"/>
      <c r="M50" s="304"/>
      <c r="N50" s="364"/>
      <c r="O50" s="186"/>
      <c r="P50" s="184"/>
      <c r="Q50" s="161" t="s">
        <v>154</v>
      </c>
      <c r="R50" s="289"/>
      <c r="S50" s="289">
        <f>S37+S35+S33+S31+S29+S27+S25+S23+S21+S19+S17+S15+S13+S11+S9+S7+S5+S39+S41+S43+S45+S47</f>
        <v>109940</v>
      </c>
      <c r="T50" s="290"/>
      <c r="U50" s="289">
        <f>U37+U35+U33+U31+U29+U27+U25+U23+U21+U19+U17+U15+U13+U11+U9+U7+U5+U39+U41+U43+U45+U47</f>
        <v>3794</v>
      </c>
      <c r="V50" s="289"/>
      <c r="W50" s="289"/>
      <c r="X50" s="289"/>
      <c r="Y50" s="289"/>
      <c r="Z50" s="289"/>
      <c r="AA50" s="289"/>
      <c r="AB50" s="289"/>
      <c r="AC50" s="162">
        <f>(R50*0.00375+S50*0.0075+U50*0.015+V50*0.03+W50*0.05+X50*0.06+Y50*0.15+Z50*0.12+AA50*0.09+AB50*0.18)</f>
        <v>881.45999999999992</v>
      </c>
      <c r="AD50" s="184"/>
      <c r="AE50" s="12"/>
      <c r="AF50" s="12"/>
      <c r="AG50" s="12"/>
      <c r="AH50" s="12"/>
    </row>
    <row r="51" spans="5:34" ht="21" customHeight="1" thickBot="1" x14ac:dyDescent="0.3">
      <c r="E51" s="286"/>
      <c r="F51" s="16"/>
      <c r="G51" s="16"/>
      <c r="H51" s="16"/>
      <c r="I51" s="16"/>
      <c r="J51" s="16"/>
      <c r="K51" s="16"/>
      <c r="L51" s="16"/>
      <c r="M51" s="12"/>
      <c r="N51" s="12"/>
      <c r="O51" s="12"/>
      <c r="P51" s="184"/>
      <c r="Q51" s="164" t="s">
        <v>155</v>
      </c>
      <c r="R51" s="166"/>
      <c r="S51" s="165">
        <f>ROUND(S50*0.0075,2)</f>
        <v>824.55</v>
      </c>
      <c r="T51" s="358"/>
      <c r="U51" s="165">
        <f>U50*0.015</f>
        <v>56.91</v>
      </c>
      <c r="V51" s="165"/>
      <c r="W51" s="355"/>
      <c r="X51" s="355"/>
      <c r="Y51" s="355"/>
      <c r="Z51" s="355"/>
      <c r="AA51" s="355"/>
      <c r="AB51" s="355"/>
      <c r="AC51" s="326">
        <f>R51+S51+U51+V51+W51+X51+Y51+Z51+AA51+AB51</f>
        <v>881.45999999999992</v>
      </c>
      <c r="AD51" s="184"/>
      <c r="AE51" s="12"/>
      <c r="AF51" s="12"/>
      <c r="AG51" s="12"/>
      <c r="AH51" s="12"/>
    </row>
    <row r="52" spans="5:34" ht="20.100000000000001" customHeight="1" x14ac:dyDescent="0.25">
      <c r="E52" s="161" t="s">
        <v>154</v>
      </c>
      <c r="F52" s="289"/>
      <c r="G52" s="289">
        <f>SUM(G5:G36)+G37+G39+G41+G43+G49+G45</f>
        <v>9138</v>
      </c>
      <c r="H52" s="289"/>
      <c r="I52" s="289">
        <f>SUM(I5:I36)+I37+I39+I41+I43+I49+I45</f>
        <v>3219</v>
      </c>
      <c r="J52" s="289"/>
      <c r="K52" s="289"/>
      <c r="L52" s="289"/>
      <c r="M52" s="289"/>
      <c r="N52" s="289"/>
      <c r="O52" s="292">
        <f>(F52*0.00375+G52*0.0075+I52*0.015+J52*0.03+K52*0.05+L52*0.06+M52*0.15+N52*0.12)</f>
        <v>116.82</v>
      </c>
      <c r="P52" s="184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84"/>
      <c r="AE52" s="12"/>
      <c r="AF52" s="12"/>
      <c r="AG52" s="12"/>
      <c r="AH52" s="12"/>
    </row>
    <row r="53" spans="5:34" s="231" customFormat="1" ht="18" customHeight="1" thickBot="1" x14ac:dyDescent="0.3">
      <c r="E53" s="164" t="s">
        <v>155</v>
      </c>
      <c r="F53" s="166"/>
      <c r="G53" s="165">
        <f>G52*0.0075</f>
        <v>68.534999999999997</v>
      </c>
      <c r="H53" s="166"/>
      <c r="I53" s="165">
        <f>I52*0.015</f>
        <v>48.284999999999997</v>
      </c>
      <c r="J53" s="166"/>
      <c r="K53" s="166"/>
      <c r="L53" s="166"/>
      <c r="M53" s="166"/>
      <c r="N53" s="166"/>
      <c r="O53" s="327">
        <f>F53+G53+I53+J53+K53+L53+M53+N53</f>
        <v>116.82</v>
      </c>
      <c r="P53" s="12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2"/>
      <c r="AE53" s="12"/>
      <c r="AF53" s="12"/>
      <c r="AG53" s="12"/>
      <c r="AH53" s="12"/>
    </row>
    <row r="54" spans="5:34" ht="26.25" customHeight="1" x14ac:dyDescent="0.25">
      <c r="E54" s="286"/>
      <c r="F54" s="16"/>
      <c r="G54" s="16"/>
      <c r="H54" s="16"/>
      <c r="I54" s="16"/>
      <c r="J54" s="16"/>
      <c r="K54" s="16"/>
      <c r="L54" s="16"/>
      <c r="M54" s="12"/>
      <c r="N54" s="12"/>
      <c r="O54" s="12"/>
      <c r="P54" s="184"/>
      <c r="Q54" s="42"/>
      <c r="R54" s="291"/>
      <c r="S54" s="458">
        <f>(G52+S50+AF52)</f>
        <v>119078</v>
      </c>
      <c r="T54" s="287"/>
      <c r="U54" s="458">
        <f>(I52+U50)</f>
        <v>7013</v>
      </c>
      <c r="V54" s="291"/>
      <c r="W54" s="291"/>
      <c r="X54" s="291"/>
      <c r="Y54" s="291"/>
      <c r="Z54" s="291"/>
      <c r="AA54" s="291"/>
      <c r="AB54" s="291"/>
      <c r="AC54" s="288"/>
      <c r="AD54" s="12"/>
      <c r="AE54" s="12"/>
      <c r="AF54" s="12"/>
      <c r="AG54" s="12"/>
      <c r="AH54" s="12"/>
    </row>
    <row r="55" spans="5:34" s="231" customFormat="1" ht="20.100000000000001" customHeight="1" thickBot="1" x14ac:dyDescent="0.3">
      <c r="E55" s="184"/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7" t="s">
        <v>34</v>
      </c>
      <c r="R55" s="188"/>
      <c r="S55" s="188">
        <f>ROUND(S54*0.0075,2)</f>
        <v>893.09</v>
      </c>
      <c r="T55" s="188"/>
      <c r="U55" s="189">
        <f>ROUND(U54*0.015,2)</f>
        <v>105.2</v>
      </c>
      <c r="V55" s="188"/>
      <c r="W55" s="188"/>
      <c r="X55" s="189"/>
      <c r="Y55" s="188"/>
      <c r="Z55" s="188"/>
      <c r="AA55" s="188"/>
      <c r="AB55" s="189"/>
      <c r="AC55" s="325">
        <f>SUM(O5:O40,AC5:AC36,AH5:AH28)</f>
        <v>472.97249999999997</v>
      </c>
      <c r="AD55" s="184"/>
      <c r="AE55" s="184"/>
      <c r="AF55" s="184"/>
      <c r="AG55" s="184"/>
      <c r="AH55" s="184"/>
    </row>
    <row r="56" spans="5:34" ht="27.75" customHeight="1" thickBot="1" x14ac:dyDescent="0.3"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426" t="s">
        <v>243</v>
      </c>
      <c r="R56" s="459">
        <f>ROUND(AB55+AA55+Z55+Y55+X55+W55+V55+U55+S55+R55,2)</f>
        <v>998.29</v>
      </c>
      <c r="S56" s="356"/>
      <c r="T56" s="284"/>
      <c r="U56" s="284"/>
      <c r="V56" s="284"/>
      <c r="W56" s="284"/>
      <c r="X56" s="284"/>
      <c r="Y56" s="284"/>
      <c r="Z56" s="284"/>
      <c r="AA56" s="284"/>
      <c r="AB56" s="284"/>
      <c r="AC56" s="285"/>
      <c r="AD56" s="12"/>
      <c r="AE56" s="12"/>
      <c r="AF56" s="12"/>
      <c r="AG56" s="12"/>
      <c r="AH56" s="12"/>
    </row>
    <row r="57" spans="5:34" s="231" customFormat="1" ht="20.100000000000001" customHeight="1" x14ac:dyDescent="0.25"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5:34" ht="20.100000000000001" customHeight="1" x14ac:dyDescent="0.25">
      <c r="E58" s="229"/>
      <c r="F58" s="229"/>
      <c r="G58" s="229"/>
      <c r="H58" s="229"/>
      <c r="I58" s="229"/>
      <c r="J58" s="229"/>
      <c r="K58" s="229"/>
      <c r="L58" s="229"/>
      <c r="P58" s="231"/>
      <c r="Q58" s="231"/>
      <c r="R58" s="231"/>
      <c r="S58" s="231"/>
      <c r="T58" s="231"/>
      <c r="U58" s="231"/>
      <c r="V58" s="231"/>
      <c r="W58" s="231"/>
      <c r="X58" s="231"/>
      <c r="Y58" s="231"/>
      <c r="Z58" s="231"/>
      <c r="AA58" s="231"/>
      <c r="AB58" s="231"/>
    </row>
    <row r="59" spans="5:34" s="231" customFormat="1" ht="20.100000000000001" customHeight="1" x14ac:dyDescent="0.25"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5:34" ht="20.100000000000001" customHeight="1" x14ac:dyDescent="0.25">
      <c r="E60" s="229"/>
      <c r="F60" s="229"/>
      <c r="G60" s="229"/>
      <c r="H60" s="229"/>
      <c r="I60" s="229"/>
      <c r="J60" s="229"/>
      <c r="K60" s="229"/>
      <c r="L60" s="229"/>
      <c r="P60" s="231"/>
      <c r="Q60" s="231"/>
      <c r="R60" s="231"/>
      <c r="S60" s="231"/>
      <c r="T60" s="231"/>
      <c r="U60" s="231"/>
      <c r="V60" s="231"/>
      <c r="W60" s="231"/>
      <c r="X60" s="231"/>
      <c r="Y60" s="231"/>
      <c r="Z60" s="231"/>
      <c r="AA60" s="231"/>
      <c r="AB60" s="231"/>
    </row>
    <row r="61" spans="5:34" s="231" customFormat="1" ht="20.100000000000001" customHeight="1" x14ac:dyDescent="0.25"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5:34" ht="20.100000000000001" customHeight="1" x14ac:dyDescent="0.25">
      <c r="E62" s="229"/>
      <c r="F62" s="229"/>
      <c r="G62" s="229"/>
      <c r="H62" s="229"/>
      <c r="I62" s="229"/>
      <c r="J62" s="229"/>
      <c r="K62" s="229"/>
      <c r="L62" s="229"/>
      <c r="P62" s="231"/>
      <c r="Q62" s="231"/>
      <c r="R62" s="231"/>
      <c r="S62" s="231"/>
      <c r="T62" s="231"/>
      <c r="U62" s="231"/>
      <c r="V62" s="231"/>
      <c r="W62" s="231"/>
      <c r="X62" s="231"/>
      <c r="Y62" s="231"/>
      <c r="Z62" s="231"/>
      <c r="AA62" s="231"/>
      <c r="AB62" s="231"/>
    </row>
    <row r="63" spans="5:34" s="231" customFormat="1" ht="20.100000000000001" customHeight="1" x14ac:dyDescent="0.25"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  <row r="64" spans="5:34" ht="20.100000000000001" customHeight="1" x14ac:dyDescent="0.25">
      <c r="E64" s="229"/>
      <c r="F64" s="229"/>
      <c r="G64" s="229"/>
      <c r="H64" s="229"/>
      <c r="I64" s="229"/>
      <c r="J64" s="229"/>
      <c r="K64" s="229"/>
      <c r="L64" s="229"/>
      <c r="P64" s="231"/>
      <c r="Q64" s="231"/>
      <c r="R64" s="231"/>
      <c r="S64" s="231"/>
      <c r="T64" s="231"/>
      <c r="U64" s="231"/>
      <c r="V64" s="231"/>
      <c r="W64" s="231"/>
      <c r="X64" s="231"/>
      <c r="Y64" s="231"/>
      <c r="Z64" s="231"/>
      <c r="AA64" s="231"/>
      <c r="AB64" s="231"/>
    </row>
    <row r="65" spans="5:28" s="231" customFormat="1" ht="20.100000000000001" customHeight="1" x14ac:dyDescent="0.25">
      <c r="P65" s="229"/>
      <c r="Q65" s="229"/>
      <c r="R65" s="229"/>
      <c r="S65" s="229"/>
      <c r="T65" s="229"/>
      <c r="U65" s="229"/>
      <c r="V65" s="229"/>
      <c r="W65" s="229"/>
      <c r="X65" s="229"/>
      <c r="Y65" s="229"/>
      <c r="Z65" s="229"/>
      <c r="AA65" s="229"/>
      <c r="AB65" s="229"/>
    </row>
    <row r="66" spans="5:28" ht="20.100000000000001" customHeight="1" x14ac:dyDescent="0.25">
      <c r="E66" s="229"/>
      <c r="F66" s="229"/>
      <c r="G66" s="229"/>
      <c r="H66" s="229"/>
      <c r="I66" s="229"/>
      <c r="J66" s="229"/>
      <c r="K66" s="229"/>
      <c r="L66" s="229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</row>
    <row r="67" spans="5:28" s="231" customFormat="1" ht="20.100000000000001" customHeight="1" x14ac:dyDescent="0.25">
      <c r="P67" s="229"/>
      <c r="Q67" s="229"/>
      <c r="R67" s="229"/>
      <c r="S67" s="229"/>
      <c r="T67" s="229"/>
      <c r="U67" s="229"/>
      <c r="V67" s="229"/>
      <c r="W67" s="229"/>
      <c r="X67" s="229"/>
      <c r="Y67" s="229"/>
      <c r="Z67" s="229"/>
      <c r="AA67" s="229"/>
      <c r="AB67" s="229"/>
    </row>
    <row r="68" spans="5:28" ht="20.100000000000001" customHeight="1" x14ac:dyDescent="0.25">
      <c r="E68" s="229"/>
      <c r="F68" s="229"/>
      <c r="G68" s="229"/>
      <c r="H68" s="229"/>
      <c r="I68" s="229"/>
      <c r="J68" s="229"/>
      <c r="K68" s="229"/>
      <c r="L68" s="229"/>
      <c r="P68" s="231"/>
      <c r="Q68" s="231"/>
      <c r="R68" s="231"/>
      <c r="S68" s="231"/>
      <c r="T68" s="231"/>
      <c r="U68" s="231"/>
      <c r="V68" s="231"/>
      <c r="W68" s="231"/>
      <c r="X68" s="231"/>
      <c r="Y68" s="231"/>
      <c r="Z68" s="231"/>
      <c r="AA68" s="231"/>
      <c r="AB68" s="231"/>
    </row>
    <row r="69" spans="5:28" s="231" customFormat="1" ht="20.100000000000001" customHeight="1" x14ac:dyDescent="0.25">
      <c r="P69" s="229"/>
      <c r="Q69" s="229"/>
      <c r="R69" s="229"/>
      <c r="S69" s="229"/>
      <c r="T69" s="229"/>
      <c r="U69" s="229"/>
      <c r="V69" s="229"/>
      <c r="W69" s="229"/>
      <c r="X69" s="229"/>
      <c r="Y69" s="229"/>
      <c r="Z69" s="229"/>
      <c r="AA69" s="229"/>
      <c r="AB69" s="229"/>
    </row>
    <row r="70" spans="5:28" ht="20.100000000000001" customHeight="1" x14ac:dyDescent="0.25">
      <c r="E70" s="229"/>
      <c r="F70" s="229"/>
      <c r="G70" s="229"/>
      <c r="H70" s="229"/>
      <c r="I70" s="229"/>
      <c r="J70" s="229"/>
      <c r="K70" s="229"/>
      <c r="L70" s="229"/>
      <c r="P70" s="231"/>
      <c r="Q70" s="231"/>
      <c r="R70" s="231"/>
      <c r="S70" s="231"/>
      <c r="T70" s="231"/>
      <c r="U70" s="231"/>
      <c r="V70" s="231"/>
      <c r="W70" s="231"/>
      <c r="X70" s="231"/>
      <c r="Y70" s="231"/>
      <c r="Z70" s="231"/>
      <c r="AA70" s="231"/>
      <c r="AB70" s="231"/>
    </row>
    <row r="71" spans="5:28" s="231" customFormat="1" ht="20.100000000000001" customHeight="1" x14ac:dyDescent="0.25">
      <c r="P71" s="229"/>
      <c r="Q71" s="229"/>
      <c r="R71" s="229"/>
      <c r="S71" s="229"/>
      <c r="T71" s="229"/>
      <c r="U71" s="229"/>
      <c r="V71" s="229"/>
      <c r="W71" s="229"/>
      <c r="X71" s="229"/>
      <c r="Y71" s="229"/>
      <c r="Z71" s="229"/>
      <c r="AA71" s="229"/>
      <c r="AB71" s="229"/>
    </row>
    <row r="72" spans="5:28" ht="20.100000000000001" customHeight="1" x14ac:dyDescent="0.25">
      <c r="E72" s="229"/>
      <c r="F72" s="229"/>
      <c r="G72" s="229"/>
      <c r="H72" s="229"/>
      <c r="I72" s="229"/>
      <c r="J72" s="229"/>
      <c r="K72" s="229"/>
      <c r="L72" s="229"/>
      <c r="P72" s="231"/>
      <c r="Q72" s="231"/>
      <c r="R72" s="231"/>
      <c r="S72" s="231"/>
      <c r="T72" s="231"/>
      <c r="U72" s="231"/>
      <c r="V72" s="231"/>
      <c r="W72" s="231"/>
      <c r="X72" s="231"/>
      <c r="Y72" s="231"/>
      <c r="Z72" s="231"/>
      <c r="AA72" s="231"/>
      <c r="AB72" s="231"/>
    </row>
    <row r="73" spans="5:28" s="231" customFormat="1" ht="20.100000000000001" customHeight="1" x14ac:dyDescent="0.25">
      <c r="P73" s="229"/>
      <c r="Q73" s="229"/>
      <c r="R73" s="229"/>
      <c r="S73" s="229"/>
      <c r="T73" s="229"/>
      <c r="U73" s="229"/>
      <c r="V73" s="229"/>
      <c r="W73" s="229"/>
      <c r="X73" s="229"/>
      <c r="Y73" s="229"/>
      <c r="Z73" s="229"/>
      <c r="AA73" s="229"/>
      <c r="AB73" s="229"/>
    </row>
    <row r="74" spans="5:28" ht="20.100000000000001" customHeight="1" x14ac:dyDescent="0.25">
      <c r="E74" s="229"/>
      <c r="F74" s="229"/>
      <c r="G74" s="229"/>
      <c r="H74" s="229"/>
      <c r="I74" s="229"/>
      <c r="J74" s="229"/>
      <c r="K74" s="229"/>
      <c r="L74" s="229"/>
      <c r="P74" s="231"/>
      <c r="Q74" s="231"/>
      <c r="R74" s="231"/>
      <c r="S74" s="231"/>
      <c r="T74" s="231"/>
      <c r="U74" s="231"/>
      <c r="V74" s="231"/>
      <c r="W74" s="231"/>
      <c r="X74" s="231"/>
      <c r="Y74" s="231"/>
      <c r="Z74" s="231"/>
      <c r="AA74" s="231"/>
      <c r="AB74" s="231"/>
    </row>
    <row r="75" spans="5:28" s="231" customFormat="1" ht="20.100000000000001" customHeight="1" x14ac:dyDescent="0.25">
      <c r="P75" s="229"/>
      <c r="Q75" s="229"/>
      <c r="R75" s="229"/>
      <c r="S75" s="229"/>
      <c r="T75" s="229"/>
      <c r="U75" s="229"/>
      <c r="V75" s="229"/>
      <c r="W75" s="229"/>
      <c r="X75" s="229"/>
      <c r="Y75" s="229"/>
      <c r="Z75" s="229"/>
      <c r="AA75" s="229"/>
      <c r="AB75" s="229"/>
    </row>
    <row r="76" spans="5:28" ht="20.100000000000001" customHeight="1" x14ac:dyDescent="0.25">
      <c r="E76" s="229"/>
      <c r="F76" s="229"/>
      <c r="G76" s="229"/>
      <c r="H76" s="229"/>
      <c r="I76" s="229"/>
      <c r="J76" s="229"/>
      <c r="K76" s="229"/>
      <c r="L76" s="229"/>
      <c r="P76" s="231"/>
      <c r="Q76" s="231"/>
      <c r="R76" s="231"/>
      <c r="S76" s="231"/>
      <c r="T76" s="231"/>
      <c r="U76" s="231"/>
      <c r="V76" s="231"/>
      <c r="W76" s="231"/>
      <c r="X76" s="231"/>
      <c r="Y76" s="231"/>
      <c r="Z76" s="231"/>
      <c r="AA76" s="231"/>
      <c r="AB76" s="231"/>
    </row>
    <row r="77" spans="5:28" s="231" customFormat="1" ht="20.100000000000001" customHeight="1" x14ac:dyDescent="0.25">
      <c r="P77" s="229"/>
      <c r="Q77" s="229"/>
      <c r="R77" s="229"/>
      <c r="S77" s="229"/>
      <c r="T77" s="229"/>
      <c r="U77" s="229"/>
      <c r="V77" s="229"/>
      <c r="W77" s="229"/>
      <c r="X77" s="229"/>
      <c r="Y77" s="229"/>
      <c r="Z77" s="229"/>
      <c r="AA77" s="229"/>
      <c r="AB77" s="229"/>
    </row>
    <row r="78" spans="5:28" s="231" customFormat="1" ht="20.100000000000001" customHeight="1" x14ac:dyDescent="0.25"/>
    <row r="79" spans="5:28" s="232" customFormat="1" ht="20.100000000000001" customHeight="1" x14ac:dyDescent="0.25">
      <c r="P79" s="229"/>
      <c r="Q79" s="229"/>
      <c r="R79" s="229"/>
      <c r="S79" s="229"/>
      <c r="T79" s="229"/>
      <c r="U79" s="229"/>
      <c r="V79" s="229"/>
      <c r="W79" s="229"/>
      <c r="X79" s="229"/>
      <c r="Y79" s="229"/>
      <c r="Z79" s="229"/>
      <c r="AA79" s="229"/>
      <c r="AB79" s="229"/>
    </row>
    <row r="80" spans="5:28" s="232" customFormat="1" ht="20.100000000000001" customHeight="1" x14ac:dyDescent="0.25">
      <c r="P80" s="231"/>
      <c r="Q80" s="231"/>
      <c r="R80" s="231"/>
      <c r="S80" s="231"/>
      <c r="T80" s="231"/>
      <c r="U80" s="231"/>
      <c r="V80" s="231"/>
      <c r="W80" s="231"/>
      <c r="X80" s="231"/>
      <c r="Y80" s="231"/>
      <c r="Z80" s="231"/>
      <c r="AA80" s="231"/>
      <c r="AB80" s="231"/>
    </row>
    <row r="81" spans="5:28" ht="20.100000000000001" customHeight="1" x14ac:dyDescent="0.25">
      <c r="E81" s="229"/>
      <c r="F81" s="229"/>
      <c r="G81" s="233"/>
      <c r="H81" s="233"/>
    </row>
    <row r="82" spans="5:28" ht="20.100000000000001" customHeight="1" x14ac:dyDescent="0.25">
      <c r="E82" s="229"/>
      <c r="F82" s="229"/>
      <c r="J82" s="234"/>
      <c r="P82" s="231"/>
      <c r="Q82" s="231"/>
      <c r="R82" s="231"/>
      <c r="S82" s="231"/>
      <c r="T82" s="231"/>
      <c r="U82" s="231"/>
      <c r="V82" s="231"/>
      <c r="W82" s="231"/>
      <c r="X82" s="231"/>
      <c r="Y82" s="231"/>
      <c r="Z82" s="231"/>
      <c r="AA82" s="231"/>
      <c r="AB82" s="231"/>
    </row>
    <row r="83" spans="5:28" ht="20.100000000000001" customHeight="1" x14ac:dyDescent="0.25">
      <c r="E83" s="229"/>
      <c r="F83" s="229"/>
      <c r="G83" s="235"/>
      <c r="H83" s="235"/>
      <c r="I83" s="236"/>
      <c r="L83" s="237"/>
      <c r="M83" s="230"/>
    </row>
    <row r="84" spans="5:28" ht="20.100000000000001" customHeight="1" x14ac:dyDescent="0.25">
      <c r="E84" s="229"/>
      <c r="F84" s="229"/>
      <c r="G84" s="233"/>
      <c r="H84" s="233"/>
      <c r="P84" s="231"/>
      <c r="Q84" s="231"/>
      <c r="R84" s="231"/>
      <c r="S84" s="231"/>
      <c r="T84" s="231"/>
      <c r="U84" s="231"/>
      <c r="V84" s="231"/>
      <c r="W84" s="231"/>
      <c r="X84" s="231"/>
      <c r="Y84" s="231"/>
      <c r="Z84" s="231"/>
      <c r="AA84" s="231"/>
      <c r="AB84" s="231"/>
    </row>
    <row r="85" spans="5:28" ht="20.100000000000001" customHeight="1" x14ac:dyDescent="0.25">
      <c r="E85" s="229"/>
      <c r="F85" s="229"/>
      <c r="G85" s="234"/>
      <c r="H85" s="234"/>
      <c r="I85" s="236"/>
      <c r="L85" s="237"/>
      <c r="M85" s="230"/>
    </row>
    <row r="86" spans="5:28" ht="20.100000000000001" customHeight="1" x14ac:dyDescent="0.25">
      <c r="E86" s="229"/>
      <c r="F86" s="229"/>
      <c r="G86" s="234"/>
      <c r="H86" s="234"/>
      <c r="I86" s="229"/>
      <c r="P86" s="231"/>
      <c r="Q86" s="231"/>
      <c r="R86" s="231"/>
      <c r="S86" s="231"/>
      <c r="T86" s="231"/>
      <c r="U86" s="231"/>
      <c r="V86" s="231"/>
      <c r="W86" s="231"/>
      <c r="X86" s="231"/>
      <c r="Y86" s="231"/>
      <c r="Z86" s="231"/>
      <c r="AA86" s="231"/>
      <c r="AB86" s="231"/>
    </row>
    <row r="87" spans="5:28" ht="20.100000000000001" customHeight="1" x14ac:dyDescent="0.25">
      <c r="I87" s="236"/>
      <c r="L87" s="237"/>
      <c r="M87" s="230"/>
      <c r="P87" s="231"/>
      <c r="Q87" s="231"/>
      <c r="R87" s="231"/>
      <c r="S87" s="231"/>
      <c r="T87" s="231"/>
      <c r="U87" s="231"/>
      <c r="V87" s="231"/>
      <c r="W87" s="231"/>
      <c r="X87" s="231"/>
      <c r="Y87" s="231"/>
      <c r="Z87" s="231"/>
      <c r="AA87" s="231"/>
      <c r="AB87" s="231"/>
    </row>
    <row r="88" spans="5:28" ht="20.100000000000001" customHeight="1" x14ac:dyDescent="0.25">
      <c r="I88" s="236"/>
      <c r="L88" s="237"/>
      <c r="M88" s="230"/>
      <c r="P88" s="232"/>
      <c r="Q88" s="232"/>
      <c r="R88" s="232"/>
      <c r="S88" s="232"/>
      <c r="T88" s="232"/>
      <c r="U88" s="232"/>
      <c r="V88" s="232"/>
      <c r="W88" s="232"/>
      <c r="X88" s="232"/>
      <c r="Y88" s="232"/>
      <c r="Z88" s="232"/>
      <c r="AA88" s="232"/>
      <c r="AB88" s="232"/>
    </row>
    <row r="89" spans="5:28" ht="20.100000000000001" customHeight="1" x14ac:dyDescent="0.25">
      <c r="I89" s="236"/>
      <c r="L89" s="237"/>
      <c r="M89" s="230"/>
      <c r="P89" s="232"/>
      <c r="Q89" s="232"/>
      <c r="R89" s="232"/>
      <c r="S89" s="232"/>
      <c r="T89" s="232"/>
      <c r="U89" s="232"/>
      <c r="V89" s="232"/>
      <c r="W89" s="232"/>
      <c r="X89" s="232"/>
      <c r="Y89" s="232"/>
      <c r="Z89" s="232"/>
      <c r="AA89" s="232"/>
      <c r="AB89" s="232"/>
    </row>
    <row r="90" spans="5:28" ht="20.100000000000001" customHeight="1" x14ac:dyDescent="0.25">
      <c r="I90" s="236"/>
      <c r="L90" s="237"/>
      <c r="M90" s="230"/>
    </row>
    <row r="91" spans="5:28" ht="20.100000000000001" customHeight="1" x14ac:dyDescent="0.25">
      <c r="I91" s="236"/>
      <c r="L91" s="237"/>
      <c r="M91" s="230"/>
    </row>
    <row r="108" ht="18" customHeight="1" x14ac:dyDescent="0.25"/>
  </sheetData>
  <mergeCells count="2">
    <mergeCell ref="E3:AC3"/>
    <mergeCell ref="E1:AC1"/>
  </mergeCells>
  <pageMargins left="0.31496062992125984" right="0.31496062992125984" top="0.15748031496062992" bottom="0.15748031496062992" header="0.31496062992125984" footer="0.31496062992125984"/>
  <pageSetup paperSize="9" scale="50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4">
    <pageSetUpPr fitToPage="1"/>
  </sheetPr>
  <dimension ref="J6:R35"/>
  <sheetViews>
    <sheetView topLeftCell="I1" zoomScale="64" zoomScaleNormal="64" workbookViewId="0">
      <pane ySplit="9" topLeftCell="A10" activePane="bottomLeft" state="frozenSplit"/>
      <selection activeCell="G42" sqref="G42"/>
      <selection pane="bottomLeft" activeCell="Q8" sqref="Q8"/>
    </sheetView>
  </sheetViews>
  <sheetFormatPr baseColWidth="10" defaultColWidth="11.33203125" defaultRowHeight="20.100000000000001" customHeight="1" x14ac:dyDescent="0.35"/>
  <cols>
    <col min="1" max="9" width="11.33203125" style="201"/>
    <col min="10" max="10" width="18.109375" style="202" customWidth="1"/>
    <col min="11" max="11" width="17.33203125" style="203" customWidth="1"/>
    <col min="12" max="16" width="15.6640625" style="203" customWidth="1"/>
    <col min="17" max="17" width="17.88671875" style="203" customWidth="1"/>
    <col min="18" max="18" width="31.33203125" style="203" customWidth="1"/>
    <col min="19" max="16384" width="11.33203125" style="201"/>
  </cols>
  <sheetData>
    <row r="6" spans="10:18" ht="20.100000000000001" customHeight="1" x14ac:dyDescent="0.35">
      <c r="J6" s="145"/>
      <c r="K6" s="205"/>
      <c r="L6" s="205"/>
      <c r="M6" s="205"/>
      <c r="N6" s="205"/>
      <c r="O6" s="205"/>
      <c r="P6" s="205"/>
      <c r="Q6" s="205"/>
      <c r="R6" s="205"/>
    </row>
    <row r="7" spans="10:18" ht="20.100000000000001" customHeight="1" x14ac:dyDescent="0.25">
      <c r="J7" s="605" t="s">
        <v>54</v>
      </c>
      <c r="K7" s="606"/>
      <c r="L7" s="606"/>
      <c r="M7" s="606"/>
      <c r="N7" s="606"/>
      <c r="O7" s="606"/>
      <c r="P7" s="606"/>
      <c r="Q7" s="606"/>
      <c r="R7" s="606"/>
    </row>
    <row r="8" spans="10:18" ht="40.5" customHeight="1" thickBot="1" x14ac:dyDescent="0.6">
      <c r="J8" s="206"/>
      <c r="K8" s="205"/>
      <c r="L8" s="205"/>
      <c r="M8" s="205"/>
      <c r="N8" s="205"/>
      <c r="O8" s="205"/>
      <c r="P8" s="143" t="s">
        <v>103</v>
      </c>
      <c r="Q8" s="475" t="s">
        <v>237</v>
      </c>
      <c r="R8" s="144">
        <v>2025</v>
      </c>
    </row>
    <row r="9" spans="10:18" ht="39.75" customHeight="1" thickBot="1" x14ac:dyDescent="0.3">
      <c r="J9" s="207"/>
      <c r="K9" s="208" t="s">
        <v>30</v>
      </c>
      <c r="L9" s="209" t="s">
        <v>29</v>
      </c>
      <c r="M9" s="209" t="s">
        <v>31</v>
      </c>
      <c r="N9" s="210" t="s">
        <v>32</v>
      </c>
      <c r="O9" s="210" t="s">
        <v>15</v>
      </c>
      <c r="P9" s="210" t="s">
        <v>27</v>
      </c>
      <c r="Q9" s="210" t="s">
        <v>52</v>
      </c>
      <c r="R9" s="210" t="s">
        <v>53</v>
      </c>
    </row>
    <row r="10" spans="10:18" ht="30.15" customHeight="1" x14ac:dyDescent="0.25">
      <c r="J10" s="211" t="s">
        <v>47</v>
      </c>
      <c r="K10" s="212">
        <v>222788</v>
      </c>
      <c r="L10" s="212">
        <v>1375</v>
      </c>
      <c r="M10" s="212">
        <v>2256</v>
      </c>
      <c r="N10" s="212">
        <v>1</v>
      </c>
      <c r="O10" s="212">
        <v>4</v>
      </c>
      <c r="P10" s="212">
        <v>1</v>
      </c>
      <c r="Q10" s="213"/>
      <c r="R10" s="213"/>
    </row>
    <row r="11" spans="10:18" ht="30.15" customHeight="1" x14ac:dyDescent="0.25">
      <c r="J11" s="214" t="s">
        <v>48</v>
      </c>
      <c r="K11" s="215" t="e">
        <f>SUM(Récap!W90)</f>
        <v>#REF!</v>
      </c>
      <c r="L11" s="215" t="e">
        <f>SUM(Récap!W91)</f>
        <v>#REF!</v>
      </c>
      <c r="M11" s="215" t="e">
        <f>SUM(Récap!W92)</f>
        <v>#REF!</v>
      </c>
      <c r="N11" s="215" t="e">
        <f>SUM(Récap!W93)</f>
        <v>#REF!</v>
      </c>
      <c r="O11" s="215" t="e">
        <f>SUM(Récap!AE91)</f>
        <v>#REF!</v>
      </c>
      <c r="P11" s="215" t="e">
        <f>SUM(Récap!AE92)</f>
        <v>#REF!</v>
      </c>
      <c r="Q11" s="215"/>
      <c r="R11" s="216"/>
    </row>
    <row r="12" spans="10:18" ht="30.15" customHeight="1" thickBot="1" x14ac:dyDescent="0.3">
      <c r="J12" s="217" t="s">
        <v>49</v>
      </c>
      <c r="K12" s="218"/>
      <c r="L12" s="218"/>
      <c r="M12" s="218"/>
      <c r="N12" s="218"/>
      <c r="O12" s="218"/>
      <c r="P12" s="218"/>
      <c r="Q12" s="461"/>
      <c r="R12" s="218"/>
    </row>
    <row r="13" spans="10:18" ht="20.100000000000001" customHeight="1" x14ac:dyDescent="0.3">
      <c r="J13" s="602" t="s">
        <v>50</v>
      </c>
      <c r="K13" s="276"/>
      <c r="L13" s="219"/>
      <c r="M13" s="219"/>
      <c r="N13" s="219"/>
      <c r="O13" s="219"/>
      <c r="P13" s="219"/>
      <c r="Q13" s="220"/>
      <c r="R13" s="221"/>
    </row>
    <row r="14" spans="10:18" ht="20.100000000000001" customHeight="1" x14ac:dyDescent="0.3">
      <c r="J14" s="603"/>
      <c r="K14" s="406"/>
      <c r="L14" s="222"/>
      <c r="M14" s="222"/>
      <c r="N14" s="222"/>
      <c r="O14" s="222"/>
      <c r="P14" s="222"/>
      <c r="Q14" s="220"/>
      <c r="R14" s="223"/>
    </row>
    <row r="15" spans="10:18" ht="20.100000000000001" customHeight="1" x14ac:dyDescent="0.3">
      <c r="J15" s="603"/>
      <c r="K15" s="222"/>
      <c r="L15" s="222"/>
      <c r="M15" s="222"/>
      <c r="N15" s="222"/>
      <c r="O15" s="222"/>
      <c r="P15" s="222"/>
      <c r="Q15" s="279"/>
      <c r="R15" s="222"/>
    </row>
    <row r="16" spans="10:18" ht="20.100000000000001" customHeight="1" x14ac:dyDescent="0.3">
      <c r="J16" s="603"/>
      <c r="K16" s="222"/>
      <c r="L16" s="222"/>
      <c r="M16" s="222"/>
      <c r="N16" s="222"/>
      <c r="O16" s="222"/>
      <c r="P16" s="222"/>
      <c r="Q16" s="279"/>
      <c r="R16" s="222"/>
    </row>
    <row r="17" spans="10:18" ht="20.100000000000001" customHeight="1" x14ac:dyDescent="0.3">
      <c r="J17" s="603"/>
      <c r="K17" s="222"/>
      <c r="L17" s="222"/>
      <c r="M17" s="222"/>
      <c r="N17" s="222"/>
      <c r="O17" s="222"/>
      <c r="P17" s="222"/>
      <c r="Q17" s="222"/>
      <c r="R17" s="222"/>
    </row>
    <row r="18" spans="10:18" ht="20.100000000000001" customHeight="1" x14ac:dyDescent="0.3">
      <c r="J18" s="603"/>
      <c r="K18" s="222"/>
      <c r="L18" s="222"/>
      <c r="M18" s="222"/>
      <c r="N18" s="222"/>
      <c r="O18" s="222"/>
      <c r="P18" s="222"/>
      <c r="Q18" s="222"/>
      <c r="R18" s="222"/>
    </row>
    <row r="19" spans="10:18" ht="20.100000000000001" customHeight="1" x14ac:dyDescent="0.3">
      <c r="J19" s="603"/>
      <c r="K19" s="222"/>
      <c r="L19" s="222"/>
      <c r="M19" s="222"/>
      <c r="N19" s="222"/>
      <c r="O19" s="222"/>
      <c r="P19" s="222"/>
      <c r="Q19" s="222"/>
      <c r="R19" s="222"/>
    </row>
    <row r="20" spans="10:18" ht="20.100000000000001" customHeight="1" x14ac:dyDescent="0.3">
      <c r="J20" s="603"/>
      <c r="K20" s="222"/>
      <c r="L20" s="222"/>
      <c r="M20" s="222"/>
      <c r="N20" s="222"/>
      <c r="O20" s="222"/>
      <c r="P20" s="222"/>
      <c r="Q20" s="222"/>
      <c r="R20" s="222"/>
    </row>
    <row r="21" spans="10:18" ht="20.100000000000001" customHeight="1" thickBot="1" x14ac:dyDescent="0.35">
      <c r="J21" s="604"/>
      <c r="K21" s="224"/>
      <c r="L21" s="224"/>
      <c r="M21" s="224"/>
      <c r="N21" s="224"/>
      <c r="O21" s="224"/>
      <c r="P21" s="224"/>
      <c r="Q21" s="224"/>
      <c r="R21" s="224"/>
    </row>
    <row r="22" spans="10:18" ht="34.5" customHeight="1" thickBot="1" x14ac:dyDescent="0.3">
      <c r="J22" s="225" t="s">
        <v>51</v>
      </c>
      <c r="K22" s="209" t="e">
        <f t="shared" ref="K22:P22" si="0">SUM(K10-K11-K12)+SUM(K13:K21)</f>
        <v>#REF!</v>
      </c>
      <c r="L22" s="209" t="e">
        <f t="shared" si="0"/>
        <v>#REF!</v>
      </c>
      <c r="M22" s="209" t="e">
        <f t="shared" si="0"/>
        <v>#REF!</v>
      </c>
      <c r="N22" s="209" t="e">
        <f t="shared" si="0"/>
        <v>#REF!</v>
      </c>
      <c r="O22" s="209" t="e">
        <f t="shared" si="0"/>
        <v>#REF!</v>
      </c>
      <c r="P22" s="209" t="e">
        <f t="shared" si="0"/>
        <v>#REF!</v>
      </c>
      <c r="Q22" s="209"/>
      <c r="R22" s="209"/>
    </row>
    <row r="27" spans="10:18" ht="20.100000000000001" customHeight="1" x14ac:dyDescent="0.35">
      <c r="K27" s="278"/>
      <c r="L27" s="278"/>
      <c r="M27" s="278"/>
    </row>
    <row r="31" spans="10:18" ht="20.100000000000001" customHeight="1" x14ac:dyDescent="0.35">
      <c r="K31" s="278"/>
    </row>
    <row r="35" spans="16:16" ht="20.100000000000001" customHeight="1" x14ac:dyDescent="0.35">
      <c r="P35" s="203" t="s">
        <v>140</v>
      </c>
    </row>
  </sheetData>
  <mergeCells count="2">
    <mergeCell ref="J13:J21"/>
    <mergeCell ref="J7:R7"/>
  </mergeCells>
  <phoneticPr fontId="0" type="noConversion"/>
  <pageMargins left="0.56000000000000005" right="0.19" top="1.08" bottom="0.15" header="0.13" footer="0.12"/>
  <pageSetup paperSize="9" scale="87" fitToHeight="2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41" r:id="rId4" name="CommandButton1">
          <controlPr autoLine="0" autoPict="0" r:id="rId5">
            <anchor moveWithCells="1">
              <from>
                <xdr:col>4</xdr:col>
                <xdr:colOff>106680</xdr:colOff>
                <xdr:row>9</xdr:row>
                <xdr:rowOff>365760</xdr:rowOff>
              </from>
              <to>
                <xdr:col>7</xdr:col>
                <xdr:colOff>259080</xdr:colOff>
                <xdr:row>11</xdr:row>
                <xdr:rowOff>259080</xdr:rowOff>
              </to>
            </anchor>
          </controlPr>
        </control>
      </mc:Choice>
      <mc:Fallback>
        <control shapeId="112641" r:id="rId4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O1:Y89"/>
  <sheetViews>
    <sheetView zoomScale="58" zoomScaleNormal="58" workbookViewId="0">
      <pane xSplit="15" ySplit="3" topLeftCell="P55" activePane="bottomRight" state="frozenSplit"/>
      <selection activeCell="G42" sqref="G42"/>
      <selection pane="topRight" activeCell="G42" sqref="G42"/>
      <selection pane="bottomLeft" activeCell="G42" sqref="G42"/>
      <selection pane="bottomRight" activeCell="O1" sqref="O1"/>
    </sheetView>
  </sheetViews>
  <sheetFormatPr baseColWidth="10" defaultColWidth="11.44140625" defaultRowHeight="18" x14ac:dyDescent="0.35"/>
  <cols>
    <col min="1" max="14" width="0" style="226" hidden="1" customWidth="1"/>
    <col min="15" max="15" width="17.6640625" style="202" customWidth="1"/>
    <col min="16" max="16" width="12.109375" style="202" customWidth="1"/>
    <col min="17" max="17" width="10.6640625" style="202" customWidth="1"/>
    <col min="18" max="18" width="12.33203125" style="202" customWidth="1"/>
    <col min="19" max="19" width="12.88671875" style="202" customWidth="1"/>
    <col min="20" max="20" width="12" style="202" customWidth="1"/>
    <col min="21" max="21" width="13.109375" style="202" customWidth="1"/>
    <col min="22" max="22" width="12.88671875" style="202" customWidth="1"/>
    <col min="23" max="23" width="11" style="226" customWidth="1"/>
    <col min="24" max="24" width="11.33203125" style="226" customWidth="1"/>
    <col min="25" max="16384" width="11.44140625" style="226"/>
  </cols>
  <sheetData>
    <row r="1" spans="15:25" ht="60.6" thickBot="1" x14ac:dyDescent="1">
      <c r="O1" s="473" t="s">
        <v>233</v>
      </c>
      <c r="P1" s="145"/>
      <c r="Q1" s="145"/>
      <c r="R1" s="145"/>
      <c r="S1" s="145"/>
      <c r="T1" s="145"/>
      <c r="U1" s="420">
        <v>2025</v>
      </c>
      <c r="V1" s="145"/>
      <c r="W1" s="191"/>
      <c r="X1" s="191"/>
      <c r="Y1" s="191"/>
    </row>
    <row r="2" spans="15:25" ht="18.600000000000001" thickBot="1" x14ac:dyDescent="0.4">
      <c r="O2" s="192"/>
      <c r="P2" s="607" t="s">
        <v>44</v>
      </c>
      <c r="Q2" s="608"/>
      <c r="R2" s="608"/>
      <c r="S2" s="608"/>
      <c r="T2" s="608"/>
      <c r="U2" s="608"/>
      <c r="V2" s="608"/>
      <c r="W2" s="120"/>
      <c r="X2" s="120"/>
      <c r="Y2" s="120"/>
    </row>
    <row r="3" spans="15:25" ht="18.600000000000001" thickBot="1" x14ac:dyDescent="0.4">
      <c r="O3" s="193" t="s">
        <v>16</v>
      </c>
      <c r="P3" s="194" t="s">
        <v>3</v>
      </c>
      <c r="Q3" s="194" t="s">
        <v>4</v>
      </c>
      <c r="R3" s="194" t="s">
        <v>5</v>
      </c>
      <c r="S3" s="194" t="s">
        <v>6</v>
      </c>
      <c r="T3" s="194" t="s">
        <v>7</v>
      </c>
      <c r="U3" s="194" t="s">
        <v>27</v>
      </c>
      <c r="V3" s="194" t="s">
        <v>28</v>
      </c>
      <c r="W3" s="194" t="s">
        <v>132</v>
      </c>
      <c r="X3" s="194" t="s">
        <v>138</v>
      </c>
      <c r="Y3" s="194" t="s">
        <v>139</v>
      </c>
    </row>
    <row r="4" spans="15:25" x14ac:dyDescent="0.35">
      <c r="O4" s="195">
        <v>1953</v>
      </c>
      <c r="P4" s="275" t="e">
        <f>SUM(#REF!,#REF!,#REF!,#REF!,#REF!)</f>
        <v>#REF!</v>
      </c>
      <c r="Q4" s="275" t="e">
        <f>SUM(#REF!,#REF!,#REF!,#REF!,#REF!)</f>
        <v>#REF!</v>
      </c>
      <c r="R4" s="275" t="e">
        <f>SUM(#REF!,#REF!,#REF!,#REF!,#REF!)</f>
        <v>#REF!</v>
      </c>
      <c r="S4" s="275" t="e">
        <f>SUM(#REF!,#REF!,#REF!,#REF!,#REF!)</f>
        <v>#REF!</v>
      </c>
      <c r="T4" s="275" t="e">
        <f>SUM(#REF!,#REF!,#REF!,#REF!,#REF!)</f>
        <v>#REF!</v>
      </c>
      <c r="U4" s="275" t="e">
        <f>SUM(#REF!,#REF!,#REF!,#REF!,#REF!)</f>
        <v>#REF!</v>
      </c>
      <c r="V4" s="275" t="e">
        <f>SUM(#REF!,#REF!,#REF!,#REF!,#REF!)</f>
        <v>#REF!</v>
      </c>
      <c r="W4" s="275" t="e">
        <f>SUM(#REF!,#REF!,#REF!,#REF!,#REF!)</f>
        <v>#REF!</v>
      </c>
      <c r="X4" s="275" t="e">
        <f>SUM(#REF!,#REF!,#REF!,#REF!,#REF!)</f>
        <v>#REF!</v>
      </c>
      <c r="Y4" s="275" t="e">
        <f>SUM(#REF!,#REF!,#REF!,#REF!,#REF!)</f>
        <v>#REF!</v>
      </c>
    </row>
    <row r="5" spans="15:25" x14ac:dyDescent="0.35">
      <c r="O5" s="195">
        <v>1957</v>
      </c>
      <c r="P5" s="275" t="e">
        <f>SUM(#REF!,#REF!,#REF!,#REF!,#REF!)</f>
        <v>#REF!</v>
      </c>
      <c r="Q5" s="275" t="e">
        <f>SUM(#REF!,#REF!,#REF!,#REF!,#REF!)</f>
        <v>#REF!</v>
      </c>
      <c r="R5" s="275" t="e">
        <f>SUM(#REF!,#REF!,#REF!,#REF!,#REF!)</f>
        <v>#REF!</v>
      </c>
      <c r="S5" s="275" t="e">
        <f>SUM(#REF!,#REF!,#REF!,#REF!,#REF!)</f>
        <v>#REF!</v>
      </c>
      <c r="T5" s="275" t="e">
        <f>SUM(#REF!,#REF!,#REF!,#REF!,#REF!)</f>
        <v>#REF!</v>
      </c>
      <c r="U5" s="275" t="e">
        <f>SUM(#REF!,#REF!,#REF!,#REF!,#REF!)</f>
        <v>#REF!</v>
      </c>
      <c r="V5" s="275" t="e">
        <f>SUM(#REF!,#REF!,#REF!,#REF!,#REF!)</f>
        <v>#REF!</v>
      </c>
      <c r="W5" s="275">
        <v>0</v>
      </c>
      <c r="X5" s="275">
        <v>0</v>
      </c>
      <c r="Y5" s="275">
        <v>0</v>
      </c>
    </row>
    <row r="6" spans="15:25" x14ac:dyDescent="0.35">
      <c r="O6" s="195">
        <v>1960</v>
      </c>
      <c r="P6" s="275" t="e">
        <f>SUM(#REF!,#REF!,#REF!,#REF!,#REF!)</f>
        <v>#REF!</v>
      </c>
      <c r="Q6" s="275" t="e">
        <f>SUM(#REF!,#REF!,#REF!,#REF!,#REF!)</f>
        <v>#REF!</v>
      </c>
      <c r="R6" s="275" t="e">
        <f>SUM(#REF!,#REF!,#REF!,#REF!,#REF!)</f>
        <v>#REF!</v>
      </c>
      <c r="S6" s="275" t="e">
        <f>SUM(#REF!,#REF!,#REF!,#REF!,#REF!)</f>
        <v>#REF!</v>
      </c>
      <c r="T6" s="275" t="e">
        <f>SUM(#REF!,#REF!,#REF!,#REF!,#REF!)</f>
        <v>#REF!</v>
      </c>
      <c r="U6" s="275" t="e">
        <f>SUM(#REF!,#REF!,#REF!,#REF!,#REF!)</f>
        <v>#REF!</v>
      </c>
      <c r="V6" s="275" t="e">
        <f>SUM(#REF!,#REF!,#REF!,#REF!,#REF!)</f>
        <v>#REF!</v>
      </c>
      <c r="W6" s="275">
        <v>0</v>
      </c>
      <c r="X6" s="275">
        <v>0</v>
      </c>
      <c r="Y6" s="275">
        <v>0</v>
      </c>
    </row>
    <row r="7" spans="15:25" x14ac:dyDescent="0.35">
      <c r="O7" s="195">
        <v>1961</v>
      </c>
      <c r="P7" s="275" t="e">
        <f>SUM(#REF!,#REF!,#REF!,#REF!,#REF!)</f>
        <v>#REF!</v>
      </c>
      <c r="Q7" s="275" t="e">
        <f>SUM(#REF!,#REF!,#REF!,#REF!,#REF!)</f>
        <v>#REF!</v>
      </c>
      <c r="R7" s="275" t="e">
        <f>SUM(#REF!,#REF!,#REF!,#REF!,#REF!)</f>
        <v>#REF!</v>
      </c>
      <c r="S7" s="275" t="e">
        <f>SUM(#REF!,#REF!,#REF!,#REF!,#REF!)</f>
        <v>#REF!</v>
      </c>
      <c r="T7" s="275" t="e">
        <f>SUM(#REF!,#REF!,#REF!,#REF!,#REF!)</f>
        <v>#REF!</v>
      </c>
      <c r="U7" s="275" t="e">
        <f>SUM(#REF!,#REF!,#REF!,#REF!,#REF!)</f>
        <v>#REF!</v>
      </c>
      <c r="V7" s="275" t="e">
        <f>SUM(#REF!,#REF!,#REF!,#REF!,#REF!)</f>
        <v>#REF!</v>
      </c>
      <c r="W7" s="275">
        <v>0</v>
      </c>
      <c r="X7" s="275">
        <v>0</v>
      </c>
      <c r="Y7" s="275">
        <v>0</v>
      </c>
    </row>
    <row r="8" spans="15:25" x14ac:dyDescent="0.35">
      <c r="O8" s="195">
        <v>1962</v>
      </c>
      <c r="P8" s="275" t="e">
        <f>SUM(#REF!,#REF!,#REF!,#REF!,#REF!)</f>
        <v>#REF!</v>
      </c>
      <c r="Q8" s="275" t="e">
        <f>SUM(#REF!,#REF!,#REF!,#REF!,#REF!)</f>
        <v>#REF!</v>
      </c>
      <c r="R8" s="275" t="e">
        <f>SUM(#REF!,#REF!,#REF!,#REF!,#REF!)</f>
        <v>#REF!</v>
      </c>
      <c r="S8" s="275" t="e">
        <f>SUM(#REF!,#REF!,#REF!,#REF!,#REF!)</f>
        <v>#REF!</v>
      </c>
      <c r="T8" s="275" t="e">
        <f>SUM(#REF!,#REF!,#REF!,#REF!,#REF!)</f>
        <v>#REF!</v>
      </c>
      <c r="U8" s="275" t="e">
        <f>SUM(#REF!,#REF!,#REF!,#REF!,#REF!)</f>
        <v>#REF!</v>
      </c>
      <c r="V8" s="275" t="e">
        <f>SUM(#REF!,#REF!,#REF!,#REF!,#REF!)</f>
        <v>#REF!</v>
      </c>
      <c r="W8" s="275">
        <v>0</v>
      </c>
      <c r="X8" s="275">
        <v>0</v>
      </c>
      <c r="Y8" s="275">
        <v>0</v>
      </c>
    </row>
    <row r="9" spans="15:25" s="227" customFormat="1" x14ac:dyDescent="0.35">
      <c r="O9" s="195">
        <v>1963</v>
      </c>
      <c r="P9" s="275" t="e">
        <f>SUM(#REF!,#REF!,#REF!,#REF!,#REF!)</f>
        <v>#REF!</v>
      </c>
      <c r="Q9" s="275" t="e">
        <f>SUM(#REF!,#REF!,#REF!,#REF!,#REF!)</f>
        <v>#REF!</v>
      </c>
      <c r="R9" s="275" t="e">
        <f>SUM(#REF!,#REF!,#REF!,#REF!,#REF!)</f>
        <v>#REF!</v>
      </c>
      <c r="S9" s="275" t="e">
        <f>SUM(#REF!,#REF!,#REF!,#REF!,#REF!)</f>
        <v>#REF!</v>
      </c>
      <c r="T9" s="275" t="e">
        <f>SUM(#REF!,#REF!,#REF!,#REF!,#REF!)</f>
        <v>#REF!</v>
      </c>
      <c r="U9" s="275" t="e">
        <f>SUM(#REF!,#REF!,#REF!,#REF!,#REF!)</f>
        <v>#REF!</v>
      </c>
      <c r="V9" s="275" t="e">
        <f>SUM(#REF!,#REF!,#REF!,#REF!,#REF!)</f>
        <v>#REF!</v>
      </c>
      <c r="W9" s="275">
        <v>0</v>
      </c>
      <c r="X9" s="275">
        <v>0</v>
      </c>
      <c r="Y9" s="275">
        <v>0</v>
      </c>
    </row>
    <row r="10" spans="15:25" x14ac:dyDescent="0.35">
      <c r="O10" s="195">
        <v>1964</v>
      </c>
      <c r="P10" s="275" t="e">
        <f>SUM(#REF!,#REF!,#REF!,#REF!,#REF!)</f>
        <v>#REF!</v>
      </c>
      <c r="Q10" s="275" t="e">
        <f>SUM(#REF!,#REF!,#REF!,#REF!,#REF!)</f>
        <v>#REF!</v>
      </c>
      <c r="R10" s="275" t="e">
        <f>SUM(#REF!,#REF!,#REF!,#REF!,#REF!)</f>
        <v>#REF!</v>
      </c>
      <c r="S10" s="275" t="e">
        <f>SUM(#REF!,#REF!,#REF!,#REF!,#REF!)</f>
        <v>#REF!</v>
      </c>
      <c r="T10" s="275" t="e">
        <f>SUM(#REF!,#REF!,#REF!,#REF!,#REF!)</f>
        <v>#REF!</v>
      </c>
      <c r="U10" s="275" t="e">
        <f>SUM(#REF!,#REF!,#REF!,#REF!,#REF!)</f>
        <v>#REF!</v>
      </c>
      <c r="V10" s="275" t="e">
        <f>SUM(#REF!,#REF!,#REF!,#REF!,#REF!)</f>
        <v>#REF!</v>
      </c>
      <c r="W10" s="275">
        <v>0</v>
      </c>
      <c r="X10" s="275">
        <v>0</v>
      </c>
      <c r="Y10" s="275">
        <v>0</v>
      </c>
    </row>
    <row r="11" spans="15:25" x14ac:dyDescent="0.35">
      <c r="O11" s="195">
        <v>1966</v>
      </c>
      <c r="P11" s="275" t="e">
        <f>SUM(#REF!,#REF!,#REF!,#REF!,#REF!)</f>
        <v>#REF!</v>
      </c>
      <c r="Q11" s="275" t="e">
        <f>SUM(#REF!,#REF!,#REF!,#REF!,#REF!)</f>
        <v>#REF!</v>
      </c>
      <c r="R11" s="275" t="e">
        <f>SUM(#REF!,#REF!,#REF!,#REF!,#REF!)</f>
        <v>#REF!</v>
      </c>
      <c r="S11" s="275" t="e">
        <f>SUM(#REF!,#REF!,#REF!,#REF!,#REF!)</f>
        <v>#REF!</v>
      </c>
      <c r="T11" s="275" t="e">
        <f>SUM(#REF!,#REF!,#REF!,#REF!,#REF!)</f>
        <v>#REF!</v>
      </c>
      <c r="U11" s="275" t="e">
        <f>SUM(#REF!,#REF!,#REF!,#REF!,#REF!)</f>
        <v>#REF!</v>
      </c>
      <c r="V11" s="275" t="e">
        <f>SUM(#REF!,#REF!,#REF!,#REF!,#REF!)</f>
        <v>#REF!</v>
      </c>
      <c r="W11" s="275">
        <v>0</v>
      </c>
      <c r="X11" s="275">
        <v>0</v>
      </c>
      <c r="Y11" s="275">
        <v>0</v>
      </c>
    </row>
    <row r="12" spans="15:25" x14ac:dyDescent="0.35">
      <c r="O12" s="195">
        <v>1967</v>
      </c>
      <c r="P12" s="275" t="e">
        <f>SUM(#REF!,#REF!,#REF!,#REF!,#REF!)</f>
        <v>#REF!</v>
      </c>
      <c r="Q12" s="275" t="e">
        <f>SUM(#REF!,#REF!,#REF!,#REF!,#REF!)</f>
        <v>#REF!</v>
      </c>
      <c r="R12" s="275" t="e">
        <f>SUM(#REF!,#REF!,#REF!,#REF!,#REF!)</f>
        <v>#REF!</v>
      </c>
      <c r="S12" s="275" t="e">
        <f>SUM(#REF!,#REF!,#REF!,#REF!,#REF!)</f>
        <v>#REF!</v>
      </c>
      <c r="T12" s="275" t="e">
        <f>SUM(#REF!,#REF!,#REF!,#REF!,#REF!)</f>
        <v>#REF!</v>
      </c>
      <c r="U12" s="275" t="e">
        <f>SUM(#REF!,#REF!,#REF!,#REF!,#REF!)</f>
        <v>#REF!</v>
      </c>
      <c r="V12" s="275" t="e">
        <f>SUM(#REF!,#REF!,#REF!,#REF!,#REF!)</f>
        <v>#REF!</v>
      </c>
      <c r="W12" s="275">
        <v>0</v>
      </c>
      <c r="X12" s="275">
        <v>0</v>
      </c>
      <c r="Y12" s="275">
        <v>0</v>
      </c>
    </row>
    <row r="13" spans="15:25" x14ac:dyDescent="0.35">
      <c r="O13" s="195">
        <v>1968</v>
      </c>
      <c r="P13" s="275" t="e">
        <f>SUM(#REF!,#REF!,#REF!,#REF!,#REF!)</f>
        <v>#REF!</v>
      </c>
      <c r="Q13" s="275" t="e">
        <f>SUM(#REF!,#REF!,#REF!,#REF!,#REF!)</f>
        <v>#REF!</v>
      </c>
      <c r="R13" s="275" t="e">
        <f>SUM(#REF!,#REF!,#REF!,#REF!,#REF!)</f>
        <v>#REF!</v>
      </c>
      <c r="S13" s="275" t="e">
        <f>SUM(#REF!,#REF!,#REF!,#REF!,#REF!)</f>
        <v>#REF!</v>
      </c>
      <c r="T13" s="275" t="e">
        <f>SUM(#REF!,#REF!,#REF!,#REF!,#REF!)</f>
        <v>#REF!</v>
      </c>
      <c r="U13" s="275" t="e">
        <f>SUM(#REF!,#REF!,#REF!,#REF!,#REF!)</f>
        <v>#REF!</v>
      </c>
      <c r="V13" s="275" t="e">
        <f>SUM(#REF!,#REF!,#REF!,#REF!,#REF!)</f>
        <v>#REF!</v>
      </c>
      <c r="W13" s="275">
        <v>0</v>
      </c>
      <c r="X13" s="275">
        <v>0</v>
      </c>
      <c r="Y13" s="275">
        <v>0</v>
      </c>
    </row>
    <row r="14" spans="15:25" x14ac:dyDescent="0.35">
      <c r="O14" s="195">
        <v>1969</v>
      </c>
      <c r="P14" s="275" t="e">
        <f>SUM(#REF!,#REF!,#REF!,#REF!,#REF!)</f>
        <v>#REF!</v>
      </c>
      <c r="Q14" s="275" t="e">
        <f>SUM(#REF!,#REF!,#REF!,#REF!,#REF!)</f>
        <v>#REF!</v>
      </c>
      <c r="R14" s="275" t="e">
        <f>SUM(#REF!,#REF!,#REF!,#REF!,#REF!)</f>
        <v>#REF!</v>
      </c>
      <c r="S14" s="275" t="e">
        <f>SUM(#REF!,#REF!,#REF!,#REF!,#REF!)</f>
        <v>#REF!</v>
      </c>
      <c r="T14" s="275" t="e">
        <f>SUM(#REF!,#REF!,#REF!,#REF!,#REF!)</f>
        <v>#REF!</v>
      </c>
      <c r="U14" s="275" t="e">
        <f>SUM(#REF!,#REF!,#REF!,#REF!,#REF!)</f>
        <v>#REF!</v>
      </c>
      <c r="V14" s="275" t="e">
        <f>SUM(#REF!,#REF!,#REF!,#REF!,#REF!)</f>
        <v>#REF!</v>
      </c>
      <c r="W14" s="275">
        <v>0</v>
      </c>
      <c r="X14" s="275">
        <v>0</v>
      </c>
      <c r="Y14" s="275">
        <v>0</v>
      </c>
    </row>
    <row r="15" spans="15:25" x14ac:dyDescent="0.35">
      <c r="O15" s="195">
        <v>1970</v>
      </c>
      <c r="P15" s="275" t="e">
        <f>SUM(#REF!,#REF!,#REF!,#REF!,#REF!)</f>
        <v>#REF!</v>
      </c>
      <c r="Q15" s="275" t="e">
        <f>SUM(#REF!,#REF!,#REF!,#REF!,#REF!)</f>
        <v>#REF!</v>
      </c>
      <c r="R15" s="275" t="e">
        <f>SUM(#REF!,#REF!,#REF!,#REF!,#REF!)</f>
        <v>#REF!</v>
      </c>
      <c r="S15" s="275" t="e">
        <f>SUM(#REF!,#REF!,#REF!,#REF!,#REF!)</f>
        <v>#REF!</v>
      </c>
      <c r="T15" s="275" t="e">
        <f>SUM(#REF!,#REF!,#REF!,#REF!,#REF!)</f>
        <v>#REF!</v>
      </c>
      <c r="U15" s="275" t="e">
        <f>SUM(#REF!,#REF!,#REF!,#REF!,#REF!)</f>
        <v>#REF!</v>
      </c>
      <c r="V15" s="275" t="e">
        <f>SUM(#REF!,#REF!,#REF!,#REF!,#REF!)</f>
        <v>#REF!</v>
      </c>
      <c r="W15" s="275">
        <v>0</v>
      </c>
      <c r="X15" s="275">
        <v>0</v>
      </c>
      <c r="Y15" s="275">
        <v>0</v>
      </c>
    </row>
    <row r="16" spans="15:25" x14ac:dyDescent="0.35">
      <c r="O16" s="195">
        <v>1971</v>
      </c>
      <c r="P16" s="275" t="e">
        <f>SUM(#REF!,#REF!,#REF!,#REF!,#REF!)</f>
        <v>#REF!</v>
      </c>
      <c r="Q16" s="275" t="e">
        <f>SUM(#REF!,#REF!,#REF!,#REF!,#REF!)</f>
        <v>#REF!</v>
      </c>
      <c r="R16" s="275" t="e">
        <f>SUM(#REF!,#REF!,#REF!,#REF!,#REF!)</f>
        <v>#REF!</v>
      </c>
      <c r="S16" s="275" t="e">
        <f>SUM(#REF!,#REF!,#REF!,#REF!,#REF!)</f>
        <v>#REF!</v>
      </c>
      <c r="T16" s="275" t="e">
        <f>SUM(#REF!,#REF!,#REF!,#REF!,#REF!)</f>
        <v>#REF!</v>
      </c>
      <c r="U16" s="275" t="e">
        <f>SUM(#REF!,#REF!,#REF!,#REF!,#REF!)</f>
        <v>#REF!</v>
      </c>
      <c r="V16" s="275" t="e">
        <f>SUM(#REF!,#REF!,#REF!,#REF!,#REF!)</f>
        <v>#REF!</v>
      </c>
      <c r="W16" s="275">
        <v>0</v>
      </c>
      <c r="X16" s="275">
        <v>0</v>
      </c>
      <c r="Y16" s="275">
        <v>0</v>
      </c>
    </row>
    <row r="17" spans="15:25" x14ac:dyDescent="0.35">
      <c r="O17" s="195">
        <v>1973</v>
      </c>
      <c r="P17" s="275" t="e">
        <f>SUM(#REF!,#REF!,#REF!,#REF!,#REF!)</f>
        <v>#REF!</v>
      </c>
      <c r="Q17" s="275" t="e">
        <f>SUM(#REF!,#REF!,#REF!,#REF!,#REF!)</f>
        <v>#REF!</v>
      </c>
      <c r="R17" s="275" t="e">
        <f>SUM(#REF!,#REF!,#REF!,#REF!,#REF!)</f>
        <v>#REF!</v>
      </c>
      <c r="S17" s="275" t="e">
        <f>SUM(#REF!,#REF!,#REF!,#REF!,#REF!)</f>
        <v>#REF!</v>
      </c>
      <c r="T17" s="275" t="e">
        <f>SUM(#REF!,#REF!,#REF!,#REF!,#REF!)</f>
        <v>#REF!</v>
      </c>
      <c r="U17" s="275" t="e">
        <f>SUM(#REF!,#REF!,#REF!,#REF!,#REF!)</f>
        <v>#REF!</v>
      </c>
      <c r="V17" s="275" t="e">
        <f>SUM(#REF!,#REF!,#REF!,#REF!,#REF!)</f>
        <v>#REF!</v>
      </c>
      <c r="W17" s="275">
        <v>0</v>
      </c>
      <c r="X17" s="275">
        <v>0</v>
      </c>
      <c r="Y17" s="275">
        <v>0</v>
      </c>
    </row>
    <row r="18" spans="15:25" x14ac:dyDescent="0.35">
      <c r="O18" s="195">
        <v>1974</v>
      </c>
      <c r="P18" s="275" t="e">
        <f>SUM(#REF!,#REF!,#REF!,#REF!,#REF!)</f>
        <v>#REF!</v>
      </c>
      <c r="Q18" s="275" t="e">
        <f>SUM(#REF!,#REF!,#REF!,#REF!,#REF!)</f>
        <v>#REF!</v>
      </c>
      <c r="R18" s="275" t="e">
        <f>SUM(#REF!,#REF!,#REF!,#REF!,#REF!)</f>
        <v>#REF!</v>
      </c>
      <c r="S18" s="275" t="e">
        <f>SUM(#REF!,#REF!,#REF!,#REF!,#REF!)</f>
        <v>#REF!</v>
      </c>
      <c r="T18" s="275" t="e">
        <f>SUM(#REF!,#REF!,#REF!,#REF!,#REF!)</f>
        <v>#REF!</v>
      </c>
      <c r="U18" s="275" t="e">
        <f>SUM(#REF!,#REF!,#REF!,#REF!,#REF!)</f>
        <v>#REF!</v>
      </c>
      <c r="V18" s="275" t="e">
        <f>SUM(#REF!,#REF!,#REF!,#REF!,#REF!)</f>
        <v>#REF!</v>
      </c>
      <c r="W18" s="275">
        <v>0</v>
      </c>
      <c r="X18" s="275">
        <v>0</v>
      </c>
      <c r="Y18" s="275">
        <v>0</v>
      </c>
    </row>
    <row r="19" spans="15:25" x14ac:dyDescent="0.35">
      <c r="O19" s="195">
        <v>1975</v>
      </c>
      <c r="P19" s="275" t="e">
        <f>SUM(#REF!,#REF!,#REF!,#REF!,#REF!)</f>
        <v>#REF!</v>
      </c>
      <c r="Q19" s="275" t="e">
        <f>SUM(#REF!,#REF!,#REF!,#REF!,#REF!)</f>
        <v>#REF!</v>
      </c>
      <c r="R19" s="275" t="e">
        <f>SUM(#REF!,#REF!,#REF!,#REF!,#REF!)</f>
        <v>#REF!</v>
      </c>
      <c r="S19" s="275" t="e">
        <f>SUM(#REF!,#REF!,#REF!,#REF!,#REF!)</f>
        <v>#REF!</v>
      </c>
      <c r="T19" s="275" t="e">
        <f>SUM(#REF!,#REF!,#REF!,#REF!,#REF!)</f>
        <v>#REF!</v>
      </c>
      <c r="U19" s="275" t="e">
        <f>SUM(#REF!,#REF!,#REF!,#REF!,#REF!)</f>
        <v>#REF!</v>
      </c>
      <c r="V19" s="275" t="e">
        <f>SUM(#REF!,#REF!,#REF!,#REF!,#REF!)</f>
        <v>#REF!</v>
      </c>
      <c r="W19" s="275">
        <v>0</v>
      </c>
      <c r="X19" s="275">
        <v>0</v>
      </c>
      <c r="Y19" s="275">
        <v>0</v>
      </c>
    </row>
    <row r="20" spans="15:25" x14ac:dyDescent="0.35">
      <c r="O20" s="195">
        <v>1976</v>
      </c>
      <c r="P20" s="275" t="e">
        <f>SUM(#REF!,#REF!,#REF!,#REF!,#REF!)</f>
        <v>#REF!</v>
      </c>
      <c r="Q20" s="275" t="e">
        <f>SUM(#REF!,#REF!,#REF!,#REF!,#REF!)</f>
        <v>#REF!</v>
      </c>
      <c r="R20" s="275" t="e">
        <f>SUM(#REF!,#REF!,#REF!,#REF!,#REF!)</f>
        <v>#REF!</v>
      </c>
      <c r="S20" s="275" t="e">
        <f>SUM(#REF!,#REF!,#REF!,#REF!,#REF!)</f>
        <v>#REF!</v>
      </c>
      <c r="T20" s="275" t="e">
        <f>SUM(#REF!,#REF!,#REF!,#REF!,#REF!)</f>
        <v>#REF!</v>
      </c>
      <c r="U20" s="275" t="e">
        <f>SUM(#REF!,#REF!,#REF!,#REF!,#REF!)</f>
        <v>#REF!</v>
      </c>
      <c r="V20" s="275" t="e">
        <f>SUM(#REF!,#REF!,#REF!,#REF!,#REF!)</f>
        <v>#REF!</v>
      </c>
      <c r="W20" s="275">
        <v>0</v>
      </c>
      <c r="X20" s="275">
        <v>0</v>
      </c>
      <c r="Y20" s="275">
        <v>0</v>
      </c>
    </row>
    <row r="21" spans="15:25" x14ac:dyDescent="0.35">
      <c r="O21" s="195">
        <v>1977</v>
      </c>
      <c r="P21" s="275" t="e">
        <f>SUM(#REF!,#REF!,#REF!,#REF!,#REF!)</f>
        <v>#REF!</v>
      </c>
      <c r="Q21" s="275" t="e">
        <f>SUM(#REF!,#REF!,#REF!,#REF!,#REF!)</f>
        <v>#REF!</v>
      </c>
      <c r="R21" s="275" t="e">
        <f>SUM(#REF!,#REF!,#REF!,#REF!,#REF!)</f>
        <v>#REF!</v>
      </c>
      <c r="S21" s="275" t="e">
        <f>SUM(#REF!,#REF!,#REF!,#REF!,#REF!)</f>
        <v>#REF!</v>
      </c>
      <c r="T21" s="275" t="e">
        <f>SUM(#REF!,#REF!,#REF!,#REF!,#REF!)</f>
        <v>#REF!</v>
      </c>
      <c r="U21" s="275" t="e">
        <f>SUM(#REF!,#REF!,#REF!,#REF!,#REF!)</f>
        <v>#REF!</v>
      </c>
      <c r="V21" s="275" t="e">
        <f>SUM(#REF!,#REF!,#REF!,#REF!,#REF!)</f>
        <v>#REF!</v>
      </c>
      <c r="W21" s="275">
        <v>0</v>
      </c>
      <c r="X21" s="275">
        <v>0</v>
      </c>
      <c r="Y21" s="275">
        <v>0</v>
      </c>
    </row>
    <row r="22" spans="15:25" x14ac:dyDescent="0.35">
      <c r="O22" s="195">
        <v>1978</v>
      </c>
      <c r="P22" s="275" t="e">
        <f>SUM(#REF!,#REF!,#REF!,#REF!,#REF!)</f>
        <v>#REF!</v>
      </c>
      <c r="Q22" s="275" t="e">
        <f>SUM(#REF!,#REF!,#REF!,#REF!,#REF!)</f>
        <v>#REF!</v>
      </c>
      <c r="R22" s="275" t="e">
        <f>SUM(#REF!,#REF!,#REF!,#REF!,#REF!)</f>
        <v>#REF!</v>
      </c>
      <c r="S22" s="275" t="e">
        <f>SUM(#REF!,#REF!,#REF!,#REF!,#REF!)</f>
        <v>#REF!</v>
      </c>
      <c r="T22" s="275" t="e">
        <f>SUM(#REF!,#REF!,#REF!,#REF!,#REF!)</f>
        <v>#REF!</v>
      </c>
      <c r="U22" s="275" t="e">
        <f>SUM(#REF!,#REF!,#REF!,#REF!,#REF!)</f>
        <v>#REF!</v>
      </c>
      <c r="V22" s="275" t="e">
        <f>SUM(#REF!,#REF!,#REF!,#REF!,#REF!)</f>
        <v>#REF!</v>
      </c>
      <c r="W22" s="275">
        <v>0</v>
      </c>
      <c r="X22" s="275">
        <v>0</v>
      </c>
      <c r="Y22" s="275">
        <v>0</v>
      </c>
    </row>
    <row r="23" spans="15:25" x14ac:dyDescent="0.35">
      <c r="O23" s="195">
        <v>1979</v>
      </c>
      <c r="P23" s="275" t="e">
        <f>SUM(#REF!,#REF!,#REF!,#REF!,#REF!)</f>
        <v>#REF!</v>
      </c>
      <c r="Q23" s="275" t="e">
        <f>SUM(#REF!,#REF!,#REF!,#REF!,#REF!)</f>
        <v>#REF!</v>
      </c>
      <c r="R23" s="275" t="e">
        <f>SUM(#REF!,#REF!,#REF!,#REF!,#REF!)</f>
        <v>#REF!</v>
      </c>
      <c r="S23" s="275" t="e">
        <f>SUM(#REF!,#REF!,#REF!,#REF!,#REF!)</f>
        <v>#REF!</v>
      </c>
      <c r="T23" s="275" t="e">
        <f>SUM(#REF!,#REF!,#REF!,#REF!,#REF!)</f>
        <v>#REF!</v>
      </c>
      <c r="U23" s="275" t="e">
        <f>SUM(#REF!,#REF!,#REF!,#REF!,#REF!)</f>
        <v>#REF!</v>
      </c>
      <c r="V23" s="275" t="e">
        <f>SUM(#REF!,#REF!,#REF!,#REF!,#REF!)</f>
        <v>#REF!</v>
      </c>
      <c r="W23" s="275">
        <v>0</v>
      </c>
      <c r="X23" s="275">
        <v>0</v>
      </c>
      <c r="Y23" s="275">
        <v>0</v>
      </c>
    </row>
    <row r="24" spans="15:25" x14ac:dyDescent="0.35">
      <c r="O24" s="195">
        <v>1981</v>
      </c>
      <c r="P24" s="275" t="e">
        <f>SUM(#REF!,#REF!,#REF!,#REF!,#REF!)</f>
        <v>#REF!</v>
      </c>
      <c r="Q24" s="275" t="e">
        <f>SUM(#REF!,#REF!,#REF!,#REF!,#REF!)</f>
        <v>#REF!</v>
      </c>
      <c r="R24" s="275" t="e">
        <f>SUM(#REF!,#REF!,#REF!,#REF!,#REF!)</f>
        <v>#REF!</v>
      </c>
      <c r="S24" s="275" t="e">
        <f>SUM(#REF!,#REF!,#REF!,#REF!,#REF!)</f>
        <v>#REF!</v>
      </c>
      <c r="T24" s="275" t="e">
        <f>SUM(#REF!,#REF!,#REF!,#REF!,#REF!)</f>
        <v>#REF!</v>
      </c>
      <c r="U24" s="275" t="e">
        <f>SUM(#REF!,#REF!,#REF!,#REF!,#REF!)</f>
        <v>#REF!</v>
      </c>
      <c r="V24" s="275" t="e">
        <f>SUM(#REF!,#REF!,#REF!,#REF!,#REF!)</f>
        <v>#REF!</v>
      </c>
      <c r="W24" s="275">
        <v>0</v>
      </c>
      <c r="X24" s="275" t="e">
        <f>SUM(#REF!,#REF!,#REF!,#REF!,#REF!)</f>
        <v>#REF!</v>
      </c>
      <c r="Y24" s="275">
        <v>0</v>
      </c>
    </row>
    <row r="25" spans="15:25" x14ac:dyDescent="0.35">
      <c r="O25" s="195">
        <v>1982</v>
      </c>
      <c r="P25" s="275" t="e">
        <f>SUM(#REF!,#REF!,#REF!,#REF!,#REF!)</f>
        <v>#REF!</v>
      </c>
      <c r="Q25" s="275" t="e">
        <f>SUM(#REF!,#REF!,#REF!,#REF!,#REF!)</f>
        <v>#REF!</v>
      </c>
      <c r="R25" s="275" t="e">
        <f>SUM(#REF!,#REF!,#REF!,#REF!,#REF!)</f>
        <v>#REF!</v>
      </c>
      <c r="S25" s="275" t="e">
        <f>SUM(#REF!,#REF!,#REF!,#REF!,#REF!)</f>
        <v>#REF!</v>
      </c>
      <c r="T25" s="275" t="e">
        <f>SUM(#REF!,#REF!,#REF!,#REF!,#REF!)</f>
        <v>#REF!</v>
      </c>
      <c r="U25" s="275" t="e">
        <f>SUM(#REF!,#REF!,#REF!,#REF!,#REF!)</f>
        <v>#REF!</v>
      </c>
      <c r="V25" s="275" t="e">
        <f>SUM(#REF!,#REF!,#REF!,#REF!,#REF!)</f>
        <v>#REF!</v>
      </c>
      <c r="W25" s="275">
        <v>0</v>
      </c>
      <c r="X25" s="275" t="e">
        <f>SUM(#REF!,#REF!,#REF!,#REF!,#REF!)</f>
        <v>#REF!</v>
      </c>
      <c r="Y25" s="275">
        <v>0</v>
      </c>
    </row>
    <row r="26" spans="15:25" x14ac:dyDescent="0.35">
      <c r="O26" s="195">
        <v>1983</v>
      </c>
      <c r="P26" s="275" t="e">
        <f>SUM(#REF!,#REF!,#REF!,#REF!,#REF!)</f>
        <v>#REF!</v>
      </c>
      <c r="Q26" s="275" t="e">
        <f>SUM(#REF!,#REF!,#REF!,#REF!,#REF!)</f>
        <v>#REF!</v>
      </c>
      <c r="R26" s="275" t="e">
        <f>SUM(#REF!,#REF!,#REF!,#REF!,#REF!)</f>
        <v>#REF!</v>
      </c>
      <c r="S26" s="275" t="e">
        <f>SUM(#REF!,#REF!,#REF!,#REF!,#REF!)</f>
        <v>#REF!</v>
      </c>
      <c r="T26" s="275" t="e">
        <f>SUM(#REF!,#REF!,#REF!,#REF!,#REF!)</f>
        <v>#REF!</v>
      </c>
      <c r="U26" s="275" t="e">
        <f>SUM(#REF!,#REF!,#REF!,#REF!,#REF!)</f>
        <v>#REF!</v>
      </c>
      <c r="V26" s="275" t="e">
        <f>SUM(#REF!,#REF!,#REF!,#REF!,#REF!)</f>
        <v>#REF!</v>
      </c>
      <c r="W26" s="275">
        <v>0</v>
      </c>
      <c r="X26" s="275" t="e">
        <f>SUM(#REF!,#REF!,#REF!,#REF!,#REF!)</f>
        <v>#REF!</v>
      </c>
      <c r="Y26" s="275">
        <v>0</v>
      </c>
    </row>
    <row r="27" spans="15:25" x14ac:dyDescent="0.35">
      <c r="O27" s="195">
        <v>1985</v>
      </c>
      <c r="P27" s="275" t="e">
        <f>SUM(#REF!,#REF!,#REF!,#REF!,#REF!)</f>
        <v>#REF!</v>
      </c>
      <c r="Q27" s="275" t="e">
        <f>SUM(#REF!,#REF!,#REF!,#REF!,#REF!)</f>
        <v>#REF!</v>
      </c>
      <c r="R27" s="275" t="e">
        <f>SUM(#REF!,#REF!,#REF!,#REF!,#REF!)</f>
        <v>#REF!</v>
      </c>
      <c r="S27" s="275" t="e">
        <f>SUM(#REF!,#REF!,#REF!,#REF!,#REF!)</f>
        <v>#REF!</v>
      </c>
      <c r="T27" s="275" t="e">
        <f>SUM(#REF!,#REF!,#REF!,#REF!,#REF!)</f>
        <v>#REF!</v>
      </c>
      <c r="U27" s="275" t="e">
        <f>SUM(#REF!,#REF!,#REF!,#REF!,#REF!)</f>
        <v>#REF!</v>
      </c>
      <c r="V27" s="275" t="e">
        <f>SUM(#REF!,#REF!,#REF!,#REF!,#REF!)</f>
        <v>#REF!</v>
      </c>
      <c r="W27" s="275">
        <v>0</v>
      </c>
      <c r="X27" s="275">
        <v>0</v>
      </c>
      <c r="Y27" s="275">
        <v>0</v>
      </c>
    </row>
    <row r="28" spans="15:25" x14ac:dyDescent="0.35">
      <c r="O28" s="195">
        <v>1986</v>
      </c>
      <c r="P28" s="275" t="e">
        <f>SUM(#REF!,#REF!,#REF!,#REF!,#REF!)</f>
        <v>#REF!</v>
      </c>
      <c r="Q28" s="275" t="e">
        <f>SUM(#REF!,#REF!,#REF!,#REF!,#REF!)</f>
        <v>#REF!</v>
      </c>
      <c r="R28" s="275" t="e">
        <f>SUM(#REF!,#REF!,#REF!,#REF!,#REF!)</f>
        <v>#REF!</v>
      </c>
      <c r="S28" s="275" t="e">
        <f>SUM(#REF!,#REF!,#REF!,#REF!,#REF!)</f>
        <v>#REF!</v>
      </c>
      <c r="T28" s="275" t="e">
        <f>SUM(#REF!,#REF!,#REF!,#REF!,#REF!)</f>
        <v>#REF!</v>
      </c>
      <c r="U28" s="275" t="e">
        <f>SUM(#REF!,#REF!,#REF!,#REF!,#REF!)</f>
        <v>#REF!</v>
      </c>
      <c r="V28" s="275" t="e">
        <f>SUM(#REF!,#REF!,#REF!,#REF!,#REF!)</f>
        <v>#REF!</v>
      </c>
      <c r="W28" s="275">
        <v>0</v>
      </c>
      <c r="X28" s="275">
        <v>0</v>
      </c>
      <c r="Y28" s="275">
        <v>0</v>
      </c>
    </row>
    <row r="29" spans="15:25" x14ac:dyDescent="0.35">
      <c r="O29" s="195">
        <v>1987</v>
      </c>
      <c r="P29" s="275" t="e">
        <f>SUM(#REF!,#REF!,#REF!,#REF!,#REF!)</f>
        <v>#REF!</v>
      </c>
      <c r="Q29" s="275" t="e">
        <f>SUM(#REF!,#REF!,#REF!,#REF!,#REF!)</f>
        <v>#REF!</v>
      </c>
      <c r="R29" s="275" t="e">
        <f>SUM(#REF!,#REF!,#REF!,#REF!,#REF!)</f>
        <v>#REF!</v>
      </c>
      <c r="S29" s="275" t="e">
        <f>SUM(#REF!,#REF!,#REF!,#REF!,#REF!)</f>
        <v>#REF!</v>
      </c>
      <c r="T29" s="275" t="e">
        <f>SUM(#REF!,#REF!,#REF!,#REF!,#REF!)</f>
        <v>#REF!</v>
      </c>
      <c r="U29" s="275" t="e">
        <f>SUM(#REF!,#REF!,#REF!,#REF!,#REF!)</f>
        <v>#REF!</v>
      </c>
      <c r="V29" s="275" t="e">
        <f>SUM(#REF!,#REF!,#REF!,#REF!,#REF!)</f>
        <v>#REF!</v>
      </c>
      <c r="W29" s="275">
        <v>0</v>
      </c>
      <c r="X29" s="275">
        <v>0</v>
      </c>
      <c r="Y29" s="275">
        <v>0</v>
      </c>
    </row>
    <row r="30" spans="15:25" x14ac:dyDescent="0.35">
      <c r="O30" s="195">
        <v>1988</v>
      </c>
      <c r="P30" s="275" t="e">
        <f>SUM(#REF!,#REF!,#REF!,#REF!,#REF!)</f>
        <v>#REF!</v>
      </c>
      <c r="Q30" s="275" t="e">
        <f>SUM(#REF!,#REF!,#REF!,#REF!,#REF!)</f>
        <v>#REF!</v>
      </c>
      <c r="R30" s="275" t="e">
        <f>SUM(#REF!,#REF!,#REF!,#REF!,#REF!)</f>
        <v>#REF!</v>
      </c>
      <c r="S30" s="275" t="e">
        <f>SUM(#REF!,#REF!,#REF!,#REF!,#REF!)</f>
        <v>#REF!</v>
      </c>
      <c r="T30" s="275" t="e">
        <f>SUM(#REF!,#REF!,#REF!,#REF!,#REF!)</f>
        <v>#REF!</v>
      </c>
      <c r="U30" s="275" t="e">
        <f>SUM(#REF!,#REF!,#REF!,#REF!,#REF!)</f>
        <v>#REF!</v>
      </c>
      <c r="V30" s="275" t="e">
        <f>SUM(#REF!,#REF!,#REF!,#REF!,#REF!)</f>
        <v>#REF!</v>
      </c>
      <c r="W30" s="275">
        <v>0</v>
      </c>
      <c r="X30" s="275">
        <v>0</v>
      </c>
      <c r="Y30" s="275">
        <v>0</v>
      </c>
    </row>
    <row r="31" spans="15:25" x14ac:dyDescent="0.35">
      <c r="O31" s="195">
        <v>1989</v>
      </c>
      <c r="P31" s="275" t="e">
        <f>SUM(#REF!,#REF!,#REF!,#REF!,#REF!)</f>
        <v>#REF!</v>
      </c>
      <c r="Q31" s="275" t="e">
        <f>SUM(#REF!,#REF!,#REF!,#REF!,#REF!)</f>
        <v>#REF!</v>
      </c>
      <c r="R31" s="275" t="e">
        <f>SUM(#REF!,#REF!,#REF!,#REF!,#REF!)</f>
        <v>#REF!</v>
      </c>
      <c r="S31" s="275" t="e">
        <f>SUM(#REF!,#REF!,#REF!,#REF!,#REF!)</f>
        <v>#REF!</v>
      </c>
      <c r="T31" s="275" t="e">
        <f>SUM(#REF!,#REF!,#REF!,#REF!,#REF!)</f>
        <v>#REF!</v>
      </c>
      <c r="U31" s="275" t="e">
        <f>SUM(#REF!,#REF!,#REF!,#REF!,#REF!)</f>
        <v>#REF!</v>
      </c>
      <c r="V31" s="275" t="e">
        <f>SUM(#REF!,#REF!,#REF!,#REF!,#REF!)</f>
        <v>#REF!</v>
      </c>
      <c r="W31" s="275">
        <v>0</v>
      </c>
      <c r="X31" s="275">
        <v>0</v>
      </c>
      <c r="Y31" s="275">
        <v>0</v>
      </c>
    </row>
    <row r="32" spans="15:25" x14ac:dyDescent="0.35">
      <c r="O32" s="195">
        <v>1990</v>
      </c>
      <c r="P32" s="275" t="e">
        <f>SUM(#REF!,#REF!,#REF!,#REF!,#REF!)</f>
        <v>#REF!</v>
      </c>
      <c r="Q32" s="275" t="e">
        <f>SUM(#REF!,#REF!,#REF!,#REF!,#REF!)</f>
        <v>#REF!</v>
      </c>
      <c r="R32" s="275" t="e">
        <f>SUM(#REF!,#REF!,#REF!,#REF!,#REF!)</f>
        <v>#REF!</v>
      </c>
      <c r="S32" s="275" t="e">
        <f>SUM(#REF!,#REF!,#REF!,#REF!,#REF!)</f>
        <v>#REF!</v>
      </c>
      <c r="T32" s="275" t="e">
        <f>SUM(#REF!,#REF!,#REF!,#REF!,#REF!)</f>
        <v>#REF!</v>
      </c>
      <c r="U32" s="275" t="e">
        <f>SUM(#REF!,#REF!,#REF!,#REF!,#REF!)</f>
        <v>#REF!</v>
      </c>
      <c r="V32" s="275" t="e">
        <f>SUM(#REF!,#REF!,#REF!,#REF!,#REF!)</f>
        <v>#REF!</v>
      </c>
      <c r="W32" s="275">
        <v>0</v>
      </c>
      <c r="X32" s="275">
        <v>0</v>
      </c>
      <c r="Y32" s="275">
        <v>0</v>
      </c>
    </row>
    <row r="33" spans="15:25" x14ac:dyDescent="0.35">
      <c r="O33" s="195">
        <v>1991</v>
      </c>
      <c r="P33" s="275" t="e">
        <f>SUM(#REF!,#REF!,#REF!,#REF!,#REF!)</f>
        <v>#REF!</v>
      </c>
      <c r="Q33" s="275" t="e">
        <f>SUM(#REF!,#REF!,#REF!,#REF!,#REF!)</f>
        <v>#REF!</v>
      </c>
      <c r="R33" s="275" t="e">
        <f>SUM(#REF!,#REF!,#REF!,#REF!,#REF!)</f>
        <v>#REF!</v>
      </c>
      <c r="S33" s="275" t="e">
        <f>SUM(#REF!,#REF!,#REF!,#REF!,#REF!)</f>
        <v>#REF!</v>
      </c>
      <c r="T33" s="275" t="e">
        <f>SUM(#REF!,#REF!,#REF!,#REF!,#REF!)</f>
        <v>#REF!</v>
      </c>
      <c r="U33" s="275" t="e">
        <f>SUM(#REF!,#REF!,#REF!,#REF!,#REF!)</f>
        <v>#REF!</v>
      </c>
      <c r="V33" s="275" t="e">
        <f>SUM(#REF!,#REF!,#REF!,#REF!,#REF!)</f>
        <v>#REF!</v>
      </c>
      <c r="W33" s="275">
        <v>0</v>
      </c>
      <c r="X33" s="275">
        <v>0</v>
      </c>
      <c r="Y33" s="275">
        <v>0</v>
      </c>
    </row>
    <row r="34" spans="15:25" x14ac:dyDescent="0.35">
      <c r="O34" s="195">
        <v>1992</v>
      </c>
      <c r="P34" s="275" t="e">
        <f>SUM(#REF!,#REF!,#REF!,#REF!,#REF!)</f>
        <v>#REF!</v>
      </c>
      <c r="Q34" s="275" t="e">
        <f>SUM(#REF!,#REF!,#REF!,#REF!,#REF!)</f>
        <v>#REF!</v>
      </c>
      <c r="R34" s="275" t="e">
        <f>SUM(#REF!,#REF!,#REF!,#REF!,#REF!)</f>
        <v>#REF!</v>
      </c>
      <c r="S34" s="275" t="e">
        <f>SUM(#REF!,#REF!,#REF!,#REF!,#REF!)</f>
        <v>#REF!</v>
      </c>
      <c r="T34" s="275" t="e">
        <f>SUM(#REF!,#REF!,#REF!,#REF!,#REF!)</f>
        <v>#REF!</v>
      </c>
      <c r="U34" s="275" t="e">
        <f>SUM(#REF!,#REF!,#REF!,#REF!,#REF!)</f>
        <v>#REF!</v>
      </c>
      <c r="V34" s="275" t="e">
        <f>SUM(#REF!,#REF!,#REF!,#REF!,#REF!)</f>
        <v>#REF!</v>
      </c>
      <c r="W34" s="275">
        <v>0</v>
      </c>
      <c r="X34" s="275">
        <v>0</v>
      </c>
      <c r="Y34" s="275">
        <v>0</v>
      </c>
    </row>
    <row r="35" spans="15:25" x14ac:dyDescent="0.35">
      <c r="O35" s="195">
        <v>1993</v>
      </c>
      <c r="P35" s="275" t="e">
        <f>SUM(#REF!,#REF!,#REF!,#REF!,#REF!)</f>
        <v>#REF!</v>
      </c>
      <c r="Q35" s="275" t="e">
        <f>SUM(#REF!,#REF!,#REF!,#REF!,#REF!)</f>
        <v>#REF!</v>
      </c>
      <c r="R35" s="275" t="e">
        <f>SUM(#REF!,#REF!,#REF!,#REF!,#REF!)</f>
        <v>#REF!</v>
      </c>
      <c r="S35" s="275" t="e">
        <f>SUM(#REF!,#REF!,#REF!,#REF!,#REF!)</f>
        <v>#REF!</v>
      </c>
      <c r="T35" s="275" t="e">
        <f>SUM(#REF!,#REF!,#REF!,#REF!,#REF!)</f>
        <v>#REF!</v>
      </c>
      <c r="U35" s="275" t="e">
        <f>SUM(#REF!,#REF!,#REF!,#REF!,#REF!)</f>
        <v>#REF!</v>
      </c>
      <c r="V35" s="275" t="e">
        <f>SUM(#REF!,#REF!,#REF!,#REF!,#REF!)</f>
        <v>#REF!</v>
      </c>
      <c r="W35" s="275">
        <v>0</v>
      </c>
      <c r="X35" s="275">
        <v>0</v>
      </c>
      <c r="Y35" s="275">
        <v>0</v>
      </c>
    </row>
    <row r="36" spans="15:25" x14ac:dyDescent="0.35">
      <c r="O36" s="195">
        <v>1994</v>
      </c>
      <c r="P36" s="275" t="e">
        <f>SUM(#REF!,#REF!,#REF!,#REF!,#REF!)</f>
        <v>#REF!</v>
      </c>
      <c r="Q36" s="275" t="e">
        <f>SUM(#REF!,#REF!,#REF!,#REF!,#REF!)</f>
        <v>#REF!</v>
      </c>
      <c r="R36" s="275" t="e">
        <f>SUM(#REF!,#REF!,#REF!,#REF!,#REF!)</f>
        <v>#REF!</v>
      </c>
      <c r="S36" s="275" t="e">
        <f>SUM(#REF!,#REF!,#REF!,#REF!,#REF!)</f>
        <v>#REF!</v>
      </c>
      <c r="T36" s="275" t="e">
        <f>SUM(#REF!,#REF!,#REF!,#REF!,#REF!)</f>
        <v>#REF!</v>
      </c>
      <c r="U36" s="275" t="e">
        <f>SUM(#REF!,#REF!,#REF!,#REF!,#REF!)</f>
        <v>#REF!</v>
      </c>
      <c r="V36" s="275" t="e">
        <f>SUM(#REF!,#REF!,#REF!,#REF!,#REF!)</f>
        <v>#REF!</v>
      </c>
      <c r="W36" s="275">
        <v>0</v>
      </c>
      <c r="X36" s="275">
        <v>0</v>
      </c>
      <c r="Y36" s="275">
        <v>0</v>
      </c>
    </row>
    <row r="37" spans="15:25" x14ac:dyDescent="0.35">
      <c r="O37" s="195">
        <v>1995</v>
      </c>
      <c r="P37" s="275" t="e">
        <f>SUM(#REF!,#REF!,#REF!,#REF!,#REF!)</f>
        <v>#REF!</v>
      </c>
      <c r="Q37" s="275" t="e">
        <f>SUM(#REF!,#REF!,#REF!,#REF!,#REF!)</f>
        <v>#REF!</v>
      </c>
      <c r="R37" s="275" t="e">
        <f>SUM(#REF!,#REF!,#REF!,#REF!,#REF!)</f>
        <v>#REF!</v>
      </c>
      <c r="S37" s="275" t="e">
        <f>SUM(#REF!,#REF!,#REF!,#REF!,#REF!)</f>
        <v>#REF!</v>
      </c>
      <c r="T37" s="275" t="e">
        <f>SUM(#REF!,#REF!,#REF!,#REF!,#REF!)</f>
        <v>#REF!</v>
      </c>
      <c r="U37" s="275" t="e">
        <f>SUM(#REF!,#REF!,#REF!,#REF!,#REF!)</f>
        <v>#REF!</v>
      </c>
      <c r="V37" s="275" t="e">
        <f>SUM(#REF!,#REF!,#REF!,#REF!,#REF!)</f>
        <v>#REF!</v>
      </c>
      <c r="W37" s="275">
        <v>0</v>
      </c>
      <c r="X37" s="275">
        <v>0</v>
      </c>
      <c r="Y37" s="275">
        <v>0</v>
      </c>
    </row>
    <row r="38" spans="15:25" x14ac:dyDescent="0.35">
      <c r="O38" s="195">
        <v>1996</v>
      </c>
      <c r="P38" s="275" t="e">
        <f>SUM(#REF!,#REF!,#REF!,#REF!,#REF!)</f>
        <v>#REF!</v>
      </c>
      <c r="Q38" s="275" t="e">
        <f>SUM(#REF!,#REF!,#REF!,#REF!,#REF!)</f>
        <v>#REF!</v>
      </c>
      <c r="R38" s="275" t="e">
        <f>SUM(#REF!,#REF!,#REF!,#REF!,#REF!)</f>
        <v>#REF!</v>
      </c>
      <c r="S38" s="275" t="e">
        <f>SUM(#REF!,#REF!,#REF!,#REF!,#REF!)</f>
        <v>#REF!</v>
      </c>
      <c r="T38" s="275" t="e">
        <f>SUM(#REF!,#REF!,#REF!,#REF!,#REF!)</f>
        <v>#REF!</v>
      </c>
      <c r="U38" s="275" t="e">
        <f>SUM(#REF!,#REF!,#REF!,#REF!,#REF!)</f>
        <v>#REF!</v>
      </c>
      <c r="V38" s="275" t="e">
        <f>SUM(#REF!,#REF!,#REF!,#REF!,#REF!)</f>
        <v>#REF!</v>
      </c>
      <c r="W38" s="275">
        <v>0</v>
      </c>
      <c r="X38" s="275">
        <v>0</v>
      </c>
      <c r="Y38" s="275">
        <v>0</v>
      </c>
    </row>
    <row r="39" spans="15:25" x14ac:dyDescent="0.35">
      <c r="O39" s="195">
        <v>1997</v>
      </c>
      <c r="P39" s="275" t="e">
        <f>SUM(#REF!,#REF!,#REF!,#REF!,#REF!)</f>
        <v>#REF!</v>
      </c>
      <c r="Q39" s="275" t="e">
        <f>SUM(#REF!,#REF!,#REF!,#REF!,#REF!)</f>
        <v>#REF!</v>
      </c>
      <c r="R39" s="275" t="e">
        <f>SUM(#REF!,#REF!,#REF!,#REF!,#REF!)</f>
        <v>#REF!</v>
      </c>
      <c r="S39" s="275" t="e">
        <f>SUM(#REF!,#REF!,#REF!,#REF!,#REF!)</f>
        <v>#REF!</v>
      </c>
      <c r="T39" s="275" t="e">
        <f>SUM(#REF!,#REF!,#REF!,#REF!,#REF!)</f>
        <v>#REF!</v>
      </c>
      <c r="U39" s="275" t="e">
        <f>SUM(#REF!,#REF!,#REF!,#REF!,#REF!)</f>
        <v>#REF!</v>
      </c>
      <c r="V39" s="275" t="e">
        <f>SUM(#REF!,#REF!,#REF!,#REF!,#REF!)</f>
        <v>#REF!</v>
      </c>
      <c r="W39" s="275">
        <v>0</v>
      </c>
      <c r="X39" s="275">
        <v>0</v>
      </c>
      <c r="Y39" s="275">
        <v>0</v>
      </c>
    </row>
    <row r="40" spans="15:25" x14ac:dyDescent="0.35">
      <c r="O40" s="195">
        <v>1998</v>
      </c>
      <c r="P40" s="275" t="e">
        <f>SUM(#REF!,#REF!,#REF!,#REF!,#REF!)</f>
        <v>#REF!</v>
      </c>
      <c r="Q40" s="275" t="e">
        <f>SUM(#REF!,#REF!,#REF!,#REF!,#REF!)</f>
        <v>#REF!</v>
      </c>
      <c r="R40" s="275" t="e">
        <f>SUM(#REF!,#REF!,#REF!,#REF!,#REF!)</f>
        <v>#REF!</v>
      </c>
      <c r="S40" s="275" t="e">
        <f>SUM(#REF!,#REF!,#REF!,#REF!,#REF!)</f>
        <v>#REF!</v>
      </c>
      <c r="T40" s="275" t="e">
        <f>SUM(#REF!,#REF!,#REF!,#REF!,#REF!)</f>
        <v>#REF!</v>
      </c>
      <c r="U40" s="275" t="e">
        <f>SUM(#REF!,#REF!,#REF!,#REF!,#REF!)</f>
        <v>#REF!</v>
      </c>
      <c r="V40" s="275" t="e">
        <f>SUM(#REF!,#REF!,#REF!,#REF!,#REF!)</f>
        <v>#REF!</v>
      </c>
      <c r="W40" s="275">
        <v>0</v>
      </c>
      <c r="X40" s="275">
        <v>0</v>
      </c>
      <c r="Y40" s="275">
        <v>0</v>
      </c>
    </row>
    <row r="41" spans="15:25" x14ac:dyDescent="0.35">
      <c r="O41" s="195">
        <v>1999</v>
      </c>
      <c r="P41" s="275" t="e">
        <f>SUM(#REF!,#REF!,#REF!,#REF!,#REF!)</f>
        <v>#REF!</v>
      </c>
      <c r="Q41" s="275" t="e">
        <f>SUM(#REF!,#REF!,#REF!,#REF!,#REF!)</f>
        <v>#REF!</v>
      </c>
      <c r="R41" s="275" t="e">
        <f>SUM(#REF!,#REF!,#REF!,#REF!,#REF!)</f>
        <v>#REF!</v>
      </c>
      <c r="S41" s="275" t="e">
        <f>SUM(#REF!,#REF!,#REF!,#REF!,#REF!)</f>
        <v>#REF!</v>
      </c>
      <c r="T41" s="275" t="e">
        <f>SUM(#REF!,#REF!,#REF!,#REF!,#REF!)</f>
        <v>#REF!</v>
      </c>
      <c r="U41" s="275" t="e">
        <f>SUM(#REF!,#REF!,#REF!,#REF!,#REF!)</f>
        <v>#REF!</v>
      </c>
      <c r="V41" s="275" t="e">
        <f>SUM(#REF!,#REF!,#REF!,#REF!,#REF!)</f>
        <v>#REF!</v>
      </c>
      <c r="W41" s="275">
        <v>0</v>
      </c>
      <c r="X41" s="275">
        <v>0</v>
      </c>
      <c r="Y41" s="275">
        <v>0</v>
      </c>
    </row>
    <row r="42" spans="15:25" x14ac:dyDescent="0.35">
      <c r="O42" s="195">
        <v>2000</v>
      </c>
      <c r="P42" s="275" t="e">
        <f>SUM(#REF!,#REF!,#REF!,#REF!,#REF!)</f>
        <v>#REF!</v>
      </c>
      <c r="Q42" s="275" t="e">
        <f>SUM(#REF!,#REF!,#REF!,#REF!,#REF!)</f>
        <v>#REF!</v>
      </c>
      <c r="R42" s="275" t="e">
        <f>SUM(#REF!,#REF!,#REF!,#REF!,#REF!)</f>
        <v>#REF!</v>
      </c>
      <c r="S42" s="275" t="e">
        <f>SUM(#REF!,#REF!,#REF!,#REF!,#REF!)</f>
        <v>#REF!</v>
      </c>
      <c r="T42" s="275" t="e">
        <f>SUM(#REF!,#REF!,#REF!,#REF!,#REF!)</f>
        <v>#REF!</v>
      </c>
      <c r="U42" s="275" t="e">
        <f>SUM(#REF!,#REF!,#REF!,#REF!,#REF!)</f>
        <v>#REF!</v>
      </c>
      <c r="V42" s="275" t="e">
        <f>SUM(#REF!,#REF!,#REF!,#REF!,#REF!)</f>
        <v>#REF!</v>
      </c>
      <c r="W42" s="275">
        <v>0</v>
      </c>
      <c r="X42" s="275">
        <v>0</v>
      </c>
      <c r="Y42" s="275">
        <v>0</v>
      </c>
    </row>
    <row r="43" spans="15:25" x14ac:dyDescent="0.35">
      <c r="O43" s="195">
        <v>2001</v>
      </c>
      <c r="P43" s="275" t="e">
        <f>SUM(#REF!,#REF!,#REF!,#REF!,#REF!)</f>
        <v>#REF!</v>
      </c>
      <c r="Q43" s="275" t="e">
        <f>SUM(#REF!,#REF!,#REF!,#REF!,#REF!)</f>
        <v>#REF!</v>
      </c>
      <c r="R43" s="275" t="e">
        <f>SUM(#REF!,#REF!,#REF!,#REF!,#REF!)</f>
        <v>#REF!</v>
      </c>
      <c r="S43" s="275" t="e">
        <f>SUM(#REF!,#REF!,#REF!,#REF!,#REF!)</f>
        <v>#REF!</v>
      </c>
      <c r="T43" s="275" t="e">
        <f>SUM(#REF!,#REF!,#REF!,#REF!,#REF!)</f>
        <v>#REF!</v>
      </c>
      <c r="U43" s="275" t="e">
        <f>SUM(#REF!,#REF!,#REF!,#REF!,#REF!)</f>
        <v>#REF!</v>
      </c>
      <c r="V43" s="275" t="e">
        <f>SUM(#REF!,#REF!,#REF!,#REF!,#REF!)</f>
        <v>#REF!</v>
      </c>
      <c r="W43" s="275">
        <v>0</v>
      </c>
      <c r="X43" s="275">
        <v>0</v>
      </c>
      <c r="Y43" s="275">
        <v>0</v>
      </c>
    </row>
    <row r="44" spans="15:25" x14ac:dyDescent="0.35">
      <c r="O44" s="195">
        <v>2002</v>
      </c>
      <c r="P44" s="275" t="e">
        <f>SUM(#REF!,#REF!,#REF!,#REF!,#REF!)</f>
        <v>#REF!</v>
      </c>
      <c r="Q44" s="275" t="e">
        <f>SUM(#REF!,#REF!,#REF!,#REF!,#REF!)</f>
        <v>#REF!</v>
      </c>
      <c r="R44" s="275" t="e">
        <f>SUM(#REF!,#REF!,#REF!,#REF!,#REF!)</f>
        <v>#REF!</v>
      </c>
      <c r="S44" s="275" t="e">
        <f>SUM(#REF!,#REF!,#REF!,#REF!,#REF!)</f>
        <v>#REF!</v>
      </c>
      <c r="T44" s="275" t="e">
        <f>SUM(#REF!,#REF!,#REF!,#REF!,#REF!)</f>
        <v>#REF!</v>
      </c>
      <c r="U44" s="275" t="e">
        <f>SUM(#REF!,#REF!,#REF!,#REF!,#REF!)</f>
        <v>#REF!</v>
      </c>
      <c r="V44" s="275" t="e">
        <f>SUM(#REF!,#REF!,#REF!,#REF!,#REF!)</f>
        <v>#REF!</v>
      </c>
      <c r="W44" s="275">
        <v>0</v>
      </c>
      <c r="X44" s="275">
        <v>0</v>
      </c>
      <c r="Y44" s="275">
        <v>0</v>
      </c>
    </row>
    <row r="45" spans="15:25" x14ac:dyDescent="0.35">
      <c r="O45" s="195">
        <v>2003</v>
      </c>
      <c r="P45" s="275" t="e">
        <f>SUM(#REF!,#REF!,#REF!,#REF!,#REF!)</f>
        <v>#REF!</v>
      </c>
      <c r="Q45" s="275" t="e">
        <f>SUM(#REF!,#REF!,#REF!,#REF!,#REF!)</f>
        <v>#REF!</v>
      </c>
      <c r="R45" s="275" t="e">
        <f>SUM(#REF!,#REF!,#REF!,#REF!,#REF!)</f>
        <v>#REF!</v>
      </c>
      <c r="S45" s="275" t="e">
        <f>SUM(#REF!,#REF!,#REF!,#REF!,#REF!)</f>
        <v>#REF!</v>
      </c>
      <c r="T45" s="275" t="e">
        <f>SUM(#REF!,#REF!,#REF!,#REF!,#REF!)</f>
        <v>#REF!</v>
      </c>
      <c r="U45" s="275" t="e">
        <f>SUM(#REF!,#REF!,#REF!,#REF!,#REF!)</f>
        <v>#REF!</v>
      </c>
      <c r="V45" s="275" t="e">
        <f>SUM(#REF!,#REF!,#REF!,#REF!,#REF!)</f>
        <v>#REF!</v>
      </c>
      <c r="W45" s="275">
        <v>0</v>
      </c>
      <c r="X45" s="275">
        <v>0</v>
      </c>
      <c r="Y45" s="275">
        <v>0</v>
      </c>
    </row>
    <row r="46" spans="15:25" x14ac:dyDescent="0.35">
      <c r="O46" s="195">
        <v>2004</v>
      </c>
      <c r="P46" s="275" t="e">
        <f>SUM(#REF!,#REF!,#REF!,#REF!,#REF!)</f>
        <v>#REF!</v>
      </c>
      <c r="Q46" s="275" t="e">
        <f>SUM(#REF!,#REF!,#REF!,#REF!,#REF!)</f>
        <v>#REF!</v>
      </c>
      <c r="R46" s="275" t="e">
        <f>SUM(#REF!,#REF!,#REF!,#REF!,#REF!)</f>
        <v>#REF!</v>
      </c>
      <c r="S46" s="275" t="e">
        <f>SUM(#REF!,#REF!,#REF!,#REF!,#REF!)</f>
        <v>#REF!</v>
      </c>
      <c r="T46" s="275" t="e">
        <f>SUM(#REF!,#REF!,#REF!,#REF!,#REF!)</f>
        <v>#REF!</v>
      </c>
      <c r="U46" s="275" t="e">
        <f>SUM(#REF!,#REF!,#REF!,#REF!,#REF!)</f>
        <v>#REF!</v>
      </c>
      <c r="V46" s="275" t="e">
        <f>SUM(#REF!,#REF!,#REF!,#REF!,#REF!)</f>
        <v>#REF!</v>
      </c>
      <c r="W46" s="275">
        <v>0</v>
      </c>
      <c r="X46" s="275">
        <v>0</v>
      </c>
      <c r="Y46" s="275">
        <v>0</v>
      </c>
    </row>
    <row r="47" spans="15:25" x14ac:dyDescent="0.35">
      <c r="O47" s="195">
        <v>2005</v>
      </c>
      <c r="P47" s="275" t="e">
        <f>SUM(#REF!,#REF!,#REF!,#REF!,#REF!)</f>
        <v>#REF!</v>
      </c>
      <c r="Q47" s="275" t="e">
        <f>SUM(#REF!,#REF!,#REF!,#REF!,#REF!)</f>
        <v>#REF!</v>
      </c>
      <c r="R47" s="275" t="e">
        <f>SUM(#REF!,#REF!,#REF!,#REF!,#REF!)</f>
        <v>#REF!</v>
      </c>
      <c r="S47" s="275" t="e">
        <f>SUM(#REF!,#REF!,#REF!,#REF!,#REF!)</f>
        <v>#REF!</v>
      </c>
      <c r="T47" s="275" t="e">
        <f>SUM(#REF!,#REF!,#REF!,#REF!,#REF!)</f>
        <v>#REF!</v>
      </c>
      <c r="U47" s="275" t="e">
        <f>SUM(#REF!,#REF!,#REF!,#REF!,#REF!)</f>
        <v>#REF!</v>
      </c>
      <c r="V47" s="275" t="e">
        <f>SUM(#REF!,#REF!,#REF!,#REF!,#REF!)</f>
        <v>#REF!</v>
      </c>
      <c r="W47" s="275">
        <v>0</v>
      </c>
      <c r="X47" s="275">
        <v>0</v>
      </c>
      <c r="Y47" s="275">
        <v>0</v>
      </c>
    </row>
    <row r="48" spans="15:25" x14ac:dyDescent="0.35">
      <c r="O48" s="195">
        <v>2006</v>
      </c>
      <c r="P48" s="275" t="e">
        <f>SUM(#REF!,#REF!,#REF!,#REF!,#REF!)</f>
        <v>#REF!</v>
      </c>
      <c r="Q48" s="275" t="e">
        <f>SUM(#REF!,#REF!,#REF!,#REF!,#REF!)</f>
        <v>#REF!</v>
      </c>
      <c r="R48" s="275" t="e">
        <f>SUM(#REF!,#REF!,#REF!,#REF!,#REF!)</f>
        <v>#REF!</v>
      </c>
      <c r="S48" s="275" t="e">
        <f>SUM(#REF!,#REF!,#REF!,#REF!,#REF!)</f>
        <v>#REF!</v>
      </c>
      <c r="T48" s="275" t="e">
        <f>SUM(#REF!,#REF!,#REF!,#REF!,#REF!)</f>
        <v>#REF!</v>
      </c>
      <c r="U48" s="275" t="e">
        <f>SUM(#REF!,#REF!,#REF!,#REF!,#REF!)</f>
        <v>#REF!</v>
      </c>
      <c r="V48" s="275" t="e">
        <f>SUM(#REF!,#REF!,#REF!,#REF!,#REF!)</f>
        <v>#REF!</v>
      </c>
      <c r="W48" s="275">
        <v>0</v>
      </c>
      <c r="X48" s="275">
        <v>0</v>
      </c>
      <c r="Y48" s="275">
        <v>0</v>
      </c>
    </row>
    <row r="49" spans="15:25" x14ac:dyDescent="0.35">
      <c r="O49" s="195">
        <v>2007</v>
      </c>
      <c r="P49" s="275" t="e">
        <f>SUM(#REF!,#REF!,#REF!,#REF!,#REF!)</f>
        <v>#REF!</v>
      </c>
      <c r="Q49" s="275" t="e">
        <f>SUM(#REF!,#REF!,#REF!,#REF!,#REF!)</f>
        <v>#REF!</v>
      </c>
      <c r="R49" s="275" t="e">
        <f>SUM(#REF!,#REF!,#REF!,#REF!,#REF!)</f>
        <v>#REF!</v>
      </c>
      <c r="S49" s="275" t="e">
        <f>SUM(#REF!,#REF!,#REF!,#REF!,#REF!)</f>
        <v>#REF!</v>
      </c>
      <c r="T49" s="275" t="e">
        <f>SUM(#REF!,#REF!,#REF!,#REF!,#REF!)</f>
        <v>#REF!</v>
      </c>
      <c r="U49" s="275" t="e">
        <f>SUM(#REF!,#REF!,#REF!,#REF!,#REF!)</f>
        <v>#REF!</v>
      </c>
      <c r="V49" s="275" t="e">
        <f>SUM(#REF!,#REF!,#REF!,#REF!,#REF!)</f>
        <v>#REF!</v>
      </c>
      <c r="W49" s="275">
        <v>0</v>
      </c>
      <c r="X49" s="275">
        <v>0</v>
      </c>
      <c r="Y49" s="275">
        <v>0</v>
      </c>
    </row>
    <row r="50" spans="15:25" x14ac:dyDescent="0.35">
      <c r="O50" s="195">
        <v>2008</v>
      </c>
      <c r="P50" s="275" t="e">
        <f>SUM(#REF!,#REF!,#REF!,#REF!,#REF!)</f>
        <v>#REF!</v>
      </c>
      <c r="Q50" s="275" t="e">
        <f>SUM(#REF!,#REF!,#REF!,#REF!,#REF!)</f>
        <v>#REF!</v>
      </c>
      <c r="R50" s="275" t="e">
        <f>SUM(#REF!,#REF!,#REF!,#REF!,#REF!)</f>
        <v>#REF!</v>
      </c>
      <c r="S50" s="275" t="e">
        <f>SUM(#REF!,#REF!,#REF!,#REF!,#REF!)</f>
        <v>#REF!</v>
      </c>
      <c r="T50" s="275" t="e">
        <f>SUM(#REF!,#REF!,#REF!,#REF!,#REF!)</f>
        <v>#REF!</v>
      </c>
      <c r="U50" s="275" t="e">
        <f>SUM(#REF!,#REF!,#REF!,#REF!,#REF!)</f>
        <v>#REF!</v>
      </c>
      <c r="V50" s="275" t="e">
        <f>SUM(#REF!,#REF!,#REF!,#REF!,#REF!)</f>
        <v>#REF!</v>
      </c>
      <c r="W50" s="275">
        <v>0</v>
      </c>
      <c r="X50" s="275">
        <v>0</v>
      </c>
      <c r="Y50" s="275">
        <v>0</v>
      </c>
    </row>
    <row r="51" spans="15:25" x14ac:dyDescent="0.35">
      <c r="O51" s="195">
        <v>2009</v>
      </c>
      <c r="P51" s="275" t="e">
        <f>SUM(#REF!,#REF!,#REF!,#REF!,#REF!)</f>
        <v>#REF!</v>
      </c>
      <c r="Q51" s="275" t="e">
        <f>SUM(#REF!,#REF!,#REF!,#REF!,#REF!)</f>
        <v>#REF!</v>
      </c>
      <c r="R51" s="275" t="e">
        <f>SUM(#REF!,#REF!,#REF!,#REF!,#REF!)</f>
        <v>#REF!</v>
      </c>
      <c r="S51" s="275" t="e">
        <f>SUM(#REF!,#REF!,#REF!,#REF!,#REF!)</f>
        <v>#REF!</v>
      </c>
      <c r="T51" s="275" t="e">
        <f>SUM(#REF!,#REF!,#REF!,#REF!,#REF!)</f>
        <v>#REF!</v>
      </c>
      <c r="U51" s="275" t="e">
        <f>SUM(#REF!,#REF!,#REF!,#REF!,#REF!)</f>
        <v>#REF!</v>
      </c>
      <c r="V51" s="275" t="e">
        <f>SUM(#REF!,#REF!,#REF!,#REF!,#REF!)</f>
        <v>#REF!</v>
      </c>
      <c r="W51" s="275">
        <v>0</v>
      </c>
      <c r="X51" s="275">
        <v>0</v>
      </c>
      <c r="Y51" s="275">
        <v>0</v>
      </c>
    </row>
    <row r="52" spans="15:25" x14ac:dyDescent="0.35">
      <c r="O52" s="195">
        <v>2010</v>
      </c>
      <c r="P52" s="275" t="e">
        <f>SUM(#REF!,#REF!,#REF!,#REF!,#REF!)</f>
        <v>#REF!</v>
      </c>
      <c r="Q52" s="275" t="e">
        <f>SUM(#REF!,#REF!,#REF!,#REF!,#REF!)</f>
        <v>#REF!</v>
      </c>
      <c r="R52" s="275" t="e">
        <f>SUM(#REF!,#REF!,#REF!,#REF!,#REF!)</f>
        <v>#REF!</v>
      </c>
      <c r="S52" s="275" t="e">
        <f>SUM(#REF!,#REF!,#REF!,#REF!,#REF!)</f>
        <v>#REF!</v>
      </c>
      <c r="T52" s="275" t="e">
        <f>SUM(#REF!,#REF!,#REF!,#REF!,#REF!)</f>
        <v>#REF!</v>
      </c>
      <c r="U52" s="275" t="e">
        <f>SUM(#REF!,#REF!,#REF!,#REF!,#REF!)</f>
        <v>#REF!</v>
      </c>
      <c r="V52" s="275" t="e">
        <f>SUM(#REF!,#REF!,#REF!,#REF!,#REF!)</f>
        <v>#REF!</v>
      </c>
      <c r="W52" s="275" t="e">
        <f>SUM(#REF!,#REF!,#REF!,#REF!,#REF!)</f>
        <v>#REF!</v>
      </c>
      <c r="X52" s="275" t="e">
        <f>SUM(#REF!,#REF!,#REF!,#REF!,#REF!)</f>
        <v>#REF!</v>
      </c>
      <c r="Y52" s="275" t="e">
        <f>SUM(#REF!,#REF!,#REF!,#REF!,#REF!)</f>
        <v>#REF!</v>
      </c>
    </row>
    <row r="53" spans="15:25" x14ac:dyDescent="0.35">
      <c r="O53" s="195">
        <v>2011</v>
      </c>
      <c r="P53" s="275" t="e">
        <f>SUM(#REF!,#REF!,#REF!,#REF!,#REF!)</f>
        <v>#REF!</v>
      </c>
      <c r="Q53" s="275" t="e">
        <f>SUM(#REF!,#REF!,#REF!,#REF!,#REF!)</f>
        <v>#REF!</v>
      </c>
      <c r="R53" s="275" t="e">
        <f>SUM(#REF!,#REF!,#REF!,#REF!,#REF!)</f>
        <v>#REF!</v>
      </c>
      <c r="S53" s="275" t="e">
        <f>SUM(#REF!,#REF!,#REF!,#REF!,#REF!)</f>
        <v>#REF!</v>
      </c>
      <c r="T53" s="275" t="e">
        <f>SUM(#REF!,#REF!,#REF!,#REF!,#REF!)</f>
        <v>#REF!</v>
      </c>
      <c r="U53" s="275" t="e">
        <f>SUM(#REF!,#REF!,#REF!,#REF!,#REF!)</f>
        <v>#REF!</v>
      </c>
      <c r="V53" s="275" t="e">
        <f>SUM(#REF!,#REF!,#REF!,#REF!,#REF!)</f>
        <v>#REF!</v>
      </c>
      <c r="W53" s="275" t="e">
        <f>SUM(#REF!,#REF!,#REF!,#REF!,#REF!)</f>
        <v>#REF!</v>
      </c>
      <c r="X53" s="275" t="e">
        <f>SUM(#REF!,#REF!,#REF!,#REF!,#REF!)</f>
        <v>#REF!</v>
      </c>
      <c r="Y53" s="275" t="e">
        <f>SUM(#REF!,#REF!,#REF!,#REF!,#REF!)</f>
        <v>#REF!</v>
      </c>
    </row>
    <row r="54" spans="15:25" x14ac:dyDescent="0.35">
      <c r="O54" s="195">
        <v>2012</v>
      </c>
      <c r="P54" s="275" t="e">
        <f>SUM(#REF!,#REF!,#REF!,#REF!,#REF!)</f>
        <v>#REF!</v>
      </c>
      <c r="Q54" s="275" t="e">
        <f>SUM(#REF!,#REF!,#REF!,#REF!,#REF!)</f>
        <v>#REF!</v>
      </c>
      <c r="R54" s="275" t="e">
        <f>SUM(#REF!,#REF!,#REF!,#REF!,#REF!)</f>
        <v>#REF!</v>
      </c>
      <c r="S54" s="275" t="e">
        <f>SUM(#REF!,#REF!,#REF!,#REF!,#REF!)</f>
        <v>#REF!</v>
      </c>
      <c r="T54" s="275" t="e">
        <f>SUM(#REF!,#REF!,#REF!,#REF!,#REF!)</f>
        <v>#REF!</v>
      </c>
      <c r="U54" s="275" t="e">
        <f>SUM(#REF!,#REF!,#REF!,#REF!,#REF!)</f>
        <v>#REF!</v>
      </c>
      <c r="V54" s="275" t="e">
        <f>SUM(#REF!,#REF!,#REF!,#REF!,#REF!)</f>
        <v>#REF!</v>
      </c>
      <c r="W54" s="275" t="e">
        <f>SUM(#REF!,#REF!,#REF!,#REF!,#REF!)</f>
        <v>#REF!</v>
      </c>
      <c r="X54" s="275" t="e">
        <f>SUM(#REF!,#REF!,#REF!,#REF!,#REF!)</f>
        <v>#REF!</v>
      </c>
      <c r="Y54" s="275" t="e">
        <f>SUM(#REF!,#REF!,#REF!,#REF!,#REF!)</f>
        <v>#REF!</v>
      </c>
    </row>
    <row r="55" spans="15:25" x14ac:dyDescent="0.35">
      <c r="O55" s="195">
        <v>2013</v>
      </c>
      <c r="P55" s="275" t="e">
        <f>SUM(#REF!,#REF!,#REF!,#REF!,#REF!)</f>
        <v>#REF!</v>
      </c>
      <c r="Q55" s="275" t="e">
        <f>SUM(#REF!,#REF!,#REF!,#REF!,#REF!)</f>
        <v>#REF!</v>
      </c>
      <c r="R55" s="275" t="e">
        <f>SUM(#REF!,#REF!,#REF!,#REF!,#REF!)</f>
        <v>#REF!</v>
      </c>
      <c r="S55" s="275" t="e">
        <f>SUM(#REF!,#REF!,#REF!,#REF!,#REF!)</f>
        <v>#REF!</v>
      </c>
      <c r="T55" s="275" t="e">
        <f>SUM(#REF!,#REF!,#REF!,#REF!,#REF!)</f>
        <v>#REF!</v>
      </c>
      <c r="U55" s="275" t="e">
        <f>SUM(#REF!,#REF!,#REF!,#REF!,#REF!)</f>
        <v>#REF!</v>
      </c>
      <c r="V55" s="275" t="e">
        <f>SUM(#REF!,#REF!,#REF!,#REF!,#REF!)</f>
        <v>#REF!</v>
      </c>
      <c r="W55" s="275">
        <v>0</v>
      </c>
      <c r="X55" s="275">
        <v>0</v>
      </c>
      <c r="Y55" s="275">
        <v>0</v>
      </c>
    </row>
    <row r="56" spans="15:25" x14ac:dyDescent="0.35">
      <c r="O56" s="195">
        <v>2014</v>
      </c>
      <c r="P56" s="275" t="e">
        <f>SUM(#REF!,#REF!,#REF!,#REF!,#REF!)</f>
        <v>#REF!</v>
      </c>
      <c r="Q56" s="275" t="e">
        <f>SUM(#REF!,#REF!,#REF!,#REF!,#REF!)</f>
        <v>#REF!</v>
      </c>
      <c r="R56" s="275" t="e">
        <f>SUM(#REF!,#REF!,#REF!,#REF!,#REF!)</f>
        <v>#REF!</v>
      </c>
      <c r="S56" s="275" t="e">
        <f>SUM(#REF!,#REF!,#REF!,#REF!,#REF!)</f>
        <v>#REF!</v>
      </c>
      <c r="T56" s="275" t="e">
        <f>SUM(#REF!,#REF!,#REF!,#REF!,#REF!)</f>
        <v>#REF!</v>
      </c>
      <c r="U56" s="275" t="e">
        <f>SUM(#REF!,#REF!,#REF!,#REF!,#REF!)</f>
        <v>#REF!</v>
      </c>
      <c r="V56" s="275" t="e">
        <f>SUM(#REF!,#REF!,#REF!,#REF!,#REF!)</f>
        <v>#REF!</v>
      </c>
      <c r="W56" s="275">
        <v>0</v>
      </c>
      <c r="X56" s="275">
        <v>0</v>
      </c>
      <c r="Y56" s="275">
        <v>0</v>
      </c>
    </row>
    <row r="57" spans="15:25" x14ac:dyDescent="0.35">
      <c r="O57" s="195">
        <v>2015</v>
      </c>
      <c r="P57" s="275" t="e">
        <f>SUM(#REF!,#REF!,#REF!,#REF!,#REF!)</f>
        <v>#REF!</v>
      </c>
      <c r="Q57" s="275" t="e">
        <f>SUM(#REF!,#REF!,#REF!,#REF!,#REF!)</f>
        <v>#REF!</v>
      </c>
      <c r="R57" s="275" t="e">
        <f>SUM(#REF!,#REF!,#REF!,#REF!,#REF!)</f>
        <v>#REF!</v>
      </c>
      <c r="S57" s="275" t="e">
        <f>SUM(#REF!,#REF!,#REF!,#REF!,#REF!)</f>
        <v>#REF!</v>
      </c>
      <c r="T57" s="275" t="e">
        <f>SUM(#REF!,#REF!,#REF!,#REF!,#REF!)</f>
        <v>#REF!</v>
      </c>
      <c r="U57" s="275" t="e">
        <f>SUM(#REF!,#REF!,#REF!,#REF!,#REF!)</f>
        <v>#REF!</v>
      </c>
      <c r="V57" s="275" t="e">
        <f>SUM(#REF!,#REF!,#REF!,#REF!,#REF!)</f>
        <v>#REF!</v>
      </c>
      <c r="W57" s="275">
        <v>0</v>
      </c>
      <c r="X57" s="275">
        <v>0</v>
      </c>
      <c r="Y57" s="275">
        <v>0</v>
      </c>
    </row>
    <row r="58" spans="15:25" x14ac:dyDescent="0.35">
      <c r="O58" s="195">
        <v>2016</v>
      </c>
      <c r="P58" s="275" t="e">
        <f>SUM(#REF!,#REF!,#REF!,#REF!,#REF!)</f>
        <v>#REF!</v>
      </c>
      <c r="Q58" s="275" t="e">
        <f>SUM(#REF!,#REF!,#REF!,#REF!,#REF!)</f>
        <v>#REF!</v>
      </c>
      <c r="R58" s="275" t="e">
        <f>SUM(#REF!,#REF!,#REF!,#REF!,#REF!)</f>
        <v>#REF!</v>
      </c>
      <c r="S58" s="275" t="e">
        <f>SUM(#REF!,#REF!,#REF!,#REF!,#REF!)</f>
        <v>#REF!</v>
      </c>
      <c r="T58" s="275" t="e">
        <f>SUM(#REF!,#REF!,#REF!,#REF!,#REF!)</f>
        <v>#REF!</v>
      </c>
      <c r="U58" s="275" t="e">
        <f>SUM(#REF!,#REF!,#REF!,#REF!,#REF!)</f>
        <v>#REF!</v>
      </c>
      <c r="V58" s="275" t="e">
        <f>SUM(#REF!,#REF!,#REF!,#REF!,#REF!)</f>
        <v>#REF!</v>
      </c>
      <c r="W58" s="275">
        <v>0</v>
      </c>
      <c r="X58" s="275">
        <v>0</v>
      </c>
      <c r="Y58" s="275">
        <v>0</v>
      </c>
    </row>
    <row r="59" spans="15:25" x14ac:dyDescent="0.35">
      <c r="O59" s="195">
        <v>2017</v>
      </c>
      <c r="P59" s="275" t="e">
        <f>SUM(#REF!,#REF!,#REF!,#REF!,#REF!)</f>
        <v>#REF!</v>
      </c>
      <c r="Q59" s="275" t="e">
        <f>SUM(#REF!,#REF!,#REF!,#REF!,#REF!)</f>
        <v>#REF!</v>
      </c>
      <c r="R59" s="275" t="e">
        <f>SUM(#REF!,#REF!,#REF!,#REF!,#REF!)</f>
        <v>#REF!</v>
      </c>
      <c r="S59" s="275" t="e">
        <f>SUM(#REF!,#REF!,#REF!,#REF!,#REF!)</f>
        <v>#REF!</v>
      </c>
      <c r="T59" s="275" t="e">
        <f>SUM(#REF!,#REF!,#REF!,#REF!,#REF!)</f>
        <v>#REF!</v>
      </c>
      <c r="U59" s="275" t="e">
        <f>SUM(#REF!,#REF!,#REF!,#REF!,#REF!)</f>
        <v>#REF!</v>
      </c>
      <c r="V59" s="275" t="e">
        <f>SUM(#REF!,#REF!,#REF!,#REF!,#REF!)</f>
        <v>#REF!</v>
      </c>
      <c r="W59" s="275">
        <v>0</v>
      </c>
      <c r="X59" s="275">
        <v>0</v>
      </c>
      <c r="Y59" s="275">
        <v>0</v>
      </c>
    </row>
    <row r="60" spans="15:25" x14ac:dyDescent="0.35">
      <c r="O60" s="195">
        <v>2018</v>
      </c>
      <c r="P60" s="275" t="e">
        <f>SUM(#REF!,#REF!,#REF!,#REF!,#REF!)</f>
        <v>#REF!</v>
      </c>
      <c r="Q60" s="275" t="e">
        <f>SUM(#REF!,#REF!,#REF!,#REF!,#REF!)</f>
        <v>#REF!</v>
      </c>
      <c r="R60" s="275" t="e">
        <f>SUM(#REF!,#REF!,#REF!,#REF!,#REF!)</f>
        <v>#REF!</v>
      </c>
      <c r="S60" s="275" t="e">
        <f>SUM(#REF!,#REF!,#REF!,#REF!,#REF!)</f>
        <v>#REF!</v>
      </c>
      <c r="T60" s="275" t="e">
        <f>SUM(#REF!,#REF!,#REF!,#REF!,#REF!)</f>
        <v>#REF!</v>
      </c>
      <c r="U60" s="275" t="e">
        <f>SUM(#REF!,#REF!,#REF!,#REF!,#REF!)</f>
        <v>#REF!</v>
      </c>
      <c r="V60" s="275" t="e">
        <f>SUM(#REF!,#REF!,#REF!,#REF!,#REF!)</f>
        <v>#REF!</v>
      </c>
      <c r="W60" s="275">
        <v>0</v>
      </c>
      <c r="X60" s="275">
        <v>0</v>
      </c>
      <c r="Y60" s="275">
        <v>0</v>
      </c>
    </row>
    <row r="61" spans="15:25" x14ac:dyDescent="0.35">
      <c r="O61" s="195">
        <v>2019</v>
      </c>
      <c r="P61" s="275" t="e">
        <f>SUM(#REF!,#REF!,#REF!,#REF!,#REF!)</f>
        <v>#REF!</v>
      </c>
      <c r="Q61" s="275" t="e">
        <f>SUM(#REF!,#REF!,#REF!,#REF!,#REF!)</f>
        <v>#REF!</v>
      </c>
      <c r="R61" s="275" t="e">
        <f>SUM(#REF!,#REF!,#REF!,#REF!,#REF!)</f>
        <v>#REF!</v>
      </c>
      <c r="S61" s="275" t="e">
        <f>SUM(#REF!,#REF!,#REF!,#REF!,#REF!)</f>
        <v>#REF!</v>
      </c>
      <c r="T61" s="275" t="e">
        <f>SUM(#REF!,#REF!,#REF!,#REF!,#REF!)</f>
        <v>#REF!</v>
      </c>
      <c r="U61" s="275" t="e">
        <f>SUM(#REF!,#REF!,#REF!,#REF!,#REF!)</f>
        <v>#REF!</v>
      </c>
      <c r="V61" s="275" t="e">
        <f>SUM(#REF!,#REF!,#REF!,#REF!,#REF!)</f>
        <v>#REF!</v>
      </c>
      <c r="W61" s="275" t="e">
        <f>SUM(#REF!,#REF!,#REF!,#REF!,#REF!)</f>
        <v>#REF!</v>
      </c>
      <c r="X61" s="275">
        <v>0</v>
      </c>
      <c r="Y61" s="275" t="e">
        <f>SUM(#REF!,#REF!,#REF!,#REF!,#REF!)</f>
        <v>#REF!</v>
      </c>
    </row>
    <row r="62" spans="15:25" x14ac:dyDescent="0.35">
      <c r="O62" s="195">
        <v>2020</v>
      </c>
      <c r="P62" s="275" t="e">
        <f>SUM(#REF!,#REF!,#REF!,#REF!,#REF!)</f>
        <v>#REF!</v>
      </c>
      <c r="Q62" s="275" t="e">
        <f>SUM(#REF!,#REF!,#REF!,#REF!,#REF!)</f>
        <v>#REF!</v>
      </c>
      <c r="R62" s="275" t="e">
        <f>SUM(#REF!,#REF!,#REF!,#REF!,#REF!)</f>
        <v>#REF!</v>
      </c>
      <c r="S62" s="275" t="e">
        <f>SUM(#REF!,#REF!,#REF!,#REF!,#REF!)</f>
        <v>#REF!</v>
      </c>
      <c r="T62" s="275" t="e">
        <f>SUM(#REF!,#REF!,#REF!,#REF!,#REF!)</f>
        <v>#REF!</v>
      </c>
      <c r="U62" s="275" t="e">
        <f>SUM(#REF!,#REF!,#REF!,#REF!,#REF!)</f>
        <v>#REF!</v>
      </c>
      <c r="V62" s="275" t="e">
        <f>SUM(#REF!,#REF!,#REF!,#REF!,#REF!)</f>
        <v>#REF!</v>
      </c>
      <c r="W62" s="275" t="e">
        <f>SUM(#REF!,#REF!,#REF!,#REF!,#REF!)</f>
        <v>#REF!</v>
      </c>
      <c r="X62" s="275">
        <v>0</v>
      </c>
      <c r="Y62" s="275" t="e">
        <f>SUM(#REF!,#REF!,#REF!,#REF!,#REF!)</f>
        <v>#REF!</v>
      </c>
    </row>
    <row r="63" spans="15:25" x14ac:dyDescent="0.35">
      <c r="O63" s="195">
        <v>2021</v>
      </c>
      <c r="P63" s="275" t="e">
        <f>SUM(#REF!,#REF!,#REF!,#REF!,#REF!)</f>
        <v>#REF!</v>
      </c>
      <c r="Q63" s="275" t="e">
        <f>SUM(#REF!,#REF!,#REF!,#REF!,#REF!)</f>
        <v>#REF!</v>
      </c>
      <c r="R63" s="275" t="e">
        <f>SUM(#REF!,#REF!,#REF!,#REF!,#REF!)</f>
        <v>#REF!</v>
      </c>
      <c r="S63" s="275" t="e">
        <f>SUM(#REF!,#REF!,#REF!,#REF!,#REF!)</f>
        <v>#REF!</v>
      </c>
      <c r="T63" s="275" t="e">
        <f>SUM(#REF!,#REF!,#REF!,#REF!,#REF!)</f>
        <v>#REF!</v>
      </c>
      <c r="U63" s="275" t="e">
        <f>SUM(#REF!,#REF!,#REF!,#REF!,#REF!)</f>
        <v>#REF!</v>
      </c>
      <c r="V63" s="275" t="e">
        <f>SUM(#REF!,#REF!,#REF!,#REF!,#REF!)</f>
        <v>#REF!</v>
      </c>
      <c r="W63" s="275" t="e">
        <f>SUM(#REF!,#REF!,#REF!,#REF!,#REF!)</f>
        <v>#REF!</v>
      </c>
      <c r="X63" s="275">
        <v>0</v>
      </c>
      <c r="Y63" s="275" t="e">
        <f>SUM(#REF!,#REF!,#REF!,#REF!,#REF!)</f>
        <v>#REF!</v>
      </c>
    </row>
    <row r="64" spans="15:25" x14ac:dyDescent="0.35">
      <c r="O64" s="195">
        <v>2022</v>
      </c>
      <c r="P64" s="275">
        <f>SUM('2022'!AO$41,'2022'!AV$41,'2022'!BC$41,'2022'!BJ$41,'2022'!BQ$41)</f>
        <v>0</v>
      </c>
      <c r="Q64" s="275">
        <f>SUM('2022'!AP$41,'2022'!AW$41,'2022'!BD$41,'2022'!BK$41,'2022'!BR$41)</f>
        <v>0</v>
      </c>
      <c r="R64" s="275">
        <f>SUM('2022'!AQ$41,'2022'!AX$41,'2022'!BE$41,'2022'!BL$41,'2022'!BS$41)</f>
        <v>0</v>
      </c>
      <c r="S64" s="275">
        <f>SUM('2022'!AR$41,'2022'!AY$41,'2022'!BF$41,'2022'!BM$41,'2022'!BT$41)</f>
        <v>0</v>
      </c>
      <c r="T64" s="275">
        <f>SUM('2022'!AS$41,'2022'!AZ$41,'2022'!BG$41,'2022'!BN$41,'2022'!BU$41)</f>
        <v>0</v>
      </c>
      <c r="U64" s="275">
        <f>SUM('2022'!AT$41,'2022'!BA$41,'2022'!BH$41,'2022'!BO$41,'2022'!BV$41)</f>
        <v>0</v>
      </c>
      <c r="V64" s="275">
        <f>SUM('2022'!AU$41,'2022'!BB$41,'2022'!BI$41,'2022'!BP$41,'2022'!BW$41)</f>
        <v>0</v>
      </c>
      <c r="W64" s="275">
        <f>SUM('2022'!AV$41,'2022'!BC$41,'2022'!BJ$41,'2022'!BQ$41,'2022'!BX$41)</f>
        <v>0</v>
      </c>
      <c r="X64" s="275">
        <v>0</v>
      </c>
      <c r="Y64" s="275">
        <f>SUM('2022'!AX$41,'2022'!BE$41,'2022'!BL$41,'2022'!BS$41,'2022'!BZ$41)</f>
        <v>0</v>
      </c>
    </row>
    <row r="65" spans="15:25" x14ac:dyDescent="0.35">
      <c r="O65" s="195" t="s">
        <v>117</v>
      </c>
      <c r="P65" s="275"/>
      <c r="Q65" s="275" t="e">
        <f>SUM(#REF!,#REF!,#REF!,#REF!,#REF!)</f>
        <v>#REF!</v>
      </c>
      <c r="R65" s="275"/>
      <c r="S65" s="275"/>
      <c r="T65" s="275"/>
      <c r="U65" s="275"/>
      <c r="V65" s="275"/>
      <c r="W65" s="275"/>
      <c r="X65" s="275"/>
      <c r="Y65" s="275"/>
    </row>
    <row r="66" spans="15:25" x14ac:dyDescent="0.35">
      <c r="O66" s="195" t="s">
        <v>118</v>
      </c>
      <c r="P66" s="275"/>
      <c r="Q66" s="275" t="e">
        <f>SUM(#REF!,#REF!,#REF!,#REF!,#REF!)</f>
        <v>#REF!</v>
      </c>
      <c r="R66" s="275"/>
      <c r="S66" s="275"/>
      <c r="T66" s="275"/>
      <c r="U66" s="275"/>
      <c r="V66" s="275"/>
      <c r="W66" s="275"/>
      <c r="X66" s="275"/>
      <c r="Y66" s="275"/>
    </row>
    <row r="67" spans="15:25" x14ac:dyDescent="0.35">
      <c r="O67" s="195" t="s">
        <v>119</v>
      </c>
      <c r="P67" s="275"/>
      <c r="Q67" s="275" t="e">
        <f>SUM(#REF!,#REF!,#REF!,#REF!,#REF!)</f>
        <v>#REF!</v>
      </c>
      <c r="R67" s="275"/>
      <c r="S67" s="275"/>
      <c r="T67" s="275"/>
      <c r="U67" s="275"/>
      <c r="V67" s="275"/>
      <c r="W67" s="275"/>
      <c r="X67" s="275"/>
      <c r="Y67" s="275"/>
    </row>
    <row r="68" spans="15:25" x14ac:dyDescent="0.35">
      <c r="O68" s="195" t="s">
        <v>120</v>
      </c>
      <c r="P68" s="275"/>
      <c r="Q68" s="275" t="e">
        <f>SUM(#REF!,#REF!,#REF!,#REF!,#REF!)</f>
        <v>#REF!</v>
      </c>
      <c r="R68" s="275"/>
      <c r="S68" s="275"/>
      <c r="T68" s="275"/>
      <c r="U68" s="275"/>
      <c r="V68" s="275"/>
      <c r="W68" s="275"/>
      <c r="X68" s="275"/>
      <c r="Y68" s="275"/>
    </row>
    <row r="69" spans="15:25" x14ac:dyDescent="0.35">
      <c r="O69" s="195" t="s">
        <v>121</v>
      </c>
      <c r="P69" s="275"/>
      <c r="Q69" s="275" t="e">
        <f>SUM(#REF!,#REF!,#REF!,#REF!,#REF!)</f>
        <v>#REF!</v>
      </c>
      <c r="R69" s="275"/>
      <c r="S69" s="275"/>
      <c r="T69" s="275"/>
      <c r="U69" s="275"/>
      <c r="V69" s="275"/>
      <c r="W69" s="275"/>
      <c r="X69" s="275"/>
      <c r="Y69" s="275"/>
    </row>
    <row r="70" spans="15:25" x14ac:dyDescent="0.35">
      <c r="O70" s="195" t="s">
        <v>122</v>
      </c>
      <c r="P70" s="275"/>
      <c r="Q70" s="275" t="e">
        <f>SUM(#REF!,#REF!,#REF!,#REF!,#REF!)</f>
        <v>#REF!</v>
      </c>
      <c r="R70" s="275"/>
      <c r="S70" s="275"/>
      <c r="T70" s="275"/>
      <c r="U70" s="275"/>
      <c r="V70" s="275"/>
      <c r="W70" s="275"/>
      <c r="X70" s="275"/>
      <c r="Y70" s="275"/>
    </row>
    <row r="71" spans="15:25" x14ac:dyDescent="0.35">
      <c r="O71" s="195" t="s">
        <v>165</v>
      </c>
      <c r="P71" s="275"/>
      <c r="Q71" s="275" t="e">
        <f>SUM(#REF!,#REF!,#REF!,#REF!,#REF!)</f>
        <v>#REF!</v>
      </c>
      <c r="R71" s="275"/>
      <c r="S71" s="275"/>
      <c r="T71" s="275"/>
      <c r="U71" s="275"/>
      <c r="V71" s="275"/>
      <c r="W71" s="275"/>
      <c r="X71" s="275"/>
      <c r="Y71" s="275"/>
    </row>
    <row r="72" spans="15:25" x14ac:dyDescent="0.35">
      <c r="O72" s="195" t="s">
        <v>130</v>
      </c>
      <c r="P72" s="275"/>
      <c r="Q72" s="275" t="e">
        <f>SUM(#REF!,#REF!,#REF!,#REF!,#REF!)</f>
        <v>#REF!</v>
      </c>
      <c r="R72" s="275"/>
      <c r="S72" s="275"/>
      <c r="T72" s="275"/>
      <c r="U72" s="275"/>
      <c r="V72" s="275"/>
      <c r="W72" s="275"/>
      <c r="X72" s="275"/>
      <c r="Y72" s="275"/>
    </row>
    <row r="73" spans="15:25" x14ac:dyDescent="0.35">
      <c r="O73" s="196" t="s">
        <v>133</v>
      </c>
      <c r="P73" s="275"/>
      <c r="Q73" s="275" t="e">
        <f>SUM(#REF!,#REF!,#REF!,#REF!,#REF!)</f>
        <v>#REF!</v>
      </c>
      <c r="R73" s="275"/>
      <c r="S73" s="275"/>
      <c r="T73" s="275"/>
      <c r="U73" s="275"/>
      <c r="V73" s="275"/>
      <c r="W73" s="275"/>
      <c r="X73" s="275"/>
      <c r="Y73" s="275"/>
    </row>
    <row r="74" spans="15:25" ht="15.75" customHeight="1" x14ac:dyDescent="0.35">
      <c r="O74" s="196" t="s">
        <v>162</v>
      </c>
      <c r="P74" s="275"/>
      <c r="Q74" s="275">
        <f>SUM('GAB 2011'!AP$41,'GAB 2011'!AW$41,'GAB 2011'!BD$41,'GAB 2011'!BK$41,'GAB 2011'!BR$41)</f>
        <v>0</v>
      </c>
      <c r="R74" s="275"/>
      <c r="S74" s="275"/>
      <c r="T74" s="275"/>
      <c r="U74" s="275"/>
      <c r="V74" s="275"/>
      <c r="W74" s="275"/>
      <c r="X74" s="275"/>
      <c r="Y74" s="275"/>
    </row>
    <row r="75" spans="15:25" ht="21" customHeight="1" x14ac:dyDescent="0.35">
      <c r="O75" s="196" t="s">
        <v>163</v>
      </c>
      <c r="P75" s="275"/>
      <c r="Q75" s="275" t="e">
        <f>SUM(#REF!,#REF!,#REF!,#REF!,#REF!)</f>
        <v>#REF!</v>
      </c>
      <c r="R75" s="275"/>
      <c r="S75" s="275"/>
      <c r="T75" s="275"/>
      <c r="U75" s="275"/>
      <c r="V75" s="275"/>
      <c r="W75" s="275"/>
      <c r="X75" s="275"/>
      <c r="Y75" s="275"/>
    </row>
    <row r="76" spans="15:25" ht="21" customHeight="1" x14ac:dyDescent="0.35">
      <c r="O76" s="196" t="s">
        <v>164</v>
      </c>
      <c r="P76" s="275"/>
      <c r="Q76" s="275" t="e">
        <f>SUM(#REF!,#REF!,#REF!,#REF!,#REF!)</f>
        <v>#REF!</v>
      </c>
      <c r="R76" s="275"/>
      <c r="S76" s="275"/>
      <c r="T76" s="275"/>
      <c r="U76" s="275"/>
      <c r="V76" s="275"/>
      <c r="W76" s="275"/>
      <c r="X76" s="275"/>
      <c r="Y76" s="275"/>
    </row>
    <row r="77" spans="15:25" ht="21" customHeight="1" x14ac:dyDescent="0.35">
      <c r="O77" s="196" t="s">
        <v>169</v>
      </c>
      <c r="P77" s="275"/>
      <c r="Q77" s="275" t="e">
        <f>SUM(#REF!,#REF!,#REF!,#REF!,#REF!)</f>
        <v>#REF!</v>
      </c>
      <c r="R77" s="275"/>
      <c r="S77" s="275"/>
      <c r="T77" s="275"/>
      <c r="U77" s="275"/>
      <c r="V77" s="275"/>
      <c r="W77" s="275"/>
      <c r="X77" s="275"/>
      <c r="Y77" s="275"/>
    </row>
    <row r="78" spans="15:25" ht="21" customHeight="1" x14ac:dyDescent="0.35">
      <c r="O78" s="196" t="s">
        <v>191</v>
      </c>
      <c r="P78" s="275"/>
      <c r="Q78" s="275" t="e">
        <f>SUM(#REF!,#REF!,#REF!,#REF!,#REF!)</f>
        <v>#REF!</v>
      </c>
      <c r="R78" s="275"/>
      <c r="S78" s="275"/>
      <c r="T78" s="275"/>
      <c r="U78" s="275"/>
      <c r="V78" s="275"/>
      <c r="W78" s="275"/>
      <c r="X78" s="275"/>
      <c r="Y78" s="275"/>
    </row>
    <row r="79" spans="15:25" ht="21" customHeight="1" x14ac:dyDescent="0.35">
      <c r="O79" s="196" t="s">
        <v>192</v>
      </c>
      <c r="P79" s="275"/>
      <c r="Q79" s="275" t="e">
        <f>SUM(#REF!,#REF!,#REF!,#REF!,#REF!)</f>
        <v>#REF!</v>
      </c>
      <c r="R79" s="275"/>
      <c r="S79" s="275"/>
      <c r="T79" s="275"/>
      <c r="U79" s="275"/>
      <c r="V79" s="275"/>
      <c r="W79" s="275"/>
      <c r="X79" s="275"/>
      <c r="Y79" s="275"/>
    </row>
    <row r="80" spans="15:25" ht="21" customHeight="1" x14ac:dyDescent="0.35">
      <c r="O80" s="196" t="s">
        <v>193</v>
      </c>
      <c r="P80" s="275"/>
      <c r="Q80" s="275" t="e">
        <f>SUM(#REF!,#REF!,#REF!,#REF!,#REF!)</f>
        <v>#REF!</v>
      </c>
      <c r="R80" s="275"/>
      <c r="S80" s="275"/>
      <c r="T80" s="275"/>
      <c r="U80" s="275"/>
      <c r="V80" s="275"/>
      <c r="W80" s="275"/>
      <c r="X80" s="275"/>
      <c r="Y80" s="275"/>
    </row>
    <row r="81" spans="15:25" ht="21" customHeight="1" x14ac:dyDescent="0.35">
      <c r="O81" s="196" t="s">
        <v>197</v>
      </c>
      <c r="P81" s="275"/>
      <c r="Q81" s="275" t="e">
        <f>SUM(#REF!,#REF!,#REF!,#REF!,#REF!)</f>
        <v>#REF!</v>
      </c>
      <c r="R81" s="275"/>
      <c r="S81" s="275"/>
      <c r="T81" s="275"/>
      <c r="U81" s="275"/>
      <c r="V81" s="275"/>
      <c r="W81" s="275"/>
      <c r="X81" s="275"/>
      <c r="Y81" s="275"/>
    </row>
    <row r="82" spans="15:25" ht="21" customHeight="1" x14ac:dyDescent="0.35">
      <c r="O82" s="492" t="s">
        <v>234</v>
      </c>
      <c r="P82" s="262"/>
      <c r="Q82" s="275" t="e">
        <f>SUM(#REF!,#REF!,#REF!,#REF!,#REF!)</f>
        <v>#REF!</v>
      </c>
      <c r="R82" s="262"/>
      <c r="S82" s="262"/>
      <c r="T82" s="262"/>
      <c r="U82" s="262"/>
      <c r="V82" s="262"/>
      <c r="W82" s="262"/>
      <c r="X82" s="262"/>
      <c r="Y82" s="262"/>
    </row>
    <row r="83" spans="15:25" ht="21" customHeight="1" x14ac:dyDescent="0.35">
      <c r="O83" s="492" t="s">
        <v>235</v>
      </c>
      <c r="P83" s="262"/>
      <c r="Q83" s="275" t="e">
        <f>SUM(#REF!,#REF!,#REF!,#REF!,#REF!)</f>
        <v>#REF!</v>
      </c>
      <c r="R83" s="262"/>
      <c r="S83" s="262"/>
      <c r="T83" s="262"/>
      <c r="U83" s="262"/>
      <c r="V83" s="262"/>
      <c r="W83" s="262"/>
      <c r="X83" s="262"/>
      <c r="Y83" s="262"/>
    </row>
    <row r="84" spans="15:25" ht="21" customHeight="1" thickBot="1" x14ac:dyDescent="0.4">
      <c r="O84" s="492" t="s">
        <v>236</v>
      </c>
      <c r="P84" s="262"/>
      <c r="Q84" s="275">
        <f>SUM('ALIAS 2022'!AP$41,'ALIAS 2022'!AW$41,'ALIAS 2022'!BD$41,'ALIAS 2022'!BK$41,'ALIAS 2022'!BR$41)</f>
        <v>0</v>
      </c>
      <c r="R84" s="262"/>
      <c r="S84" s="262"/>
      <c r="T84" s="262"/>
      <c r="U84" s="262"/>
      <c r="V84" s="262"/>
      <c r="W84" s="262"/>
      <c r="X84" s="262"/>
      <c r="Y84" s="262"/>
    </row>
    <row r="85" spans="15:25" ht="21.6" thickBot="1" x14ac:dyDescent="0.45">
      <c r="O85" s="197" t="s">
        <v>19</v>
      </c>
      <c r="P85" s="493" t="e">
        <f t="shared" ref="P85:V85" si="0">SUM(P5:P75)</f>
        <v>#REF!</v>
      </c>
      <c r="Q85" s="493" t="e">
        <f t="shared" si="0"/>
        <v>#REF!</v>
      </c>
      <c r="R85" s="493" t="e">
        <f t="shared" si="0"/>
        <v>#REF!</v>
      </c>
      <c r="S85" s="493" t="e">
        <f t="shared" si="0"/>
        <v>#REF!</v>
      </c>
      <c r="T85" s="493" t="e">
        <f t="shared" si="0"/>
        <v>#REF!</v>
      </c>
      <c r="U85" s="493" t="e">
        <f t="shared" si="0"/>
        <v>#REF!</v>
      </c>
      <c r="V85" s="493" t="e">
        <f t="shared" si="0"/>
        <v>#REF!</v>
      </c>
      <c r="W85" s="493" t="e">
        <f>SUM(W5:W75)</f>
        <v>#REF!</v>
      </c>
      <c r="X85" s="493" t="e">
        <f>SUM(X5:X75)</f>
        <v>#REF!</v>
      </c>
      <c r="Y85" s="493" t="e">
        <f>SUM(Y5:Y75)</f>
        <v>#REF!</v>
      </c>
    </row>
    <row r="86" spans="15:25" ht="6" customHeight="1" thickBot="1" x14ac:dyDescent="0.4">
      <c r="O86" s="145"/>
      <c r="P86" s="145"/>
      <c r="Q86" s="145"/>
      <c r="R86" s="145"/>
      <c r="S86" s="145"/>
      <c r="T86" s="145"/>
      <c r="U86" s="145"/>
      <c r="V86" s="145"/>
      <c r="W86" s="145"/>
      <c r="X86" s="145"/>
      <c r="Y86" s="145"/>
    </row>
    <row r="87" spans="15:25" ht="18.600000000000001" thickBot="1" x14ac:dyDescent="0.4">
      <c r="O87" s="198" t="s">
        <v>20</v>
      </c>
      <c r="P87" s="270" t="e">
        <f>SUM(P85*0.00375)</f>
        <v>#REF!</v>
      </c>
      <c r="Q87" s="270" t="e">
        <f>SUM(Q85*0.0075)</f>
        <v>#REF!</v>
      </c>
      <c r="R87" s="270" t="e">
        <f>SUM(R85*0.015)</f>
        <v>#REF!</v>
      </c>
      <c r="S87" s="270" t="e">
        <f>SUM(S85*0.03)</f>
        <v>#REF!</v>
      </c>
      <c r="T87" s="270" t="e">
        <f>SUM(T85*0.05)</f>
        <v>#REF!</v>
      </c>
      <c r="U87" s="270" t="e">
        <f>SUM(U85*0.06)</f>
        <v>#REF!</v>
      </c>
      <c r="V87" s="270" t="e">
        <f>SUM(V85*0.15)</f>
        <v>#REF!</v>
      </c>
      <c r="W87" s="270" t="e">
        <f>SUM(W85*0.09)</f>
        <v>#REF!</v>
      </c>
      <c r="X87" s="270" t="e">
        <f>SUM(X85*0.12)</f>
        <v>#REF!</v>
      </c>
      <c r="Y87" s="270" t="e">
        <f>SUM(Y85*0.18)</f>
        <v>#REF!</v>
      </c>
    </row>
    <row r="88" spans="15:25" ht="21" x14ac:dyDescent="0.4">
      <c r="O88" s="199" t="s">
        <v>45</v>
      </c>
      <c r="P88" s="151"/>
      <c r="Q88" s="200" t="e">
        <f>SUM(P87:Y87)</f>
        <v>#REF!</v>
      </c>
      <c r="R88" s="150"/>
      <c r="S88" s="150"/>
      <c r="T88" s="150"/>
      <c r="U88" s="150"/>
      <c r="V88" s="150"/>
      <c r="W88" s="120"/>
      <c r="X88" s="120"/>
      <c r="Y88" s="120"/>
    </row>
    <row r="89" spans="15:25" ht="21" x14ac:dyDescent="0.4">
      <c r="P89" s="228"/>
      <c r="Q89" s="228"/>
      <c r="R89" s="228"/>
      <c r="S89" s="228"/>
      <c r="T89" s="228"/>
      <c r="U89" s="228"/>
      <c r="V89" s="228"/>
    </row>
  </sheetData>
  <mergeCells count="1">
    <mergeCell ref="P2:V2"/>
  </mergeCells>
  <phoneticPr fontId="28" type="noConversion"/>
  <conditionalFormatting sqref="P4:Y84">
    <cfRule type="cellIs" dxfId="2" priority="1" operator="equal">
      <formula>0</formula>
    </cfRule>
  </conditionalFormatting>
  <conditionalFormatting sqref="P85:Y85">
    <cfRule type="cellIs" dxfId="1" priority="2" operator="equal">
      <formula>0</formula>
    </cfRule>
  </conditionalFormatting>
  <conditionalFormatting sqref="P87:Y87">
    <cfRule type="cellIs" dxfId="0" priority="3" operator="equal">
      <formula>0</formula>
    </cfRule>
  </conditionalFormatting>
  <pageMargins left="0.62992125984251968" right="0.19685039370078741" top="0.19685039370078741" bottom="0.19685039370078741" header="0.15748031496062992" footer="0.1574803149606299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10</vt:i4>
      </vt:variant>
    </vt:vector>
  </HeadingPairs>
  <TitlesOfParts>
    <vt:vector size="21" baseType="lpstr">
      <vt:lpstr>Accueil</vt:lpstr>
      <vt:lpstr>2022</vt:lpstr>
      <vt:lpstr>GAB 2011</vt:lpstr>
      <vt:lpstr>ALIAS 2022</vt:lpstr>
      <vt:lpstr>VRAC</vt:lpstr>
      <vt:lpstr>Cépages</vt:lpstr>
      <vt:lpstr>Récap</vt:lpstr>
      <vt:lpstr>Stock</vt:lpstr>
      <vt:lpstr>Stock VBS</vt:lpstr>
      <vt:lpstr>C.R.D.</vt:lpstr>
      <vt:lpstr>Sortie N.C.</vt:lpstr>
      <vt:lpstr>'2022'!Zone_d_impression</vt:lpstr>
      <vt:lpstr>'ALIAS 2022'!Zone_d_impression</vt:lpstr>
      <vt:lpstr>C.R.D.!Zone_d_impression</vt:lpstr>
      <vt:lpstr>Cépages!Zone_d_impression</vt:lpstr>
      <vt:lpstr>'GAB 2011'!Zone_d_impression</vt:lpstr>
      <vt:lpstr>Récap!Zone_d_impression</vt:lpstr>
      <vt:lpstr>'Sortie N.C.'!Zone_d_impression</vt:lpstr>
      <vt:lpstr>Stock!Zone_d_impression</vt:lpstr>
      <vt:lpstr>'Stock VBS'!Zone_d_impression</vt:lpstr>
      <vt:lpstr>VRAC!Zone_d_impression</vt:lpstr>
    </vt:vector>
  </TitlesOfParts>
  <Company>Domicile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Cintrat</dc:creator>
  <cp:lastModifiedBy>HENRI</cp:lastModifiedBy>
  <cp:lastPrinted>2025-03-06T10:14:36Z</cp:lastPrinted>
  <dcterms:created xsi:type="dcterms:W3CDTF">1998-02-13T08:37:06Z</dcterms:created>
  <dcterms:modified xsi:type="dcterms:W3CDTF">2025-03-18T17:09:59Z</dcterms:modified>
</cp:coreProperties>
</file>