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5600" windowHeight="11160" firstSheet="1" activeTab="1"/>
  </bookViews>
  <sheets>
    <sheet name="Accueil" sheetId="2" r:id="rId1"/>
    <sheet name="Rapports Financiers" sheetId="15" r:id="rId2"/>
    <sheet name="Etudiants" sheetId="1" r:id="rId3"/>
    <sheet name="Honoraires" sheetId="9" r:id="rId4"/>
    <sheet name="Recettes" sheetId="3" r:id="rId5"/>
    <sheet name="Dépenses" sheetId="4" r:id="rId6"/>
    <sheet name="Paramètres" sheetId="8" r:id="rId7"/>
  </sheets>
  <externalReferences>
    <externalReference r:id="rId8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5" l="1"/>
  <c r="J7" i="1" l="1"/>
  <c r="A7" i="1"/>
  <c r="B12" i="15" l="1"/>
  <c r="B13" i="15"/>
  <c r="B14" i="15"/>
  <c r="B15" i="15"/>
  <c r="B4" i="15"/>
  <c r="C4" i="4"/>
  <c r="D4" i="3" l="1"/>
  <c r="B3" i="15" s="1"/>
  <c r="B8" i="15" s="1"/>
  <c r="B4" i="3" l="1"/>
  <c r="B4" i="4"/>
  <c r="A4" i="2"/>
  <c r="B4" i="1" l="1"/>
</calcChain>
</file>

<file path=xl/sharedStrings.xml><?xml version="1.0" encoding="utf-8"?>
<sst xmlns="http://schemas.openxmlformats.org/spreadsheetml/2006/main" count="98" uniqueCount="81">
  <si>
    <t>GESTION DES ETUDIANTS</t>
  </si>
  <si>
    <t xml:space="preserve">Aujourd'hui : </t>
  </si>
  <si>
    <t>NOM</t>
  </si>
  <si>
    <t>Prénoms</t>
  </si>
  <si>
    <t>TELEPHONE</t>
  </si>
  <si>
    <t>FILIERE</t>
  </si>
  <si>
    <t>NIVEAU</t>
  </si>
  <si>
    <t>Versements effectués</t>
  </si>
  <si>
    <t>Versement annuel attendu</t>
  </si>
  <si>
    <t>Reste à payer annuel</t>
  </si>
  <si>
    <t xml:space="preserve">Commentaire </t>
  </si>
  <si>
    <t>ÉCOLE PRIVÉE DE FORMATION DES PERSONNELS DE LA SANTÉ HOSANNA</t>
  </si>
  <si>
    <t>Application de gestion financière</t>
  </si>
  <si>
    <t>Date</t>
  </si>
  <si>
    <t>DEPENSES EFFECTUEES</t>
  </si>
  <si>
    <t>Description</t>
  </si>
  <si>
    <t>Catégories</t>
  </si>
  <si>
    <t xml:space="preserve">Montant </t>
  </si>
  <si>
    <t>Observations</t>
  </si>
  <si>
    <t>RECETTES ENCAISSEES</t>
  </si>
  <si>
    <t>Mode de paiement</t>
  </si>
  <si>
    <t>Montant</t>
  </si>
  <si>
    <t>scolarité</t>
  </si>
  <si>
    <t>Autres</t>
  </si>
  <si>
    <t>Espèces</t>
  </si>
  <si>
    <t>eau</t>
  </si>
  <si>
    <t>Logement</t>
  </si>
  <si>
    <t>Filière</t>
  </si>
  <si>
    <t>Niveau</t>
  </si>
  <si>
    <t>POPPL</t>
  </si>
  <si>
    <t>JBJK</t>
  </si>
  <si>
    <t>Cumul des dépenses :</t>
  </si>
  <si>
    <t>Salaires</t>
  </si>
  <si>
    <t>Honoraires</t>
  </si>
  <si>
    <t>Impôts</t>
  </si>
  <si>
    <t>Cnps</t>
  </si>
  <si>
    <t>Electricité</t>
  </si>
  <si>
    <t>Equipements école</t>
  </si>
  <si>
    <t>Consommables</t>
  </si>
  <si>
    <t>Construction</t>
  </si>
  <si>
    <t>Entretien</t>
  </si>
  <si>
    <t>Frais de mission</t>
  </si>
  <si>
    <t>Organisation des manifestations</t>
  </si>
  <si>
    <t>Divers</t>
  </si>
  <si>
    <t>Nouvelle dépense</t>
  </si>
  <si>
    <t>RAS</t>
  </si>
  <si>
    <t>OK</t>
  </si>
  <si>
    <t>Internet</t>
  </si>
  <si>
    <t>Cumul des Recettes :</t>
  </si>
  <si>
    <t>Nom</t>
  </si>
  <si>
    <t>UE</t>
  </si>
  <si>
    <t>Coût horaire</t>
  </si>
  <si>
    <t>Total heures</t>
  </si>
  <si>
    <t>Total honoraires</t>
  </si>
  <si>
    <t>Téléphone</t>
  </si>
  <si>
    <t>Signature</t>
  </si>
  <si>
    <t>guy</t>
  </si>
  <si>
    <t>ytre</t>
  </si>
  <si>
    <t>IDE</t>
  </si>
  <si>
    <t>90000,00</t>
  </si>
  <si>
    <t>lgfg</t>
  </si>
  <si>
    <t>opiyu</t>
  </si>
  <si>
    <t>150000,00</t>
  </si>
  <si>
    <t>ffh</t>
  </si>
  <si>
    <t>80000,00</t>
  </si>
  <si>
    <t>Rapports Financiers</t>
  </si>
  <si>
    <t>Montant total des recettes :</t>
  </si>
  <si>
    <t>Montant total des dépenses :</t>
  </si>
  <si>
    <t>Répartition des recettes par catégorie :</t>
  </si>
  <si>
    <t>Catégorie</t>
  </si>
  <si>
    <t>Salaire</t>
  </si>
  <si>
    <t>Ventes</t>
  </si>
  <si>
    <t>Investissements</t>
  </si>
  <si>
    <t>Remboursements</t>
  </si>
  <si>
    <t>Montant total des honoraires :</t>
  </si>
  <si>
    <t>Montant total des versements étudiants :</t>
  </si>
  <si>
    <t>Solde net global (Recettes - Dépenses - Honoraires + Versements) :</t>
  </si>
  <si>
    <t>Niveau1</t>
  </si>
  <si>
    <t>ID</t>
  </si>
  <si>
    <t>Moyen de paiement</t>
  </si>
  <si>
    <t>POPPL JBJK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</si>
</sst>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 00\ 00\ 00"/>
    <numFmt numFmtId="165" formatCode="#,##0\ _€"/>
    <numFmt numFmtId="166" formatCode="#,##0.00\ &quot;€&quot;"/>
    <numFmt numFmtId="167" formatCode="#,##0\ [$CFA-300C]"/>
    <numFmt numFmtId="168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20"/>
      <color rgb="FFFFFFFF"/>
      <name val="Calibri"/>
      <family val="2"/>
      <scheme val="minor"/>
    </font>
    <font>
      <i/>
      <sz val="12"/>
      <color rgb="FFFFFFFF"/>
      <name val="Calibri"/>
      <family val="2"/>
      <scheme val="minor"/>
    </font>
    <font>
      <sz val="10"/>
      <color rgb="FF177245"/>
      <name val="Courier New"/>
      <family val="3"/>
    </font>
    <font>
      <sz val="13"/>
      <color rgb="FF333333"/>
      <name val="Courier New"/>
      <family val="3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</font>
    <font>
      <b/>
      <sz val="12"/>
      <color theme="0"/>
      <name val="Arial"/>
    </font>
    <font>
      <sz val="11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800000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2C3E50"/>
        <bgColor indexed="64"/>
      </patternFill>
    </fill>
    <fill>
      <patternFill patternType="solid">
        <fgColor rgb="FF34495E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8FFC8"/>
        <bgColor indexed="64"/>
      </patternFill>
    </fill>
  </fills>
  <borders count="13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990033"/>
      </left>
      <right style="hair">
        <color rgb="FF990033"/>
      </right>
      <top/>
      <bottom style="hair">
        <color rgb="FF99003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166" fontId="4" fillId="4" borderId="2" applyNumberFormat="0" applyProtection="0"/>
    <xf numFmtId="0" fontId="4" fillId="5" borderId="1">
      <alignment horizontal="center" vertical="center" wrapText="1"/>
      <protection hidden="1"/>
    </xf>
  </cellStyleXfs>
  <cellXfs count="54">
    <xf numFmtId="0" fontId="0" fillId="0" borderId="0" xfId="0"/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164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65" fontId="4" fillId="4" borderId="2" xfId="2" applyNumberFormat="1" applyAlignment="1" applyProtection="1">
      <alignment horizontal="center" vertical="center" wrapText="1"/>
      <protection hidden="1"/>
    </xf>
    <xf numFmtId="165" fontId="4" fillId="5" borderId="1" xfId="3" applyNumberFormat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/>
    <xf numFmtId="14" fontId="8" fillId="8" borderId="0" xfId="0" applyNumberFormat="1" applyFont="1" applyFill="1"/>
    <xf numFmtId="14" fontId="11" fillId="0" borderId="0" xfId="0" applyNumberFormat="1" applyFont="1" applyAlignment="1">
      <alignment vertical="center" wrapText="1"/>
    </xf>
    <xf numFmtId="15" fontId="5" fillId="0" borderId="0" xfId="0" applyNumberFormat="1" applyFont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14" fillId="3" borderId="4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/>
    <xf numFmtId="0" fontId="15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14" fontId="3" fillId="0" borderId="0" xfId="0" applyNumberFormat="1" applyFont="1"/>
    <xf numFmtId="22" fontId="12" fillId="0" borderId="0" xfId="0" applyNumberFormat="1" applyFont="1"/>
    <xf numFmtId="165" fontId="0" fillId="0" borderId="0" xfId="0" applyNumberFormat="1" applyAlignment="1">
      <alignment horizontal="center"/>
    </xf>
    <xf numFmtId="0" fontId="5" fillId="0" borderId="5" xfId="0" applyFont="1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7" fontId="3" fillId="9" borderId="7" xfId="0" applyNumberFormat="1" applyFont="1" applyFill="1" applyBorder="1" applyAlignment="1">
      <alignment horizontal="center" vertical="center"/>
    </xf>
    <xf numFmtId="0" fontId="16" fillId="10" borderId="0" xfId="0" applyFont="1" applyFill="1"/>
    <xf numFmtId="15" fontId="5" fillId="0" borderId="5" xfId="0" applyNumberFormat="1" applyFont="1" applyBorder="1" applyAlignment="1" applyProtection="1">
      <alignment horizontal="center" vertical="center"/>
      <protection locked="0"/>
    </xf>
    <xf numFmtId="14" fontId="3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horizontal="right" vertical="center" indent="2"/>
    </xf>
    <xf numFmtId="15" fontId="5" fillId="0" borderId="3" xfId="0" applyNumberFormat="1" applyFont="1" applyBorder="1" applyAlignment="1" applyProtection="1">
      <alignment horizontal="center" vertical="center"/>
      <protection locked="0"/>
    </xf>
    <xf numFmtId="0" fontId="13" fillId="11" borderId="0" xfId="0" applyFont="1" applyFill="1"/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7" fillId="0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15" fontId="5" fillId="0" borderId="5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Alignment="1">
      <alignment horizontal="right" vertical="center" indent="2"/>
    </xf>
    <xf numFmtId="168" fontId="0" fillId="0" borderId="0" xfId="0" applyNumberFormat="1" applyAlignment="1">
      <alignment horizontal="center" vertical="center"/>
    </xf>
    <xf numFmtId="14" fontId="5" fillId="0" borderId="0" xfId="0" applyNumberFormat="1" applyFont="1" applyAlignment="1" applyProtection="1">
      <alignment horizontal="center" vertical="center"/>
      <protection locked="0"/>
    </xf>
    <xf numFmtId="0" fontId="18" fillId="0" borderId="12" xfId="0" applyNumberFormat="1" applyFont="1" applyFill="1" applyBorder="1" applyAlignment="1" applyProtection="1">
      <alignment horizontal="center" vertical="center"/>
      <protection locked="0"/>
    </xf>
    <xf numFmtId="0" fontId="19" fillId="3" borderId="4" xfId="0" applyFont="1" applyFill="1" applyBorder="1" applyAlignment="1" applyProtection="1">
      <alignment horizontal="center" vertical="center" wrapText="1"/>
      <protection hidden="1"/>
    </xf>
    <xf numFmtId="0" fontId="20" fillId="0" borderId="0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164" fontId="2" fillId="0" borderId="0" xfId="1" applyNumberFormat="1" applyFont="1" applyFill="1" applyAlignment="1">
      <alignment horizontal="center" vertical="center"/>
    </xf>
    <xf numFmtId="167" fontId="3" fillId="9" borderId="10" xfId="0" applyNumberFormat="1" applyFont="1" applyFill="1" applyBorder="1" applyAlignment="1">
      <alignment horizontal="center" vertical="center"/>
    </xf>
    <xf numFmtId="167" fontId="3" fillId="9" borderId="11" xfId="0" applyNumberFormat="1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</cellXfs>
  <cellStyles count="4">
    <cellStyle name="Accent6" xfId="1" builtinId="49"/>
    <cellStyle name="Bleu Clair" xfId="2"/>
    <cellStyle name="Normal" xfId="0" builtinId="0"/>
    <cellStyle name="Style 1" xfId="3"/>
  </cellStyles>
  <dxfs count="62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2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00\ 00\ 00\ 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00\ 00\ 00\ 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#,##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#,##0\ _€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68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Comparaison Recettes, Dépenses, Honoraires et Versements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Lit>
              <c:ptCount val="4"/>
              <c:pt idx="0">
                <c:v>Recettes</c:v>
              </c:pt>
              <c:pt idx="1">
                <c:v>Dépenses</c:v>
              </c:pt>
              <c:pt idx="2">
                <c:v>Honoraires</c:v>
              </c:pt>
              <c:pt idx="3">
                <c:v>Versements</c:v>
              </c:pt>
            </c:strLit>
          </c:cat>
          <c:val>
            <c:numRef>
              <c:f>'Rapports Financiers'!$B$3:$B$6</c:f>
              <c:numCache>
                <c:formatCode>General</c:formatCode>
                <c:ptCount val="4"/>
                <c:pt idx="0">
                  <c:v>200000</c:v>
                </c:pt>
                <c:pt idx="1">
                  <c:v>1161110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412-49ED-801D-96C0CC7A8F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873792"/>
        <c:axId val="107875328"/>
      </c:barChart>
      <c:catAx>
        <c:axId val="107873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7875328"/>
        <c:crosses val="autoZero"/>
        <c:auto val="1"/>
        <c:lblAlgn val="ctr"/>
        <c:lblOffset val="100"/>
        <c:noMultiLvlLbl val="0"/>
      </c:catAx>
      <c:valAx>
        <c:axId val="107875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873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Recettes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'Rapports Financiers'!$B$11</c:f>
              <c:strCache>
                <c:ptCount val="1"/>
                <c:pt idx="0">
                  <c:v>Montant</c:v>
                </c:pt>
              </c:strCache>
            </c:strRef>
          </c:tx>
          <c:cat>
            <c:strRef>
              <c:f>'Rapports Financiers'!$A$12:$A$16</c:f>
              <c:strCache>
                <c:ptCount val="5"/>
                <c:pt idx="0">
                  <c:v>Salaire</c:v>
                </c:pt>
                <c:pt idx="1">
                  <c:v>Ventes</c:v>
                </c:pt>
                <c:pt idx="2">
                  <c:v>Investissements</c:v>
                </c:pt>
                <c:pt idx="3">
                  <c:v>Remboursements</c:v>
                </c:pt>
                <c:pt idx="4">
                  <c:v>Autres</c:v>
                </c:pt>
              </c:strCache>
            </c:strRef>
          </c:cat>
          <c:val>
            <c:numRef>
              <c:f>'Rapports Financiers'!$B$12:$B$16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E97-41AB-AF54-739B162B82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&#233;penses!A1"/><Relationship Id="rId2" Type="http://schemas.openxmlformats.org/officeDocument/2006/relationships/hyperlink" Target="#Recettes!A1"/><Relationship Id="rId1" Type="http://schemas.openxmlformats.org/officeDocument/2006/relationships/hyperlink" Target="#Etudiants!A1"/><Relationship Id="rId6" Type="http://schemas.openxmlformats.org/officeDocument/2006/relationships/image" Target="../media/image1.jpg"/><Relationship Id="rId5" Type="http://schemas.openxmlformats.org/officeDocument/2006/relationships/hyperlink" Target="#'Tableau de bord'!A1"/><Relationship Id="rId4" Type="http://schemas.openxmlformats.org/officeDocument/2006/relationships/hyperlink" Target="#'Rapports financier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5</xdr:row>
      <xdr:rowOff>133350</xdr:rowOff>
    </xdr:from>
    <xdr:to>
      <xdr:col>5</xdr:col>
      <xdr:colOff>254000</xdr:colOff>
      <xdr:row>9</xdr:row>
      <xdr:rowOff>6350</xdr:rowOff>
    </xdr:to>
    <xdr:sp macro="" textlink="">
      <xdr:nvSpPr>
        <xdr:cNvPr id="20" name="Rectangle : coins arrondis 19">
          <a:extLst>
            <a:ext uri="{FF2B5EF4-FFF2-40B4-BE49-F238E27FC236}">
              <a16:creationId xmlns="" xmlns:a16="http://schemas.microsoft.com/office/drawing/2014/main" id="{4293E868-FEF6-4FEB-BC7F-DD3403E6162E}"/>
            </a:ext>
          </a:extLst>
        </xdr:cNvPr>
        <xdr:cNvSpPr/>
      </xdr:nvSpPr>
      <xdr:spPr>
        <a:xfrm>
          <a:off x="635000" y="1524000"/>
          <a:ext cx="3810000" cy="635000"/>
        </a:xfrm>
        <a:prstGeom prst="roundRect">
          <a:avLst/>
        </a:prstGeom>
        <a:solidFill>
          <a:srgbClr val="3498D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GESTION DES ÉTUDIANTS</a:t>
          </a:r>
        </a:p>
      </xdr:txBody>
    </xdr:sp>
    <xdr:clientData/>
  </xdr:twoCellAnchor>
  <xdr:twoCellAnchor>
    <xdr:from>
      <xdr:col>6</xdr:col>
      <xdr:colOff>50800</xdr:colOff>
      <xdr:row>5</xdr:row>
      <xdr:rowOff>133350</xdr:rowOff>
    </xdr:from>
    <xdr:to>
      <xdr:col>10</xdr:col>
      <xdr:colOff>508000</xdr:colOff>
      <xdr:row>9</xdr:row>
      <xdr:rowOff>6350</xdr:rowOff>
    </xdr:to>
    <xdr:sp macro="" textlink="">
      <xdr:nvSpPr>
        <xdr:cNvPr id="21" name="Rectangle : coins arrondis 20">
          <a:extLst>
            <a:ext uri="{FF2B5EF4-FFF2-40B4-BE49-F238E27FC236}">
              <a16:creationId xmlns="" xmlns:a16="http://schemas.microsoft.com/office/drawing/2014/main" id="{BD6F28E0-D636-4A0D-BECB-577ADC5EAE83}"/>
            </a:ext>
          </a:extLst>
        </xdr:cNvPr>
        <xdr:cNvSpPr/>
      </xdr:nvSpPr>
      <xdr:spPr>
        <a:xfrm>
          <a:off x="5080000" y="1524000"/>
          <a:ext cx="3810000" cy="635000"/>
        </a:xfrm>
        <a:prstGeom prst="roundRect">
          <a:avLst/>
        </a:prstGeom>
        <a:solidFill>
          <a:srgbClr val="F1C40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RAPPORTS FINANCIERS</a:t>
          </a:r>
        </a:p>
      </xdr:txBody>
    </xdr:sp>
    <xdr:clientData/>
  </xdr:twoCellAnchor>
  <xdr:twoCellAnchor>
    <xdr:from>
      <xdr:col>0</xdr:col>
      <xdr:colOff>635000</xdr:colOff>
      <xdr:row>5</xdr:row>
      <xdr:rowOff>133350</xdr:rowOff>
    </xdr:from>
    <xdr:to>
      <xdr:col>5</xdr:col>
      <xdr:colOff>254000</xdr:colOff>
      <xdr:row>9</xdr:row>
      <xdr:rowOff>6350</xdr:rowOff>
    </xdr:to>
    <xdr:sp macro="" textlink="">
      <xdr:nvSpPr>
        <xdr:cNvPr id="22" name="Rectangle : coins arrondis 21">
          <a:extLst>
            <a:ext uri="{FF2B5EF4-FFF2-40B4-BE49-F238E27FC236}">
              <a16:creationId xmlns="" xmlns:a16="http://schemas.microsoft.com/office/drawing/2014/main" id="{3B94059B-9997-49DE-B21D-7595C1A06DD7}"/>
            </a:ext>
          </a:extLst>
        </xdr:cNvPr>
        <xdr:cNvSpPr/>
      </xdr:nvSpPr>
      <xdr:spPr>
        <a:xfrm>
          <a:off x="635000" y="1524000"/>
          <a:ext cx="3810000" cy="635000"/>
        </a:xfrm>
        <a:prstGeom prst="roundRect">
          <a:avLst/>
        </a:prstGeom>
        <a:solidFill>
          <a:srgbClr val="3498D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GESTION DES ÉTUDIANTS</a:t>
          </a:r>
        </a:p>
      </xdr:txBody>
    </xdr:sp>
    <xdr:clientData/>
  </xdr:twoCellAnchor>
  <xdr:twoCellAnchor>
    <xdr:from>
      <xdr:col>6</xdr:col>
      <xdr:colOff>50800</xdr:colOff>
      <xdr:row>5</xdr:row>
      <xdr:rowOff>133350</xdr:rowOff>
    </xdr:from>
    <xdr:to>
      <xdr:col>10</xdr:col>
      <xdr:colOff>508000</xdr:colOff>
      <xdr:row>9</xdr:row>
      <xdr:rowOff>6350</xdr:rowOff>
    </xdr:to>
    <xdr:sp macro="" textlink="">
      <xdr:nvSpPr>
        <xdr:cNvPr id="23" name="Rectangle : coins arrondis 22">
          <a:extLst>
            <a:ext uri="{FF2B5EF4-FFF2-40B4-BE49-F238E27FC236}">
              <a16:creationId xmlns="" xmlns:a16="http://schemas.microsoft.com/office/drawing/2014/main" id="{E987872C-CA91-4B1E-A4BC-D2844BAFE5B6}"/>
            </a:ext>
          </a:extLst>
        </xdr:cNvPr>
        <xdr:cNvSpPr/>
      </xdr:nvSpPr>
      <xdr:spPr>
        <a:xfrm>
          <a:off x="5080000" y="1524000"/>
          <a:ext cx="3810000" cy="635000"/>
        </a:xfrm>
        <a:prstGeom prst="roundRect">
          <a:avLst/>
        </a:prstGeom>
        <a:solidFill>
          <a:srgbClr val="F1C40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RAPPORTS FINANCIERS</a:t>
          </a:r>
        </a:p>
      </xdr:txBody>
    </xdr:sp>
    <xdr:clientData/>
  </xdr:twoCellAnchor>
  <xdr:twoCellAnchor>
    <xdr:from>
      <xdr:col>0</xdr:col>
      <xdr:colOff>635000</xdr:colOff>
      <xdr:row>5</xdr:row>
      <xdr:rowOff>133350</xdr:rowOff>
    </xdr:from>
    <xdr:to>
      <xdr:col>5</xdr:col>
      <xdr:colOff>254000</xdr:colOff>
      <xdr:row>9</xdr:row>
      <xdr:rowOff>6350</xdr:rowOff>
    </xdr:to>
    <xdr:sp macro="[1]!AfficherFormulaireEtudiant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9573540-2E63-4343-9A74-A3B1469FA080}"/>
            </a:ext>
          </a:extLst>
        </xdr:cNvPr>
        <xdr:cNvSpPr/>
      </xdr:nvSpPr>
      <xdr:spPr>
        <a:xfrm>
          <a:off x="635000" y="1524000"/>
          <a:ext cx="3810000" cy="635000"/>
        </a:xfrm>
        <a:prstGeom prst="roundRect">
          <a:avLst/>
        </a:prstGeom>
        <a:solidFill>
          <a:srgbClr val="3498DB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GESTION DES ÉTUDIANTS</a:t>
          </a:r>
        </a:p>
      </xdr:txBody>
    </xdr:sp>
    <xdr:clientData/>
  </xdr:twoCellAnchor>
  <xdr:twoCellAnchor>
    <xdr:from>
      <xdr:col>0</xdr:col>
      <xdr:colOff>654050</xdr:colOff>
      <xdr:row>10</xdr:row>
      <xdr:rowOff>79375</xdr:rowOff>
    </xdr:from>
    <xdr:to>
      <xdr:col>5</xdr:col>
      <xdr:colOff>273050</xdr:colOff>
      <xdr:row>13</xdr:row>
      <xdr:rowOff>142875</xdr:rowOff>
    </xdr:to>
    <xdr:sp macro="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C6AF1CE1-0BD5-41FD-952E-E1AF453500D8}"/>
            </a:ext>
          </a:extLst>
        </xdr:cNvPr>
        <xdr:cNvSpPr/>
      </xdr:nvSpPr>
      <xdr:spPr>
        <a:xfrm>
          <a:off x="654050" y="2422525"/>
          <a:ext cx="3810000" cy="635000"/>
        </a:xfrm>
        <a:prstGeom prst="roundRect">
          <a:avLst/>
        </a:prstGeom>
        <a:solidFill>
          <a:srgbClr val="9B59B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RECETTES</a:t>
          </a:r>
        </a:p>
      </xdr:txBody>
    </xdr:sp>
    <xdr:clientData/>
  </xdr:twoCellAnchor>
  <xdr:twoCellAnchor>
    <xdr:from>
      <xdr:col>6</xdr:col>
      <xdr:colOff>63500</xdr:colOff>
      <xdr:row>10</xdr:row>
      <xdr:rowOff>76200</xdr:rowOff>
    </xdr:from>
    <xdr:to>
      <xdr:col>10</xdr:col>
      <xdr:colOff>520700</xdr:colOff>
      <xdr:row>13</xdr:row>
      <xdr:rowOff>139700</xdr:rowOff>
    </xdr:to>
    <xdr:sp macro="" textlink="">
      <xdr:nvSpPr>
        <xdr:cNvPr id="26" name="Rectangle : coins arrondis 25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64CAF0EB-F7FD-4B24-B374-F9BAFCF5C57E}"/>
            </a:ext>
          </a:extLst>
        </xdr:cNvPr>
        <xdr:cNvSpPr/>
      </xdr:nvSpPr>
      <xdr:spPr>
        <a:xfrm>
          <a:off x="5092700" y="2419350"/>
          <a:ext cx="3810000" cy="635000"/>
        </a:xfrm>
        <a:prstGeom prst="roundRect">
          <a:avLst/>
        </a:prstGeom>
        <a:solidFill>
          <a:srgbClr val="E74C3C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DÉPENSES</a:t>
          </a:r>
        </a:p>
      </xdr:txBody>
    </xdr:sp>
    <xdr:clientData/>
  </xdr:twoCellAnchor>
  <xdr:twoCellAnchor>
    <xdr:from>
      <xdr:col>6</xdr:col>
      <xdr:colOff>50800</xdr:colOff>
      <xdr:row>5</xdr:row>
      <xdr:rowOff>133350</xdr:rowOff>
    </xdr:from>
    <xdr:to>
      <xdr:col>10</xdr:col>
      <xdr:colOff>508000</xdr:colOff>
      <xdr:row>9</xdr:row>
      <xdr:rowOff>6350</xdr:rowOff>
    </xdr:to>
    <xdr:sp macro="[1]!CreerFeuillesMenu" textlink="">
      <xdr:nvSpPr>
        <xdr:cNvPr id="27" name="Rectangle : coins arrondis 26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691E8D5E-A691-4FEA-93CE-5FE73BA7BE99}"/>
            </a:ext>
          </a:extLst>
        </xdr:cNvPr>
        <xdr:cNvSpPr/>
      </xdr:nvSpPr>
      <xdr:spPr>
        <a:xfrm>
          <a:off x="5080000" y="1524000"/>
          <a:ext cx="3810000" cy="635000"/>
        </a:xfrm>
        <a:prstGeom prst="roundRect">
          <a:avLst/>
        </a:prstGeom>
        <a:solidFill>
          <a:srgbClr val="F1C40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RAPPORTS FINANCIERS</a:t>
          </a:r>
        </a:p>
      </xdr:txBody>
    </xdr:sp>
    <xdr:clientData/>
  </xdr:twoCellAnchor>
  <xdr:twoCellAnchor>
    <xdr:from>
      <xdr:col>3</xdr:col>
      <xdr:colOff>98425</xdr:colOff>
      <xdr:row>16</xdr:row>
      <xdr:rowOff>41275</xdr:rowOff>
    </xdr:from>
    <xdr:to>
      <xdr:col>7</xdr:col>
      <xdr:colOff>555625</xdr:colOff>
      <xdr:row>19</xdr:row>
      <xdr:rowOff>104775</xdr:rowOff>
    </xdr:to>
    <xdr:sp macro="" textlink="">
      <xdr:nvSpPr>
        <xdr:cNvPr id="28" name="Rectangle : coins arrondis 27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68FCA3F1-1830-4AED-A288-08D9A788E127}"/>
            </a:ext>
          </a:extLst>
        </xdr:cNvPr>
        <xdr:cNvSpPr/>
      </xdr:nvSpPr>
      <xdr:spPr>
        <a:xfrm>
          <a:off x="2613025" y="3527425"/>
          <a:ext cx="3810000" cy="635000"/>
        </a:xfrm>
        <a:prstGeom prst="roundRect">
          <a:avLst/>
        </a:prstGeom>
        <a:solidFill>
          <a:srgbClr val="34495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FF"/>
              </a:solidFill>
              <a:latin typeface="Calibri" panose="020F0502020204030204" pitchFamily="34" charset="0"/>
            </a:rPr>
            <a:t>TABLEAU DE BORD</a:t>
          </a:r>
        </a:p>
      </xdr:txBody>
    </xdr:sp>
    <xdr:clientData/>
  </xdr:twoCellAnchor>
  <xdr:twoCellAnchor editAs="oneCell">
    <xdr:from>
      <xdr:col>8</xdr:col>
      <xdr:colOff>809624</xdr:colOff>
      <xdr:row>14</xdr:row>
      <xdr:rowOff>47624</xdr:rowOff>
    </xdr:from>
    <xdr:to>
      <xdr:col>10</xdr:col>
      <xdr:colOff>647699</xdr:colOff>
      <xdr:row>22</xdr:row>
      <xdr:rowOff>38099</xdr:rowOff>
    </xdr:to>
    <xdr:pic>
      <xdr:nvPicPr>
        <xdr:cNvPr id="30" name="Image 29">
          <a:extLst>
            <a:ext uri="{FF2B5EF4-FFF2-40B4-BE49-F238E27FC236}">
              <a16:creationId xmlns="" xmlns:a16="http://schemas.microsoft.com/office/drawing/2014/main" id="{E31251C6-44B2-FB38-9102-00C27984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4" y="3152774"/>
          <a:ext cx="1514475" cy="1514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16</xdr:row>
      <xdr:rowOff>50800</xdr:rowOff>
    </xdr:from>
    <xdr:to>
      <xdr:col>6</xdr:col>
      <xdr:colOff>685800</xdr:colOff>
      <xdr:row>32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DB22318E-DB5D-8FA3-FAA2-AC3AD454E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482600</xdr:colOff>
      <xdr:row>16</xdr:row>
      <xdr:rowOff>50800</xdr:rowOff>
    </xdr:from>
    <xdr:to>
      <xdr:col>13</xdr:col>
      <xdr:colOff>533400</xdr:colOff>
      <xdr:row>32</xdr:row>
      <xdr:rowOff>177800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82C62295-3969-6C90-831A-48D754B076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914400</xdr:colOff>
      <xdr:row>0</xdr:row>
      <xdr:rowOff>166687</xdr:rowOff>
    </xdr:from>
    <xdr:to>
      <xdr:col>6</xdr:col>
      <xdr:colOff>47625</xdr:colOff>
      <xdr:row>3</xdr:row>
      <xdr:rowOff>166687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EA02BF3D-78B4-45AB-810D-78BD7A98B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848600" y="166687"/>
          <a:ext cx="714375" cy="714375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0</xdr:row>
      <xdr:rowOff>83819</xdr:rowOff>
    </xdr:from>
    <xdr:to>
      <xdr:col>1</xdr:col>
      <xdr:colOff>1038225</xdr:colOff>
      <xdr:row>2</xdr:row>
      <xdr:rowOff>133349</xdr:rowOff>
    </xdr:to>
    <xdr:sp macro="[0]!OuvrirFormEtudiants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443B4577-4C5A-41F6-9D46-238BE925B300}"/>
            </a:ext>
          </a:extLst>
        </xdr:cNvPr>
        <xdr:cNvSpPr/>
      </xdr:nvSpPr>
      <xdr:spPr>
        <a:xfrm>
          <a:off x="1609725" y="83819"/>
          <a:ext cx="1962150" cy="5734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Ajouter Etudiant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0</xdr:rowOff>
    </xdr:from>
    <xdr:to>
      <xdr:col>4</xdr:col>
      <xdr:colOff>923926</xdr:colOff>
      <xdr:row>0</xdr:row>
      <xdr:rowOff>533400</xdr:rowOff>
    </xdr:to>
    <xdr:sp macro="[0]!OuvrirFormulaireHonoraires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AA936F41-C243-422B-BDBF-4BF85F14954B}"/>
            </a:ext>
          </a:extLst>
        </xdr:cNvPr>
        <xdr:cNvSpPr/>
      </xdr:nvSpPr>
      <xdr:spPr>
        <a:xfrm>
          <a:off x="3571876" y="0"/>
          <a:ext cx="21145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Ajouter Honoraires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1304925</xdr:colOff>
      <xdr:row>1</xdr:row>
      <xdr:rowOff>85725</xdr:rowOff>
    </xdr:from>
    <xdr:to>
      <xdr:col>4</xdr:col>
      <xdr:colOff>2019300</xdr:colOff>
      <xdr:row>5</xdr:row>
      <xdr:rowOff>38100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76D2C10D-4CA0-4968-8974-FB5CCA5FF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467725" y="276225"/>
          <a:ext cx="714375" cy="76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</xdr:row>
          <xdr:rowOff>0</xdr:rowOff>
        </xdr:from>
        <xdr:to>
          <xdr:col>1</xdr:col>
          <xdr:colOff>1074420</xdr:colOff>
          <xdr:row>2</xdr:row>
          <xdr:rowOff>198120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161925</xdr:rowOff>
    </xdr:from>
    <xdr:to>
      <xdr:col>1</xdr:col>
      <xdr:colOff>1381124</xdr:colOff>
      <xdr:row>3</xdr:row>
      <xdr:rowOff>20955</xdr:rowOff>
    </xdr:to>
    <xdr:sp macro="[0]!OuvrirFormulaireRecettes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DD979443-D327-4BD5-B159-A1F6BABE966E}"/>
            </a:ext>
          </a:extLst>
        </xdr:cNvPr>
        <xdr:cNvSpPr/>
      </xdr:nvSpPr>
      <xdr:spPr>
        <a:xfrm>
          <a:off x="0" y="161925"/>
          <a:ext cx="2714624" cy="5734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Ajouter Recettes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76199</xdr:rowOff>
    </xdr:from>
    <xdr:to>
      <xdr:col>1</xdr:col>
      <xdr:colOff>819150</xdr:colOff>
      <xdr:row>2</xdr:row>
      <xdr:rowOff>133349</xdr:rowOff>
    </xdr:to>
    <xdr:sp macro="[0]!OuvrirFormulaireDepenses" textlink="">
      <xdr:nvSpPr>
        <xdr:cNvPr id="9" name="Rectangle : coins arrondis 8">
          <a:extLst>
            <a:ext uri="{FF2B5EF4-FFF2-40B4-BE49-F238E27FC236}">
              <a16:creationId xmlns="" xmlns:a16="http://schemas.microsoft.com/office/drawing/2014/main" id="{F52B0E36-5BE8-4DDC-830E-2B6129ED3F7A}"/>
            </a:ext>
          </a:extLst>
        </xdr:cNvPr>
        <xdr:cNvSpPr/>
      </xdr:nvSpPr>
      <xdr:spPr>
        <a:xfrm>
          <a:off x="123825" y="266699"/>
          <a:ext cx="18573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Ajouter Dépenses</a:t>
          </a:r>
        </a:p>
      </xdr:txBody>
    </xdr:sp>
    <xdr:clientData fPrintsWithSheet="0"/>
  </xdr:twoCellAnchor>
  <xdr:twoCellAnchor editAs="oneCell">
    <xdr:from>
      <xdr:col>5</xdr:col>
      <xdr:colOff>0</xdr:colOff>
      <xdr:row>0</xdr:row>
      <xdr:rowOff>38100</xdr:rowOff>
    </xdr:from>
    <xdr:to>
      <xdr:col>5</xdr:col>
      <xdr:colOff>714375</xdr:colOff>
      <xdr:row>3</xdr:row>
      <xdr:rowOff>38100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5D15144-FCA5-4CD8-B444-E134BDBCC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772525" y="38100"/>
          <a:ext cx="714375" cy="76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CHOOLFIN\Schoolfin1%20de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s Etudiants"/>
      <sheetName val="Recettes"/>
      <sheetName val="Dépenses"/>
      <sheetName val="Rapports financiers"/>
      <sheetName val="Tableau de bord"/>
      <sheetName val="Schoolfin1 dev"/>
    </sheetNames>
    <definedNames>
      <definedName name="AfficherFormulaireEtudiant"/>
      <definedName name="CreerFeuillesMenu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" name="t_Etudiant" displayName="t_Etudiant" ref="A6:K7" totalsRowShown="0" headerRowDxfId="61" dataDxfId="59" totalsRowDxfId="58" headerRowBorderDxfId="60" totalsRowBorderDxfId="57">
  <sortState ref="B6:J7">
    <sortCondition ref="B6"/>
  </sortState>
  <tableColumns count="11">
    <tableColumn id="2" name="ID" dataDxfId="56" totalsRowDxfId="55">
      <calculatedColumnFormula>t_Etudiant[[#This Row],[NOM]]&amp;" "&amp;t_Etudiant[[#This Row],[Prénoms]]</calculatedColumnFormula>
    </tableColumn>
    <tableColumn id="1" name="NOM" dataDxfId="54" totalsRowDxfId="53"/>
    <tableColumn id="19" name="Prénoms" dataDxfId="52" totalsRowDxfId="51"/>
    <tableColumn id="24" name="TELEPHONE" dataDxfId="50" totalsRowDxfId="49"/>
    <tableColumn id="3" name="FILIERE" dataDxfId="48" totalsRowDxfId="47"/>
    <tableColumn id="4" name="NIVEAU" dataDxfId="46" totalsRowDxfId="45"/>
    <tableColumn id="21" name="Versements effectués" dataDxfId="44" totalsRowDxfId="43"/>
    <tableColumn id="5" name="Moyen de paiement" dataDxfId="42" totalsRowDxfId="41"/>
    <tableColumn id="25" name="Versement annuel attendu" dataDxfId="40" totalsRowDxfId="39"/>
    <tableColumn id="23" name="Reste à payer annuel" dataDxfId="38" totalsRowDxfId="37">
      <calculatedColumnFormula>t_Etudiant[[#This Row],[Versement annuel attendu]]-t_Etudiant[[#This Row],[Versements effectués]]</calculatedColumnFormula>
    </tableColumn>
    <tableColumn id="13" name="Commentaire " dataDxfId="36" totalsRowDxfId="35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2:I3" insertRow="1" totalsRowShown="0">
  <autoFilter ref="A2:I3"/>
  <tableColumns count="9">
    <tableColumn id="1" name="Nom"/>
    <tableColumn id="2" name="UE"/>
    <tableColumn id="3" name="Filière"/>
    <tableColumn id="4" name="Niveau"/>
    <tableColumn id="5" name="Coût horaire"/>
    <tableColumn id="6" name="Total heures"/>
    <tableColumn id="7" name="Total honoraires"/>
    <tableColumn id="8" name="Téléphone"/>
    <tableColumn id="9" name="Signatu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_Recettes" displayName="t_Recettes" ref="A6:F7" totalsRowShown="0" headerRowDxfId="34" dataDxfId="32" totalsRowDxfId="31" headerRowBorderDxfId="33" totalsRowBorderDxfId="30">
  <sortState ref="A7:E7">
    <sortCondition ref="A6"/>
  </sortState>
  <tableColumns count="6">
    <tableColumn id="1" name="Date" dataDxfId="29" totalsRowDxfId="28"/>
    <tableColumn id="19" name="Description" dataDxfId="27" totalsRowDxfId="26"/>
    <tableColumn id="24" name="Catégories" dataDxfId="25" totalsRowDxfId="24"/>
    <tableColumn id="3" name="Montant " dataDxfId="23" totalsRowDxfId="22"/>
    <tableColumn id="4" name="Mode de paiement" dataDxfId="21" totalsRowDxfId="20"/>
    <tableColumn id="2" name="Observations" dataDxfId="19" totalsRowDxfId="18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4" name="t_Depenses" displayName="t_Depenses" ref="A6:E10" totalsRowShown="0" headerRowDxfId="17" dataDxfId="15" totalsRowDxfId="14" headerRowBorderDxfId="16" totalsRowBorderDxfId="13">
  <sortState ref="A7:E7">
    <sortCondition ref="A6"/>
  </sortState>
  <tableColumns count="5">
    <tableColumn id="1" name="Date" dataDxfId="12"/>
    <tableColumn id="19" name="Description" dataDxfId="11" totalsRowDxfId="10"/>
    <tableColumn id="24" name="Catégories" dataDxfId="9" totalsRowDxfId="8"/>
    <tableColumn id="3" name="Montant " dataDxfId="7" totalsRowDxfId="6"/>
    <tableColumn id="4" name="Observations" dataDxfId="5" totalsRowDxfId="4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2" name="t_Categories" displayName="t_Categories" ref="B2:B14" totalsRowShown="0" headerRowDxfId="3">
  <autoFilter ref="B2:B14">
    <filterColumn colId="0" hiddenButton="1"/>
  </autoFilter>
  <tableColumns count="1">
    <tableColumn id="1" name="Catégories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8"/>
  <sheetViews>
    <sheetView showGridLines="0" workbookViewId="0">
      <selection sqref="A1:L1"/>
    </sheetView>
  </sheetViews>
  <sheetFormatPr baseColWidth="10" defaultRowHeight="14.4" x14ac:dyDescent="0.3"/>
  <cols>
    <col min="1" max="1" width="12.77734375" customWidth="1"/>
    <col min="10" max="10" width="11" customWidth="1"/>
  </cols>
  <sheetData>
    <row r="1" spans="1:12" ht="39.9" customHeight="1" x14ac:dyDescent="0.5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24.9" customHeight="1" x14ac:dyDescent="0.3">
      <c r="A2" s="48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9"/>
      <c r="L3" s="9"/>
    </row>
    <row r="4" spans="1:12" x14ac:dyDescent="0.3">
      <c r="A4" s="10">
        <f ca="1">TODAY()</f>
        <v>45632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9"/>
    </row>
    <row r="33" spans="1:12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9"/>
    </row>
    <row r="34" spans="1:12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9"/>
    </row>
    <row r="35" spans="1:12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9"/>
    </row>
    <row r="36" spans="1:12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9"/>
    </row>
    <row r="37" spans="1:12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9"/>
    </row>
    <row r="38" spans="1:12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9"/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6"/>
  <sheetViews>
    <sheetView tabSelected="1" workbookViewId="0">
      <selection activeCell="B4" sqref="B4"/>
    </sheetView>
  </sheetViews>
  <sheetFormatPr baseColWidth="10" defaultRowHeight="14.4" x14ac:dyDescent="0.3"/>
  <cols>
    <col min="1" max="1" width="51.33203125" bestFit="1" customWidth="1"/>
    <col min="2" max="2" width="7.88671875" bestFit="1" customWidth="1"/>
  </cols>
  <sheetData>
    <row r="1" spans="1:2" ht="21" x14ac:dyDescent="0.4">
      <c r="A1" s="15" t="s">
        <v>65</v>
      </c>
    </row>
    <row r="3" spans="1:2" x14ac:dyDescent="0.3">
      <c r="A3" t="s">
        <v>66</v>
      </c>
      <c r="B3" s="14">
        <f>SUM(Recettes!D2:D7)</f>
        <v>200000</v>
      </c>
    </row>
    <row r="4" spans="1:2" x14ac:dyDescent="0.3">
      <c r="A4" t="s">
        <v>67</v>
      </c>
      <c r="B4" s="14">
        <f>SUM(Dépenses!D2:D9)</f>
        <v>1161110</v>
      </c>
    </row>
    <row r="5" spans="1:2" x14ac:dyDescent="0.3">
      <c r="A5" t="s">
        <v>74</v>
      </c>
      <c r="B5" s="14">
        <v>0</v>
      </c>
    </row>
    <row r="6" spans="1:2" x14ac:dyDescent="0.3">
      <c r="A6" t="s">
        <v>75</v>
      </c>
      <c r="B6" s="14">
        <v>0</v>
      </c>
    </row>
    <row r="7" spans="1:2" x14ac:dyDescent="0.3">
      <c r="B7" s="14"/>
    </row>
    <row r="8" spans="1:2" x14ac:dyDescent="0.3">
      <c r="A8" t="s">
        <v>76</v>
      </c>
      <c r="B8" s="33">
        <f>B3-B4-B5+B6</f>
        <v>-961110</v>
      </c>
    </row>
    <row r="10" spans="1:2" x14ac:dyDescent="0.3">
      <c r="A10" s="14" t="s">
        <v>68</v>
      </c>
    </row>
    <row r="11" spans="1:2" x14ac:dyDescent="0.3">
      <c r="A11" s="14" t="s">
        <v>69</v>
      </c>
      <c r="B11" s="14" t="s">
        <v>21</v>
      </c>
    </row>
    <row r="12" spans="1:2" x14ac:dyDescent="0.3">
      <c r="A12" t="s">
        <v>70</v>
      </c>
      <c r="B12">
        <f>SUMIF(Recettes!C2:C7,A12,Recettes!D2:D7)</f>
        <v>0</v>
      </c>
    </row>
    <row r="13" spans="1:2" x14ac:dyDescent="0.3">
      <c r="A13" t="s">
        <v>71</v>
      </c>
      <c r="B13">
        <f>SUMIF(Recettes!C3:C7,A13,Recettes!D3:D7)</f>
        <v>0</v>
      </c>
    </row>
    <row r="14" spans="1:2" x14ac:dyDescent="0.3">
      <c r="A14" t="s">
        <v>72</v>
      </c>
      <c r="B14">
        <f>SUMIF(Recettes!C4:C7,A14,Recettes!D4:D7)</f>
        <v>0</v>
      </c>
    </row>
    <row r="15" spans="1:2" x14ac:dyDescent="0.3">
      <c r="A15" t="s">
        <v>73</v>
      </c>
      <c r="B15">
        <f>SUMIF(Recettes!C5:C7,A15,Recettes!D5:D7)</f>
        <v>0</v>
      </c>
    </row>
    <row r="16" spans="1:2" x14ac:dyDescent="0.3">
      <c r="A16" t="s">
        <v>23</v>
      </c>
      <c r="B16">
        <f>SUMIF(Recettes!C6:C7,A16,Recettes!D6:D7)</f>
        <v>100000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7"/>
  <sheetViews>
    <sheetView showGridLines="0" showZeros="0" workbookViewId="0">
      <selection activeCell="E17" sqref="E17"/>
    </sheetView>
  </sheetViews>
  <sheetFormatPr baseColWidth="10" defaultColWidth="11.33203125" defaultRowHeight="14.4" x14ac:dyDescent="0.3"/>
  <cols>
    <col min="1" max="1" width="19.6640625" customWidth="1"/>
    <col min="2" max="2" width="20.77734375" customWidth="1"/>
    <col min="3" max="3" width="14.33203125" style="16" customWidth="1"/>
    <col min="4" max="4" width="16.21875" customWidth="1"/>
    <col min="5" max="5" width="11" style="17" customWidth="1"/>
    <col min="6" max="6" width="20.77734375" style="17" customWidth="1"/>
    <col min="7" max="8" width="17" style="21" customWidth="1"/>
    <col min="9" max="9" width="30.21875" style="17" customWidth="1"/>
    <col min="11" max="11" width="25.33203125" customWidth="1"/>
  </cols>
  <sheetData>
    <row r="2" spans="1:11" ht="25.8" x14ac:dyDescent="0.3">
      <c r="C2" s="49" t="s">
        <v>0</v>
      </c>
      <c r="D2" s="49"/>
      <c r="E2" s="49"/>
    </row>
    <row r="4" spans="1:11" ht="18" x14ac:dyDescent="0.35">
      <c r="A4" s="18" t="s">
        <v>1</v>
      </c>
      <c r="B4" s="19">
        <f ca="1">TODAY()</f>
        <v>45632</v>
      </c>
    </row>
    <row r="5" spans="1:11" ht="15" customHeight="1" x14ac:dyDescent="0.3"/>
    <row r="6" spans="1:11" ht="49.5" customHeight="1" x14ac:dyDescent="0.3">
      <c r="A6" s="45" t="s">
        <v>78</v>
      </c>
      <c r="B6" s="1" t="s">
        <v>2</v>
      </c>
      <c r="C6" s="1" t="s">
        <v>3</v>
      </c>
      <c r="D6" s="2" t="s">
        <v>4</v>
      </c>
      <c r="E6" s="1" t="s">
        <v>5</v>
      </c>
      <c r="F6" s="1" t="s">
        <v>6</v>
      </c>
      <c r="G6" s="3" t="s">
        <v>7</v>
      </c>
      <c r="H6" s="3" t="s">
        <v>79</v>
      </c>
      <c r="I6" s="4" t="s">
        <v>8</v>
      </c>
      <c r="J6" s="4" t="s">
        <v>9</v>
      </c>
      <c r="K6" s="1" t="s">
        <v>10</v>
      </c>
    </row>
    <row r="7" spans="1:11" s="7" customFormat="1" x14ac:dyDescent="0.3">
      <c r="A7" s="44" t="str">
        <f>t_Etudiant[[#This Row],[NOM]]&amp;" "&amp;t_Etudiant[[#This Row],[Prénoms]]</f>
        <v>POPPL JBJK</v>
      </c>
      <c r="B7" s="12" t="s">
        <v>29</v>
      </c>
      <c r="C7" s="12" t="s">
        <v>30</v>
      </c>
      <c r="D7" s="42"/>
      <c r="E7" s="7" t="s">
        <v>58</v>
      </c>
      <c r="F7" s="7" t="s">
        <v>77</v>
      </c>
      <c r="G7" s="37">
        <v>100000</v>
      </c>
      <c r="H7" s="37" t="s">
        <v>24</v>
      </c>
      <c r="I7" s="38">
        <v>300000</v>
      </c>
      <c r="J7" s="39">
        <f>t_Etudiant[[#This Row],[Versement annuel attendu]]-t_Etudiant[[#This Row],[Versements effectués]]</f>
        <v>200000</v>
      </c>
    </row>
  </sheetData>
  <mergeCells count="1">
    <mergeCell ref="C2:E2"/>
  </mergeCells>
  <conditionalFormatting sqref="I7:J7">
    <cfRule type="expression" dxfId="2" priority="7">
      <formula>I7=0</formula>
    </cfRule>
    <cfRule type="expression" dxfId="1" priority="8">
      <formula>I7&lt;0</formula>
    </cfRule>
    <cfRule type="expression" dxfId="0" priority="9">
      <formula>I7&gt;0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7"/>
  <sheetViews>
    <sheetView topLeftCell="C1" workbookViewId="0">
      <selection activeCell="G2" sqref="G2:I2"/>
    </sheetView>
  </sheetViews>
  <sheetFormatPr baseColWidth="10" defaultRowHeight="14.4" x14ac:dyDescent="0.3"/>
  <cols>
    <col min="1" max="9" width="15.6640625" customWidth="1"/>
  </cols>
  <sheetData>
    <row r="1" spans="1:9" ht="48" customHeight="1" x14ac:dyDescent="0.3"/>
    <row r="2" spans="1:9" ht="49.5" customHeight="1" x14ac:dyDescent="0.3">
      <c r="A2" s="1" t="s">
        <v>49</v>
      </c>
      <c r="B2" s="1" t="s">
        <v>50</v>
      </c>
      <c r="C2" s="2" t="s">
        <v>27</v>
      </c>
      <c r="D2" s="1" t="s">
        <v>28</v>
      </c>
      <c r="E2" s="1" t="s">
        <v>51</v>
      </c>
      <c r="F2" s="13" t="s">
        <v>52</v>
      </c>
      <c r="G2" t="s">
        <v>53</v>
      </c>
      <c r="H2" t="s">
        <v>54</v>
      </c>
      <c r="I2" t="s">
        <v>55</v>
      </c>
    </row>
    <row r="4" spans="1:9" x14ac:dyDescent="0.3">
      <c r="A4" t="s">
        <v>56</v>
      </c>
      <c r="B4" t="s">
        <v>57</v>
      </c>
      <c r="C4" t="s">
        <v>58</v>
      </c>
      <c r="D4">
        <v>1</v>
      </c>
      <c r="E4">
        <v>3000</v>
      </c>
      <c r="F4">
        <v>30</v>
      </c>
      <c r="G4" t="s">
        <v>59</v>
      </c>
    </row>
    <row r="5" spans="1:9" x14ac:dyDescent="0.3">
      <c r="A5" t="s">
        <v>60</v>
      </c>
      <c r="B5" t="s">
        <v>61</v>
      </c>
      <c r="C5" t="s">
        <v>58</v>
      </c>
      <c r="D5">
        <v>1</v>
      </c>
      <c r="E5">
        <v>5000</v>
      </c>
      <c r="F5">
        <v>30</v>
      </c>
      <c r="G5" t="s">
        <v>62</v>
      </c>
    </row>
    <row r="6" spans="1:9" x14ac:dyDescent="0.3">
      <c r="A6" t="s">
        <v>63</v>
      </c>
      <c r="B6" t="s">
        <v>58</v>
      </c>
      <c r="C6" t="s">
        <v>58</v>
      </c>
      <c r="D6">
        <v>1</v>
      </c>
      <c r="E6">
        <v>4000</v>
      </c>
      <c r="F6">
        <v>20</v>
      </c>
      <c r="G6" t="s">
        <v>64</v>
      </c>
    </row>
    <row r="7" spans="1:9" x14ac:dyDescent="0.3">
      <c r="E7">
        <v>5000</v>
      </c>
      <c r="F7">
        <v>30</v>
      </c>
      <c r="G7" t="s">
        <v>62</v>
      </c>
    </row>
  </sheetData>
  <phoneticPr fontId="17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F7"/>
  <sheetViews>
    <sheetView showGridLines="0" workbookViewId="0">
      <selection activeCell="B8" sqref="B8:B9"/>
    </sheetView>
  </sheetViews>
  <sheetFormatPr baseColWidth="10" defaultColWidth="11.33203125" defaultRowHeight="14.4" x14ac:dyDescent="0.3"/>
  <cols>
    <col min="1" max="1" width="17.33203125" customWidth="1"/>
    <col min="2" max="2" width="31.77734375" customWidth="1"/>
    <col min="3" max="3" width="18.33203125" style="16" customWidth="1"/>
    <col min="4" max="4" width="26.21875" customWidth="1"/>
    <col min="5" max="6" width="31.88671875" style="17" customWidth="1"/>
  </cols>
  <sheetData>
    <row r="2" spans="1:6" ht="25.8" x14ac:dyDescent="0.3">
      <c r="C2" s="49" t="s">
        <v>19</v>
      </c>
      <c r="D2" s="49"/>
      <c r="E2" s="49"/>
      <c r="F2"/>
    </row>
    <row r="3" spans="1:6" ht="18" x14ac:dyDescent="0.3">
      <c r="D3" s="25" t="s">
        <v>48</v>
      </c>
    </row>
    <row r="4" spans="1:6" ht="18" x14ac:dyDescent="0.35">
      <c r="A4" s="18" t="s">
        <v>1</v>
      </c>
      <c r="B4" s="19">
        <f ca="1">TODAY()</f>
        <v>45632</v>
      </c>
      <c r="C4" s="20"/>
      <c r="D4" s="27">
        <f>SUM(t_Recettes[[Montant ]])</f>
        <v>100000</v>
      </c>
    </row>
    <row r="5" spans="1:6" ht="15" customHeight="1" x14ac:dyDescent="0.3"/>
    <row r="6" spans="1:6" ht="49.5" customHeight="1" x14ac:dyDescent="0.3">
      <c r="A6" s="1" t="s">
        <v>13</v>
      </c>
      <c r="B6" s="1" t="s">
        <v>15</v>
      </c>
      <c r="C6" s="2" t="s">
        <v>16</v>
      </c>
      <c r="D6" s="1" t="s">
        <v>17</v>
      </c>
      <c r="E6" s="1" t="s">
        <v>20</v>
      </c>
      <c r="F6" s="13" t="s">
        <v>18</v>
      </c>
    </row>
    <row r="7" spans="1:6" s="7" customFormat="1" x14ac:dyDescent="0.3">
      <c r="A7" s="43">
        <v>45618</v>
      </c>
      <c r="B7" s="5" t="s">
        <v>22</v>
      </c>
      <c r="C7" s="6" t="s">
        <v>23</v>
      </c>
      <c r="D7" s="23">
        <v>100000</v>
      </c>
      <c r="E7" s="7" t="s">
        <v>24</v>
      </c>
      <c r="F7" s="46" t="s">
        <v>80</v>
      </c>
    </row>
  </sheetData>
  <mergeCells count="1">
    <mergeCell ref="C2:E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0</xdr:col>
                <xdr:colOff>22860</xdr:colOff>
                <xdr:row>1</xdr:row>
                <xdr:rowOff>0</xdr:rowOff>
              </from>
              <to>
                <xdr:col>1</xdr:col>
                <xdr:colOff>1074420</xdr:colOff>
                <xdr:row>2</xdr:row>
                <xdr:rowOff>198120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10"/>
  <sheetViews>
    <sheetView showGridLines="0" workbookViewId="0">
      <pane ySplit="6" topLeftCell="A7" activePane="bottomLeft" state="frozen"/>
      <selection pane="bottomLeft" activeCell="C17" sqref="C17"/>
    </sheetView>
  </sheetViews>
  <sheetFormatPr baseColWidth="10" defaultColWidth="11.33203125" defaultRowHeight="14.4" x14ac:dyDescent="0.3"/>
  <cols>
    <col min="1" max="1" width="17.33203125" style="24" customWidth="1"/>
    <col min="2" max="2" width="31.77734375" style="24" customWidth="1"/>
    <col min="3" max="3" width="18.33203125" style="6" customWidth="1"/>
    <col min="4" max="4" width="15.77734375" style="24" customWidth="1"/>
    <col min="5" max="5" width="31.88671875" style="7" customWidth="1"/>
    <col min="6" max="16384" width="11.33203125" style="24"/>
  </cols>
  <sheetData>
    <row r="2" spans="1:5" ht="25.8" x14ac:dyDescent="0.3">
      <c r="C2" s="49" t="s">
        <v>14</v>
      </c>
      <c r="D2" s="49"/>
      <c r="E2" s="49"/>
    </row>
    <row r="3" spans="1:5" ht="18" x14ac:dyDescent="0.3">
      <c r="C3" s="52" t="s">
        <v>31</v>
      </c>
      <c r="D3" s="53"/>
    </row>
    <row r="4" spans="1:5" ht="18" x14ac:dyDescent="0.3">
      <c r="A4" s="26" t="s">
        <v>1</v>
      </c>
      <c r="B4" s="30">
        <f ca="1">TODAY()</f>
        <v>45632</v>
      </c>
      <c r="C4" s="50">
        <f>SUM(t_Depenses[[Montant ]])</f>
        <v>1311110</v>
      </c>
      <c r="D4" s="51"/>
    </row>
    <row r="5" spans="1:5" ht="15" customHeight="1" x14ac:dyDescent="0.3"/>
    <row r="6" spans="1:5" ht="49.5" customHeight="1" x14ac:dyDescent="0.3">
      <c r="A6" s="1" t="s">
        <v>13</v>
      </c>
      <c r="B6" s="1" t="s">
        <v>15</v>
      </c>
      <c r="C6" s="2" t="s">
        <v>16</v>
      </c>
      <c r="D6" s="1" t="s">
        <v>17</v>
      </c>
      <c r="E6" s="1" t="s">
        <v>18</v>
      </c>
    </row>
    <row r="7" spans="1:5" s="7" customFormat="1" x14ac:dyDescent="0.3">
      <c r="A7" s="11">
        <v>45619</v>
      </c>
      <c r="B7" s="5" t="s">
        <v>25</v>
      </c>
      <c r="C7" s="6" t="s">
        <v>26</v>
      </c>
      <c r="D7" s="31">
        <v>50000</v>
      </c>
    </row>
    <row r="8" spans="1:5" s="7" customFormat="1" x14ac:dyDescent="0.3">
      <c r="A8" s="29">
        <v>45573</v>
      </c>
      <c r="B8" s="22" t="s">
        <v>44</v>
      </c>
      <c r="C8" s="6" t="s">
        <v>36</v>
      </c>
      <c r="D8" s="31">
        <v>123456</v>
      </c>
      <c r="E8" s="7" t="s">
        <v>45</v>
      </c>
    </row>
    <row r="9" spans="1:5" x14ac:dyDescent="0.3">
      <c r="A9" s="32">
        <v>45574</v>
      </c>
      <c r="B9" s="12" t="s">
        <v>47</v>
      </c>
      <c r="C9" s="6" t="s">
        <v>26</v>
      </c>
      <c r="D9" s="31">
        <v>987654</v>
      </c>
      <c r="E9" s="7" t="s">
        <v>46</v>
      </c>
    </row>
    <row r="10" spans="1:5" x14ac:dyDescent="0.3">
      <c r="A10" s="40">
        <v>45631</v>
      </c>
      <c r="B10" s="34"/>
      <c r="C10" s="35"/>
      <c r="D10" s="41">
        <v>150000</v>
      </c>
      <c r="E10" s="36"/>
    </row>
  </sheetData>
  <mergeCells count="3">
    <mergeCell ref="C2:E2"/>
    <mergeCell ref="C4:D4"/>
    <mergeCell ref="C3:D3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B14"/>
  <sheetViews>
    <sheetView workbookViewId="0">
      <selection activeCell="E13" sqref="E13:E14"/>
    </sheetView>
  </sheetViews>
  <sheetFormatPr baseColWidth="10" defaultRowHeight="14.4" x14ac:dyDescent="0.3"/>
  <cols>
    <col min="2" max="2" width="30" bestFit="1" customWidth="1"/>
  </cols>
  <sheetData>
    <row r="2" spans="2:2" x14ac:dyDescent="0.3">
      <c r="B2" s="28" t="s">
        <v>16</v>
      </c>
    </row>
    <row r="3" spans="2:2" x14ac:dyDescent="0.3">
      <c r="B3" t="s">
        <v>32</v>
      </c>
    </row>
    <row r="4" spans="2:2" x14ac:dyDescent="0.3">
      <c r="B4" t="s">
        <v>33</v>
      </c>
    </row>
    <row r="5" spans="2:2" x14ac:dyDescent="0.3">
      <c r="B5" t="s">
        <v>34</v>
      </c>
    </row>
    <row r="6" spans="2:2" x14ac:dyDescent="0.3">
      <c r="B6" t="s">
        <v>35</v>
      </c>
    </row>
    <row r="7" spans="2:2" x14ac:dyDescent="0.3">
      <c r="B7" t="s">
        <v>36</v>
      </c>
    </row>
    <row r="8" spans="2:2" x14ac:dyDescent="0.3">
      <c r="B8" t="s">
        <v>37</v>
      </c>
    </row>
    <row r="9" spans="2:2" x14ac:dyDescent="0.3">
      <c r="B9" t="s">
        <v>38</v>
      </c>
    </row>
    <row r="10" spans="2:2" x14ac:dyDescent="0.3">
      <c r="B10" t="s">
        <v>39</v>
      </c>
    </row>
    <row r="11" spans="2:2" x14ac:dyDescent="0.3">
      <c r="B11" t="s">
        <v>40</v>
      </c>
    </row>
    <row r="12" spans="2:2" x14ac:dyDescent="0.3">
      <c r="B12" t="s">
        <v>41</v>
      </c>
    </row>
    <row r="13" spans="2:2" x14ac:dyDescent="0.3">
      <c r="B13" t="s">
        <v>42</v>
      </c>
    </row>
    <row r="14" spans="2:2" x14ac:dyDescent="0.3">
      <c r="B14" t="s">
        <v>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Rapports Financiers</vt:lpstr>
      <vt:lpstr>Etudiants</vt:lpstr>
      <vt:lpstr>Honoraires</vt:lpstr>
      <vt:lpstr>Recettes</vt:lpstr>
      <vt:lpstr>Dépenses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HOLLTECH</dc:creator>
  <cp:lastModifiedBy>AFEH56</cp:lastModifiedBy>
  <dcterms:created xsi:type="dcterms:W3CDTF">2024-11-26T13:36:42Z</dcterms:created>
  <dcterms:modified xsi:type="dcterms:W3CDTF">2024-12-06T16:34:25Z</dcterms:modified>
</cp:coreProperties>
</file>