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0" windowWidth="14460" windowHeight="13176"/>
  </bookViews>
  <sheets>
    <sheet name="Principale" sheetId="1" r:id="rId1"/>
    <sheet name="Répartition par sous traitant" sheetId="2" r:id="rId2"/>
    <sheet name="Lexique" sheetId="3" r:id="rId3"/>
    <sheet name="CP VILLES" sheetId="4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H3" i="2"/>
  <c r="G4" i="2"/>
  <c r="H4" i="2"/>
  <c r="G5" i="2"/>
  <c r="H5" i="2"/>
  <c r="G6" i="2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H2" i="2"/>
  <c r="G2" i="2"/>
  <c r="F5" i="1"/>
  <c r="F4" i="1"/>
  <c r="C5" i="1" l="1"/>
  <c r="D5" i="1"/>
  <c r="D4" i="1"/>
  <c r="C4" i="1"/>
  <c r="B5" i="1"/>
  <c r="B4" i="1"/>
  <c r="E5" i="1"/>
  <c r="E4" i="1"/>
  <c r="G5" i="1"/>
  <c r="G4" i="1"/>
  <c r="D3" i="2" l="1"/>
  <c r="E3" i="2"/>
  <c r="F3" i="2"/>
  <c r="D4" i="2"/>
  <c r="E4" i="2"/>
  <c r="F4" i="2"/>
  <c r="D5" i="2"/>
  <c r="E5" i="2"/>
  <c r="F5" i="2"/>
  <c r="D6" i="2"/>
  <c r="E6" i="2"/>
  <c r="F6" i="2"/>
  <c r="D7" i="2"/>
  <c r="E7" i="2"/>
  <c r="F7" i="2"/>
  <c r="D8" i="2"/>
  <c r="E8" i="2"/>
  <c r="F8" i="2"/>
  <c r="D9" i="2"/>
  <c r="E9" i="2"/>
  <c r="F9" i="2"/>
  <c r="D10" i="2"/>
  <c r="E10" i="2"/>
  <c r="F10" i="2"/>
  <c r="D11" i="2"/>
  <c r="E11" i="2"/>
  <c r="F11" i="2"/>
  <c r="D12" i="2"/>
  <c r="E12" i="2"/>
  <c r="F12" i="2"/>
  <c r="D13" i="2"/>
  <c r="E13" i="2"/>
  <c r="F13" i="2"/>
  <c r="D14" i="2"/>
  <c r="E14" i="2"/>
  <c r="F14" i="2"/>
  <c r="D15" i="2"/>
  <c r="E15" i="2"/>
  <c r="F15" i="2"/>
  <c r="F2" i="2"/>
  <c r="E2" i="2"/>
  <c r="D2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<sst xmlns="http://schemas.openxmlformats.org/spreadsheetml/2006/main" count="393" uniqueCount="173">
  <si>
    <t>Pays</t>
  </si>
  <si>
    <t>Provinces</t>
  </si>
  <si>
    <t>Chef Lieu</t>
  </si>
  <si>
    <t>Départements</t>
  </si>
  <si>
    <t>N° de départements</t>
  </si>
  <si>
    <t>Sous-Traitant 1</t>
  </si>
  <si>
    <t>Ville</t>
  </si>
  <si>
    <t>Enseigne</t>
  </si>
  <si>
    <t>France</t>
  </si>
  <si>
    <t>Sous traitant 1</t>
  </si>
  <si>
    <t>Sous traitant 2</t>
  </si>
  <si>
    <t>Sous traitant lot INTRUSION</t>
  </si>
  <si>
    <t>Sous traitant lot INCENDIE</t>
  </si>
  <si>
    <t>Sous traitant lot SONO</t>
  </si>
  <si>
    <t>Sous traitant lot VIDEO</t>
  </si>
  <si>
    <t>Auvergne-Rhône-Alpes</t>
  </si>
  <si>
    <t>Ain</t>
  </si>
  <si>
    <t>Allier</t>
  </si>
  <si>
    <t>Ardèche</t>
  </si>
  <si>
    <t>Cantal</t>
  </si>
  <si>
    <t>Drôme</t>
  </si>
  <si>
    <t>Isère</t>
  </si>
  <si>
    <t>Loire</t>
  </si>
  <si>
    <t>Haute-Loire</t>
  </si>
  <si>
    <t>Puy-de-Dôme</t>
  </si>
  <si>
    <t>Rhône</t>
  </si>
  <si>
    <t>Savoie</t>
  </si>
  <si>
    <t>Haute-Savoie</t>
  </si>
  <si>
    <t>Bourgogne-Franche-Comté</t>
  </si>
  <si>
    <t>Côte-d'Or</t>
  </si>
  <si>
    <t>Doubs</t>
  </si>
  <si>
    <t>N°</t>
  </si>
  <si>
    <t>Département</t>
  </si>
  <si>
    <t>Chef-lieu</t>
  </si>
  <si>
    <t>Régions/Provinces</t>
  </si>
  <si>
    <t>01</t>
  </si>
  <si>
    <t>Bourg-en-Bresse</t>
  </si>
  <si>
    <t>L</t>
  </si>
  <si>
    <t>Q</t>
  </si>
  <si>
    <t>X</t>
  </si>
  <si>
    <t>R</t>
  </si>
  <si>
    <t>H</t>
  </si>
  <si>
    <t>V</t>
  </si>
  <si>
    <t>02</t>
  </si>
  <si>
    <t>Aisne</t>
  </si>
  <si>
    <t>Laon</t>
  </si>
  <si>
    <t>Hauts-de-France</t>
  </si>
  <si>
    <t>W</t>
  </si>
  <si>
    <t>F</t>
  </si>
  <si>
    <t>O</t>
  </si>
  <si>
    <t>03</t>
  </si>
  <si>
    <t>Moulins</t>
  </si>
  <si>
    <t>T</t>
  </si>
  <si>
    <t>D</t>
  </si>
  <si>
    <t>04</t>
  </si>
  <si>
    <t>Alpes-de-Haute-Provence</t>
  </si>
  <si>
    <t>Digne</t>
  </si>
  <si>
    <t>Provence-Alpes-Côte d'Azur</t>
  </si>
  <si>
    <t>N</t>
  </si>
  <si>
    <t>M</t>
  </si>
  <si>
    <t>P</t>
  </si>
  <si>
    <t>J</t>
  </si>
  <si>
    <t>05</t>
  </si>
  <si>
    <t>Hautes-Alpes</t>
  </si>
  <si>
    <t>Gap</t>
  </si>
  <si>
    <t>C</t>
  </si>
  <si>
    <t>E</t>
  </si>
  <si>
    <t>06</t>
  </si>
  <si>
    <t>Alpes-Maritimes</t>
  </si>
  <si>
    <t>Nice</t>
  </si>
  <si>
    <t>K</t>
  </si>
  <si>
    <t>B</t>
  </si>
  <si>
    <t>07</t>
  </si>
  <si>
    <t>Privas</t>
  </si>
  <si>
    <t>S</t>
  </si>
  <si>
    <t>08</t>
  </si>
  <si>
    <t>Ardennes</t>
  </si>
  <si>
    <t>Charleville-Mézières</t>
  </si>
  <si>
    <t>Grand Est</t>
  </si>
  <si>
    <t>I</t>
  </si>
  <si>
    <t>09</t>
  </si>
  <si>
    <t>Ariège</t>
  </si>
  <si>
    <t>Foix</t>
  </si>
  <si>
    <t>Occitanie</t>
  </si>
  <si>
    <t>10</t>
  </si>
  <si>
    <t>Aube</t>
  </si>
  <si>
    <t>Troyes</t>
  </si>
  <si>
    <t>G</t>
  </si>
  <si>
    <t>11</t>
  </si>
  <si>
    <t>Aude</t>
  </si>
  <si>
    <t>Carcassonne</t>
  </si>
  <si>
    <t>Y</t>
  </si>
  <si>
    <t>A</t>
  </si>
  <si>
    <t>Z</t>
  </si>
  <si>
    <t>12</t>
  </si>
  <si>
    <t>Aveyron</t>
  </si>
  <si>
    <t>Rodez</t>
  </si>
  <si>
    <t>13</t>
  </si>
  <si>
    <t>Bouches-du-Rhône</t>
  </si>
  <si>
    <t>Marseille</t>
  </si>
  <si>
    <t>14</t>
  </si>
  <si>
    <t>Calvados</t>
  </si>
  <si>
    <t>Caen</t>
  </si>
  <si>
    <t>Normandie</t>
  </si>
  <si>
    <t>U</t>
  </si>
  <si>
    <t>15</t>
  </si>
  <si>
    <t>Aurillac</t>
  </si>
  <si>
    <t>16</t>
  </si>
  <si>
    <t>Charente</t>
  </si>
  <si>
    <t>Angoulême</t>
  </si>
  <si>
    <t>Nouvelle-Aquitaine</t>
  </si>
  <si>
    <t>17</t>
  </si>
  <si>
    <t>Charente-Maritime</t>
  </si>
  <si>
    <t>La Rochelle</t>
  </si>
  <si>
    <t>18</t>
  </si>
  <si>
    <t>Cher</t>
  </si>
  <si>
    <t>Bourges</t>
  </si>
  <si>
    <t>Centre-Val de Loire</t>
  </si>
  <si>
    <t>19</t>
  </si>
  <si>
    <t>Corrèze</t>
  </si>
  <si>
    <t>Tulle</t>
  </si>
  <si>
    <t>2A</t>
  </si>
  <si>
    <t>Corse-du-Sud</t>
  </si>
  <si>
    <t>Ajaccio</t>
  </si>
  <si>
    <t>Corse</t>
  </si>
  <si>
    <t>2B</t>
  </si>
  <si>
    <t>Haute-Corse</t>
  </si>
  <si>
    <t>Bastia</t>
  </si>
  <si>
    <t>21</t>
  </si>
  <si>
    <t>Dijon</t>
  </si>
  <si>
    <t>22</t>
  </si>
  <si>
    <t>Côtes d'Armor</t>
  </si>
  <si>
    <t>Saint-Brieuc</t>
  </si>
  <si>
    <t>Région Bretagne</t>
  </si>
  <si>
    <t>23</t>
  </si>
  <si>
    <t>Creuse</t>
  </si>
  <si>
    <t>Guéret</t>
  </si>
  <si>
    <t>24</t>
  </si>
  <si>
    <t>Dordogne</t>
  </si>
  <si>
    <t>Périgueux</t>
  </si>
  <si>
    <t>25</t>
  </si>
  <si>
    <t>Besançon</t>
  </si>
  <si>
    <t>26</t>
  </si>
  <si>
    <t>Valence</t>
  </si>
  <si>
    <t>27</t>
  </si>
  <si>
    <t>Eure</t>
  </si>
  <si>
    <t>Évreux</t>
  </si>
  <si>
    <t>28</t>
  </si>
  <si>
    <t>Eure-et-Loir</t>
  </si>
  <si>
    <t>Chartres</t>
  </si>
  <si>
    <t>Villes</t>
  </si>
  <si>
    <t>N° de Départements</t>
  </si>
  <si>
    <t>code CP entier</t>
  </si>
  <si>
    <t>ABERGEMENT CLEMENCIAT</t>
  </si>
  <si>
    <t>01400</t>
  </si>
  <si>
    <t>ABERGEMENT DE VAREY</t>
  </si>
  <si>
    <t>01640</t>
  </si>
  <si>
    <t>AMBERIEU EN BUGEY</t>
  </si>
  <si>
    <t>01504</t>
  </si>
  <si>
    <t>AMBERIEUX EN DOMBES</t>
  </si>
  <si>
    <t>01330</t>
  </si>
  <si>
    <t>AMBLEON</t>
  </si>
  <si>
    <t>01300</t>
  </si>
  <si>
    <t>AMBRONAY</t>
  </si>
  <si>
    <t>01500</t>
  </si>
  <si>
    <t>AMBUTRIX</t>
  </si>
  <si>
    <t>ANDERT ET CONDON</t>
  </si>
  <si>
    <t>ANGLEFORT</t>
  </si>
  <si>
    <t>01350</t>
  </si>
  <si>
    <t>Code Postal</t>
  </si>
  <si>
    <t>BOULANGER</t>
  </si>
  <si>
    <t>Formules AFEH</t>
  </si>
  <si>
    <t>Formules 78chris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</si>
</sst>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/>
        <bgColor theme="9"/>
      </patternFill>
    </fill>
    <fill>
      <patternFill patternType="solid">
        <fgColor theme="5"/>
        <bgColor theme="5"/>
      </patternFill>
    </fill>
    <fill>
      <patternFill patternType="solid">
        <fgColor theme="6"/>
        <bgColor theme="6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/>
      <top style="thin">
        <color theme="5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49" fontId="0" fillId="0" borderId="2" xfId="0" quotePrefix="1" applyNumberFormat="1" applyBorder="1" applyAlignment="1">
      <alignment horizontal="left"/>
    </xf>
    <xf numFmtId="49" fontId="1" fillId="4" borderId="0" xfId="0" applyNumberFormat="1" applyFont="1" applyFill="1" applyBorder="1" applyAlignment="1">
      <alignment horizontal="left"/>
    </xf>
    <xf numFmtId="0" fontId="1" fillId="4" borderId="0" xfId="0" applyFont="1" applyFill="1" applyBorder="1"/>
    <xf numFmtId="0" fontId="1" fillId="4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wrapText="1"/>
    </xf>
    <xf numFmtId="0" fontId="1" fillId="3" borderId="0" xfId="0" applyFont="1" applyFill="1" applyBorder="1" applyAlignment="1">
      <alignment horizontal="center" wrapText="1"/>
    </xf>
    <xf numFmtId="164" fontId="0" fillId="0" borderId="3" xfId="0" applyNumberFormat="1" applyBorder="1"/>
    <xf numFmtId="0" fontId="1" fillId="5" borderId="0" xfId="0" applyFont="1" applyFill="1" applyBorder="1" applyAlignment="1">
      <alignment horizontal="center"/>
    </xf>
    <xf numFmtId="49" fontId="1" fillId="5" borderId="0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38"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alignment horizontal="right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indent="0" justifyLastLine="0" shrinkToFit="0" readingOrder="0"/>
    </dxf>
    <dxf>
      <numFmt numFmtId="164" formatCode="0000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border diagonalUp="0" diagonalDown="0">
        <left/>
        <right/>
        <top style="thin">
          <color theme="6"/>
        </top>
        <bottom/>
        <vertical/>
        <horizontal/>
      </border>
    </dxf>
    <dxf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border diagonalUp="0" diagonalDown="0">
        <left/>
        <right/>
        <top style="thin">
          <color theme="5"/>
        </top>
        <bottom/>
        <vertical/>
        <horizontal/>
      </border>
    </dxf>
    <dxf>
      <border diagonalUp="0" diagonalDown="0">
        <left/>
        <right/>
        <top style="thin">
          <color theme="5"/>
        </top>
        <bottom/>
        <vertical/>
        <horizontal/>
      </border>
    </dxf>
    <dxf>
      <border diagonalUp="0" diagonalDown="0">
        <left/>
        <right/>
        <top style="thin">
          <color theme="5"/>
        </top>
        <bottom/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top style="thin">
          <color theme="5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diagonalUp="0" diagonalDown="0">
        <left/>
        <right/>
        <top style="thin">
          <color theme="9"/>
        </top>
        <bottom/>
        <vertical/>
        <horizontal/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bottom" textRotation="0" wrapText="1" indent="0" justifyLastLine="0" shrinkToFit="0" readingOrder="0"/>
    </dxf>
    <dxf>
      <border outline="0">
        <top style="thin">
          <color theme="4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556260</xdr:colOff>
      <xdr:row>2</xdr:row>
      <xdr:rowOff>342900</xdr:rowOff>
    </xdr:from>
    <xdr:to>
      <xdr:col>13</xdr:col>
      <xdr:colOff>114300</xdr:colOff>
      <xdr:row>7</xdr:row>
      <xdr:rowOff>60960</xdr:rowOff>
    </xdr:to>
    <xdr:sp macro="" textlink="">
      <xdr:nvSpPr>
        <xdr:cNvPr id="2" name="ZoneTexte 1"/>
        <xdr:cNvSpPr txBox="1"/>
      </xdr:nvSpPr>
      <xdr:spPr>
        <a:xfrm>
          <a:off x="10843260" y="708660"/>
          <a:ext cx="2727960" cy="99822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est nommé: </a:t>
          </a:r>
          <a:r>
            <a:rPr lang="fr-FR" sz="1100">
              <a:solidFill>
                <a:srgbClr val="FF0000"/>
              </a:solidFill>
            </a:rPr>
            <a:t>T_Pal</a:t>
          </a:r>
        </a:p>
        <a:p>
          <a:r>
            <a:rPr lang="fr-FR" sz="1100"/>
            <a:t>Le tableau lexique est nommé: </a:t>
          </a:r>
          <a:r>
            <a:rPr lang="fr-FR" sz="1100">
              <a:solidFill>
                <a:srgbClr val="FF0000"/>
              </a:solidFill>
            </a:rPr>
            <a:t>T_Lexique</a:t>
          </a:r>
        </a:p>
        <a:p>
          <a:r>
            <a:rPr lang="fr-FR" sz="1100"/>
            <a:t>Le tableau Cp</a:t>
          </a:r>
          <a:r>
            <a:rPr lang="fr-FR" sz="1100" baseline="0"/>
            <a:t> Villes est nommé: </a:t>
          </a:r>
          <a:r>
            <a:rPr lang="fr-FR" sz="1100" baseline="0">
              <a:solidFill>
                <a:srgbClr val="FF0000"/>
              </a:solidFill>
            </a:rPr>
            <a:t>T_CP_Villes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Le tableau répartition est nommé: </a:t>
          </a:r>
          <a:r>
            <a:rPr lang="fr-FR" sz="1100" baseline="0">
              <a:solidFill>
                <a:srgbClr val="FF0000"/>
              </a:solidFill>
            </a:rPr>
            <a:t>T_Repart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5" name="T_Pal" displayName="T_Pal" ref="A3:I5" totalsRowShown="0" headerRowDxfId="36" headerRowBorderDxfId="35" tableBorderDxfId="34">
  <autoFilter ref="A3:I5"/>
  <tableColumns count="9">
    <tableColumn id="1" name="Pays"/>
    <tableColumn id="2" name="Provinces">
      <calculatedColumnFormula>IFERROR(VLOOKUP(T_Pal[[#This Row],[N° de départements]],T_Lexique[],4,FALSE),"")</calculatedColumnFormula>
    </tableColumn>
    <tableColumn id="3" name="Chef Lieu">
      <calculatedColumnFormula>IFERROR(VLOOKUP(T_Pal[[#This Row],[N° de départements]],T_Lexique[],3,FALSE),"")</calculatedColumnFormula>
    </tableColumn>
    <tableColumn id="4" name="Départements" dataDxfId="4">
      <calculatedColumnFormula>IFERROR(VLOOKUP(T_Pal[[#This Row],[N° de départements]],T_Lexique[],2,FALSE),"")</calculatedColumnFormula>
    </tableColumn>
    <tableColumn id="5" name="N° de départements" dataDxfId="5">
      <calculatedColumnFormula>LEFT(T_Pal[[#This Row],[Code Postal]],2)</calculatedColumnFormula>
    </tableColumn>
    <tableColumn id="6" name="Sous-Traitant 1" dataDxfId="3">
      <calculatedColumnFormula>IFERROR(VLOOKUP(T_Pal[[#This Row],[N° de départements]],T_Lexique[],5,FALSE),"")</calculatedColumnFormula>
    </tableColumn>
    <tableColumn id="7" name="Code Postal" dataDxfId="2">
      <calculatedColumnFormula>IFERROR(VLOOKUP(T_Pal[Ville],T_CP_Villes[],4,FALSE),"")</calculatedColumnFormula>
    </tableColumn>
    <tableColumn id="8" name="Ville"/>
    <tableColumn id="9" name="Enseign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Repart" displayName="T_Repart" ref="A1:H15" totalsRowShown="0" headerRowDxfId="33" dataDxfId="32" tableBorderDxfId="31">
  <autoFilter ref="A1:H15"/>
  <tableColumns count="8">
    <tableColumn id="1" name="Provinces" dataDxfId="30"/>
    <tableColumn id="2" name="Départements" dataDxfId="29"/>
    <tableColumn id="3" name="Sous traitant 1" dataDxfId="28">
      <calculatedColumnFormula>IFERROR(VLOOKUP(T_Repart[[#This Row],[Départements]],T_Lexique[[Département]:[Sous traitant lot VIDEO]],4,FALSE),"")</calculatedColumnFormula>
    </tableColumn>
    <tableColumn id="4" name="Sous traitant 2" dataDxfId="27">
      <calculatedColumnFormula>IFERROR(VLOOKUP(T_Repart[[#This Row],[Départements]],T_Lexique[[Département]:[Sous traitant lot VIDEO]],5,FALSE),"")</calculatedColumnFormula>
    </tableColumn>
    <tableColumn id="5" name="Sous traitant lot INTRUSION" dataDxfId="26">
      <calculatedColumnFormula>IFERROR(VLOOKUP(T_Repart[[#This Row],[Départements]],T_Lexique[[Département]:[Sous traitant lot VIDEO]],6,FALSE),"")</calculatedColumnFormula>
    </tableColumn>
    <tableColumn id="6" name="Sous traitant lot INCENDIE" dataDxfId="25">
      <calculatedColumnFormula>IFERROR(VLOOKUP(T_Repart[[#This Row],[Départements]],T_Lexique[[Département]:[Sous traitant lot VIDEO]],7,FALSE),"")</calculatedColumnFormula>
    </tableColumn>
    <tableColumn id="7" name="Sous traitant lot SONO" dataDxfId="1">
      <calculatedColumnFormula>IFERROR(INDEX(T_Lexique[],MATCH(T_Repart[[#This Row],[Départements]],T_Lexique[Département],0),MATCH(G$1,T_Lexique[#Headers],0)),"")</calculatedColumnFormula>
    </tableColumn>
    <tableColumn id="8" name="Sous traitant lot VIDEO" dataDxfId="0">
      <calculatedColumnFormula>IFERROR(INDEX(T_Lexique[],MATCH(T_Repart[[#This Row],[Départements]],T_Lexique[Département],0),MATCH(H$1,T_Lexique[#Headers],0)),"")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Lexique" displayName="T_Lexique" ref="A1:J30" totalsRowShown="0" headerRowDxfId="24" dataDxfId="23" tableBorderDxfId="22">
  <autoFilter ref="A1:J30"/>
  <tableColumns count="10">
    <tableColumn id="1" name="N°" dataDxfId="21"/>
    <tableColumn id="2" name="Département" dataDxfId="20"/>
    <tableColumn id="3" name="Chef-lieu" dataDxfId="19"/>
    <tableColumn id="4" name="Régions/Provinces" dataDxfId="18"/>
    <tableColumn id="5" name="Sous traitant 1" dataDxfId="17"/>
    <tableColumn id="6" name="Sous traitant 2" dataDxfId="16"/>
    <tableColumn id="7" name="Sous traitant lot INTRUSION" dataDxfId="15"/>
    <tableColumn id="8" name="Sous traitant lot INCENDIE" dataDxfId="14"/>
    <tableColumn id="9" name="Sous traitant lot SONO" dataDxfId="13"/>
    <tableColumn id="10" name="Sous traitant lot VIDEO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_CP_Villes" displayName="T_CP_Villes" ref="A1:D10" totalsRowShown="0" headerRowDxfId="11" tableBorderDxfId="10">
  <autoFilter ref="A1:D10"/>
  <tableColumns count="4">
    <tableColumn id="1" name="Villes" dataDxfId="9"/>
    <tableColumn id="2" name="Départements" dataDxfId="8"/>
    <tableColumn id="3" name="N° de Départements" dataDxfId="7"/>
    <tableColumn id="4" name="code CP entier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"/>
  <sheetViews>
    <sheetView tabSelected="1" topLeftCell="A2" workbookViewId="0">
      <selection activeCell="J16" sqref="J16:J17"/>
    </sheetView>
  </sheetViews>
  <sheetFormatPr baseColWidth="10" defaultRowHeight="14.4" x14ac:dyDescent="0.3"/>
  <cols>
    <col min="2" max="2" width="24.5546875" customWidth="1"/>
    <col min="3" max="3" width="22.33203125" customWidth="1"/>
    <col min="4" max="4" width="16.88671875" style="20" customWidth="1"/>
    <col min="5" max="5" width="9.21875" style="20" customWidth="1"/>
    <col min="6" max="6" width="15.5546875" style="20" customWidth="1"/>
    <col min="7" max="7" width="13.77734375" style="22" customWidth="1"/>
    <col min="9" max="9" width="24.5546875" customWidth="1"/>
  </cols>
  <sheetData>
    <row r="3" spans="1:9" ht="43.2" customHeight="1" x14ac:dyDescent="0.3">
      <c r="A3" s="16" t="s">
        <v>0</v>
      </c>
      <c r="B3" s="17" t="s">
        <v>1</v>
      </c>
      <c r="C3" s="17" t="s">
        <v>2</v>
      </c>
      <c r="D3" s="17" t="s">
        <v>3</v>
      </c>
      <c r="E3" s="18" t="s">
        <v>4</v>
      </c>
      <c r="F3" s="17" t="s">
        <v>5</v>
      </c>
      <c r="G3" s="21" t="s">
        <v>169</v>
      </c>
      <c r="H3" s="17" t="s">
        <v>6</v>
      </c>
      <c r="I3" s="19" t="s">
        <v>7</v>
      </c>
    </row>
    <row r="4" spans="1:9" x14ac:dyDescent="0.3">
      <c r="A4" t="s">
        <v>8</v>
      </c>
      <c r="B4" t="str">
        <f>IFERROR(VLOOKUP(T_Pal[[#This Row],[N° de départements]],T_Lexique[],4,FALSE),"")</f>
        <v>Auvergne-Rhône-Alpes</v>
      </c>
      <c r="C4" t="str">
        <f>IFERROR(VLOOKUP(T_Pal[[#This Row],[N° de départements]],T_Lexique[],3,FALSE),"")</f>
        <v>Bourg-en-Bresse</v>
      </c>
      <c r="D4" s="20" t="str">
        <f>IFERROR(VLOOKUP(T_Pal[[#This Row],[N° de départements]],T_Lexique[],2,FALSE),"")</f>
        <v>Ain</v>
      </c>
      <c r="E4" s="20" t="str">
        <f>LEFT(T_Pal[[#This Row],[Code Postal]],2)</f>
        <v>01</v>
      </c>
      <c r="F4" s="20" t="str">
        <f>IFERROR(VLOOKUP(T_Pal[[#This Row],[N° de départements]],T_Lexique[],5,FALSE),"")</f>
        <v>L</v>
      </c>
      <c r="G4" s="22" t="str">
        <f>IFERROR(VLOOKUP(T_Pal[[#This Row],[Ville]],T_CP_Villes[],4,FALSE),"")</f>
        <v>01350</v>
      </c>
      <c r="H4" t="s">
        <v>167</v>
      </c>
      <c r="I4" t="s">
        <v>170</v>
      </c>
    </row>
    <row r="5" spans="1:9" x14ac:dyDescent="0.3">
      <c r="A5" t="s">
        <v>8</v>
      </c>
      <c r="B5" t="str">
        <f>IFERROR(VLOOKUP(T_Pal[[#This Row],[N° de départements]],T_Lexique[],4,FALSE),"")</f>
        <v>Auvergne-Rhône-Alpes</v>
      </c>
      <c r="C5" t="str">
        <f>IFERROR(VLOOKUP(T_Pal[[#This Row],[N° de départements]],T_Lexique[],3,FALSE),"")</f>
        <v>Bourg-en-Bresse</v>
      </c>
      <c r="D5" s="20" t="str">
        <f>IFERROR(VLOOKUP(T_Pal[[#This Row],[N° de départements]],T_Lexique[],2,FALSE),"")</f>
        <v>Ain</v>
      </c>
      <c r="E5" s="20" t="str">
        <f>LEFT(T_Pal[[#This Row],[Code Postal]],2)</f>
        <v>01</v>
      </c>
      <c r="F5" s="20" t="str">
        <f>IFERROR(VLOOKUP(T_Pal[[#This Row],[N° de départements]],T_Lexique[],5,FALSE),"")</f>
        <v>L</v>
      </c>
      <c r="G5" s="22" t="str">
        <f>IFERROR(VLOOKUP(T_Pal[[#This Row],[Ville]],T_CP_Villes[],4,FALSE),"")</f>
        <v>01500</v>
      </c>
      <c r="H5" t="s">
        <v>165</v>
      </c>
      <c r="I5" t="s">
        <v>170</v>
      </c>
    </row>
  </sheetData>
  <conditionalFormatting sqref="I3">
    <cfRule type="cellIs" dxfId="37" priority="1" operator="equal">
      <formula>"KIABI"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H24" sqref="H24"/>
    </sheetView>
  </sheetViews>
  <sheetFormatPr baseColWidth="10" defaultRowHeight="14.4" x14ac:dyDescent="0.3"/>
  <cols>
    <col min="1" max="1" width="26.109375" customWidth="1"/>
    <col min="2" max="2" width="14.77734375" customWidth="1"/>
    <col min="3" max="4" width="15" customWidth="1"/>
    <col min="5" max="5" width="26.21875" customWidth="1"/>
    <col min="6" max="6" width="24.77734375" customWidth="1"/>
    <col min="7" max="7" width="21.6640625" customWidth="1"/>
    <col min="8" max="8" width="22" style="20" customWidth="1"/>
  </cols>
  <sheetData>
    <row r="1" spans="1:8" x14ac:dyDescent="0.3">
      <c r="A1" s="11" t="s">
        <v>1</v>
      </c>
      <c r="B1" s="11" t="s">
        <v>3</v>
      </c>
      <c r="C1" s="12" t="s">
        <v>9</v>
      </c>
      <c r="D1" s="12" t="s">
        <v>10</v>
      </c>
      <c r="E1" s="12" t="s">
        <v>11</v>
      </c>
      <c r="F1" s="12" t="s">
        <v>12</v>
      </c>
      <c r="G1" s="12" t="s">
        <v>13</v>
      </c>
      <c r="H1" s="12" t="s">
        <v>14</v>
      </c>
    </row>
    <row r="2" spans="1:8" ht="15" x14ac:dyDescent="0.3">
      <c r="A2" s="1" t="s">
        <v>15</v>
      </c>
      <c r="B2" s="1" t="s">
        <v>16</v>
      </c>
      <c r="C2" s="2" t="str">
        <f>IFERROR(VLOOKUP(T_Repart[[#This Row],[Départements]],T_Lexique[[Département]:[Sous traitant lot VIDEO]],4,FALSE),"")</f>
        <v>L</v>
      </c>
      <c r="D2" s="2" t="str">
        <f>IFERROR(VLOOKUP(T_Repart[[#This Row],[Départements]],T_Lexique[[Département]:[Sous traitant lot VIDEO]],5,FALSE),"")</f>
        <v>Q</v>
      </c>
      <c r="E2" s="2" t="str">
        <f>IFERROR(VLOOKUP(T_Repart[[#This Row],[Départements]],T_Lexique[[Département]:[Sous traitant lot VIDEO]],6,FALSE),"")</f>
        <v>X</v>
      </c>
      <c r="F2" s="2" t="str">
        <f>IFERROR(VLOOKUP(T_Repart[[#This Row],[Départements]],T_Lexique[[Département]:[Sous traitant lot VIDEO]],7,FALSE),"")</f>
        <v>R</v>
      </c>
      <c r="G2" s="2" t="str">
        <f>IFERROR(INDEX(T_Lexique[],MATCH(T_Repart[[#This Row],[Départements]],T_Lexique[Département],0),MATCH(G$1,T_Lexique[#Headers],0)),"")</f>
        <v>H</v>
      </c>
      <c r="H2" s="23" t="str">
        <f>IFERROR(INDEX(T_Lexique[],MATCH(T_Repart[[#This Row],[Départements]],T_Lexique[Département],0),MATCH(H$1,T_Lexique[#Headers],0)),"")</f>
        <v>V</v>
      </c>
    </row>
    <row r="3" spans="1:8" ht="15" x14ac:dyDescent="0.3">
      <c r="A3" s="1" t="s">
        <v>15</v>
      </c>
      <c r="B3" s="1" t="s">
        <v>17</v>
      </c>
      <c r="C3" s="2" t="str">
        <f>IFERROR(VLOOKUP(T_Repart[[#This Row],[Départements]],T_Lexique[[Département]:[Sous traitant lot VIDEO]],4,FALSE),"")</f>
        <v>T</v>
      </c>
      <c r="D3" s="2" t="str">
        <f>IFERROR(VLOOKUP(T_Repart[[#This Row],[Départements]],T_Lexique[[Département]:[Sous traitant lot VIDEO]],5,FALSE),"")</f>
        <v>O</v>
      </c>
      <c r="E3" s="2" t="str">
        <f>IFERROR(VLOOKUP(T_Repart[[#This Row],[Départements]],T_Lexique[[Département]:[Sous traitant lot VIDEO]],6,FALSE),"")</f>
        <v>H</v>
      </c>
      <c r="F3" s="2" t="str">
        <f>IFERROR(VLOOKUP(T_Repart[[#This Row],[Départements]],T_Lexique[[Département]:[Sous traitant lot VIDEO]],7,FALSE),"")</f>
        <v>Q</v>
      </c>
      <c r="G3" s="2" t="str">
        <f>IFERROR(INDEX(T_Lexique[],MATCH(T_Repart[[#This Row],[Départements]],T_Lexique[Département],0),MATCH(G$1,T_Lexique[#Headers],0)),"")</f>
        <v>L</v>
      </c>
      <c r="H3" s="23" t="str">
        <f>IFERROR(INDEX(T_Lexique[],MATCH(T_Repart[[#This Row],[Départements]],T_Lexique[Département],0),MATCH(H$1,T_Lexique[#Headers],0)),"")</f>
        <v>D</v>
      </c>
    </row>
    <row r="4" spans="1:8" ht="15" x14ac:dyDescent="0.3">
      <c r="A4" s="1" t="s">
        <v>15</v>
      </c>
      <c r="B4" s="1" t="s">
        <v>18</v>
      </c>
      <c r="C4" s="2" t="str">
        <f>IFERROR(VLOOKUP(T_Repart[[#This Row],[Départements]],T_Lexique[[Département]:[Sous traitant lot VIDEO]],4,FALSE),"")</f>
        <v>L</v>
      </c>
      <c r="D4" s="2" t="str">
        <f>IFERROR(VLOOKUP(T_Repart[[#This Row],[Départements]],T_Lexique[[Département]:[Sous traitant lot VIDEO]],5,FALSE),"")</f>
        <v>B</v>
      </c>
      <c r="E4" s="2" t="str">
        <f>IFERROR(VLOOKUP(T_Repart[[#This Row],[Départements]],T_Lexique[[Département]:[Sous traitant lot VIDEO]],6,FALSE),"")</f>
        <v>V</v>
      </c>
      <c r="F4" s="2" t="str">
        <f>IFERROR(VLOOKUP(T_Repart[[#This Row],[Départements]],T_Lexique[[Département]:[Sous traitant lot VIDEO]],7,FALSE),"")</f>
        <v>E</v>
      </c>
      <c r="G4" s="2" t="str">
        <f>IFERROR(INDEX(T_Lexique[],MATCH(T_Repart[[#This Row],[Départements]],T_Lexique[Département],0),MATCH(G$1,T_Lexique[#Headers],0)),"")</f>
        <v>E</v>
      </c>
      <c r="H4" s="23" t="str">
        <f>IFERROR(INDEX(T_Lexique[],MATCH(T_Repart[[#This Row],[Départements]],T_Lexique[Département],0),MATCH(H$1,T_Lexique[#Headers],0)),"")</f>
        <v>S</v>
      </c>
    </row>
    <row r="5" spans="1:8" ht="15" x14ac:dyDescent="0.3">
      <c r="A5" s="1" t="s">
        <v>15</v>
      </c>
      <c r="B5" s="1" t="s">
        <v>19</v>
      </c>
      <c r="C5" s="2" t="str">
        <f>IFERROR(VLOOKUP(T_Repart[[#This Row],[Départements]],T_Lexique[[Département]:[Sous traitant lot VIDEO]],4,FALSE),"")</f>
        <v>X</v>
      </c>
      <c r="D5" s="2" t="str">
        <f>IFERROR(VLOOKUP(T_Repart[[#This Row],[Départements]],T_Lexique[[Département]:[Sous traitant lot VIDEO]],5,FALSE),"")</f>
        <v>U</v>
      </c>
      <c r="E5" s="2" t="str">
        <f>IFERROR(VLOOKUP(T_Repart[[#This Row],[Départements]],T_Lexique[[Département]:[Sous traitant lot VIDEO]],6,FALSE),"")</f>
        <v>S</v>
      </c>
      <c r="F5" s="2" t="str">
        <f>IFERROR(VLOOKUP(T_Repart[[#This Row],[Départements]],T_Lexique[[Département]:[Sous traitant lot VIDEO]],7,FALSE),"")</f>
        <v>J</v>
      </c>
      <c r="G5" s="2" t="str">
        <f>IFERROR(INDEX(T_Lexique[],MATCH(T_Repart[[#This Row],[Départements]],T_Lexique[Département],0),MATCH(G$1,T_Lexique[#Headers],0)),"")</f>
        <v>K</v>
      </c>
      <c r="H5" s="23" t="str">
        <f>IFERROR(INDEX(T_Lexique[],MATCH(T_Repart[[#This Row],[Départements]],T_Lexique[Département],0),MATCH(H$1,T_Lexique[#Headers],0)),"")</f>
        <v>P</v>
      </c>
    </row>
    <row r="6" spans="1:8" ht="15" x14ac:dyDescent="0.3">
      <c r="A6" s="1" t="s">
        <v>15</v>
      </c>
      <c r="B6" s="1" t="s">
        <v>20</v>
      </c>
      <c r="C6" s="2" t="str">
        <f>IFERROR(VLOOKUP(T_Repart[[#This Row],[Départements]],T_Lexique[[Département]:[Sous traitant lot VIDEO]],4,FALSE),"")</f>
        <v>E</v>
      </c>
      <c r="D6" s="2" t="str">
        <f>IFERROR(VLOOKUP(T_Repart[[#This Row],[Départements]],T_Lexique[[Département]:[Sous traitant lot VIDEO]],5,FALSE),"")</f>
        <v>Y</v>
      </c>
      <c r="E6" s="2" t="str">
        <f>IFERROR(VLOOKUP(T_Repart[[#This Row],[Départements]],T_Lexique[[Département]:[Sous traitant lot VIDEO]],6,FALSE),"")</f>
        <v>U</v>
      </c>
      <c r="F6" s="2" t="str">
        <f>IFERROR(VLOOKUP(T_Repart[[#This Row],[Départements]],T_Lexique[[Département]:[Sous traitant lot VIDEO]],7,FALSE),"")</f>
        <v>L</v>
      </c>
      <c r="G6" s="2" t="str">
        <f>IFERROR(INDEX(T_Lexique[],MATCH(T_Repart[[#This Row],[Départements]],T_Lexique[Département],0),MATCH(G$1,T_Lexique[#Headers],0)),"")</f>
        <v>U</v>
      </c>
      <c r="H6" s="23" t="str">
        <f>IFERROR(INDEX(T_Lexique[],MATCH(T_Repart[[#This Row],[Départements]],T_Lexique[Département],0),MATCH(H$1,T_Lexique[#Headers],0)),"")</f>
        <v>W</v>
      </c>
    </row>
    <row r="7" spans="1:8" ht="15" x14ac:dyDescent="0.3">
      <c r="A7" s="1" t="s">
        <v>15</v>
      </c>
      <c r="B7" s="1" t="s">
        <v>21</v>
      </c>
      <c r="C7" s="2" t="str">
        <f>IFERROR(VLOOKUP(T_Repart[[#This Row],[Départements]],T_Lexique[[Département]:[Sous traitant lot VIDEO]],4,FALSE),"")</f>
        <v/>
      </c>
      <c r="D7" s="2" t="str">
        <f>IFERROR(VLOOKUP(T_Repart[[#This Row],[Départements]],T_Lexique[[Département]:[Sous traitant lot VIDEO]],5,FALSE),"")</f>
        <v/>
      </c>
      <c r="E7" s="2" t="str">
        <f>IFERROR(VLOOKUP(T_Repart[[#This Row],[Départements]],T_Lexique[[Département]:[Sous traitant lot VIDEO]],6,FALSE),"")</f>
        <v/>
      </c>
      <c r="F7" s="2" t="str">
        <f>IFERROR(VLOOKUP(T_Repart[[#This Row],[Départements]],T_Lexique[[Département]:[Sous traitant lot VIDEO]],7,FALSE),"")</f>
        <v/>
      </c>
      <c r="G7" s="2" t="str">
        <f>IFERROR(INDEX(T_Lexique[],MATCH(T_Repart[[#This Row],[Départements]],T_Lexique[Département],0),MATCH(G$1,T_Lexique[#Headers],0)),"")</f>
        <v/>
      </c>
      <c r="H7" s="23" t="str">
        <f>IFERROR(INDEX(T_Lexique[],MATCH(T_Repart[[#This Row],[Départements]],T_Lexique[Département],0),MATCH(H$1,T_Lexique[#Headers],0)),"")</f>
        <v/>
      </c>
    </row>
    <row r="8" spans="1:8" ht="15" x14ac:dyDescent="0.3">
      <c r="A8" s="1" t="s">
        <v>15</v>
      </c>
      <c r="B8" s="1" t="s">
        <v>22</v>
      </c>
      <c r="C8" s="2" t="str">
        <f>IFERROR(VLOOKUP(T_Repart[[#This Row],[Départements]],T_Lexique[[Département]:[Sous traitant lot VIDEO]],4,FALSE),"")</f>
        <v/>
      </c>
      <c r="D8" s="2" t="str">
        <f>IFERROR(VLOOKUP(T_Repart[[#This Row],[Départements]],T_Lexique[[Département]:[Sous traitant lot VIDEO]],5,FALSE),"")</f>
        <v/>
      </c>
      <c r="E8" s="2" t="str">
        <f>IFERROR(VLOOKUP(T_Repart[[#This Row],[Départements]],T_Lexique[[Département]:[Sous traitant lot VIDEO]],6,FALSE),"")</f>
        <v/>
      </c>
      <c r="F8" s="2" t="str">
        <f>IFERROR(VLOOKUP(T_Repart[[#This Row],[Départements]],T_Lexique[[Département]:[Sous traitant lot VIDEO]],7,FALSE),"")</f>
        <v/>
      </c>
      <c r="G8" s="2" t="str">
        <f>IFERROR(INDEX(T_Lexique[],MATCH(T_Repart[[#This Row],[Départements]],T_Lexique[Département],0),MATCH(G$1,T_Lexique[#Headers],0)),"")</f>
        <v/>
      </c>
      <c r="H8" s="23" t="str">
        <f>IFERROR(INDEX(T_Lexique[],MATCH(T_Repart[[#This Row],[Départements]],T_Lexique[Département],0),MATCH(H$1,T_Lexique[#Headers],0)),"")</f>
        <v/>
      </c>
    </row>
    <row r="9" spans="1:8" ht="15" x14ac:dyDescent="0.3">
      <c r="A9" s="1" t="s">
        <v>15</v>
      </c>
      <c r="B9" s="1" t="s">
        <v>23</v>
      </c>
      <c r="C9" s="2" t="str">
        <f>IFERROR(VLOOKUP(T_Repart[[#This Row],[Départements]],T_Lexique[[Département]:[Sous traitant lot VIDEO]],4,FALSE),"")</f>
        <v/>
      </c>
      <c r="D9" s="2" t="str">
        <f>IFERROR(VLOOKUP(T_Repart[[#This Row],[Départements]],T_Lexique[[Département]:[Sous traitant lot VIDEO]],5,FALSE),"")</f>
        <v/>
      </c>
      <c r="E9" s="2" t="str">
        <f>IFERROR(VLOOKUP(T_Repart[[#This Row],[Départements]],T_Lexique[[Département]:[Sous traitant lot VIDEO]],6,FALSE),"")</f>
        <v/>
      </c>
      <c r="F9" s="2" t="str">
        <f>IFERROR(VLOOKUP(T_Repart[[#This Row],[Départements]],T_Lexique[[Département]:[Sous traitant lot VIDEO]],7,FALSE),"")</f>
        <v/>
      </c>
      <c r="G9" s="2" t="str">
        <f>IFERROR(INDEX(T_Lexique[],MATCH(T_Repart[[#This Row],[Départements]],T_Lexique[Département],0),MATCH(G$1,T_Lexique[#Headers],0)),"")</f>
        <v/>
      </c>
      <c r="H9" s="23" t="str">
        <f>IFERROR(INDEX(T_Lexique[],MATCH(T_Repart[[#This Row],[Départements]],T_Lexique[Département],0),MATCH(H$1,T_Lexique[#Headers],0)),"")</f>
        <v/>
      </c>
    </row>
    <row r="10" spans="1:8" ht="15" x14ac:dyDescent="0.3">
      <c r="A10" s="1" t="s">
        <v>15</v>
      </c>
      <c r="B10" s="1" t="s">
        <v>24</v>
      </c>
      <c r="C10" s="2" t="str">
        <f>IFERROR(VLOOKUP(T_Repart[[#This Row],[Départements]],T_Lexique[[Département]:[Sous traitant lot VIDEO]],4,FALSE),"")</f>
        <v/>
      </c>
      <c r="D10" s="2" t="str">
        <f>IFERROR(VLOOKUP(T_Repart[[#This Row],[Départements]],T_Lexique[[Département]:[Sous traitant lot VIDEO]],5,FALSE),"")</f>
        <v/>
      </c>
      <c r="E10" s="2" t="str">
        <f>IFERROR(VLOOKUP(T_Repart[[#This Row],[Départements]],T_Lexique[[Département]:[Sous traitant lot VIDEO]],6,FALSE),"")</f>
        <v/>
      </c>
      <c r="F10" s="2" t="str">
        <f>IFERROR(VLOOKUP(T_Repart[[#This Row],[Départements]],T_Lexique[[Département]:[Sous traitant lot VIDEO]],7,FALSE),"")</f>
        <v/>
      </c>
      <c r="G10" s="2" t="str">
        <f>IFERROR(INDEX(T_Lexique[],MATCH(T_Repart[[#This Row],[Départements]],T_Lexique[Département],0),MATCH(G$1,T_Lexique[#Headers],0)),"")</f>
        <v/>
      </c>
      <c r="H10" s="23" t="str">
        <f>IFERROR(INDEX(T_Lexique[],MATCH(T_Repart[[#This Row],[Départements]],T_Lexique[Département],0),MATCH(H$1,T_Lexique[#Headers],0)),"")</f>
        <v/>
      </c>
    </row>
    <row r="11" spans="1:8" ht="15" x14ac:dyDescent="0.3">
      <c r="A11" s="1" t="s">
        <v>15</v>
      </c>
      <c r="B11" s="1" t="s">
        <v>25</v>
      </c>
      <c r="C11" s="2" t="str">
        <f>IFERROR(VLOOKUP(T_Repart[[#This Row],[Départements]],T_Lexique[[Département]:[Sous traitant lot VIDEO]],4,FALSE),"")</f>
        <v/>
      </c>
      <c r="D11" s="2" t="str">
        <f>IFERROR(VLOOKUP(T_Repart[[#This Row],[Départements]],T_Lexique[[Département]:[Sous traitant lot VIDEO]],5,FALSE),"")</f>
        <v/>
      </c>
      <c r="E11" s="2" t="str">
        <f>IFERROR(VLOOKUP(T_Repart[[#This Row],[Départements]],T_Lexique[[Département]:[Sous traitant lot VIDEO]],6,FALSE),"")</f>
        <v/>
      </c>
      <c r="F11" s="2" t="str">
        <f>IFERROR(VLOOKUP(T_Repart[[#This Row],[Départements]],T_Lexique[[Département]:[Sous traitant lot VIDEO]],7,FALSE),"")</f>
        <v/>
      </c>
      <c r="G11" s="2" t="str">
        <f>IFERROR(INDEX(T_Lexique[],MATCH(T_Repart[[#This Row],[Départements]],T_Lexique[Département],0),MATCH(G$1,T_Lexique[#Headers],0)),"")</f>
        <v/>
      </c>
      <c r="H11" s="23" t="str">
        <f>IFERROR(INDEX(T_Lexique[],MATCH(T_Repart[[#This Row],[Départements]],T_Lexique[Département],0),MATCH(H$1,T_Lexique[#Headers],0)),"")</f>
        <v/>
      </c>
    </row>
    <row r="12" spans="1:8" ht="15" x14ac:dyDescent="0.3">
      <c r="A12" s="1" t="s">
        <v>15</v>
      </c>
      <c r="B12" s="1" t="s">
        <v>26</v>
      </c>
      <c r="C12" s="2" t="str">
        <f>IFERROR(VLOOKUP(T_Repart[[#This Row],[Départements]],T_Lexique[[Département]:[Sous traitant lot VIDEO]],4,FALSE),"")</f>
        <v/>
      </c>
      <c r="D12" s="2" t="str">
        <f>IFERROR(VLOOKUP(T_Repart[[#This Row],[Départements]],T_Lexique[[Département]:[Sous traitant lot VIDEO]],5,FALSE),"")</f>
        <v/>
      </c>
      <c r="E12" s="2" t="str">
        <f>IFERROR(VLOOKUP(T_Repart[[#This Row],[Départements]],T_Lexique[[Département]:[Sous traitant lot VIDEO]],6,FALSE),"")</f>
        <v/>
      </c>
      <c r="F12" s="2" t="str">
        <f>IFERROR(VLOOKUP(T_Repart[[#This Row],[Départements]],T_Lexique[[Département]:[Sous traitant lot VIDEO]],7,FALSE),"")</f>
        <v/>
      </c>
      <c r="G12" s="2" t="str">
        <f>IFERROR(INDEX(T_Lexique[],MATCH(T_Repart[[#This Row],[Départements]],T_Lexique[Département],0),MATCH(G$1,T_Lexique[#Headers],0)),"")</f>
        <v/>
      </c>
      <c r="H12" s="23" t="str">
        <f>IFERROR(INDEX(T_Lexique[],MATCH(T_Repart[[#This Row],[Départements]],T_Lexique[Département],0),MATCH(H$1,T_Lexique[#Headers],0)),"")</f>
        <v/>
      </c>
    </row>
    <row r="13" spans="1:8" ht="15" x14ac:dyDescent="0.3">
      <c r="A13" s="1" t="s">
        <v>15</v>
      </c>
      <c r="B13" s="1" t="s">
        <v>27</v>
      </c>
      <c r="C13" s="2" t="str">
        <f>IFERROR(VLOOKUP(T_Repart[[#This Row],[Départements]],T_Lexique[[Département]:[Sous traitant lot VIDEO]],4,FALSE),"")</f>
        <v/>
      </c>
      <c r="D13" s="2" t="str">
        <f>IFERROR(VLOOKUP(T_Repart[[#This Row],[Départements]],T_Lexique[[Département]:[Sous traitant lot VIDEO]],5,FALSE),"")</f>
        <v/>
      </c>
      <c r="E13" s="2" t="str">
        <f>IFERROR(VLOOKUP(T_Repart[[#This Row],[Départements]],T_Lexique[[Département]:[Sous traitant lot VIDEO]],6,FALSE),"")</f>
        <v/>
      </c>
      <c r="F13" s="2" t="str">
        <f>IFERROR(VLOOKUP(T_Repart[[#This Row],[Départements]],T_Lexique[[Département]:[Sous traitant lot VIDEO]],7,FALSE),"")</f>
        <v/>
      </c>
      <c r="G13" s="2" t="str">
        <f>IFERROR(INDEX(T_Lexique[],MATCH(T_Repart[[#This Row],[Départements]],T_Lexique[Département],0),MATCH(G$1,T_Lexique[#Headers],0)),"")</f>
        <v/>
      </c>
      <c r="H13" s="23" t="str">
        <f>IFERROR(INDEX(T_Lexique[],MATCH(T_Repart[[#This Row],[Départements]],T_Lexique[Département],0),MATCH(H$1,T_Lexique[#Headers],0)),"")</f>
        <v/>
      </c>
    </row>
    <row r="14" spans="1:8" ht="15" x14ac:dyDescent="0.3">
      <c r="A14" s="1" t="s">
        <v>28</v>
      </c>
      <c r="B14" s="1" t="s">
        <v>29</v>
      </c>
      <c r="C14" s="2" t="str">
        <f>IFERROR(VLOOKUP(T_Repart[[#This Row],[Départements]],T_Lexique[[Département]:[Sous traitant lot VIDEO]],4,FALSE),"")</f>
        <v>A</v>
      </c>
      <c r="D14" s="2" t="str">
        <f>IFERROR(VLOOKUP(T_Repart[[#This Row],[Départements]],T_Lexique[[Département]:[Sous traitant lot VIDEO]],5,FALSE),"")</f>
        <v>H</v>
      </c>
      <c r="E14" s="2" t="str">
        <f>IFERROR(VLOOKUP(T_Repart[[#This Row],[Départements]],T_Lexique[[Département]:[Sous traitant lot VIDEO]],6,FALSE),"")</f>
        <v>R</v>
      </c>
      <c r="F14" s="2" t="str">
        <f>IFERROR(VLOOKUP(T_Repart[[#This Row],[Départements]],T_Lexique[[Département]:[Sous traitant lot VIDEO]],7,FALSE),"")</f>
        <v>C</v>
      </c>
      <c r="G14" s="2" t="str">
        <f>IFERROR(INDEX(T_Lexique[],MATCH(T_Repart[[#This Row],[Départements]],T_Lexique[Département],0),MATCH(G$1,T_Lexique[#Headers],0)),"")</f>
        <v>P</v>
      </c>
      <c r="H14" s="23" t="str">
        <f>IFERROR(INDEX(T_Lexique[],MATCH(T_Repart[[#This Row],[Départements]],T_Lexique[Département],0),MATCH(H$1,T_Lexique[#Headers],0)),"")</f>
        <v>P</v>
      </c>
    </row>
    <row r="15" spans="1:8" ht="15" x14ac:dyDescent="0.3">
      <c r="A15" s="1" t="s">
        <v>28</v>
      </c>
      <c r="B15" s="1" t="s">
        <v>30</v>
      </c>
      <c r="C15" s="2" t="str">
        <f>IFERROR(VLOOKUP(T_Repart[[#This Row],[Départements]],T_Lexique[[Département]:[Sous traitant lot VIDEO]],4,FALSE),"")</f>
        <v>D</v>
      </c>
      <c r="D15" s="2" t="str">
        <f>IFERROR(VLOOKUP(T_Repart[[#This Row],[Départements]],T_Lexique[[Département]:[Sous traitant lot VIDEO]],5,FALSE),"")</f>
        <v>R</v>
      </c>
      <c r="E15" s="2" t="str">
        <f>IFERROR(VLOOKUP(T_Repart[[#This Row],[Départements]],T_Lexique[[Département]:[Sous traitant lot VIDEO]],6,FALSE),"")</f>
        <v>Z</v>
      </c>
      <c r="F15" s="2" t="str">
        <f>IFERROR(VLOOKUP(T_Repart[[#This Row],[Départements]],T_Lexique[[Département]:[Sous traitant lot VIDEO]],7,FALSE),"")</f>
        <v>J</v>
      </c>
      <c r="G15" s="2" t="str">
        <f>IFERROR(INDEX(T_Lexique[],MATCH(T_Repart[[#This Row],[Départements]],T_Lexique[Département],0),MATCH(G$1,T_Lexique[#Headers],0)),"")</f>
        <v>H</v>
      </c>
      <c r="H15" s="23" t="str">
        <f>IFERROR(INDEX(T_Lexique[],MATCH(T_Repart[[#This Row],[Départements]],T_Lexique[Département],0),MATCH(H$1,T_Lexique[#Headers],0)),"")</f>
        <v>B</v>
      </c>
    </row>
    <row r="19" spans="3:8" x14ac:dyDescent="0.3">
      <c r="C19" s="24" t="s">
        <v>171</v>
      </c>
      <c r="D19" s="24"/>
      <c r="E19" s="24"/>
      <c r="F19" s="24"/>
      <c r="G19" s="25" t="s">
        <v>172</v>
      </c>
      <c r="H19" s="25"/>
    </row>
  </sheetData>
  <mergeCells count="2">
    <mergeCell ref="C19:F19"/>
    <mergeCell ref="G19:H19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K10" sqref="K10"/>
    </sheetView>
  </sheetViews>
  <sheetFormatPr baseColWidth="10" defaultRowHeight="14.4" x14ac:dyDescent="0.3"/>
  <cols>
    <col min="2" max="2" width="14" customWidth="1"/>
    <col min="4" max="4" width="18.44140625" customWidth="1"/>
    <col min="5" max="6" width="15" customWidth="1"/>
    <col min="7" max="7" width="26.21875" customWidth="1"/>
    <col min="8" max="8" width="24.77734375" customWidth="1"/>
    <col min="9" max="9" width="21.6640625" customWidth="1"/>
    <col min="10" max="10" width="22" customWidth="1"/>
  </cols>
  <sheetData>
    <row r="1" spans="1:10" x14ac:dyDescent="0.3">
      <c r="A1" s="8" t="s">
        <v>31</v>
      </c>
      <c r="B1" s="9" t="s">
        <v>32</v>
      </c>
      <c r="C1" s="9" t="s">
        <v>33</v>
      </c>
      <c r="D1" s="9" t="s">
        <v>34</v>
      </c>
      <c r="E1" s="10" t="s">
        <v>9</v>
      </c>
      <c r="F1" s="10" t="s">
        <v>10</v>
      </c>
      <c r="G1" s="10" t="s">
        <v>11</v>
      </c>
      <c r="H1" s="10" t="s">
        <v>12</v>
      </c>
      <c r="I1" s="10" t="s">
        <v>13</v>
      </c>
      <c r="J1" s="10" t="s">
        <v>14</v>
      </c>
    </row>
    <row r="2" spans="1:10" x14ac:dyDescent="0.3">
      <c r="A2" s="7" t="s">
        <v>35</v>
      </c>
      <c r="B2" s="3" t="s">
        <v>16</v>
      </c>
      <c r="C2" s="3" t="s">
        <v>36</v>
      </c>
      <c r="D2" s="3" t="s">
        <v>15</v>
      </c>
      <c r="E2" s="4" t="s">
        <v>37</v>
      </c>
      <c r="F2" s="4" t="s">
        <v>38</v>
      </c>
      <c r="G2" s="4" t="s">
        <v>39</v>
      </c>
      <c r="H2" s="4" t="s">
        <v>40</v>
      </c>
      <c r="I2" s="4" t="s">
        <v>41</v>
      </c>
      <c r="J2" s="4" t="s">
        <v>42</v>
      </c>
    </row>
    <row r="3" spans="1:10" x14ac:dyDescent="0.3">
      <c r="A3" s="7" t="s">
        <v>43</v>
      </c>
      <c r="B3" s="3" t="s">
        <v>44</v>
      </c>
      <c r="C3" s="3" t="s">
        <v>45</v>
      </c>
      <c r="D3" s="3" t="s">
        <v>46</v>
      </c>
      <c r="E3" s="4" t="s">
        <v>41</v>
      </c>
      <c r="F3" s="4" t="s">
        <v>47</v>
      </c>
      <c r="G3" s="4" t="s">
        <v>48</v>
      </c>
      <c r="H3" s="4" t="s">
        <v>49</v>
      </c>
      <c r="I3" s="4" t="s">
        <v>37</v>
      </c>
      <c r="J3" s="4" t="s">
        <v>47</v>
      </c>
    </row>
    <row r="4" spans="1:10" x14ac:dyDescent="0.3">
      <c r="A4" s="7" t="s">
        <v>50</v>
      </c>
      <c r="B4" s="3" t="s">
        <v>17</v>
      </c>
      <c r="C4" s="3" t="s">
        <v>51</v>
      </c>
      <c r="D4" s="3" t="s">
        <v>15</v>
      </c>
      <c r="E4" s="4" t="s">
        <v>52</v>
      </c>
      <c r="F4" s="4" t="s">
        <v>49</v>
      </c>
      <c r="G4" s="4" t="s">
        <v>41</v>
      </c>
      <c r="H4" s="4" t="s">
        <v>38</v>
      </c>
      <c r="I4" s="4" t="s">
        <v>37</v>
      </c>
      <c r="J4" s="4" t="s">
        <v>53</v>
      </c>
    </row>
    <row r="5" spans="1:10" x14ac:dyDescent="0.3">
      <c r="A5" s="7" t="s">
        <v>54</v>
      </c>
      <c r="B5" s="3" t="s">
        <v>55</v>
      </c>
      <c r="C5" s="3" t="s">
        <v>56</v>
      </c>
      <c r="D5" s="3" t="s">
        <v>57</v>
      </c>
      <c r="E5" s="4" t="s">
        <v>58</v>
      </c>
      <c r="F5" s="4" t="s">
        <v>48</v>
      </c>
      <c r="G5" s="4" t="s">
        <v>59</v>
      </c>
      <c r="H5" s="4" t="s">
        <v>47</v>
      </c>
      <c r="I5" s="4" t="s">
        <v>60</v>
      </c>
      <c r="J5" s="4" t="s">
        <v>61</v>
      </c>
    </row>
    <row r="6" spans="1:10" x14ac:dyDescent="0.3">
      <c r="A6" s="7" t="s">
        <v>62</v>
      </c>
      <c r="B6" s="3" t="s">
        <v>63</v>
      </c>
      <c r="C6" s="3" t="s">
        <v>64</v>
      </c>
      <c r="D6" s="3" t="s">
        <v>57</v>
      </c>
      <c r="E6" s="4" t="s">
        <v>65</v>
      </c>
      <c r="F6" s="4" t="s">
        <v>59</v>
      </c>
      <c r="G6" s="4" t="s">
        <v>41</v>
      </c>
      <c r="H6" s="4" t="s">
        <v>66</v>
      </c>
      <c r="I6" s="4" t="s">
        <v>66</v>
      </c>
      <c r="J6" s="4" t="s">
        <v>49</v>
      </c>
    </row>
    <row r="7" spans="1:10" x14ac:dyDescent="0.3">
      <c r="A7" s="7" t="s">
        <v>67</v>
      </c>
      <c r="B7" s="3" t="s">
        <v>68</v>
      </c>
      <c r="C7" s="3" t="s">
        <v>69</v>
      </c>
      <c r="D7" s="3" t="s">
        <v>57</v>
      </c>
      <c r="E7" s="4" t="s">
        <v>70</v>
      </c>
      <c r="F7" s="4" t="s">
        <v>71</v>
      </c>
      <c r="G7" s="4" t="s">
        <v>53</v>
      </c>
      <c r="H7" s="4" t="s">
        <v>66</v>
      </c>
      <c r="I7" s="4" t="s">
        <v>71</v>
      </c>
      <c r="J7" s="4" t="s">
        <v>58</v>
      </c>
    </row>
    <row r="8" spans="1:10" x14ac:dyDescent="0.3">
      <c r="A8" s="7" t="s">
        <v>72</v>
      </c>
      <c r="B8" s="3" t="s">
        <v>18</v>
      </c>
      <c r="C8" s="3" t="s">
        <v>73</v>
      </c>
      <c r="D8" s="3" t="s">
        <v>15</v>
      </c>
      <c r="E8" s="4" t="s">
        <v>37</v>
      </c>
      <c r="F8" s="4" t="s">
        <v>71</v>
      </c>
      <c r="G8" s="4" t="s">
        <v>42</v>
      </c>
      <c r="H8" s="4" t="s">
        <v>66</v>
      </c>
      <c r="I8" s="4" t="s">
        <v>66</v>
      </c>
      <c r="J8" s="4" t="s">
        <v>74</v>
      </c>
    </row>
    <row r="9" spans="1:10" x14ac:dyDescent="0.3">
      <c r="A9" s="7" t="s">
        <v>75</v>
      </c>
      <c r="B9" s="3" t="s">
        <v>76</v>
      </c>
      <c r="C9" s="3" t="s">
        <v>77</v>
      </c>
      <c r="D9" s="3" t="s">
        <v>78</v>
      </c>
      <c r="E9" s="4" t="s">
        <v>39</v>
      </c>
      <c r="F9" s="4" t="s">
        <v>61</v>
      </c>
      <c r="G9" s="4" t="s">
        <v>65</v>
      </c>
      <c r="H9" s="4" t="s">
        <v>60</v>
      </c>
      <c r="I9" s="4" t="s">
        <v>79</v>
      </c>
      <c r="J9" s="4" t="s">
        <v>71</v>
      </c>
    </row>
    <row r="10" spans="1:10" x14ac:dyDescent="0.3">
      <c r="A10" s="7" t="s">
        <v>80</v>
      </c>
      <c r="B10" s="3" t="s">
        <v>81</v>
      </c>
      <c r="C10" s="3" t="s">
        <v>82</v>
      </c>
      <c r="D10" s="3" t="s">
        <v>83</v>
      </c>
      <c r="E10" s="4" t="s">
        <v>37</v>
      </c>
      <c r="F10" s="4" t="s">
        <v>53</v>
      </c>
      <c r="G10" s="4" t="s">
        <v>48</v>
      </c>
      <c r="H10" s="4" t="s">
        <v>38</v>
      </c>
      <c r="I10" s="4" t="s">
        <v>41</v>
      </c>
      <c r="J10" s="4" t="s">
        <v>53</v>
      </c>
    </row>
    <row r="11" spans="1:10" x14ac:dyDescent="0.3">
      <c r="A11" s="7" t="s">
        <v>84</v>
      </c>
      <c r="B11" s="3" t="s">
        <v>85</v>
      </c>
      <c r="C11" s="3" t="s">
        <v>86</v>
      </c>
      <c r="D11" s="3" t="s">
        <v>78</v>
      </c>
      <c r="E11" s="4" t="s">
        <v>41</v>
      </c>
      <c r="F11" s="4" t="s">
        <v>70</v>
      </c>
      <c r="G11" s="4" t="s">
        <v>79</v>
      </c>
      <c r="H11" s="4" t="s">
        <v>66</v>
      </c>
      <c r="I11" s="4" t="s">
        <v>87</v>
      </c>
      <c r="J11" s="4" t="s">
        <v>41</v>
      </c>
    </row>
    <row r="12" spans="1:10" x14ac:dyDescent="0.3">
      <c r="A12" s="7" t="s">
        <v>88</v>
      </c>
      <c r="B12" s="3" t="s">
        <v>89</v>
      </c>
      <c r="C12" s="3" t="s">
        <v>90</v>
      </c>
      <c r="D12" s="3" t="s">
        <v>83</v>
      </c>
      <c r="E12" s="4" t="s">
        <v>91</v>
      </c>
      <c r="F12" s="4" t="s">
        <v>65</v>
      </c>
      <c r="G12" s="4" t="s">
        <v>59</v>
      </c>
      <c r="H12" s="4" t="s">
        <v>92</v>
      </c>
      <c r="I12" s="4" t="s">
        <v>93</v>
      </c>
      <c r="J12" s="4" t="s">
        <v>66</v>
      </c>
    </row>
    <row r="13" spans="1:10" x14ac:dyDescent="0.3">
      <c r="A13" s="7" t="s">
        <v>94</v>
      </c>
      <c r="B13" s="3" t="s">
        <v>95</v>
      </c>
      <c r="C13" s="3" t="s">
        <v>96</v>
      </c>
      <c r="D13" s="3" t="s">
        <v>83</v>
      </c>
      <c r="E13" s="4" t="s">
        <v>52</v>
      </c>
      <c r="F13" s="4" t="s">
        <v>39</v>
      </c>
      <c r="G13" s="4" t="s">
        <v>52</v>
      </c>
      <c r="H13" s="4" t="s">
        <v>93</v>
      </c>
      <c r="I13" s="4" t="s">
        <v>93</v>
      </c>
      <c r="J13" s="4" t="s">
        <v>92</v>
      </c>
    </row>
    <row r="14" spans="1:10" x14ac:dyDescent="0.3">
      <c r="A14" s="7" t="s">
        <v>97</v>
      </c>
      <c r="B14" s="3" t="s">
        <v>98</v>
      </c>
      <c r="C14" s="3" t="s">
        <v>99</v>
      </c>
      <c r="D14" s="3" t="s">
        <v>57</v>
      </c>
      <c r="E14" s="4" t="s">
        <v>40</v>
      </c>
      <c r="F14" s="4" t="s">
        <v>47</v>
      </c>
      <c r="G14" s="4" t="s">
        <v>60</v>
      </c>
      <c r="H14" s="4" t="s">
        <v>74</v>
      </c>
      <c r="I14" s="4" t="s">
        <v>38</v>
      </c>
      <c r="J14" s="4" t="s">
        <v>93</v>
      </c>
    </row>
    <row r="15" spans="1:10" x14ac:dyDescent="0.3">
      <c r="A15" s="7" t="s">
        <v>100</v>
      </c>
      <c r="B15" s="3" t="s">
        <v>101</v>
      </c>
      <c r="C15" s="3" t="s">
        <v>102</v>
      </c>
      <c r="D15" s="3" t="s">
        <v>103</v>
      </c>
      <c r="E15" s="4" t="s">
        <v>40</v>
      </c>
      <c r="F15" s="4" t="s">
        <v>104</v>
      </c>
      <c r="G15" s="4" t="s">
        <v>93</v>
      </c>
      <c r="H15" s="4" t="s">
        <v>47</v>
      </c>
      <c r="I15" s="4" t="s">
        <v>93</v>
      </c>
      <c r="J15" s="4" t="s">
        <v>71</v>
      </c>
    </row>
    <row r="16" spans="1:10" x14ac:dyDescent="0.3">
      <c r="A16" s="7" t="s">
        <v>105</v>
      </c>
      <c r="B16" s="3" t="s">
        <v>19</v>
      </c>
      <c r="C16" s="3" t="s">
        <v>106</v>
      </c>
      <c r="D16" s="3" t="s">
        <v>15</v>
      </c>
      <c r="E16" s="4" t="s">
        <v>39</v>
      </c>
      <c r="F16" s="4" t="s">
        <v>104</v>
      </c>
      <c r="G16" s="4" t="s">
        <v>74</v>
      </c>
      <c r="H16" s="4" t="s">
        <v>61</v>
      </c>
      <c r="I16" s="4" t="s">
        <v>70</v>
      </c>
      <c r="J16" s="4" t="s">
        <v>60</v>
      </c>
    </row>
    <row r="17" spans="1:10" x14ac:dyDescent="0.3">
      <c r="A17" s="7" t="s">
        <v>107</v>
      </c>
      <c r="B17" s="3" t="s">
        <v>108</v>
      </c>
      <c r="C17" s="3" t="s">
        <v>109</v>
      </c>
      <c r="D17" s="3" t="s">
        <v>110</v>
      </c>
      <c r="E17" s="4" t="s">
        <v>61</v>
      </c>
      <c r="F17" s="4" t="s">
        <v>65</v>
      </c>
      <c r="G17" s="4" t="s">
        <v>37</v>
      </c>
      <c r="H17" s="4" t="s">
        <v>71</v>
      </c>
      <c r="I17" s="4" t="s">
        <v>59</v>
      </c>
      <c r="J17" s="4" t="s">
        <v>40</v>
      </c>
    </row>
    <row r="18" spans="1:10" x14ac:dyDescent="0.3">
      <c r="A18" s="7" t="s">
        <v>111</v>
      </c>
      <c r="B18" s="3" t="s">
        <v>112</v>
      </c>
      <c r="C18" s="3" t="s">
        <v>113</v>
      </c>
      <c r="D18" s="3" t="s">
        <v>110</v>
      </c>
      <c r="E18" s="4" t="s">
        <v>42</v>
      </c>
      <c r="F18" s="4" t="s">
        <v>66</v>
      </c>
      <c r="G18" s="4" t="s">
        <v>104</v>
      </c>
      <c r="H18" s="4" t="s">
        <v>52</v>
      </c>
      <c r="I18" s="4" t="s">
        <v>53</v>
      </c>
      <c r="J18" s="4" t="s">
        <v>39</v>
      </c>
    </row>
    <row r="19" spans="1:10" x14ac:dyDescent="0.3">
      <c r="A19" s="7" t="s">
        <v>114</v>
      </c>
      <c r="B19" s="3" t="s">
        <v>115</v>
      </c>
      <c r="C19" s="3" t="s">
        <v>116</v>
      </c>
      <c r="D19" s="3" t="s">
        <v>117</v>
      </c>
      <c r="E19" s="4" t="s">
        <v>65</v>
      </c>
      <c r="F19" s="4" t="s">
        <v>49</v>
      </c>
      <c r="G19" s="4" t="s">
        <v>47</v>
      </c>
      <c r="H19" s="4" t="s">
        <v>87</v>
      </c>
      <c r="I19" s="4" t="s">
        <v>37</v>
      </c>
      <c r="J19" s="4" t="s">
        <v>93</v>
      </c>
    </row>
    <row r="20" spans="1:10" x14ac:dyDescent="0.3">
      <c r="A20" s="7" t="s">
        <v>118</v>
      </c>
      <c r="B20" s="3" t="s">
        <v>119</v>
      </c>
      <c r="C20" s="3" t="s">
        <v>120</v>
      </c>
      <c r="D20" s="3" t="s">
        <v>110</v>
      </c>
      <c r="E20" s="4" t="s">
        <v>39</v>
      </c>
      <c r="F20" s="4" t="s">
        <v>41</v>
      </c>
      <c r="G20" s="4" t="s">
        <v>104</v>
      </c>
      <c r="H20" s="4" t="s">
        <v>79</v>
      </c>
      <c r="I20" s="4" t="s">
        <v>92</v>
      </c>
      <c r="J20" s="4" t="s">
        <v>39</v>
      </c>
    </row>
    <row r="21" spans="1:10" x14ac:dyDescent="0.3">
      <c r="A21" s="7" t="s">
        <v>121</v>
      </c>
      <c r="B21" s="3" t="s">
        <v>122</v>
      </c>
      <c r="C21" s="3" t="s">
        <v>123</v>
      </c>
      <c r="D21" s="3" t="s">
        <v>124</v>
      </c>
      <c r="E21" s="4" t="s">
        <v>40</v>
      </c>
      <c r="F21" s="4" t="s">
        <v>92</v>
      </c>
      <c r="G21" s="4" t="s">
        <v>87</v>
      </c>
      <c r="H21" s="4" t="s">
        <v>92</v>
      </c>
      <c r="I21" s="4" t="s">
        <v>53</v>
      </c>
      <c r="J21" s="4" t="s">
        <v>104</v>
      </c>
    </row>
    <row r="22" spans="1:10" x14ac:dyDescent="0.3">
      <c r="A22" s="7" t="s">
        <v>125</v>
      </c>
      <c r="B22" s="3" t="s">
        <v>126</v>
      </c>
      <c r="C22" s="3" t="s">
        <v>127</v>
      </c>
      <c r="D22" s="3" t="s">
        <v>124</v>
      </c>
      <c r="E22" s="4" t="s">
        <v>91</v>
      </c>
      <c r="F22" s="4" t="s">
        <v>52</v>
      </c>
      <c r="G22" s="4" t="s">
        <v>47</v>
      </c>
      <c r="H22" s="4" t="s">
        <v>49</v>
      </c>
      <c r="I22" s="4" t="s">
        <v>40</v>
      </c>
      <c r="J22" s="4" t="s">
        <v>104</v>
      </c>
    </row>
    <row r="23" spans="1:10" x14ac:dyDescent="0.3">
      <c r="A23" s="7" t="s">
        <v>128</v>
      </c>
      <c r="B23" s="3" t="s">
        <v>29</v>
      </c>
      <c r="C23" s="3" t="s">
        <v>129</v>
      </c>
      <c r="D23" s="3" t="s">
        <v>28</v>
      </c>
      <c r="E23" s="4" t="s">
        <v>92</v>
      </c>
      <c r="F23" s="4" t="s">
        <v>41</v>
      </c>
      <c r="G23" s="4" t="s">
        <v>40</v>
      </c>
      <c r="H23" s="4" t="s">
        <v>65</v>
      </c>
      <c r="I23" s="4" t="s">
        <v>60</v>
      </c>
      <c r="J23" s="4" t="s">
        <v>60</v>
      </c>
    </row>
    <row r="24" spans="1:10" x14ac:dyDescent="0.3">
      <c r="A24" s="7" t="s">
        <v>130</v>
      </c>
      <c r="B24" s="3" t="s">
        <v>131</v>
      </c>
      <c r="C24" s="3" t="s">
        <v>132</v>
      </c>
      <c r="D24" s="3" t="s">
        <v>133</v>
      </c>
      <c r="E24" s="4" t="s">
        <v>66</v>
      </c>
      <c r="F24" s="4" t="s">
        <v>37</v>
      </c>
      <c r="G24" s="4" t="s">
        <v>104</v>
      </c>
      <c r="H24" s="4" t="s">
        <v>91</v>
      </c>
      <c r="I24" s="4" t="s">
        <v>42</v>
      </c>
      <c r="J24" s="4" t="s">
        <v>70</v>
      </c>
    </row>
    <row r="25" spans="1:10" x14ac:dyDescent="0.3">
      <c r="A25" s="7" t="s">
        <v>134</v>
      </c>
      <c r="B25" s="3" t="s">
        <v>135</v>
      </c>
      <c r="C25" s="3" t="s">
        <v>136</v>
      </c>
      <c r="D25" s="3" t="s">
        <v>110</v>
      </c>
      <c r="E25" s="4" t="s">
        <v>58</v>
      </c>
      <c r="F25" s="4" t="s">
        <v>47</v>
      </c>
      <c r="G25" s="4" t="s">
        <v>93</v>
      </c>
      <c r="H25" s="4" t="s">
        <v>42</v>
      </c>
      <c r="I25" s="4" t="s">
        <v>87</v>
      </c>
      <c r="J25" s="4" t="s">
        <v>60</v>
      </c>
    </row>
    <row r="26" spans="1:10" x14ac:dyDescent="0.3">
      <c r="A26" s="7" t="s">
        <v>137</v>
      </c>
      <c r="B26" s="3" t="s">
        <v>138</v>
      </c>
      <c r="C26" s="3" t="s">
        <v>139</v>
      </c>
      <c r="D26" s="3" t="s">
        <v>110</v>
      </c>
      <c r="E26" s="4" t="s">
        <v>87</v>
      </c>
      <c r="F26" s="4" t="s">
        <v>53</v>
      </c>
      <c r="G26" s="4" t="s">
        <v>47</v>
      </c>
      <c r="H26" s="4" t="s">
        <v>40</v>
      </c>
      <c r="I26" s="4" t="s">
        <v>104</v>
      </c>
      <c r="J26" s="4" t="s">
        <v>58</v>
      </c>
    </row>
    <row r="27" spans="1:10" x14ac:dyDescent="0.3">
      <c r="A27" s="7" t="s">
        <v>140</v>
      </c>
      <c r="B27" s="3" t="s">
        <v>30</v>
      </c>
      <c r="C27" s="3" t="s">
        <v>141</v>
      </c>
      <c r="D27" s="3" t="s">
        <v>28</v>
      </c>
      <c r="E27" s="4" t="s">
        <v>53</v>
      </c>
      <c r="F27" s="4" t="s">
        <v>40</v>
      </c>
      <c r="G27" s="4" t="s">
        <v>93</v>
      </c>
      <c r="H27" s="4" t="s">
        <v>61</v>
      </c>
      <c r="I27" s="4" t="s">
        <v>41</v>
      </c>
      <c r="J27" s="4" t="s">
        <v>71</v>
      </c>
    </row>
    <row r="28" spans="1:10" x14ac:dyDescent="0.3">
      <c r="A28" s="7" t="s">
        <v>142</v>
      </c>
      <c r="B28" s="3" t="s">
        <v>20</v>
      </c>
      <c r="C28" s="3" t="s">
        <v>143</v>
      </c>
      <c r="D28" s="3" t="s">
        <v>15</v>
      </c>
      <c r="E28" s="4" t="s">
        <v>66</v>
      </c>
      <c r="F28" s="4" t="s">
        <v>91</v>
      </c>
      <c r="G28" s="4" t="s">
        <v>104</v>
      </c>
      <c r="H28" s="4" t="s">
        <v>37</v>
      </c>
      <c r="I28" s="4" t="s">
        <v>104</v>
      </c>
      <c r="J28" s="4" t="s">
        <v>47</v>
      </c>
    </row>
    <row r="29" spans="1:10" x14ac:dyDescent="0.3">
      <c r="A29" s="7" t="s">
        <v>144</v>
      </c>
      <c r="B29" s="3" t="s">
        <v>145</v>
      </c>
      <c r="C29" s="3" t="s">
        <v>146</v>
      </c>
      <c r="D29" s="3" t="s">
        <v>103</v>
      </c>
      <c r="E29" s="4" t="s">
        <v>60</v>
      </c>
      <c r="F29" s="4" t="s">
        <v>74</v>
      </c>
      <c r="G29" s="4" t="s">
        <v>42</v>
      </c>
      <c r="H29" s="4" t="s">
        <v>104</v>
      </c>
      <c r="I29" s="4" t="s">
        <v>53</v>
      </c>
      <c r="J29" s="4" t="s">
        <v>70</v>
      </c>
    </row>
    <row r="30" spans="1:10" x14ac:dyDescent="0.3">
      <c r="A30" s="7" t="s">
        <v>147</v>
      </c>
      <c r="B30" s="3" t="s">
        <v>148</v>
      </c>
      <c r="C30" s="3" t="s">
        <v>149</v>
      </c>
      <c r="D30" s="3" t="s">
        <v>117</v>
      </c>
      <c r="E30" s="4" t="s">
        <v>40</v>
      </c>
      <c r="F30" s="4" t="s">
        <v>41</v>
      </c>
      <c r="G30" s="4" t="s">
        <v>61</v>
      </c>
      <c r="H30" s="4" t="s">
        <v>49</v>
      </c>
      <c r="I30" s="4" t="s">
        <v>40</v>
      </c>
      <c r="J30" s="4" t="s">
        <v>37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16" sqref="A16"/>
    </sheetView>
  </sheetViews>
  <sheetFormatPr baseColWidth="10" defaultRowHeight="14.4" x14ac:dyDescent="0.3"/>
  <cols>
    <col min="1" max="1" width="24.88671875" bestFit="1" customWidth="1"/>
    <col min="2" max="2" width="14.77734375" customWidth="1"/>
    <col min="3" max="3" width="19.77734375" customWidth="1"/>
    <col min="4" max="4" width="15" customWidth="1"/>
  </cols>
  <sheetData>
    <row r="1" spans="1:4" x14ac:dyDescent="0.3">
      <c r="A1" s="14" t="s">
        <v>150</v>
      </c>
      <c r="B1" s="14" t="s">
        <v>3</v>
      </c>
      <c r="C1" s="14" t="s">
        <v>151</v>
      </c>
      <c r="D1" s="15" t="s">
        <v>152</v>
      </c>
    </row>
    <row r="2" spans="1:4" x14ac:dyDescent="0.3">
      <c r="A2" s="5" t="s">
        <v>153</v>
      </c>
      <c r="B2" s="5" t="s">
        <v>16</v>
      </c>
      <c r="C2" s="6" t="s">
        <v>35</v>
      </c>
      <c r="D2" s="13" t="s">
        <v>154</v>
      </c>
    </row>
    <row r="3" spans="1:4" x14ac:dyDescent="0.3">
      <c r="A3" s="5" t="s">
        <v>155</v>
      </c>
      <c r="B3" s="5" t="s">
        <v>16</v>
      </c>
      <c r="C3" s="6" t="s">
        <v>35</v>
      </c>
      <c r="D3" s="13" t="s">
        <v>156</v>
      </c>
    </row>
    <row r="4" spans="1:4" x14ac:dyDescent="0.3">
      <c r="A4" s="5" t="s">
        <v>157</v>
      </c>
      <c r="B4" s="5" t="s">
        <v>16</v>
      </c>
      <c r="C4" s="6" t="s">
        <v>35</v>
      </c>
      <c r="D4" s="13" t="s">
        <v>158</v>
      </c>
    </row>
    <row r="5" spans="1:4" x14ac:dyDescent="0.3">
      <c r="A5" s="5" t="s">
        <v>159</v>
      </c>
      <c r="B5" s="5" t="s">
        <v>16</v>
      </c>
      <c r="C5" s="6" t="s">
        <v>35</v>
      </c>
      <c r="D5" s="13" t="s">
        <v>160</v>
      </c>
    </row>
    <row r="6" spans="1:4" x14ac:dyDescent="0.3">
      <c r="A6" s="5" t="s">
        <v>161</v>
      </c>
      <c r="B6" s="5" t="s">
        <v>16</v>
      </c>
      <c r="C6" s="6" t="s">
        <v>35</v>
      </c>
      <c r="D6" s="13" t="s">
        <v>162</v>
      </c>
    </row>
    <row r="7" spans="1:4" x14ac:dyDescent="0.3">
      <c r="A7" s="5" t="s">
        <v>163</v>
      </c>
      <c r="B7" s="5" t="s">
        <v>16</v>
      </c>
      <c r="C7" s="6" t="s">
        <v>35</v>
      </c>
      <c r="D7" s="13" t="s">
        <v>164</v>
      </c>
    </row>
    <row r="8" spans="1:4" x14ac:dyDescent="0.3">
      <c r="A8" s="5" t="s">
        <v>165</v>
      </c>
      <c r="B8" s="5" t="s">
        <v>16</v>
      </c>
      <c r="C8" s="6" t="s">
        <v>35</v>
      </c>
      <c r="D8" s="13" t="s">
        <v>164</v>
      </c>
    </row>
    <row r="9" spans="1:4" x14ac:dyDescent="0.3">
      <c r="A9" s="5" t="s">
        <v>166</v>
      </c>
      <c r="B9" s="5" t="s">
        <v>16</v>
      </c>
      <c r="C9" s="6" t="s">
        <v>35</v>
      </c>
      <c r="D9" s="13" t="s">
        <v>162</v>
      </c>
    </row>
    <row r="10" spans="1:4" x14ac:dyDescent="0.3">
      <c r="A10" s="5" t="s">
        <v>167</v>
      </c>
      <c r="B10" s="5" t="s">
        <v>16</v>
      </c>
      <c r="C10" s="6" t="s">
        <v>35</v>
      </c>
      <c r="D10" s="13" t="s">
        <v>168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Principale</vt:lpstr>
      <vt:lpstr>Répartition par sous traitant</vt:lpstr>
      <vt:lpstr>Lexique</vt:lpstr>
      <vt:lpstr>CP 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 Severine</dc:creator>
  <cp:lastModifiedBy>AFEH56</cp:lastModifiedBy>
  <dcterms:created xsi:type="dcterms:W3CDTF">2024-11-20T10:21:09Z</dcterms:created>
  <dcterms:modified xsi:type="dcterms:W3CDTF">2024-11-21T14:57:22Z</dcterms:modified>
</cp:coreProperties>
</file>