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3515" yWindow="-16680" windowWidth="19440" windowHeight="15600"/>
  </bookViews>
  <sheets>
    <sheet name="Feuil1" sheetId="1" r:id="rId1"/>
  </sheets>
  <definedNames>
    <definedName name="Nom_org">Tableau3[Nom organisation]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I4" i="1" l="1"/>
  <c r="G4" i="1"/>
  <c r="F4" i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G13" i="1" l="1"/>
  <c r="G11" i="1"/>
  <c r="G9" i="1"/>
  <c r="G7" i="1"/>
  <c r="G5" i="1"/>
  <c r="I12" i="1"/>
  <c r="I10" i="1"/>
  <c r="I8" i="1"/>
  <c r="I6" i="1"/>
  <c r="G12" i="1"/>
  <c r="G10" i="1"/>
  <c r="G8" i="1"/>
  <c r="G6" i="1"/>
  <c r="I13" i="1"/>
  <c r="I11" i="1"/>
  <c r="I9" i="1"/>
  <c r="I7" i="1"/>
  <c r="I5" i="1"/>
  <c r="U13" i="1"/>
  <c r="U12" i="1"/>
  <c r="U11" i="1"/>
  <c r="U10" i="1"/>
  <c r="U9" i="1"/>
  <c r="U8" i="1"/>
  <c r="U7" i="1"/>
  <c r="U6" i="1"/>
  <c r="U5" i="1"/>
</calcChain>
</file>

<file path=xl/sharedStrings.xml><?xml version="1.0" encoding="utf-8"?>
<sst xmlns="http://schemas.openxmlformats.org/spreadsheetml/2006/main" count="42" uniqueCount="24">
  <si>
    <t>Budget prévisionnel BRANCHES (source contractuelle)</t>
  </si>
  <si>
    <t>Facturation réelle BRANCHES (source comptable)</t>
  </si>
  <si>
    <t>Pointage ok</t>
  </si>
  <si>
    <t>Nom organisation</t>
  </si>
  <si>
    <t>Année</t>
  </si>
  <si>
    <t>N° de Contrat</t>
  </si>
  <si>
    <t>Budget prévu</t>
  </si>
  <si>
    <t>OK</t>
  </si>
  <si>
    <t xml:space="preserve">N° de facture </t>
  </si>
  <si>
    <t>Montant dépensé</t>
  </si>
  <si>
    <t>Solde dépense</t>
  </si>
  <si>
    <t>Taux de consommation %</t>
  </si>
  <si>
    <t>Observations/Commentaires</t>
  </si>
  <si>
    <t>pauline</t>
  </si>
  <si>
    <t>emilie</t>
  </si>
  <si>
    <t>adriana</t>
  </si>
  <si>
    <t>lou</t>
  </si>
  <si>
    <t>sandrine</t>
  </si>
  <si>
    <t>alain</t>
  </si>
  <si>
    <t>Total dépense</t>
  </si>
  <si>
    <t>Solde</t>
  </si>
  <si>
    <t>POINTAGE</t>
  </si>
  <si>
    <t>Taux de Conso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</si>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</sst>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2" borderId="0" xfId="0" applyFill="1" applyAlignment="1">
      <alignment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44" fontId="2" fillId="2" borderId="6" xfId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4" fontId="2" fillId="2" borderId="6" xfId="0" applyNumberFormat="1" applyFont="1" applyFill="1" applyBorder="1" applyAlignment="1">
      <alignment horizontal="center" vertical="center" wrapText="1"/>
    </xf>
    <xf numFmtId="9" fontId="2" fillId="2" borderId="7" xfId="2" applyFont="1" applyFill="1" applyBorder="1" applyAlignment="1">
      <alignment horizontal="center" vertical="center" wrapText="1"/>
    </xf>
    <xf numFmtId="0" fontId="0" fillId="2" borderId="4" xfId="0" applyFill="1" applyBorder="1" applyAlignment="1">
      <alignment vertical="center" wrapText="1"/>
    </xf>
    <xf numFmtId="44" fontId="0" fillId="2" borderId="4" xfId="1" applyFont="1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44" fontId="0" fillId="2" borderId="1" xfId="1" applyFont="1" applyFill="1" applyBorder="1" applyAlignment="1">
      <alignment vertical="center" wrapText="1"/>
    </xf>
    <xf numFmtId="0" fontId="0" fillId="2" borderId="1" xfId="0" applyFill="1" applyBorder="1" applyAlignment="1">
      <alignment vertical="center" wrapText="1"/>
    </xf>
    <xf numFmtId="9" fontId="0" fillId="2" borderId="2" xfId="2" applyFont="1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0" fillId="2" borderId="8" xfId="0" applyFill="1" applyBorder="1" applyAlignment="1">
      <alignment vertical="center" wrapText="1"/>
    </xf>
    <xf numFmtId="0" fontId="0" fillId="2" borderId="9" xfId="0" applyFill="1" applyBorder="1" applyAlignment="1">
      <alignment vertical="center" wrapText="1"/>
    </xf>
    <xf numFmtId="44" fontId="0" fillId="2" borderId="9" xfId="1" applyFont="1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9" fontId="0" fillId="2" borderId="10" xfId="2" applyFont="1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44" fontId="0" fillId="2" borderId="0" xfId="1" applyFont="1" applyFill="1" applyAlignment="1">
      <alignment vertical="center" wrapText="1"/>
    </xf>
    <xf numFmtId="9" fontId="0" fillId="2" borderId="0" xfId="2" applyFont="1" applyFill="1" applyAlignment="1">
      <alignment vertical="center" wrapText="1"/>
    </xf>
    <xf numFmtId="44" fontId="2" fillId="3" borderId="7" xfId="1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44" fontId="0" fillId="3" borderId="3" xfId="1" applyFont="1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44" fontId="0" fillId="3" borderId="2" xfId="1" applyFont="1" applyFill="1" applyBorder="1" applyAlignment="1">
      <alignment vertical="center" wrapText="1"/>
    </xf>
    <xf numFmtId="44" fontId="0" fillId="3" borderId="10" xfId="1" applyFont="1" applyFill="1" applyBorder="1" applyAlignment="1">
      <alignment vertical="center" wrapText="1"/>
    </xf>
    <xf numFmtId="9" fontId="0" fillId="3" borderId="3" xfId="2" applyNumberFormat="1" applyFont="1" applyFill="1" applyBorder="1" applyAlignment="1">
      <alignment vertical="center" wrapText="1"/>
    </xf>
    <xf numFmtId="9" fontId="0" fillId="3" borderId="2" xfId="1" applyNumberFormat="1" applyFont="1" applyFill="1" applyBorder="1" applyAlignment="1">
      <alignment vertical="center" wrapText="1"/>
    </xf>
    <xf numFmtId="9" fontId="0" fillId="3" borderId="10" xfId="1" applyNumberFormat="1" applyFont="1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36"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0"/>
          <bgColor indexed="64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3" formatCode="0%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22/11/relationships/FeaturePropertyBag" Target="featurePropertyBag/featurePropertyBag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133350</xdr:colOff>
      <xdr:row>0</xdr:row>
      <xdr:rowOff>47625</xdr:rowOff>
    </xdr:from>
    <xdr:to>
      <xdr:col>13</xdr:col>
      <xdr:colOff>666750</xdr:colOff>
      <xdr:row>1</xdr:row>
      <xdr:rowOff>19050</xdr:rowOff>
    </xdr:to>
    <xdr:sp macro="[0]!test" textlink="">
      <xdr:nvSpPr>
        <xdr:cNvPr id="2" name="Organigramme : Alternative 1"/>
        <xdr:cNvSpPr/>
      </xdr:nvSpPr>
      <xdr:spPr>
        <a:xfrm>
          <a:off x="10001250" y="47625"/>
          <a:ext cx="1333500" cy="523875"/>
        </a:xfrm>
        <a:prstGeom prst="flowChartAlternateProcess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 </a:t>
          </a:r>
        </a:p>
        <a:p>
          <a:pPr algn="ctr"/>
          <a:r>
            <a:rPr lang="fr-FR" sz="1100"/>
            <a:t>Saisie factures</a:t>
          </a:r>
        </a:p>
      </xdr:txBody>
    </xdr:sp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id="4" name="Tableau3" displayName="Tableau3" ref="A3:I13" totalsRowShown="0" headerRowDxfId="35" headerRowBorderDxfId="34" tableBorderDxfId="33" totalsRowBorderDxfId="32">
  <tableColumns count="9">
    <tableColumn id="1" name="Nom organisation" dataDxfId="31"/>
    <tableColumn id="2" name="Année" dataDxfId="30"/>
    <tableColumn id="3" name="N° de Contrat" dataDxfId="29"/>
    <tableColumn id="4" name="Budget prévu" dataDxfId="28" dataCellStyle="Monétaire"/>
    <tableColumn id="6" name="Total dépense" dataDxfId="27" dataCellStyle="Monétaire">
      <calculatedColumnFormula>SUMIFS(Tableau4[Montant dépensé],Tableau4[Nom organisation],Tableau3[[#This Row],[Nom organisation]],Tableau4[Année],Tableau3[[#This Row],[Année]],Tableau4[N° de Contrat],Tableau3[[#This Row],[N° de Contrat]])</calculatedColumnFormula>
    </tableColumn>
    <tableColumn id="7" name="Solde" dataDxfId="26" dataCellStyle="Monétaire">
      <calculatedColumnFormula>Tableau3[[#This Row],[Budget prévu]]-Tableau3[[#This Row],[Total dépense]]</calculatedColumnFormula>
    </tableColumn>
    <tableColumn id="8" name="Taux de Conso" dataDxfId="25" dataCellStyle="Monétaire">
      <calculatedColumnFormula>IFERROR(Tableau3[[#This Row],[Budget prévu]]/Tableau3[[#This Row],[Total dépense]],"")</calculatedColumnFormula>
    </tableColumn>
    <tableColumn id="9" name="Commentaires" dataDxfId="24" dataCellStyle="Monétaire"/>
    <tableColumn id="5" name="OK" dataDxfId="23">
      <calculatedColumnFormula>IF(Tableau3[[#This Row],[Budget prévu]]=Tableau3[[#This Row],[Total dépense]],"OK","NOK")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4" displayName="Tableau4" ref="K3:P13" totalsRowShown="0" headerRowDxfId="22" dataDxfId="20" headerRowBorderDxfId="21" tableBorderDxfId="19" totalsRowBorderDxfId="18">
  <autoFilter ref="K3:P13"/>
  <tableColumns count="6">
    <tableColumn id="1" name="Nom organisation" dataDxfId="17"/>
    <tableColumn id="2" name="Année" dataDxfId="16"/>
    <tableColumn id="3" name="N° de Contrat" dataDxfId="15"/>
    <tableColumn id="4" name="N° de facture " dataDxfId="14"/>
    <tableColumn id="5" name="Montant dépensé" dataDxfId="13" dataCellStyle="Monétaire"/>
    <tableColumn id="6" name="OK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5" displayName="Tableau5" ref="R3:X13" totalsRowShown="0" headerRowDxfId="11" dataDxfId="9" headerRowBorderDxfId="10" tableBorderDxfId="8" totalsRowBorderDxfId="7">
  <autoFilter ref="R3:X13"/>
  <tableColumns count="7">
    <tableColumn id="1" name="Nom organisation" dataDxfId="6"/>
    <tableColumn id="2" name="Année" dataDxfId="5"/>
    <tableColumn id="3" name="N° de Contrat" dataDxfId="4"/>
    <tableColumn id="7" name="Budget prévu" dataDxfId="3"/>
    <tableColumn id="4" name="Solde dépense" dataDxfId="2" dataCellStyle="Monétaire"/>
    <tableColumn id="6" name="Taux de consommation %" dataDxfId="1" dataCellStyle="Pourcentage"/>
    <tableColumn id="5" name="Observations/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X15"/>
  <sheetViews>
    <sheetView tabSelected="1" workbookViewId="0">
      <selection activeCell="N19" sqref="N19"/>
    </sheetView>
  </sheetViews>
  <sheetFormatPr baseColWidth="10" defaultColWidth="10.875" defaultRowHeight="44.1" customHeight="1"/>
  <cols>
    <col min="1" max="1" width="17.625" style="1" customWidth="1"/>
    <col min="2" max="2" width="8" style="1" customWidth="1"/>
    <col min="3" max="3" width="10.875" style="1" customWidth="1"/>
    <col min="4" max="7" width="10.75" style="22" customWidth="1"/>
    <col min="8" max="8" width="13.75" style="22" customWidth="1"/>
    <col min="9" max="9" width="5.625" style="1" customWidth="1"/>
    <col min="10" max="10" width="5.375" style="1" customWidth="1"/>
    <col min="11" max="11" width="17.625" style="1" customWidth="1"/>
    <col min="12" max="12" width="7.625" style="1" customWidth="1"/>
    <col min="13" max="13" width="10.5" style="1" customWidth="1"/>
    <col min="14" max="14" width="13.75" style="1" customWidth="1"/>
    <col min="15" max="15" width="12.25" style="22" customWidth="1"/>
    <col min="16" max="16" width="5.625" style="1" customWidth="1"/>
    <col min="17" max="17" width="3.625" style="1" customWidth="1"/>
    <col min="18" max="18" width="17.625" style="1" customWidth="1"/>
    <col min="19" max="19" width="12.625" style="1" customWidth="1"/>
    <col min="20" max="21" width="15.625" style="1" customWidth="1"/>
    <col min="22" max="22" width="15.625" style="22" customWidth="1"/>
    <col min="23" max="23" width="15.625" style="23" customWidth="1"/>
    <col min="24" max="24" width="30.625" style="1" customWidth="1"/>
    <col min="25" max="16384" width="10.875" style="1"/>
  </cols>
  <sheetData>
    <row r="2" spans="1:24" ht="14.25" customHeight="1">
      <c r="A2" s="34" t="s">
        <v>0</v>
      </c>
      <c r="B2" s="35"/>
      <c r="C2" s="35"/>
      <c r="D2" s="35"/>
      <c r="E2" s="37" t="s">
        <v>21</v>
      </c>
      <c r="F2" s="38"/>
      <c r="G2" s="38"/>
      <c r="H2" s="38"/>
      <c r="I2" s="39"/>
      <c r="K2" s="33" t="s">
        <v>1</v>
      </c>
      <c r="L2" s="33"/>
      <c r="M2" s="33"/>
      <c r="N2" s="33"/>
      <c r="O2" s="33"/>
      <c r="P2" s="33"/>
      <c r="R2" s="34" t="s">
        <v>2</v>
      </c>
      <c r="S2" s="35"/>
      <c r="T2" s="35"/>
      <c r="U2" s="35"/>
      <c r="V2" s="35"/>
      <c r="W2" s="35"/>
      <c r="X2" s="36"/>
    </row>
    <row r="3" spans="1:24" s="6" customFormat="1" ht="28.5">
      <c r="A3" s="2" t="s">
        <v>3</v>
      </c>
      <c r="B3" s="3" t="s">
        <v>4</v>
      </c>
      <c r="C3" s="3" t="s">
        <v>5</v>
      </c>
      <c r="D3" s="4" t="s">
        <v>6</v>
      </c>
      <c r="E3" s="24" t="s">
        <v>19</v>
      </c>
      <c r="F3" s="24" t="s">
        <v>20</v>
      </c>
      <c r="G3" s="24" t="s">
        <v>22</v>
      </c>
      <c r="H3" s="24" t="s">
        <v>23</v>
      </c>
      <c r="I3" s="25" t="s">
        <v>7</v>
      </c>
      <c r="K3" s="2" t="s">
        <v>3</v>
      </c>
      <c r="L3" s="3" t="s">
        <v>4</v>
      </c>
      <c r="M3" s="3" t="s">
        <v>5</v>
      </c>
      <c r="N3" s="7" t="s">
        <v>8</v>
      </c>
      <c r="O3" s="4" t="s">
        <v>9</v>
      </c>
      <c r="P3" s="5" t="s">
        <v>7</v>
      </c>
      <c r="R3" s="2" t="s">
        <v>3</v>
      </c>
      <c r="S3" s="3" t="s">
        <v>4</v>
      </c>
      <c r="T3" s="3" t="s">
        <v>5</v>
      </c>
      <c r="U3" s="3" t="s">
        <v>6</v>
      </c>
      <c r="V3" s="4" t="s">
        <v>10</v>
      </c>
      <c r="W3" s="8" t="s">
        <v>11</v>
      </c>
      <c r="X3" s="5" t="s">
        <v>12</v>
      </c>
    </row>
    <row r="4" spans="1:24" ht="14.25">
      <c r="A4" s="9" t="s">
        <v>13</v>
      </c>
      <c r="B4" s="9">
        <v>2020</v>
      </c>
      <c r="C4" s="9">
        <v>1992</v>
      </c>
      <c r="D4" s="10">
        <v>10</v>
      </c>
      <c r="E4" s="28">
        <f>SUMIFS(Tableau4[Montant dépensé],Tableau4[Nom organisation],Tableau3[[#This Row],[Nom organisation]],Tableau4[Année],Tableau3[[#This Row],[Année]],Tableau4[N° de Contrat],Tableau3[[#This Row],[N° de Contrat]])</f>
        <v>10</v>
      </c>
      <c r="F4" s="26">
        <f>Tableau3[[#This Row],[Budget prévu]]-Tableau3[[#This Row],[Total dépense]]</f>
        <v>0</v>
      </c>
      <c r="G4" s="30">
        <f>IFERROR(Tableau3[[#This Row],[Budget prévu]]/Tableau3[[#This Row],[Total dépense]],"")</f>
        <v>1</v>
      </c>
      <c r="H4" s="26"/>
      <c r="I4" s="27" t="str">
        <f>IF(Tableau3[[#This Row],[Budget prévu]]=Tableau3[[#This Row],[Total dépense]],"OK","NOK")</f>
        <v>OK</v>
      </c>
      <c r="K4" s="9" t="s">
        <v>13</v>
      </c>
      <c r="L4" s="9">
        <v>2020</v>
      </c>
      <c r="M4" s="9">
        <v>1992</v>
      </c>
      <c r="N4" s="9">
        <v>1596325</v>
      </c>
      <c r="O4" s="12">
        <v>5</v>
      </c>
      <c r="P4" s="11" t="b">
        <v>0</v>
      </c>
      <c r="R4" s="9"/>
      <c r="S4" s="13"/>
      <c r="T4" s="13"/>
      <c r="U4" s="13"/>
      <c r="V4" s="12"/>
      <c r="W4" s="14"/>
      <c r="X4" s="15"/>
    </row>
    <row r="5" spans="1:24" ht="14.25">
      <c r="A5" s="9" t="s">
        <v>14</v>
      </c>
      <c r="B5" s="13">
        <v>2021</v>
      </c>
      <c r="C5" s="13">
        <v>1999</v>
      </c>
      <c r="D5" s="12">
        <v>100</v>
      </c>
      <c r="E5" s="28">
        <f>SUMIFS(Tableau4[Montant dépensé],Tableau4[Nom organisation],Tableau3[[#This Row],[Nom organisation]],Tableau4[Année],Tableau3[[#This Row],[Année]],Tableau4[N° de Contrat],Tableau3[[#This Row],[N° de Contrat]])</f>
        <v>100</v>
      </c>
      <c r="F5" s="28">
        <f>Tableau3[[#This Row],[Budget prévu]]-Tableau3[[#This Row],[Total dépense]]</f>
        <v>0</v>
      </c>
      <c r="G5" s="31">
        <f>IFERROR(Tableau3[[#This Row],[Budget prévu]]/Tableau3[[#This Row],[Total dépense]],"")</f>
        <v>1</v>
      </c>
      <c r="H5" s="28"/>
      <c r="I5" s="27" t="str">
        <f>IF(Tableau3[[#This Row],[Budget prévu]]=Tableau3[[#This Row],[Total dépense]],"OK","NOK")</f>
        <v>OK</v>
      </c>
      <c r="K5" s="9" t="s">
        <v>13</v>
      </c>
      <c r="L5" s="9">
        <v>2020</v>
      </c>
      <c r="M5" s="9">
        <v>1992</v>
      </c>
      <c r="N5" s="9">
        <v>15478452</v>
      </c>
      <c r="O5" s="12">
        <v>5</v>
      </c>
      <c r="P5" s="11" t="b">
        <v>0</v>
      </c>
      <c r="R5" s="9"/>
      <c r="S5" s="13"/>
      <c r="T5" s="13"/>
      <c r="U5" s="13" t="str">
        <f>IF(Tableau5[[#This Row],[Nom organisation]],Tableau3[[#This Row],[Budget prévu]],"")</f>
        <v/>
      </c>
      <c r="V5" s="12"/>
      <c r="W5" s="14"/>
      <c r="X5" s="15"/>
    </row>
    <row r="6" spans="1:24" ht="14.25">
      <c r="A6" s="9" t="s">
        <v>15</v>
      </c>
      <c r="B6" s="13">
        <v>2022</v>
      </c>
      <c r="C6" s="13">
        <v>2001</v>
      </c>
      <c r="D6" s="12">
        <v>200</v>
      </c>
      <c r="E6" s="28">
        <f>SUMIFS(Tableau4[Montant dépensé],Tableau4[Nom organisation],Tableau3[[#This Row],[Nom organisation]],Tableau4[Année],Tableau3[[#This Row],[Année]],Tableau4[N° de Contrat],Tableau3[[#This Row],[N° de Contrat]])</f>
        <v>200</v>
      </c>
      <c r="F6" s="28">
        <f>Tableau3[[#This Row],[Budget prévu]]-Tableau3[[#This Row],[Total dépense]]</f>
        <v>0</v>
      </c>
      <c r="G6" s="31">
        <f>IFERROR(Tableau3[[#This Row],[Budget prévu]]/Tableau3[[#This Row],[Total dépense]],"")</f>
        <v>1</v>
      </c>
      <c r="H6" s="28"/>
      <c r="I6" s="27" t="str">
        <f>IF(Tableau3[[#This Row],[Budget prévu]]=Tableau3[[#This Row],[Total dépense]],"OK","NOK")</f>
        <v>OK</v>
      </c>
      <c r="K6" s="9" t="s">
        <v>14</v>
      </c>
      <c r="L6" s="13">
        <v>2021</v>
      </c>
      <c r="M6" s="13">
        <v>1999</v>
      </c>
      <c r="N6" s="13">
        <v>6415445</v>
      </c>
      <c r="O6" s="12">
        <v>50</v>
      </c>
      <c r="P6" s="11" t="b">
        <v>0</v>
      </c>
      <c r="R6" s="9"/>
      <c r="S6" s="13"/>
      <c r="T6" s="13"/>
      <c r="U6" s="13" t="str">
        <f>IF(Tableau5[[#This Row],[Nom organisation]],Tableau3[[#This Row],[Budget prévu]],"")</f>
        <v/>
      </c>
      <c r="V6" s="12"/>
      <c r="W6" s="14"/>
      <c r="X6" s="15"/>
    </row>
    <row r="7" spans="1:24" ht="14.25">
      <c r="A7" s="9" t="s">
        <v>16</v>
      </c>
      <c r="B7" s="13">
        <v>2024</v>
      </c>
      <c r="C7" s="13">
        <v>2004</v>
      </c>
      <c r="D7" s="12">
        <v>300</v>
      </c>
      <c r="E7" s="28">
        <f>SUMIFS(Tableau4[Montant dépensé],Tableau4[Nom organisation],Tableau3[[#This Row],[Nom organisation]],Tableau4[Année],Tableau3[[#This Row],[Année]],Tableau4[N° de Contrat],Tableau3[[#This Row],[N° de Contrat]])</f>
        <v>300</v>
      </c>
      <c r="F7" s="28">
        <f>Tableau3[[#This Row],[Budget prévu]]-Tableau3[[#This Row],[Total dépense]]</f>
        <v>0</v>
      </c>
      <c r="G7" s="31">
        <f>IFERROR(Tableau3[[#This Row],[Budget prévu]]/Tableau3[[#This Row],[Total dépense]],"")</f>
        <v>1</v>
      </c>
      <c r="H7" s="28"/>
      <c r="I7" s="27" t="str">
        <f>IF(Tableau3[[#This Row],[Budget prévu]]=Tableau3[[#This Row],[Total dépense]],"OK","NOK")</f>
        <v>OK</v>
      </c>
      <c r="K7" s="9" t="s">
        <v>15</v>
      </c>
      <c r="L7" s="13">
        <v>2022</v>
      </c>
      <c r="M7" s="13">
        <v>2001</v>
      </c>
      <c r="N7" s="13">
        <v>4815526</v>
      </c>
      <c r="O7" s="12">
        <v>180</v>
      </c>
      <c r="P7" s="11" t="b">
        <v>0</v>
      </c>
      <c r="R7" s="9"/>
      <c r="S7" s="13"/>
      <c r="T7" s="13"/>
      <c r="U7" s="13" t="str">
        <f>IF(Tableau5[[#This Row],[Nom organisation]],Tableau3[[#This Row],[Budget prévu]],"")</f>
        <v/>
      </c>
      <c r="V7" s="12"/>
      <c r="W7" s="14"/>
      <c r="X7" s="15"/>
    </row>
    <row r="8" spans="1:24" ht="14.25">
      <c r="A8" s="9" t="s">
        <v>17</v>
      </c>
      <c r="B8" s="13">
        <v>2021</v>
      </c>
      <c r="C8" s="13">
        <v>1969</v>
      </c>
      <c r="D8" s="12">
        <v>400</v>
      </c>
      <c r="E8" s="28">
        <f>SUMIFS(Tableau4[Montant dépensé],Tableau4[Nom organisation],Tableau3[[#This Row],[Nom organisation]],Tableau4[Année],Tableau3[[#This Row],[Année]],Tableau4[N° de Contrat],Tableau3[[#This Row],[N° de Contrat]])</f>
        <v>400</v>
      </c>
      <c r="F8" s="28">
        <f>Tableau3[[#This Row],[Budget prévu]]-Tableau3[[#This Row],[Total dépense]]</f>
        <v>0</v>
      </c>
      <c r="G8" s="31">
        <f>IFERROR(Tableau3[[#This Row],[Budget prévu]]/Tableau3[[#This Row],[Total dépense]],"")</f>
        <v>1</v>
      </c>
      <c r="H8" s="28"/>
      <c r="I8" s="27" t="str">
        <f>IF(Tableau3[[#This Row],[Budget prévu]]=Tableau3[[#This Row],[Total dépense]],"OK","NOK")</f>
        <v>OK</v>
      </c>
      <c r="K8" s="9" t="s">
        <v>16</v>
      </c>
      <c r="L8" s="13">
        <v>2024</v>
      </c>
      <c r="M8" s="13">
        <v>2004</v>
      </c>
      <c r="N8" s="13">
        <v>5212162</v>
      </c>
      <c r="O8" s="12">
        <v>300</v>
      </c>
      <c r="P8" s="11" t="b">
        <v>0</v>
      </c>
      <c r="R8" s="9"/>
      <c r="S8" s="13"/>
      <c r="T8" s="13"/>
      <c r="U8" s="13" t="str">
        <f>IF(Tableau5[[#This Row],[Nom organisation]],Tableau3[[#This Row],[Budget prévu]],"")</f>
        <v/>
      </c>
      <c r="V8" s="12"/>
      <c r="W8" s="14"/>
      <c r="X8" s="15"/>
    </row>
    <row r="9" spans="1:24" ht="14.25">
      <c r="A9" s="9" t="s">
        <v>18</v>
      </c>
      <c r="B9" s="13">
        <v>2022</v>
      </c>
      <c r="C9" s="13">
        <v>1970</v>
      </c>
      <c r="D9" s="12">
        <v>500</v>
      </c>
      <c r="E9" s="28">
        <f>SUMIFS(Tableau4[Montant dépensé],Tableau4[Nom organisation],Tableau3[[#This Row],[Nom organisation]],Tableau4[Année],Tableau3[[#This Row],[Année]],Tableau4[N° de Contrat],Tableau3[[#This Row],[N° de Contrat]])</f>
        <v>500</v>
      </c>
      <c r="F9" s="28">
        <f>Tableau3[[#This Row],[Budget prévu]]-Tableau3[[#This Row],[Total dépense]]</f>
        <v>0</v>
      </c>
      <c r="G9" s="31">
        <f>IFERROR(Tableau3[[#This Row],[Budget prévu]]/Tableau3[[#This Row],[Total dépense]],"")</f>
        <v>1</v>
      </c>
      <c r="H9" s="28"/>
      <c r="I9" s="27" t="str">
        <f>IF(Tableau3[[#This Row],[Budget prévu]]=Tableau3[[#This Row],[Total dépense]],"OK","NOK")</f>
        <v>OK</v>
      </c>
      <c r="K9" s="9" t="s">
        <v>17</v>
      </c>
      <c r="L9" s="13">
        <v>2021</v>
      </c>
      <c r="M9" s="13">
        <v>1969</v>
      </c>
      <c r="N9" s="13">
        <v>1243620122</v>
      </c>
      <c r="O9" s="12">
        <v>400</v>
      </c>
      <c r="P9" s="11" t="b">
        <v>0</v>
      </c>
      <c r="R9" s="9"/>
      <c r="S9" s="13"/>
      <c r="T9" s="13"/>
      <c r="U9" s="13" t="str">
        <f>IF(Tableau5[[#This Row],[Nom organisation]],Tableau3[[#This Row],[Budget prévu]],"")</f>
        <v/>
      </c>
      <c r="V9" s="12"/>
      <c r="W9" s="14"/>
      <c r="X9" s="15"/>
    </row>
    <row r="10" spans="1:24" ht="14.25">
      <c r="A10" s="9"/>
      <c r="B10" s="13"/>
      <c r="C10" s="13"/>
      <c r="D10" s="12"/>
      <c r="E10" s="28">
        <f>SUMIFS(Tableau4[Montant dépensé],Tableau4[Nom organisation],Tableau3[[#This Row],[Nom organisation]],Tableau4[Année],Tableau3[[#This Row],[Année]],Tableau4[N° de Contrat],Tableau3[[#This Row],[N° de Contrat]])</f>
        <v>0</v>
      </c>
      <c r="F10" s="28">
        <f>Tableau3[[#This Row],[Budget prévu]]-Tableau3[[#This Row],[Total dépense]]</f>
        <v>0</v>
      </c>
      <c r="G10" s="31" t="str">
        <f>IFERROR(Tableau3[[#This Row],[Budget prévu]]/Tableau3[[#This Row],[Total dépense]],"")</f>
        <v/>
      </c>
      <c r="H10" s="28"/>
      <c r="I10" s="27" t="str">
        <f>IF(Tableau3[[#This Row],[Budget prévu]]=Tableau3[[#This Row],[Total dépense]],"OK","NOK")</f>
        <v>OK</v>
      </c>
      <c r="K10" s="9" t="s">
        <v>18</v>
      </c>
      <c r="L10" s="13">
        <v>2022</v>
      </c>
      <c r="M10" s="13">
        <v>1970</v>
      </c>
      <c r="N10" s="13">
        <v>52252462626</v>
      </c>
      <c r="O10" s="12">
        <v>500</v>
      </c>
      <c r="P10" s="11" t="b">
        <v>0</v>
      </c>
      <c r="R10" s="9"/>
      <c r="S10" s="13"/>
      <c r="T10" s="13"/>
      <c r="U10" s="13" t="str">
        <f>IF(Tableau5[[#This Row],[Nom organisation]],Tableau3[[#This Row],[Budget prévu]],"")</f>
        <v/>
      </c>
      <c r="V10" s="12"/>
      <c r="W10" s="14"/>
      <c r="X10" s="15"/>
    </row>
    <row r="11" spans="1:24" ht="14.25">
      <c r="A11" s="9"/>
      <c r="B11" s="13"/>
      <c r="C11" s="13"/>
      <c r="D11" s="12"/>
      <c r="E11" s="28">
        <f>SUMIFS(Tableau4[Montant dépensé],Tableau4[Nom organisation],Tableau3[[#This Row],[Nom organisation]],Tableau4[Année],Tableau3[[#This Row],[Année]],Tableau4[N° de Contrat],Tableau3[[#This Row],[N° de Contrat]])</f>
        <v>0</v>
      </c>
      <c r="F11" s="28">
        <f>Tableau3[[#This Row],[Budget prévu]]-Tableau3[[#This Row],[Total dépense]]</f>
        <v>0</v>
      </c>
      <c r="G11" s="31" t="str">
        <f>IFERROR(Tableau3[[#This Row],[Budget prévu]]/Tableau3[[#This Row],[Total dépense]],"")</f>
        <v/>
      </c>
      <c r="H11" s="28"/>
      <c r="I11" s="27" t="str">
        <f>IF(Tableau3[[#This Row],[Budget prévu]]=Tableau3[[#This Row],[Total dépense]],"OK","NOK")</f>
        <v>OK</v>
      </c>
      <c r="K11" s="9" t="s">
        <v>14</v>
      </c>
      <c r="L11" s="13">
        <v>2021</v>
      </c>
      <c r="M11" s="13">
        <v>1999</v>
      </c>
      <c r="N11" s="13">
        <v>2222166</v>
      </c>
      <c r="O11" s="12">
        <v>25</v>
      </c>
      <c r="P11" s="11" t="b">
        <v>0</v>
      </c>
      <c r="R11" s="9"/>
      <c r="S11" s="13"/>
      <c r="T11" s="13"/>
      <c r="U11" s="13" t="str">
        <f>IF(Tableau5[[#This Row],[Nom organisation]],Tableau3[[#This Row],[Budget prévu]],"")</f>
        <v/>
      </c>
      <c r="V11" s="12"/>
      <c r="W11" s="14"/>
      <c r="X11" s="15"/>
    </row>
    <row r="12" spans="1:24" ht="14.25">
      <c r="A12" s="9"/>
      <c r="B12" s="13"/>
      <c r="C12" s="13"/>
      <c r="D12" s="12"/>
      <c r="E12" s="28">
        <f>SUMIFS(Tableau4[Montant dépensé],Tableau4[Nom organisation],Tableau3[[#This Row],[Nom organisation]],Tableau4[Année],Tableau3[[#This Row],[Année]],Tableau4[N° de Contrat],Tableau3[[#This Row],[N° de Contrat]])</f>
        <v>0</v>
      </c>
      <c r="F12" s="28">
        <f>Tableau3[[#This Row],[Budget prévu]]-Tableau3[[#This Row],[Total dépense]]</f>
        <v>0</v>
      </c>
      <c r="G12" s="31" t="str">
        <f>IFERROR(Tableau3[[#This Row],[Budget prévu]]/Tableau3[[#This Row],[Total dépense]],"")</f>
        <v/>
      </c>
      <c r="H12" s="28"/>
      <c r="I12" s="27" t="str">
        <f>IF(Tableau3[[#This Row],[Budget prévu]]=Tableau3[[#This Row],[Total dépense]],"OK","NOK")</f>
        <v>OK</v>
      </c>
      <c r="K12" s="9" t="s">
        <v>15</v>
      </c>
      <c r="L12" s="13">
        <v>2022</v>
      </c>
      <c r="M12" s="13">
        <v>2001</v>
      </c>
      <c r="N12" s="13">
        <v>222451</v>
      </c>
      <c r="O12" s="12">
        <v>20</v>
      </c>
      <c r="P12" s="11" t="b">
        <v>0</v>
      </c>
      <c r="R12" s="9"/>
      <c r="S12" s="13"/>
      <c r="T12" s="13"/>
      <c r="U12" s="13" t="str">
        <f>IF(Tableau5[[#This Row],[Nom organisation]],Tableau3[[#This Row],[Budget prévu]],"")</f>
        <v/>
      </c>
      <c r="V12" s="12"/>
      <c r="W12" s="14"/>
      <c r="X12" s="15"/>
    </row>
    <row r="13" spans="1:24" ht="14.25">
      <c r="A13" s="16"/>
      <c r="B13" s="17"/>
      <c r="C13" s="17"/>
      <c r="D13" s="18"/>
      <c r="E13" s="29">
        <f>SUMIFS(Tableau4[Montant dépensé],Tableau4[Nom organisation],Tableau3[[#This Row],[Nom organisation]],Tableau4[Année],Tableau3[[#This Row],[Année]],Tableau4[N° de Contrat],Tableau3[[#This Row],[N° de Contrat]])</f>
        <v>0</v>
      </c>
      <c r="F13" s="29">
        <f>Tableau3[[#This Row],[Budget prévu]]-Tableau3[[#This Row],[Total dépense]]</f>
        <v>0</v>
      </c>
      <c r="G13" s="32" t="str">
        <f>IFERROR(Tableau3[[#This Row],[Budget prévu]]/Tableau3[[#This Row],[Total dépense]],"")</f>
        <v/>
      </c>
      <c r="H13" s="29"/>
      <c r="I13" s="27" t="str">
        <f>IF(Tableau3[[#This Row],[Budget prévu]]=Tableau3[[#This Row],[Total dépense]],"OK","NOK")</f>
        <v>OK</v>
      </c>
      <c r="K13" s="16" t="s">
        <v>14</v>
      </c>
      <c r="L13" s="17">
        <v>2021</v>
      </c>
      <c r="M13" s="17">
        <v>1999</v>
      </c>
      <c r="N13" s="17">
        <v>2254</v>
      </c>
      <c r="O13" s="18">
        <v>25</v>
      </c>
      <c r="P13" s="19" t="b">
        <v>0</v>
      </c>
      <c r="R13" s="16"/>
      <c r="S13" s="17"/>
      <c r="T13" s="17"/>
      <c r="U13" s="17" t="str">
        <f>IF(Tableau5[[#This Row],[Nom organisation]],Tableau3[[#This Row],[Budget prévu]],"")</f>
        <v/>
      </c>
      <c r="V13" s="18"/>
      <c r="W13" s="20"/>
      <c r="X13" s="21"/>
    </row>
    <row r="14" spans="1:24" ht="14.25"/>
    <row r="15" spans="1:24" ht="14.25"/>
  </sheetData>
  <mergeCells count="4">
    <mergeCell ref="K2:P2"/>
    <mergeCell ref="R2:X2"/>
    <mergeCell ref="A2:D2"/>
    <mergeCell ref="E2:I2"/>
  </mergeCells>
  <pageMargins left="0.7" right="0.7" top="0.75" bottom="0.75" header="0.3" footer="0.3"/>
  <pageSetup paperSize="9" orientation="portrait" horizontalDpi="360" verticalDpi="360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Nom_org</vt:lpstr>
    </vt:vector>
  </TitlesOfParts>
  <Company>Audiens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PACTOLE</dc:creator>
  <cp:lastModifiedBy>Henri</cp:lastModifiedBy>
  <dcterms:created xsi:type="dcterms:W3CDTF">2024-08-27T12:12:25Z</dcterms:created>
  <dcterms:modified xsi:type="dcterms:W3CDTF">2024-08-27T15:06:35Z</dcterms:modified>
</cp:coreProperties>
</file>