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60" windowWidth="19440" windowHeight="9525"/>
  </bookViews>
  <sheets>
    <sheet name="Accueil" sheetId="4" r:id="rId1"/>
    <sheet name="Planning" sheetId="5" r:id="rId2"/>
    <sheet name="Listes" sheetId="6" r:id="rId3"/>
  </sheets>
  <definedNames>
    <definedName name="Immatriculation">T_Noms[Immatriculations]</definedName>
    <definedName name="Parking">T_Places[N° Parkings]</definedName>
    <definedName name="PlanJour">Accueil!$A$5:$G$22</definedName>
  </definedNames>
  <calcPr calcId="145621"/>
</workbook>
</file>

<file path=xl/calcChain.xml><?xml version="1.0" encoding="utf-8"?>
<calcChain xmlns="http://schemas.openxmlformats.org/spreadsheetml/2006/main">
  <c r="A3" i="5" l="1"/>
  <c r="A2" i="5"/>
  <c r="C3" i="4" l="1"/>
  <c r="D3" i="4"/>
  <c r="E3" i="4"/>
  <c r="F3" i="4"/>
  <c r="G3" i="4"/>
  <c r="B3" i="4"/>
  <c r="G22" i="4" l="1"/>
  <c r="G20" i="4"/>
  <c r="G18" i="4"/>
  <c r="G16" i="4"/>
  <c r="G14" i="4"/>
  <c r="G12" i="4"/>
  <c r="G10" i="4"/>
  <c r="G8" i="4"/>
  <c r="G6" i="4"/>
  <c r="G5" i="4"/>
  <c r="G21" i="4"/>
  <c r="G19" i="4"/>
  <c r="G17" i="4"/>
  <c r="G15" i="4"/>
  <c r="G13" i="4"/>
  <c r="G11" i="4"/>
  <c r="G9" i="4"/>
  <c r="G7" i="4"/>
  <c r="E22" i="4"/>
  <c r="E20" i="4"/>
  <c r="E18" i="4"/>
  <c r="E16" i="4"/>
  <c r="E14" i="4"/>
  <c r="E12" i="4"/>
  <c r="E10" i="4"/>
  <c r="E8" i="4"/>
  <c r="E6" i="4"/>
  <c r="E21" i="4"/>
  <c r="E19" i="4"/>
  <c r="E17" i="4"/>
  <c r="E15" i="4"/>
  <c r="E13" i="4"/>
  <c r="E11" i="4"/>
  <c r="E9" i="4"/>
  <c r="E7" i="4"/>
  <c r="E5" i="4"/>
  <c r="B19" i="4"/>
  <c r="B15" i="4"/>
  <c r="B9" i="4"/>
  <c r="B22" i="4"/>
  <c r="B20" i="4"/>
  <c r="B18" i="4"/>
  <c r="B16" i="4"/>
  <c r="B14" i="4"/>
  <c r="B12" i="4"/>
  <c r="B10" i="4"/>
  <c r="B8" i="4"/>
  <c r="B6" i="4"/>
  <c r="B5" i="4"/>
  <c r="B21" i="4"/>
  <c r="B17" i="4"/>
  <c r="B13" i="4"/>
  <c r="B11" i="4"/>
  <c r="B7" i="4"/>
  <c r="F21" i="4"/>
  <c r="F19" i="4"/>
  <c r="F17" i="4"/>
  <c r="F15" i="4"/>
  <c r="F13" i="4"/>
  <c r="F11" i="4"/>
  <c r="F9" i="4"/>
  <c r="F7" i="4"/>
  <c r="F22" i="4"/>
  <c r="F20" i="4"/>
  <c r="F18" i="4"/>
  <c r="F16" i="4"/>
  <c r="F14" i="4"/>
  <c r="F12" i="4"/>
  <c r="F10" i="4"/>
  <c r="F8" i="4"/>
  <c r="F6" i="4"/>
  <c r="F5" i="4"/>
  <c r="D19" i="4"/>
  <c r="D15" i="4"/>
  <c r="D13" i="4"/>
  <c r="D7" i="4"/>
  <c r="D22" i="4"/>
  <c r="D20" i="4"/>
  <c r="D18" i="4"/>
  <c r="D16" i="4"/>
  <c r="D14" i="4"/>
  <c r="D12" i="4"/>
  <c r="D10" i="4"/>
  <c r="D8" i="4"/>
  <c r="D6" i="4"/>
  <c r="D21" i="4"/>
  <c r="D17" i="4"/>
  <c r="D11" i="4"/>
  <c r="D9" i="4"/>
  <c r="D5" i="4"/>
  <c r="C20" i="4"/>
  <c r="C14" i="4"/>
  <c r="C12" i="4"/>
  <c r="C6" i="4"/>
  <c r="C21" i="4"/>
  <c r="C19" i="4"/>
  <c r="C17" i="4"/>
  <c r="C15" i="4"/>
  <c r="C13" i="4"/>
  <c r="C11" i="4"/>
  <c r="C9" i="4"/>
  <c r="C7" i="4"/>
  <c r="C22" i="4"/>
  <c r="C18" i="4"/>
  <c r="C16" i="4"/>
  <c r="C10" i="4"/>
  <c r="C8" i="4"/>
  <c r="C5" i="4"/>
</calcChain>
</file>

<file path=xl/sharedStrings.xml><?xml version="1.0" encoding="utf-8"?>
<sst xmlns="http://schemas.openxmlformats.org/spreadsheetml/2006/main" count="95" uniqueCount="59">
  <si>
    <t>8h-8h30</t>
  </si>
  <si>
    <t>8h30-9h</t>
  </si>
  <si>
    <t>9h-9h30</t>
  </si>
  <si>
    <t>10h-10h30</t>
  </si>
  <si>
    <t>10h30-11h</t>
  </si>
  <si>
    <t>11h-11h30</t>
  </si>
  <si>
    <t>11h30-12h</t>
  </si>
  <si>
    <t>9h30-10h</t>
  </si>
  <si>
    <t>13h-13h30</t>
  </si>
  <si>
    <t>13h30-14h</t>
  </si>
  <si>
    <t>14h-14h30</t>
  </si>
  <si>
    <t>14h30-15h</t>
  </si>
  <si>
    <t>15h-15h30</t>
  </si>
  <si>
    <t>15h30-16h</t>
  </si>
  <si>
    <t>16h-16h30</t>
  </si>
  <si>
    <t>16h30-17h</t>
  </si>
  <si>
    <t>N° Parking</t>
  </si>
  <si>
    <t>P1</t>
  </si>
  <si>
    <t>P2</t>
  </si>
  <si>
    <t>P3</t>
  </si>
  <si>
    <t>P4</t>
  </si>
  <si>
    <t>P5</t>
  </si>
  <si>
    <t>P6</t>
  </si>
  <si>
    <t>Immatriculations</t>
  </si>
  <si>
    <t>12h-12h30</t>
  </si>
  <si>
    <t>12h30-13h</t>
  </si>
  <si>
    <t>ETAT DES RESERVATIONS AU:</t>
  </si>
  <si>
    <t>Modèle</t>
  </si>
  <si>
    <t>Marque</t>
  </si>
  <si>
    <t>Propriétaire</t>
  </si>
  <si>
    <t>Téléphone</t>
  </si>
  <si>
    <t>AA-123-AA</t>
  </si>
  <si>
    <t>Clio</t>
  </si>
  <si>
    <t>BB-123-BB</t>
  </si>
  <si>
    <t>Mégane</t>
  </si>
  <si>
    <t>CC-123-CC</t>
  </si>
  <si>
    <t>DD-123-DD</t>
  </si>
  <si>
    <t>EE-123-EE</t>
  </si>
  <si>
    <t>RENAULT</t>
  </si>
  <si>
    <t>DUPONT</t>
  </si>
  <si>
    <t>DUPOND</t>
  </si>
  <si>
    <t>3008</t>
  </si>
  <si>
    <t>PEUGEOT</t>
  </si>
  <si>
    <t>JANOT</t>
  </si>
  <si>
    <t>308</t>
  </si>
  <si>
    <t>DURAND</t>
  </si>
  <si>
    <t>CITROEN</t>
  </si>
  <si>
    <t>DULAC</t>
  </si>
  <si>
    <t>C3 Picasso</t>
  </si>
  <si>
    <t>(+33)606060606</t>
  </si>
  <si>
    <t>(+33)610101010</t>
  </si>
  <si>
    <t>(+33)620202020</t>
  </si>
  <si>
    <t>(+33)770707070</t>
  </si>
  <si>
    <t>(+33)640404040</t>
  </si>
  <si>
    <t>Parking</t>
  </si>
  <si>
    <t>Date</t>
  </si>
  <si>
    <t>Index</t>
  </si>
  <si>
    <t>N° Parkings</t>
  </si>
  <si>
    <t>FF-321-FF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</si>
</sst>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omic Sans MS"/>
      <family val="2"/>
    </font>
    <font>
      <b/>
      <sz val="12"/>
      <color rgb="FFFF0000"/>
      <name val="Comic Sans MS"/>
      <family val="4"/>
    </font>
    <font>
      <b/>
      <sz val="12"/>
      <color theme="1"/>
      <name val="Comic Sans MS"/>
      <family val="2"/>
    </font>
    <font>
      <b/>
      <sz val="12"/>
      <color theme="1"/>
      <name val="Comic Sans MS"/>
      <family val="4"/>
    </font>
    <font>
      <b/>
      <sz val="12"/>
      <name val="Comic Sans MS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9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4" tint="0.39997558519241921"/>
      </left>
      <right style="thin">
        <color theme="9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9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3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Fill="1" applyAlignment="1">
      <alignment horizontal="left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7" borderId="0" xfId="0" applyFill="1"/>
    <xf numFmtId="0" fontId="2" fillId="0" borderId="4" xfId="0" applyFont="1" applyFill="1" applyBorder="1" applyAlignment="1">
      <alignment horizontal="center"/>
    </xf>
    <xf numFmtId="49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4" fillId="2" borderId="3" xfId="0" applyFont="1" applyFill="1" applyBorder="1" applyAlignment="1">
      <alignment horizontal="center"/>
    </xf>
    <xf numFmtId="14" fontId="3" fillId="6" borderId="0" xfId="0" applyNumberFormat="1" applyFont="1" applyFill="1" applyAlignment="1" applyProtection="1">
      <protection locked="0"/>
    </xf>
    <xf numFmtId="0" fontId="1" fillId="6" borderId="0" xfId="0" applyFont="1" applyFill="1" applyAlignment="1">
      <alignment horizontal="right"/>
    </xf>
  </cellXfs>
  <cellStyles count="1">
    <cellStyle name="Normal" xfId="0" builtinId="0"/>
  </cellStyles>
  <dxfs count="26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38101</xdr:colOff>
      <xdr:row>3</xdr:row>
      <xdr:rowOff>0</xdr:rowOff>
    </xdr:from>
    <xdr:to>
      <xdr:col>11</xdr:col>
      <xdr:colOff>238126</xdr:colOff>
      <xdr:row>14</xdr:row>
      <xdr:rowOff>219075</xdr:rowOff>
    </xdr:to>
    <xdr:sp macro="" textlink="">
      <xdr:nvSpPr>
        <xdr:cNvPr id="5" name="ZoneTexte 4"/>
        <xdr:cNvSpPr txBox="1"/>
      </xdr:nvSpPr>
      <xdr:spPr>
        <a:xfrm>
          <a:off x="7505701" y="752475"/>
          <a:ext cx="3848100" cy="29432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/>
            <a:t>1.</a:t>
          </a:r>
          <a:r>
            <a:rPr lang="fr-FR" sz="1100" baseline="0"/>
            <a:t> </a:t>
          </a:r>
          <a:r>
            <a:rPr lang="fr-FR" sz="1100"/>
            <a:t>Le planning de réservation de cette page sert à visualiser</a:t>
          </a:r>
          <a:r>
            <a:rPr lang="fr-FR" sz="1100" baseline="0"/>
            <a:t> l'état des réservations en fonction du jour choisi en D2</a:t>
          </a:r>
          <a:r>
            <a:rPr lang="fr-FR" sz="1100" u="sng" baseline="0">
              <a:solidFill>
                <a:srgbClr val="FF0000"/>
              </a:solidFill>
            </a:rPr>
            <a:t/>
          </a:r>
          <a:br>
            <a:rPr lang="fr-FR" sz="1100" u="sng" baseline="0">
              <a:solidFill>
                <a:srgbClr val="FF0000"/>
              </a:solidFill>
            </a:rPr>
          </a:br>
          <a:r>
            <a:rPr lang="fr-FR" sz="1100" b="1" u="none" baseline="0">
              <a:solidFill>
                <a:sysClr val="windowText" lastClr="000000"/>
              </a:solidFill>
            </a:rPr>
            <a:t>2.</a:t>
          </a:r>
          <a:r>
            <a:rPr lang="fr-FR" sz="1100" u="none" baseline="0">
              <a:solidFill>
                <a:sysClr val="windowText" lastClr="000000"/>
              </a:solidFill>
            </a:rPr>
            <a:t> Les réservations se font  dans la feuille "Planning" en  remplissant le Tableau (T_Base) avec la date en colonne B, le N° de parking en colonne C (liste déroulante) et les tranches horaires en colonnes D à U (listes déroulantes d'immatriculation).</a:t>
          </a:r>
        </a:p>
        <a:p>
          <a:r>
            <a:rPr lang="fr-FR" sz="1100" u="none" baseline="0">
              <a:solidFill>
                <a:srgbClr val="FF0000"/>
              </a:solidFill>
            </a:rPr>
            <a:t>Si la date existe déjà, ne pas saisir une autre, mais se servir de cette ligne.</a:t>
          </a:r>
        </a:p>
        <a:p>
          <a:r>
            <a:rPr lang="fr-FR" sz="1100" u="none" baseline="0">
              <a:solidFill>
                <a:sysClr val="windowText" lastClr="000000"/>
              </a:solidFill>
            </a:rPr>
            <a:t> On peut réserver en avance sur toute l'année. </a:t>
          </a:r>
        </a:p>
        <a:p>
          <a:r>
            <a:rPr lang="fr-FR" sz="1100" b="1" u="none" baseline="0">
              <a:solidFill>
                <a:sysClr val="windowText" lastClr="000000"/>
              </a:solidFill>
            </a:rPr>
            <a:t>3.</a:t>
          </a:r>
          <a:r>
            <a:rPr lang="fr-FR" sz="1100" u="none" baseline="0">
              <a:solidFill>
                <a:sysClr val="windowText" lastClr="000000"/>
              </a:solidFill>
            </a:rPr>
            <a:t> Pour supprimer les  jours dépassés, cliquer droit sur  une cellule de la ligne concernée  et supprimer la ligne du tableau.</a:t>
          </a:r>
        </a:p>
        <a:p>
          <a:r>
            <a:rPr lang="fr-FR" sz="1100" u="none" baseline="0">
              <a:solidFill>
                <a:sysClr val="windowText" lastClr="000000"/>
              </a:solidFill>
            </a:rPr>
            <a:t>4. Mettre à jour le tableau des immatriculations en feuille "Listes" en cas de nouvel utilisateur de parking.</a:t>
          </a:r>
          <a:endParaRPr lang="fr-FR" sz="1100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_Base" displayName="T_Base" ref="A1:U3" totalsRowShown="0" dataDxfId="25">
  <autoFilter ref="A1:U3"/>
  <tableColumns count="21">
    <tableColumn id="21" name="Index" dataDxfId="2">
      <calculatedColumnFormula>CONCATENATE(T_Base[Date],T_Base[Parking])</calculatedColumnFormula>
    </tableColumn>
    <tableColumn id="1" name="Date" dataDxfId="0"/>
    <tableColumn id="2" name="Parking" dataDxfId="1"/>
    <tableColumn id="3" name="8h-8h30" dataDxfId="24"/>
    <tableColumn id="4" name="8h30-9h" dataDxfId="23"/>
    <tableColumn id="5" name="9h-9h30" dataDxfId="22"/>
    <tableColumn id="6" name="9h30-10h" dataDxfId="21"/>
    <tableColumn id="7" name="10h-10h30" dataDxfId="20"/>
    <tableColumn id="8" name="10h30-11h" dataDxfId="19"/>
    <tableColumn id="9" name="11h-11h30" dataDxfId="18"/>
    <tableColumn id="10" name="11h30-12h" dataDxfId="17"/>
    <tableColumn id="11" name="12h-12h30" dataDxfId="16"/>
    <tableColumn id="12" name="12h30-13h" dataDxfId="15"/>
    <tableColumn id="13" name="13h-13h30" dataDxfId="14"/>
    <tableColumn id="14" name="13h30-14h" dataDxfId="13"/>
    <tableColumn id="15" name="14h-14h30" dataDxfId="12"/>
    <tableColumn id="16" name="14h30-15h" dataDxfId="11"/>
    <tableColumn id="17" name="15h-15h30" dataDxfId="10"/>
    <tableColumn id="18" name="15h30-16h" dataDxfId="9"/>
    <tableColumn id="19" name="16h-16h30" dataDxfId="8"/>
    <tableColumn id="20" name="16h30-17h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Noms" displayName="T_Noms" ref="A1:E7" totalsRowShown="0">
  <autoFilter ref="A1:E7"/>
  <tableColumns count="5">
    <tableColumn id="4" name="Immatriculations"/>
    <tableColumn id="1" name="Modèle" dataDxfId="6"/>
    <tableColumn id="2" name="Marque"/>
    <tableColumn id="3" name="Propriétaire"/>
    <tableColumn id="5" name="Téléphon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Places" displayName="T_Places" ref="H1:H7" totalsRowShown="0" headerRowDxfId="5" dataDxfId="4">
  <autoFilter ref="H1:H7"/>
  <tableColumns count="1">
    <tableColumn id="1" name="N° Parking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"/>
  <sheetViews>
    <sheetView showZeros="0" tabSelected="1" workbookViewId="0">
      <selection activeCell="J19" sqref="J19"/>
    </sheetView>
  </sheetViews>
  <sheetFormatPr baseColWidth="10" defaultRowHeight="19.5" x14ac:dyDescent="0.4"/>
  <cols>
    <col min="8" max="8" width="2.3984375" customWidth="1"/>
    <col min="9" max="9" width="13.5" customWidth="1"/>
    <col min="13" max="13" width="16.69921875" customWidth="1"/>
  </cols>
  <sheetData>
    <row r="1" spans="1:14" ht="26.25" customHeight="1" x14ac:dyDescent="0.4"/>
    <row r="2" spans="1:14" x14ac:dyDescent="0.4">
      <c r="A2" s="22" t="s">
        <v>26</v>
      </c>
      <c r="B2" s="22"/>
      <c r="C2" s="22"/>
      <c r="D2" s="21">
        <v>45321</v>
      </c>
      <c r="E2" s="6"/>
      <c r="F2" s="5"/>
    </row>
    <row r="3" spans="1:14" ht="13.5" customHeight="1" x14ac:dyDescent="0.4">
      <c r="A3" s="10"/>
      <c r="B3" s="10" t="str">
        <f>$D$2&amp;B4</f>
        <v>45321P1</v>
      </c>
      <c r="C3" s="10" t="str">
        <f t="shared" ref="C3:G3" si="0">$D$2&amp;C4</f>
        <v>45321P2</v>
      </c>
      <c r="D3" s="10" t="str">
        <f t="shared" si="0"/>
        <v>45321P3</v>
      </c>
      <c r="E3" s="10" t="str">
        <f t="shared" si="0"/>
        <v>45321P4</v>
      </c>
      <c r="F3" s="10" t="str">
        <f t="shared" si="0"/>
        <v>45321P5</v>
      </c>
      <c r="G3" s="10" t="str">
        <f t="shared" si="0"/>
        <v>45321P6</v>
      </c>
      <c r="H3" s="18"/>
      <c r="I3" s="18"/>
      <c r="J3" s="18"/>
      <c r="K3" s="18"/>
      <c r="L3" s="18"/>
    </row>
    <row r="4" spans="1:14" x14ac:dyDescent="0.4">
      <c r="A4" s="2" t="s">
        <v>16</v>
      </c>
      <c r="B4" s="3" t="s">
        <v>17</v>
      </c>
      <c r="C4" s="4" t="s">
        <v>18</v>
      </c>
      <c r="D4" s="3" t="s">
        <v>19</v>
      </c>
      <c r="E4" s="4" t="s">
        <v>20</v>
      </c>
      <c r="F4" s="3" t="s">
        <v>21</v>
      </c>
      <c r="G4" s="4" t="s">
        <v>22</v>
      </c>
      <c r="H4" s="18"/>
      <c r="I4" s="18"/>
      <c r="J4" s="18"/>
      <c r="K4" s="18"/>
      <c r="L4" s="18"/>
    </row>
    <row r="5" spans="1:14" x14ac:dyDescent="0.4">
      <c r="A5" s="8" t="s">
        <v>0</v>
      </c>
      <c r="B5" s="1" t="str">
        <f>IFERROR(VLOOKUP($B$3,T_Base[],4,FALSE),"")</f>
        <v>AA-123-AA</v>
      </c>
      <c r="C5" s="1" t="str">
        <f>IFERROR(VLOOKUP($C$3,T_Base[],4,FALSE),"")</f>
        <v/>
      </c>
      <c r="D5" s="1" t="str">
        <f>IFERROR(VLOOKUP($D$3,T_Base[],4,FALSE),"")</f>
        <v/>
      </c>
      <c r="E5" s="1" t="str">
        <f>IFERROR(VLOOKUP($E$3,T_Base[],4,FALSE),"")</f>
        <v/>
      </c>
      <c r="F5" s="1" t="str">
        <f>IFERROR(VLOOKUP($F$3,T_Base[],4,FALSE),"")</f>
        <v/>
      </c>
      <c r="G5" s="1" t="str">
        <f>IFERROR(VLOOKUP($G$3,T_Base[],4,FALSE),"")</f>
        <v/>
      </c>
      <c r="H5" s="18"/>
      <c r="I5" s="18"/>
      <c r="J5" s="18"/>
      <c r="K5" s="18"/>
      <c r="L5" s="18"/>
    </row>
    <row r="6" spans="1:14" x14ac:dyDescent="0.4">
      <c r="A6" s="9" t="s">
        <v>1</v>
      </c>
      <c r="B6" s="1" t="str">
        <f>IFERROR(VLOOKUP($B$3,T_Base[],5,FALSE),"")</f>
        <v>AA-123-AA</v>
      </c>
      <c r="C6" s="1" t="str">
        <f>IFERROR(VLOOKUP($C$3,T_Base[],5,FALSE),"")</f>
        <v/>
      </c>
      <c r="D6" s="1" t="str">
        <f>IFERROR(VLOOKUP($D$3,T_Base[],5,FALSE),"")</f>
        <v/>
      </c>
      <c r="E6" s="1" t="str">
        <f>IFERROR(VLOOKUP($E$3,T_Base[],5,FALSE),"")</f>
        <v/>
      </c>
      <c r="F6" s="1" t="str">
        <f>IFERROR(VLOOKUP($F$3,T_Base[],5,FALSE),"")</f>
        <v/>
      </c>
      <c r="G6" s="1" t="str">
        <f>IFERROR(VLOOKUP($G$3,T_Base[],5,FALSE),"")</f>
        <v/>
      </c>
      <c r="H6" s="18"/>
      <c r="I6" s="18"/>
      <c r="J6" s="19"/>
      <c r="K6" s="18"/>
      <c r="L6" s="18"/>
    </row>
    <row r="7" spans="1:14" x14ac:dyDescent="0.4">
      <c r="A7" s="8" t="s">
        <v>2</v>
      </c>
      <c r="B7" s="1" t="str">
        <f>IFERROR(VLOOKUP($B$3,T_Base[],6,FALSE),"")</f>
        <v>DD-123-DD</v>
      </c>
      <c r="C7" s="1" t="str">
        <f>IFERROR(VLOOKUP($C$3,T_Base[],6,FALSE),"")</f>
        <v/>
      </c>
      <c r="D7" s="1" t="str">
        <f>IFERROR(VLOOKUP($D$3,T_Base[],6,FALSE),"")</f>
        <v/>
      </c>
      <c r="E7" s="1" t="str">
        <f>IFERROR(VLOOKUP($E$3,T_Base[],6,FALSE),"")</f>
        <v/>
      </c>
      <c r="F7" s="1" t="str">
        <f>IFERROR(VLOOKUP($F$3,T_Base[],6,FALSE),"")</f>
        <v/>
      </c>
      <c r="G7" s="1" t="str">
        <f>IFERROR(VLOOKUP($G$3,T_Base[],6,FALSE),"")</f>
        <v/>
      </c>
      <c r="H7" s="18"/>
      <c r="I7" s="18"/>
      <c r="J7" s="19"/>
      <c r="K7" s="18"/>
      <c r="L7" s="18"/>
    </row>
    <row r="8" spans="1:14" x14ac:dyDescent="0.4">
      <c r="A8" s="9" t="s">
        <v>7</v>
      </c>
      <c r="B8" s="1" t="str">
        <f>IFERROR(VLOOKUP($B$3,T_Base[],7,FALSE),"")</f>
        <v>DD-123-DD</v>
      </c>
      <c r="C8" s="1" t="str">
        <f>IFERROR(VLOOKUP($C$3,T_Base[],7,FALSE),"")</f>
        <v/>
      </c>
      <c r="D8" s="1" t="str">
        <f>IFERROR(VLOOKUP($D$3,T_Base[],7,FALSE),"")</f>
        <v/>
      </c>
      <c r="E8" s="1" t="str">
        <f>IFERROR(VLOOKUP($E$3,T_Base[],7,FALSE),"")</f>
        <v/>
      </c>
      <c r="F8" s="1" t="str">
        <f>IFERROR(VLOOKUP($F$3,T_Base[],7,FALSE),"")</f>
        <v/>
      </c>
      <c r="G8" s="1" t="str">
        <f>IFERROR(VLOOKUP($G$3,T_Base[],7,FALSE),"")</f>
        <v/>
      </c>
      <c r="H8" s="18"/>
      <c r="I8" s="18"/>
      <c r="J8" s="19"/>
      <c r="K8" s="18"/>
      <c r="L8" s="18"/>
    </row>
    <row r="9" spans="1:14" x14ac:dyDescent="0.4">
      <c r="A9" s="8" t="s">
        <v>3</v>
      </c>
      <c r="B9" s="1" t="str">
        <f>IFERROR(VLOOKUP($B$3,T_Base[],8,FALSE),"")</f>
        <v>FF-321-FF</v>
      </c>
      <c r="C9" s="1" t="str">
        <f>IFERROR(VLOOKUP($C$3,T_Base[],8,FALSE),"")</f>
        <v/>
      </c>
      <c r="D9" s="1" t="str">
        <f>IFERROR(VLOOKUP($D$3,T_Base[],8,FALSE),"")</f>
        <v/>
      </c>
      <c r="E9" s="1" t="str">
        <f>IFERROR(VLOOKUP($E$3,T_Base[],8,FALSE),"")</f>
        <v/>
      </c>
      <c r="F9" s="1" t="str">
        <f>IFERROR(VLOOKUP($F$3,T_Base[],8,FALSE),"")</f>
        <v/>
      </c>
      <c r="G9" s="1" t="str">
        <f>IFERROR(VLOOKUP($G$3,T_Base[],8,FALSE),"")</f>
        <v/>
      </c>
      <c r="H9" s="18"/>
      <c r="I9" s="18"/>
      <c r="J9" s="19"/>
      <c r="K9" s="18"/>
      <c r="L9" s="18"/>
    </row>
    <row r="10" spans="1:14" x14ac:dyDescent="0.4">
      <c r="A10" s="9" t="s">
        <v>4</v>
      </c>
      <c r="B10" s="1" t="str">
        <f>IFERROR(VLOOKUP($B$3,T_Base[],9,FALSE),"")</f>
        <v>FF-321-FF</v>
      </c>
      <c r="C10" s="1" t="str">
        <f>IFERROR(VLOOKUP($C$3,T_Base[],9,FALSE),"")</f>
        <v/>
      </c>
      <c r="D10" s="1" t="str">
        <f>IFERROR(VLOOKUP($D$3,T_Base[],9,FALSE),"")</f>
        <v/>
      </c>
      <c r="E10" s="1" t="str">
        <f>IFERROR(VLOOKUP($E$3,T_Base[],9,FALSE),"")</f>
        <v/>
      </c>
      <c r="F10" s="1" t="str">
        <f>IFERROR(VLOOKUP($F$3,T_Base[],9,FALSE),"")</f>
        <v/>
      </c>
      <c r="G10" s="1" t="str">
        <f>IFERROR(VLOOKUP($G$3,T_Base[],9,FALSE),"")</f>
        <v/>
      </c>
      <c r="H10" s="18"/>
      <c r="I10" s="18"/>
      <c r="J10" s="18"/>
      <c r="K10" s="18"/>
      <c r="L10" s="18"/>
    </row>
    <row r="11" spans="1:14" x14ac:dyDescent="0.4">
      <c r="A11" s="8" t="s">
        <v>5</v>
      </c>
      <c r="B11" s="1">
        <f>IFERROR(VLOOKUP($B$3,T_Base[],10,FALSE),"")</f>
        <v>0</v>
      </c>
      <c r="C11" s="1" t="str">
        <f>IFERROR(VLOOKUP($C$3,T_Base[],10,FALSE),"")</f>
        <v/>
      </c>
      <c r="D11" s="1" t="str">
        <f>IFERROR(VLOOKUP($D$3,T_Base[],10,FALSE),"")</f>
        <v/>
      </c>
      <c r="E11" s="1" t="str">
        <f>IFERROR(VLOOKUP($E$3,T_Base[],10,FALSE),"")</f>
        <v/>
      </c>
      <c r="F11" s="1" t="str">
        <f>IFERROR(VLOOKUP($F$3,T_Base[],10,FALSE),"")</f>
        <v/>
      </c>
      <c r="G11" s="1" t="str">
        <f>IFERROR(VLOOKUP($G$3,T_Base[],10,FALSE),"")</f>
        <v/>
      </c>
      <c r="H11" s="18"/>
      <c r="I11" s="18"/>
      <c r="J11" s="18"/>
      <c r="K11" s="18"/>
      <c r="L11" s="18"/>
      <c r="N11" s="12"/>
    </row>
    <row r="12" spans="1:14" x14ac:dyDescent="0.4">
      <c r="A12" s="9" t="s">
        <v>6</v>
      </c>
      <c r="B12" s="1">
        <f>IFERROR(VLOOKUP($B$3,T_Base[],11,FALSE),"")</f>
        <v>0</v>
      </c>
      <c r="C12" s="1" t="str">
        <f>IFERROR(VLOOKUP($C$3,T_Base[],11,FALSE),"")</f>
        <v/>
      </c>
      <c r="D12" s="1" t="str">
        <f>IFERROR(VLOOKUP($D$3,T_Base[],11,FALSE),"")</f>
        <v/>
      </c>
      <c r="E12" s="1" t="str">
        <f>IFERROR(VLOOKUP($E$3,T_Base[],11,FALSE),"")</f>
        <v/>
      </c>
      <c r="F12" s="1" t="str">
        <f>IFERROR(VLOOKUP($F$3,T_Base[],11,FALSE),"")</f>
        <v/>
      </c>
      <c r="G12" s="1" t="str">
        <f>IFERROR(VLOOKUP($G$3,T_Base[],11,FALSE),"")</f>
        <v/>
      </c>
      <c r="H12" s="18"/>
      <c r="I12" s="18"/>
      <c r="J12" s="18"/>
      <c r="K12" s="18"/>
      <c r="L12" s="18"/>
    </row>
    <row r="13" spans="1:14" x14ac:dyDescent="0.4">
      <c r="A13" s="9" t="s">
        <v>24</v>
      </c>
      <c r="B13" s="1">
        <f>IFERROR(VLOOKUP($B$3,T_Base[],12,FALSE),"")</f>
        <v>0</v>
      </c>
      <c r="C13" s="1" t="str">
        <f>IFERROR(VLOOKUP($C$3,T_Base[],12,FALSE),"")</f>
        <v/>
      </c>
      <c r="D13" s="1" t="str">
        <f>IFERROR(VLOOKUP($D$3,T_Base[],12,FALSE),"")</f>
        <v/>
      </c>
      <c r="E13" s="1" t="str">
        <f>IFERROR(VLOOKUP($E$3,T_Base[],12,FALSE),"")</f>
        <v/>
      </c>
      <c r="F13" s="1" t="str">
        <f>IFERROR(VLOOKUP($F$3,T_Base[],12,FALSE),"")</f>
        <v/>
      </c>
      <c r="G13" s="1" t="str">
        <f>IFERROR(VLOOKUP($G$3,T_Base[],12,FALSE),"")</f>
        <v/>
      </c>
      <c r="H13" s="18"/>
      <c r="I13" s="18"/>
      <c r="J13" s="18"/>
      <c r="K13" s="18"/>
      <c r="L13" s="18"/>
    </row>
    <row r="14" spans="1:14" x14ac:dyDescent="0.4">
      <c r="A14" s="9" t="s">
        <v>25</v>
      </c>
      <c r="B14" s="1">
        <f>IFERROR(VLOOKUP($B$3,T_Base[],13,FALSE),"")</f>
        <v>0</v>
      </c>
      <c r="C14" s="1" t="str">
        <f>IFERROR(VLOOKUP($C$3,T_Base[],13,FALSE),"")</f>
        <v/>
      </c>
      <c r="D14" s="1" t="str">
        <f>IFERROR(VLOOKUP($D$3,T_Base[],13,FALSE),"")</f>
        <v/>
      </c>
      <c r="E14" s="1" t="str">
        <f>IFERROR(VLOOKUP($E$3,T_Base[],13,FALSE),"")</f>
        <v/>
      </c>
      <c r="F14" s="1" t="str">
        <f>IFERROR(VLOOKUP($F$3,T_Base[],13,FALSE),"")</f>
        <v/>
      </c>
      <c r="G14" s="1" t="str">
        <f>IFERROR(VLOOKUP($G$3,T_Base[],13,FALSE),"")</f>
        <v/>
      </c>
      <c r="H14" s="18"/>
      <c r="I14" s="18"/>
      <c r="J14" s="18"/>
      <c r="K14" s="18"/>
      <c r="L14" s="18"/>
    </row>
    <row r="15" spans="1:14" x14ac:dyDescent="0.4">
      <c r="A15" s="8" t="s">
        <v>8</v>
      </c>
      <c r="B15" s="1">
        <f>IFERROR(VLOOKUP($B$3,T_Base[],14,FALSE),"")</f>
        <v>0</v>
      </c>
      <c r="C15" s="1" t="str">
        <f>IFERROR(VLOOKUP($C$3,T_Base[],14,FALSE),"")</f>
        <v/>
      </c>
      <c r="D15" s="1" t="str">
        <f>IFERROR(VLOOKUP($D$3,T_Base[],14,FALSE),"")</f>
        <v/>
      </c>
      <c r="E15" s="1" t="str">
        <f>IFERROR(VLOOKUP($E$3,T_Base[],14,FALSE),"")</f>
        <v/>
      </c>
      <c r="F15" s="1" t="str">
        <f>IFERROR(VLOOKUP($F$3,T_Base[],14,FALSE),"")</f>
        <v/>
      </c>
      <c r="G15" s="1" t="str">
        <f>IFERROR(VLOOKUP($G$3,T_Base[],14,FALSE),"")</f>
        <v/>
      </c>
      <c r="H15" s="18"/>
    </row>
    <row r="16" spans="1:14" x14ac:dyDescent="0.4">
      <c r="A16" s="9" t="s">
        <v>9</v>
      </c>
      <c r="B16" s="1">
        <f>IFERROR(VLOOKUP($B$3,T_Base[],15,FALSE),"")</f>
        <v>0</v>
      </c>
      <c r="C16" s="1" t="str">
        <f>IFERROR(VLOOKUP($C$3,T_Base[],15,FALSE),"")</f>
        <v/>
      </c>
      <c r="D16" s="1" t="str">
        <f>IFERROR(VLOOKUP($D$3,T_Base[],15,FALSE),"")</f>
        <v/>
      </c>
      <c r="E16" s="1" t="str">
        <f>IFERROR(VLOOKUP($E$3,T_Base[],15,FALSE),"")</f>
        <v/>
      </c>
      <c r="F16" s="1" t="str">
        <f>IFERROR(VLOOKUP($F$3,T_Base[],15,FALSE),"")</f>
        <v/>
      </c>
      <c r="G16" s="1" t="str">
        <f>IFERROR(VLOOKUP($G$3,T_Base[],15,FALSE),"")</f>
        <v/>
      </c>
      <c r="H16" s="18"/>
      <c r="J16" s="7"/>
    </row>
    <row r="17" spans="1:10" x14ac:dyDescent="0.4">
      <c r="A17" s="8" t="s">
        <v>10</v>
      </c>
      <c r="B17" s="1">
        <f>IFERROR(VLOOKUP($B$3,T_Base[],16,FALSE),"")</f>
        <v>0</v>
      </c>
      <c r="C17" s="1" t="str">
        <f>IFERROR(VLOOKUP($C$3,T_Base[],16,FALSE),"")</f>
        <v/>
      </c>
      <c r="D17" s="1" t="str">
        <f>IFERROR(VLOOKUP($D$3,T_Base[],16,FALSE),"")</f>
        <v/>
      </c>
      <c r="E17" s="1" t="str">
        <f>IFERROR(VLOOKUP($E$3,T_Base[],16,FALSE),"")</f>
        <v/>
      </c>
      <c r="F17" s="1" t="str">
        <f>IFERROR(VLOOKUP($F$3,T_Base[],16,FALSE),"")</f>
        <v/>
      </c>
      <c r="G17" s="1" t="str">
        <f>IFERROR(VLOOKUP($G$3,T_Base[],16,FALSE),"")</f>
        <v/>
      </c>
      <c r="H17" s="18"/>
      <c r="J17" s="7"/>
    </row>
    <row r="18" spans="1:10" x14ac:dyDescent="0.4">
      <c r="A18" s="9" t="s">
        <v>11</v>
      </c>
      <c r="B18" s="1">
        <f>IFERROR(VLOOKUP($B$3,T_Base[],17,FALSE),"")</f>
        <v>0</v>
      </c>
      <c r="C18" s="1" t="str">
        <f>IFERROR(VLOOKUP($C$3,T_Base[],17,FALSE),"")</f>
        <v/>
      </c>
      <c r="D18" s="1" t="str">
        <f>IFERROR(VLOOKUP($D$3,T_Base[],17,FALSE),"")</f>
        <v/>
      </c>
      <c r="E18" s="1" t="str">
        <f>IFERROR(VLOOKUP($E$3,T_Base[],17,FALSE),"")</f>
        <v/>
      </c>
      <c r="F18" s="1" t="str">
        <f>IFERROR(VLOOKUP($F$3,T_Base[],17,FALSE),"")</f>
        <v/>
      </c>
      <c r="G18" s="1" t="str">
        <f>IFERROR(VLOOKUP($G$3,T_Base[],17,FALSE),"")</f>
        <v/>
      </c>
      <c r="H18" s="18"/>
      <c r="J18" s="7"/>
    </row>
    <row r="19" spans="1:10" x14ac:dyDescent="0.4">
      <c r="A19" s="8" t="s">
        <v>12</v>
      </c>
      <c r="B19" s="1">
        <f>IFERROR(VLOOKUP($B$3,T_Base[],18,FALSE),"")</f>
        <v>0</v>
      </c>
      <c r="C19" s="1" t="str">
        <f>IFERROR(VLOOKUP($C$3,T_Base[],18,FALSE),"")</f>
        <v/>
      </c>
      <c r="D19" s="1" t="str">
        <f>IFERROR(VLOOKUP($D$3,T_Base[],18,FALSE),"")</f>
        <v/>
      </c>
      <c r="E19" s="1" t="str">
        <f>IFERROR(VLOOKUP($E$3,T_Base[],18,FALSE),"")</f>
        <v/>
      </c>
      <c r="F19" s="1" t="str">
        <f>IFERROR(VLOOKUP($F$3,T_Base[],18,FALSE),"")</f>
        <v/>
      </c>
      <c r="G19" s="1" t="str">
        <f>IFERROR(VLOOKUP($G$3,T_Base[],18,FALSE),"")</f>
        <v/>
      </c>
      <c r="H19" s="18"/>
      <c r="J19" s="7"/>
    </row>
    <row r="20" spans="1:10" x14ac:dyDescent="0.4">
      <c r="A20" s="9" t="s">
        <v>13</v>
      </c>
      <c r="B20" s="1">
        <f>IFERROR(VLOOKUP($B$3,T_Base[],19,FALSE),"")</f>
        <v>0</v>
      </c>
      <c r="C20" s="1" t="str">
        <f>IFERROR(VLOOKUP($C$3,T_Base[],19,FALSE),"")</f>
        <v/>
      </c>
      <c r="D20" s="1" t="str">
        <f>IFERROR(VLOOKUP($D$3,T_Base[],19,FALSE),"")</f>
        <v/>
      </c>
      <c r="E20" s="1" t="str">
        <f>IFERROR(VLOOKUP($E$3,T_Base[],19,FALSE),"")</f>
        <v/>
      </c>
      <c r="F20" s="1" t="str">
        <f>IFERROR(VLOOKUP($F$3,T_Base[],19,FALSE),"")</f>
        <v/>
      </c>
      <c r="G20" s="1" t="str">
        <f>IFERROR(VLOOKUP($G$3,T_Base[],19,FALSE),"")</f>
        <v/>
      </c>
      <c r="H20" s="18"/>
      <c r="J20" s="7"/>
    </row>
    <row r="21" spans="1:10" x14ac:dyDescent="0.4">
      <c r="A21" s="8" t="s">
        <v>14</v>
      </c>
      <c r="B21" s="1">
        <f>IFERROR(VLOOKUP($B$3,T_Base[],20,FALSE),"")</f>
        <v>0</v>
      </c>
      <c r="C21" s="1" t="str">
        <f>IFERROR(VLOOKUP($C$3,T_Base[],20,FALSE),"")</f>
        <v/>
      </c>
      <c r="D21" s="1" t="str">
        <f>IFERROR(VLOOKUP($D$3,T_Base[],20,FALSE),"")</f>
        <v/>
      </c>
      <c r="E21" s="1" t="str">
        <f>IFERROR(VLOOKUP($E$3,T_Base[],20,FALSE),"")</f>
        <v/>
      </c>
      <c r="F21" s="1" t="str">
        <f>IFERROR(VLOOKUP($F$3,T_Base[],20,FALSE),"")</f>
        <v/>
      </c>
      <c r="G21" s="1" t="str">
        <f>IFERROR(VLOOKUP($G$3,T_Base[],20,FALSE),"")</f>
        <v/>
      </c>
      <c r="H21" s="18"/>
    </row>
    <row r="22" spans="1:10" x14ac:dyDescent="0.4">
      <c r="A22" s="9" t="s">
        <v>15</v>
      </c>
      <c r="B22" s="1">
        <f>IFERROR(VLOOKUP($B$3,T_Base[],21,FALSE),"")</f>
        <v>0</v>
      </c>
      <c r="C22" s="1" t="str">
        <f>IFERROR(VLOOKUP($C$3,T_Base[],21,FALSE),"")</f>
        <v/>
      </c>
      <c r="D22" s="1" t="str">
        <f>IFERROR(VLOOKUP($D$3,T_Base[],21,FALSE),"")</f>
        <v/>
      </c>
      <c r="E22" s="1" t="str">
        <f>IFERROR(VLOOKUP($E$3,T_Base[],21,FALSE),"")</f>
        <v/>
      </c>
      <c r="F22" s="1" t="str">
        <f>IFERROR(VLOOKUP($F$3,T_Base[],21,FALSE),"")</f>
        <v/>
      </c>
      <c r="G22" s="1" t="str">
        <f>IFERROR(VLOOKUP($G$3,T_Base[],20,FALSE),"")</f>
        <v/>
      </c>
      <c r="H22" s="18"/>
    </row>
  </sheetData>
  <mergeCells count="1">
    <mergeCell ref="A2:C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"/>
  <sheetViews>
    <sheetView workbookViewId="0">
      <selection activeCell="F14" sqref="F14"/>
    </sheetView>
  </sheetViews>
  <sheetFormatPr baseColWidth="10" defaultRowHeight="19.5" x14ac:dyDescent="0.4"/>
  <cols>
    <col min="1" max="1" width="0.296875" customWidth="1"/>
    <col min="3" max="3" width="8.09765625" customWidth="1"/>
  </cols>
  <sheetData>
    <row r="1" spans="1:21" x14ac:dyDescent="0.4">
      <c r="A1" t="s">
        <v>56</v>
      </c>
      <c r="B1" t="s">
        <v>55</v>
      </c>
      <c r="C1" t="s">
        <v>54</v>
      </c>
      <c r="D1" s="20" t="s">
        <v>0</v>
      </c>
      <c r="E1" s="9" t="s">
        <v>1</v>
      </c>
      <c r="F1" s="20" t="s">
        <v>2</v>
      </c>
      <c r="G1" s="9" t="s">
        <v>7</v>
      </c>
      <c r="H1" s="20" t="s">
        <v>3</v>
      </c>
      <c r="I1" s="9" t="s">
        <v>4</v>
      </c>
      <c r="J1" s="20" t="s">
        <v>5</v>
      </c>
      <c r="K1" s="9" t="s">
        <v>6</v>
      </c>
      <c r="L1" s="9" t="s">
        <v>24</v>
      </c>
      <c r="M1" s="9" t="s">
        <v>25</v>
      </c>
      <c r="N1" s="20" t="s">
        <v>8</v>
      </c>
      <c r="O1" s="9" t="s">
        <v>9</v>
      </c>
      <c r="P1" s="20" t="s">
        <v>10</v>
      </c>
      <c r="Q1" s="9" t="s">
        <v>11</v>
      </c>
      <c r="R1" s="20" t="s">
        <v>12</v>
      </c>
      <c r="S1" s="9" t="s">
        <v>13</v>
      </c>
      <c r="T1" s="20" t="s">
        <v>14</v>
      </c>
      <c r="U1" s="11" t="s">
        <v>15</v>
      </c>
    </row>
    <row r="2" spans="1:21" x14ac:dyDescent="0.4">
      <c r="A2" s="13" t="str">
        <f>CONCATENATE(T_Base[Date],T_Base[Parking])</f>
        <v>45321P1</v>
      </c>
      <c r="B2" s="14">
        <v>45321</v>
      </c>
      <c r="C2" s="7" t="s">
        <v>17</v>
      </c>
      <c r="D2" s="15" t="s">
        <v>31</v>
      </c>
      <c r="E2" s="16" t="s">
        <v>31</v>
      </c>
      <c r="F2" s="15" t="s">
        <v>36</v>
      </c>
      <c r="G2" s="16" t="s">
        <v>36</v>
      </c>
      <c r="H2" s="15" t="s">
        <v>58</v>
      </c>
      <c r="I2" s="16" t="s">
        <v>58</v>
      </c>
      <c r="J2" s="15"/>
      <c r="K2" s="16"/>
      <c r="L2" s="16"/>
      <c r="M2" s="16"/>
      <c r="N2" s="15"/>
      <c r="O2" s="16"/>
      <c r="P2" s="15"/>
      <c r="Q2" s="16"/>
      <c r="R2" s="15"/>
      <c r="S2" s="16"/>
      <c r="T2" s="15"/>
      <c r="U2" s="17"/>
    </row>
    <row r="3" spans="1:21" x14ac:dyDescent="0.4">
      <c r="A3" s="13" t="str">
        <f>CONCATENATE(T_Base[Date],T_Base[Parking])</f>
        <v>45332P2</v>
      </c>
      <c r="B3" s="14">
        <v>45332</v>
      </c>
      <c r="C3" s="7" t="s">
        <v>18</v>
      </c>
      <c r="D3" s="7"/>
      <c r="E3" s="7"/>
      <c r="F3" s="7"/>
      <c r="G3" s="7"/>
      <c r="H3" s="7" t="s">
        <v>33</v>
      </c>
      <c r="I3" s="7" t="s">
        <v>33</v>
      </c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</sheetData>
  <dataValidations count="2">
    <dataValidation type="list" allowBlank="1" showInputMessage="1" showErrorMessage="1" sqref="C2:C3">
      <formula1>Parking</formula1>
    </dataValidation>
    <dataValidation type="list" allowBlank="1" showInputMessage="1" showErrorMessage="1" sqref="D2:U3">
      <formula1>Immatriculation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"/>
  <sheetViews>
    <sheetView workbookViewId="0">
      <selection activeCell="A9" sqref="A9"/>
    </sheetView>
  </sheetViews>
  <sheetFormatPr baseColWidth="10" defaultRowHeight="19.5" x14ac:dyDescent="0.4"/>
  <cols>
    <col min="2" max="2" width="16.19921875" customWidth="1"/>
    <col min="3" max="3" width="12.19921875" customWidth="1"/>
    <col min="4" max="4" width="19.09765625" customWidth="1"/>
    <col min="5" max="5" width="22.796875" customWidth="1"/>
    <col min="8" max="8" width="11.59765625" style="7" customWidth="1"/>
  </cols>
  <sheetData>
    <row r="1" spans="1:8" x14ac:dyDescent="0.4">
      <c r="A1" t="s">
        <v>23</v>
      </c>
      <c r="B1" t="s">
        <v>27</v>
      </c>
      <c r="C1" t="s">
        <v>28</v>
      </c>
      <c r="D1" t="s">
        <v>29</v>
      </c>
      <c r="E1" t="s">
        <v>30</v>
      </c>
      <c r="H1" s="7" t="s">
        <v>57</v>
      </c>
    </row>
    <row r="2" spans="1:8" x14ac:dyDescent="0.4">
      <c r="A2" t="s">
        <v>31</v>
      </c>
      <c r="B2" s="7" t="s">
        <v>32</v>
      </c>
      <c r="C2" t="s">
        <v>38</v>
      </c>
      <c r="D2" t="s">
        <v>39</v>
      </c>
      <c r="E2" t="s">
        <v>49</v>
      </c>
      <c r="H2" s="7" t="s">
        <v>17</v>
      </c>
    </row>
    <row r="3" spans="1:8" x14ac:dyDescent="0.4">
      <c r="A3" t="s">
        <v>33</v>
      </c>
      <c r="B3" s="7" t="s">
        <v>34</v>
      </c>
      <c r="C3" t="s">
        <v>38</v>
      </c>
      <c r="D3" t="s">
        <v>40</v>
      </c>
      <c r="E3" t="s">
        <v>50</v>
      </c>
      <c r="H3" s="7" t="s">
        <v>18</v>
      </c>
    </row>
    <row r="4" spans="1:8" x14ac:dyDescent="0.4">
      <c r="A4" t="s">
        <v>35</v>
      </c>
      <c r="B4" s="7" t="s">
        <v>41</v>
      </c>
      <c r="C4" t="s">
        <v>42</v>
      </c>
      <c r="D4" t="s">
        <v>43</v>
      </c>
      <c r="E4" t="s">
        <v>51</v>
      </c>
      <c r="H4" s="7" t="s">
        <v>19</v>
      </c>
    </row>
    <row r="5" spans="1:8" x14ac:dyDescent="0.4">
      <c r="A5" t="s">
        <v>36</v>
      </c>
      <c r="B5" s="7" t="s">
        <v>44</v>
      </c>
      <c r="C5" t="s">
        <v>42</v>
      </c>
      <c r="D5" t="s">
        <v>45</v>
      </c>
      <c r="E5" t="s">
        <v>52</v>
      </c>
      <c r="H5" s="7" t="s">
        <v>20</v>
      </c>
    </row>
    <row r="6" spans="1:8" x14ac:dyDescent="0.4">
      <c r="A6" t="s">
        <v>37</v>
      </c>
      <c r="B6" s="7" t="s">
        <v>48</v>
      </c>
      <c r="C6" t="s">
        <v>46</v>
      </c>
      <c r="D6" t="s">
        <v>47</v>
      </c>
      <c r="E6" t="s">
        <v>53</v>
      </c>
      <c r="H6" s="7" t="s">
        <v>21</v>
      </c>
    </row>
    <row r="7" spans="1:8" x14ac:dyDescent="0.4">
      <c r="A7" t="s">
        <v>58</v>
      </c>
      <c r="B7" s="7"/>
      <c r="H7" s="7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Planning</vt:lpstr>
      <vt:lpstr>Listes</vt:lpstr>
      <vt:lpstr>Immatriculation</vt:lpstr>
      <vt:lpstr>Parking</vt:lpstr>
      <vt:lpstr>PlanJour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dcterms:created xsi:type="dcterms:W3CDTF">2023-12-13T15:47:01Z</dcterms:created>
  <dcterms:modified xsi:type="dcterms:W3CDTF">2024-01-30T13:48:54Z</dcterms:modified>
</cp:coreProperties>
</file>