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19420" windowHeight="10960"/>
  </bookViews>
  <sheets>
    <sheet name="Donateurs" sheetId="2" r:id="rId1"/>
    <sheet name="Attest_Fiscale" sheetId="4" r:id="rId2"/>
    <sheet name="RECU_FISCAL" sheetId="6" r:id="rId3"/>
    <sheet name="Liste" sheetId="5" r:id="rId4"/>
  </sheets>
  <functionGroups builtInGroupCount="17"/>
  <definedNames>
    <definedName name="N_Ref">TAB_1[ID]</definedName>
    <definedName name="Noms">TAB_1[NOMS &amp; PRENOMS]</definedName>
    <definedName name="NomsRF">OFFSET(Attest_Fiscale!$G$2,0,0,COUNTA(Attest_Fiscale!$G:$G),1)</definedName>
    <definedName name="_xlnm.Print_Area" localSheetId="2">RECU_FISCAL!$A$1:$E$27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6" l="1"/>
  <c r="C3" i="6" s="1"/>
  <c r="D1" i="2"/>
  <c r="D6" i="6"/>
  <c r="C6" i="6" l="1"/>
  <c r="D8" i="6"/>
  <c r="D7" i="6"/>
  <c r="D12" i="6"/>
  <c r="T13" i="2" l="1"/>
  <c r="T14" i="2" l="1"/>
  <c r="T24" i="2"/>
  <c r="T17" i="2"/>
  <c r="T31" i="2"/>
  <c r="T21" i="2"/>
  <c r="T12" i="2"/>
  <c r="T26" i="2"/>
  <c r="T6" i="2"/>
  <c r="T8" i="2"/>
  <c r="O36" i="4" l="1"/>
  <c r="A11" i="6"/>
  <c r="O30" i="4"/>
  <c r="O32" i="4"/>
  <c r="O29" i="4"/>
  <c r="O31" i="4"/>
  <c r="O33" i="4"/>
  <c r="O34" i="4"/>
  <c r="O35" i="4"/>
  <c r="T4" i="2"/>
  <c r="T37" i="2"/>
  <c r="T19" i="2"/>
  <c r="O27" i="4" s="1"/>
  <c r="O26" i="4"/>
  <c r="T25" i="2"/>
  <c r="O25" i="4" s="1"/>
  <c r="T34" i="2"/>
  <c r="O23" i="4" s="1"/>
  <c r="T20" i="2"/>
  <c r="O22" i="4" s="1"/>
  <c r="T35" i="2"/>
  <c r="O21" i="4" s="1"/>
  <c r="T18" i="2"/>
  <c r="O20" i="4" s="1"/>
  <c r="T27" i="2"/>
  <c r="O24" i="4" l="1"/>
  <c r="O28" i="4"/>
  <c r="T38" i="2"/>
  <c r="O19" i="4" s="1"/>
  <c r="T11" i="2"/>
  <c r="O18" i="4" s="1"/>
  <c r="T5" i="2"/>
  <c r="T9" i="2"/>
  <c r="T30" i="2"/>
  <c r="T33" i="2"/>
  <c r="T32" i="2"/>
  <c r="T29" i="2"/>
  <c r="O11" i="4" s="1"/>
  <c r="T10" i="2"/>
  <c r="O10" i="4" s="1"/>
  <c r="T28" i="2"/>
  <c r="O9" i="4" s="1"/>
  <c r="T22" i="2"/>
  <c r="O8" i="4" s="1"/>
  <c r="T36" i="2"/>
  <c r="T16" i="2"/>
  <c r="O6" i="4" s="1"/>
  <c r="T15" i="2"/>
  <c r="O5" i="4" s="1"/>
  <c r="T23" i="2"/>
  <c r="O4" i="4" s="1"/>
  <c r="O3" i="4"/>
  <c r="T7" i="2"/>
  <c r="O2" i="4" s="1"/>
  <c r="O7" i="4" l="1"/>
  <c r="O13" i="4"/>
  <c r="O15" i="4"/>
  <c r="O17" i="4"/>
  <c r="O12" i="4"/>
  <c r="O14" i="4"/>
  <c r="O16" i="4"/>
  <c r="I2" i="2" l="1"/>
  <c r="J2" i="2"/>
  <c r="K2" i="2"/>
  <c r="L2" i="2"/>
  <c r="M2" i="2"/>
  <c r="N2" i="2"/>
  <c r="O2" i="2"/>
  <c r="P2" i="2"/>
  <c r="Q2" i="2"/>
  <c r="R2" i="2"/>
  <c r="S2" i="2"/>
  <c r="H2" i="2"/>
  <c r="T2" i="2" l="1"/>
</calcChain>
</file>

<file path=xl/sharedStrings.xml><?xml version="1.0" encoding="utf-8"?>
<sst xmlns="http://schemas.openxmlformats.org/spreadsheetml/2006/main" count="436" uniqueCount="176">
  <si>
    <t xml:space="preserve">Total </t>
  </si>
  <si>
    <t>Jan</t>
  </si>
  <si>
    <t>Fev</t>
  </si>
  <si>
    <t>Mars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</si>
  <si>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</si>
  <si>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</si>
  <si>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</si>
  <si>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</si>
  <si>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</si>
  <si>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</si>
  <si>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</si>
  <si>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</si>
  <si>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</si>
  <si>
    <t>NOMS &amp; PRENOMS</t>
  </si>
  <si>
    <t>adresses</t>
  </si>
  <si>
    <t>Villes</t>
  </si>
  <si>
    <t xml:space="preserve">Code Postal </t>
  </si>
  <si>
    <t>Pays</t>
  </si>
  <si>
    <t>Totaux</t>
  </si>
  <si>
    <t>Adresse</t>
  </si>
  <si>
    <t>Fiche annulée (X)</t>
  </si>
  <si>
    <t>Votre référence</t>
  </si>
  <si>
    <t>Nature du donateur
1=pers. phys
2=pers. morale</t>
  </si>
  <si>
    <t>Numéro national</t>
  </si>
  <si>
    <t>Date de naissance
(jj-mm-aaaa)</t>
  </si>
  <si>
    <t>Nom</t>
  </si>
  <si>
    <t>Prénom</t>
  </si>
  <si>
    <t>Nom partenaire</t>
  </si>
  <si>
    <t>Code postal belge</t>
  </si>
  <si>
    <t>Commune/ville</t>
  </si>
  <si>
    <t>Code postal à l'étranger</t>
  </si>
  <si>
    <t>Code pays</t>
  </si>
  <si>
    <t>Montant</t>
  </si>
  <si>
    <t>Type</t>
  </si>
  <si>
    <t>N°</t>
  </si>
  <si>
    <t>ID</t>
  </si>
  <si>
    <t>Liste des pays</t>
  </si>
  <si>
    <t>Belgique</t>
  </si>
  <si>
    <t>France</t>
  </si>
  <si>
    <t>DON001</t>
  </si>
  <si>
    <t/>
  </si>
  <si>
    <t>BELGIQUE</t>
  </si>
  <si>
    <t>1</t>
  </si>
  <si>
    <t>FRANCE</t>
  </si>
  <si>
    <t>1200</t>
  </si>
  <si>
    <t>CARCES</t>
  </si>
  <si>
    <t>1190</t>
  </si>
  <si>
    <t>BRUXELLES</t>
  </si>
  <si>
    <t>1170</t>
  </si>
  <si>
    <t>CHAMPS SUR TARENTAINE</t>
  </si>
  <si>
    <t>7860</t>
  </si>
  <si>
    <t>1800</t>
  </si>
  <si>
    <t>1348</t>
  </si>
  <si>
    <t>2</t>
  </si>
  <si>
    <t>JACQUELINE</t>
  </si>
  <si>
    <t xml:space="preserve">BRIGITTE </t>
  </si>
  <si>
    <t xml:space="preserve">CHRISTIANE </t>
  </si>
  <si>
    <t>EUROPE SA</t>
  </si>
  <si>
    <t xml:space="preserve">DELVAL </t>
  </si>
  <si>
    <t>ALGABA</t>
  </si>
  <si>
    <t xml:space="preserve"> PALAGOS</t>
  </si>
  <si>
    <t>LIEBSHARDT</t>
  </si>
  <si>
    <t xml:space="preserve"> MAES</t>
  </si>
  <si>
    <t xml:space="preserve">FRANCOISE </t>
  </si>
  <si>
    <t xml:space="preserve">FROMONT </t>
  </si>
  <si>
    <t>MBM</t>
  </si>
  <si>
    <t xml:space="preserve"> LOUIS</t>
  </si>
  <si>
    <t xml:space="preserve">LES AMIS </t>
  </si>
  <si>
    <t>PAUL</t>
  </si>
  <si>
    <t xml:space="preserve"> PIERRE</t>
  </si>
  <si>
    <t>SERRES</t>
  </si>
  <si>
    <t xml:space="preserve">SERRUYS </t>
  </si>
  <si>
    <t>ROSETTE</t>
  </si>
  <si>
    <t>PLUME</t>
  </si>
  <si>
    <t>HIVER</t>
  </si>
  <si>
    <t>THIEL</t>
  </si>
  <si>
    <t>BOSS</t>
  </si>
  <si>
    <t>ALFONS</t>
  </si>
  <si>
    <t>JEROME</t>
  </si>
  <si>
    <t xml:space="preserve"> CATHY</t>
  </si>
  <si>
    <t>MARIE</t>
  </si>
  <si>
    <t>WILLIAM</t>
  </si>
  <si>
    <t xml:space="preserve">WOLFF </t>
  </si>
  <si>
    <t>ANNE</t>
  </si>
  <si>
    <t>BAILLY</t>
  </si>
  <si>
    <t>ALDO</t>
  </si>
  <si>
    <t>TOYOTA</t>
  </si>
  <si>
    <t>SOLEIL</t>
  </si>
  <si>
    <t>MARS</t>
  </si>
  <si>
    <t>Rue R1/Bt15</t>
  </si>
  <si>
    <t>Avenue  117</t>
  </si>
  <si>
    <t>Chemin 4</t>
  </si>
  <si>
    <t>Avenue 90/ B3</t>
  </si>
  <si>
    <t>Rue 10</t>
  </si>
  <si>
    <t>Rue  6</t>
  </si>
  <si>
    <t>Rue  77</t>
  </si>
  <si>
    <t>Gro70</t>
  </si>
  <si>
    <t xml:space="preserve">15 B Rue </t>
  </si>
  <si>
    <t>Avenue 130</t>
  </si>
  <si>
    <t>Rue  148</t>
  </si>
  <si>
    <t>Rue 50</t>
  </si>
  <si>
    <t>Rue /2</t>
  </si>
  <si>
    <t>Rue D 13</t>
  </si>
  <si>
    <t>Rue D 14</t>
  </si>
  <si>
    <t>Rue D 15</t>
  </si>
  <si>
    <t>Rue D 16</t>
  </si>
  <si>
    <t>Rue D 17</t>
  </si>
  <si>
    <t>Rue D 18</t>
  </si>
  <si>
    <t>Rue D 19</t>
  </si>
  <si>
    <t>Rue D 20</t>
  </si>
  <si>
    <t>Rue D 21</t>
  </si>
  <si>
    <t>Rue D 22</t>
  </si>
  <si>
    <t>Rue D 23</t>
  </si>
  <si>
    <t>Rue D 24</t>
  </si>
  <si>
    <t>Rue D 25</t>
  </si>
  <si>
    <t>Rue D 26</t>
  </si>
  <si>
    <t>Rue D 27</t>
  </si>
  <si>
    <t>Rue D 28</t>
  </si>
  <si>
    <t>Rue D 29</t>
  </si>
  <si>
    <t>Rue D 30</t>
  </si>
  <si>
    <t>Rue D 31</t>
  </si>
  <si>
    <t>Rue D 32</t>
  </si>
  <si>
    <t>Rue D 33</t>
  </si>
  <si>
    <t>Rue S 98</t>
  </si>
  <si>
    <t>DELVAL</t>
  </si>
  <si>
    <t>Rue 77</t>
  </si>
  <si>
    <t>CATHY</t>
  </si>
  <si>
    <t>LOUIS</t>
  </si>
  <si>
    <t>MAES</t>
  </si>
  <si>
    <t>PALAGOS</t>
  </si>
  <si>
    <t>PIERRE</t>
  </si>
  <si>
    <t>Choix du Donateur</t>
  </si>
  <si>
    <t>&lt;--Liste déroulante</t>
  </si>
  <si>
    <t>CP/Ville</t>
  </si>
  <si>
    <t>Somme en toutes lettres:</t>
  </si>
  <si>
    <t>pour l'année: 2022</t>
  </si>
  <si>
    <t>Le Président:</t>
  </si>
  <si>
    <t>Mr untel</t>
  </si>
  <si>
    <t>LOGO (à copier-coller)</t>
  </si>
  <si>
    <t>NOM DE L'ASSOCIATION</t>
  </si>
  <si>
    <t>DON002</t>
  </si>
  <si>
    <t>DON003</t>
  </si>
  <si>
    <t>DON004</t>
  </si>
  <si>
    <t>DON005</t>
  </si>
  <si>
    <t>DON006</t>
  </si>
  <si>
    <t>DON007</t>
  </si>
  <si>
    <t>DON008</t>
  </si>
  <si>
    <t>DON009</t>
  </si>
  <si>
    <t>DON010</t>
  </si>
  <si>
    <t>DON011</t>
  </si>
  <si>
    <t>DON012</t>
  </si>
  <si>
    <t>DON013</t>
  </si>
  <si>
    <t>DON014</t>
  </si>
  <si>
    <t>DON015</t>
  </si>
  <si>
    <t>DON016</t>
  </si>
  <si>
    <t>DON017</t>
  </si>
  <si>
    <t>DON018</t>
  </si>
  <si>
    <t>DON019</t>
  </si>
  <si>
    <t>DON020</t>
  </si>
  <si>
    <t>DON021</t>
  </si>
  <si>
    <t>DON022</t>
  </si>
  <si>
    <t>DON023</t>
  </si>
  <si>
    <t>DON024</t>
  </si>
  <si>
    <t>DON025</t>
  </si>
  <si>
    <t>DON026</t>
  </si>
  <si>
    <t>DON027</t>
  </si>
  <si>
    <t>DON028</t>
  </si>
  <si>
    <t>DON029</t>
  </si>
  <si>
    <t>DON030</t>
  </si>
  <si>
    <t>DON031</t>
  </si>
  <si>
    <t>DON032</t>
  </si>
  <si>
    <t>DON033</t>
  </si>
  <si>
    <t>DON034</t>
  </si>
  <si>
    <t>DON035</t>
  </si>
  <si>
    <t>N° du Donateur</t>
  </si>
  <si>
    <t>Nombre de donateurs enregistrés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</si>
</sst>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Arial Black"/>
      <family val="2"/>
    </font>
    <font>
      <sz val="8"/>
      <color theme="1"/>
      <name val="Calibri"/>
      <family val="2"/>
      <scheme val="minor"/>
    </font>
    <font>
      <b/>
      <sz val="8"/>
      <color theme="4" tint="-0.499984740745262"/>
      <name val="Arial Black"/>
      <family val="2"/>
    </font>
    <font>
      <b/>
      <sz val="12"/>
      <color rgb="FF333399"/>
      <name val="Calibri"/>
      <family val="2"/>
    </font>
    <font>
      <b/>
      <sz val="10"/>
      <color rgb="FF333399"/>
      <name val="Calibri"/>
      <family val="2"/>
    </font>
    <font>
      <sz val="11"/>
      <color rgb="FFFF0000"/>
      <name val="Calibri"/>
      <family val="2"/>
      <scheme val="minor"/>
    </font>
    <font>
      <sz val="10"/>
      <color theme="4" tint="-0.499984740745262"/>
      <name val="Arial Black"/>
      <family val="2"/>
    </font>
    <font>
      <sz val="10"/>
      <color theme="1"/>
      <name val="Arial"/>
    </font>
    <font>
      <b/>
      <sz val="8"/>
      <color theme="5" tint="-0.499984740745262"/>
      <name val="Arial"/>
    </font>
    <font>
      <b/>
      <sz val="9"/>
      <color theme="5" tint="-0.499984740745262"/>
      <name val="Arial"/>
    </font>
    <font>
      <b/>
      <sz val="8"/>
      <color theme="5" tint="-0.499984740745262"/>
      <name val="Arial"/>
      <family val="2"/>
    </font>
    <font>
      <b/>
      <sz val="9"/>
      <color theme="5" tint="-0.499984740745262"/>
      <name val="Arial"/>
      <family val="2"/>
    </font>
    <font>
      <sz val="10"/>
      <color theme="1"/>
      <name val="Arial"/>
      <family val="2"/>
    </font>
    <font>
      <sz val="14"/>
      <color theme="1"/>
      <name val="Comic Sans MS"/>
      <family val="4"/>
    </font>
    <font>
      <sz val="11"/>
      <name val="Calibri"/>
      <family val="2"/>
      <scheme val="minor"/>
    </font>
    <font>
      <sz val="11"/>
      <color theme="1"/>
      <name val="Arial Black"/>
      <family val="2"/>
    </font>
    <font>
      <sz val="2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333399"/>
      </left>
      <right style="thin">
        <color rgb="FF333399"/>
      </right>
      <top style="thin">
        <color rgb="FF333399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0" fillId="3" borderId="0" xfId="0" applyFill="1" applyAlignment="1">
      <alignment horizontal="right"/>
    </xf>
    <xf numFmtId="164" fontId="0" fillId="3" borderId="1" xfId="0" applyNumberFormat="1" applyFill="1" applyBorder="1" applyAlignment="1">
      <alignment horizontal="center"/>
    </xf>
    <xf numFmtId="0" fontId="4" fillId="4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7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/>
    <xf numFmtId="0" fontId="8" fillId="0" borderId="4" xfId="0" applyFont="1" applyBorder="1" applyAlignment="1">
      <alignment horizontal="right"/>
    </xf>
    <xf numFmtId="0" fontId="8" fillId="0" borderId="1" xfId="0" applyFont="1" applyBorder="1" applyAlignment="1">
      <alignment horizontal="right"/>
    </xf>
    <xf numFmtId="44" fontId="9" fillId="2" borderId="5" xfId="0" applyNumberFormat="1" applyFont="1" applyFill="1" applyBorder="1" applyAlignment="1">
      <alignment horizontal="center"/>
    </xf>
    <xf numFmtId="44" fontId="9" fillId="2" borderId="1" xfId="0" applyNumberFormat="1" applyFont="1" applyFill="1" applyBorder="1" applyAlignment="1">
      <alignment horizontal="center"/>
    </xf>
    <xf numFmtId="44" fontId="10" fillId="0" borderId="2" xfId="0" applyNumberFormat="1" applyFont="1" applyFill="1" applyBorder="1" applyAlignment="1">
      <alignment horizontal="center"/>
    </xf>
    <xf numFmtId="7" fontId="9" fillId="2" borderId="1" xfId="0" applyNumberFormat="1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8" fillId="0" borderId="0" xfId="0" applyFont="1" applyFill="1" applyBorder="1" applyAlignment="1"/>
    <xf numFmtId="0" fontId="0" fillId="5" borderId="0" xfId="0" applyFill="1"/>
    <xf numFmtId="44" fontId="11" fillId="2" borderId="1" xfId="0" applyNumberFormat="1" applyFont="1" applyFill="1" applyBorder="1" applyAlignment="1">
      <alignment horizontal="center"/>
    </xf>
    <xf numFmtId="44" fontId="11" fillId="2" borderId="5" xfId="0" applyNumberFormat="1" applyFont="1" applyFill="1" applyBorder="1" applyAlignment="1">
      <alignment horizontal="center"/>
    </xf>
    <xf numFmtId="0" fontId="13" fillId="0" borderId="1" xfId="0" applyFont="1" applyBorder="1" applyAlignment="1">
      <alignment horizontal="right"/>
    </xf>
    <xf numFmtId="0" fontId="13" fillId="0" borderId="4" xfId="0" applyFont="1" applyBorder="1" applyAlignment="1">
      <alignment horizontal="center" vertical="center"/>
    </xf>
    <xf numFmtId="0" fontId="13" fillId="0" borderId="4" xfId="0" applyFont="1" applyBorder="1" applyAlignment="1"/>
    <xf numFmtId="0" fontId="13" fillId="0" borderId="4" xfId="0" applyFont="1" applyBorder="1" applyAlignment="1">
      <alignment horizontal="right"/>
    </xf>
    <xf numFmtId="44" fontId="12" fillId="0" borderId="2" xfId="0" applyNumberFormat="1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6" borderId="0" xfId="0" applyFill="1"/>
    <xf numFmtId="7" fontId="9" fillId="2" borderId="5" xfId="0" applyNumberFormat="1" applyFont="1" applyFill="1" applyBorder="1" applyAlignment="1">
      <alignment horizontal="center"/>
    </xf>
    <xf numFmtId="0" fontId="14" fillId="6" borderId="0" xfId="0" applyFont="1" applyFill="1"/>
    <xf numFmtId="0" fontId="14" fillId="6" borderId="0" xfId="0" applyFont="1" applyFill="1" applyAlignment="1">
      <alignment horizontal="right"/>
    </xf>
    <xf numFmtId="164" fontId="14" fillId="6" borderId="0" xfId="0" applyNumberFormat="1" applyFont="1" applyFill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5" fillId="7" borderId="0" xfId="0" applyFont="1" applyFill="1"/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4" fillId="8" borderId="0" xfId="0" applyFont="1" applyFill="1" applyAlignment="1">
      <alignment horizontal="center" vertic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0"/>
      </font>
      <border outline="0">
        <right style="thin">
          <color indexed="64"/>
        </right>
      </border>
    </dxf>
    <dxf>
      <font>
        <b val="0"/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fill>
        <patternFill patternType="solid"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4" tint="-0.499984740745262"/>
        <name val="Arial Black"/>
        <scheme val="none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184151</xdr:colOff>
      <xdr:row>0</xdr:row>
      <xdr:rowOff>41274</xdr:rowOff>
    </xdr:from>
    <xdr:to>
      <xdr:col>1</xdr:col>
      <xdr:colOff>1590675</xdr:colOff>
      <xdr:row>1</xdr:row>
      <xdr:rowOff>133349</xdr:rowOff>
    </xdr:to>
    <xdr:sp macro="[0]!Appel_Form" textlink="">
      <xdr:nvSpPr>
        <xdr:cNvPr id="2" name="Organigramme : Alternative 1"/>
        <xdr:cNvSpPr/>
      </xdr:nvSpPr>
      <xdr:spPr>
        <a:xfrm>
          <a:off x="184151" y="41274"/>
          <a:ext cx="2047874" cy="51752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314325</xdr:colOff>
      <xdr:row>1</xdr:row>
      <xdr:rowOff>742951</xdr:rowOff>
    </xdr:from>
    <xdr:to>
      <xdr:col>8</xdr:col>
      <xdr:colOff>285750</xdr:colOff>
      <xdr:row>2</xdr:row>
      <xdr:rowOff>247651</xdr:rowOff>
    </xdr:to>
    <xdr:sp macro="[0]!ImpRecuFiscal" textlink="">
      <xdr:nvSpPr>
        <xdr:cNvPr id="2" name="Organigramme : Alternative 1"/>
        <xdr:cNvSpPr/>
      </xdr:nvSpPr>
      <xdr:spPr>
        <a:xfrm>
          <a:off x="7124700" y="933451"/>
          <a:ext cx="1495425" cy="59055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3:T38" totalsRowShown="0" headerRowDxfId="22" dataDxfId="21" tableBorderDxfId="20">
  <autoFilter ref="A3:T38"/>
  <sortState ref="A4:T38">
    <sortCondition ref="A4:A38"/>
  </sortState>
  <tableColumns count="20">
    <tableColumn id="2" name="ID" dataDxfId="19"/>
    <tableColumn id="20" name="NOMS &amp; PRENOMS" dataDxfId="18"/>
    <tableColumn id="3" name="adresses" dataDxfId="17"/>
    <tableColumn id="4" name="Code Postal " dataDxfId="16"/>
    <tableColumn id="5" name="Villes" dataDxfId="15"/>
    <tableColumn id="19" name="Pays" dataDxfId="14"/>
    <tableColumn id="1" name="Type" dataDxfId="13"/>
    <tableColumn id="6" name="Jan" dataDxfId="12"/>
    <tableColumn id="7" name="Fev" dataDxfId="11"/>
    <tableColumn id="8" name="Mars" dataDxfId="10"/>
    <tableColumn id="9" name="Avr" dataDxfId="9"/>
    <tableColumn id="10" name="Mai" dataDxfId="8"/>
    <tableColumn id="11" name="Jui" dataDxfId="7"/>
    <tableColumn id="12" name="Juil" dataDxfId="6"/>
    <tableColumn id="13" name="Aou" dataDxfId="5"/>
    <tableColumn id="14" name="Sep" dataDxfId="4"/>
    <tableColumn id="15" name="Oct" dataDxfId="3"/>
    <tableColumn id="16" name="Nov" dataDxfId="2"/>
    <tableColumn id="17" name="Dec" dataDxfId="1"/>
    <tableColumn id="18" name="Total " dataDxfId="0">
      <calculatedColumnFormula>SUM(TAB_1[[#This Row],[Jan]:[Dec]])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2" displayName="Tab_2" ref="A1:A3" totalsRowShown="0">
  <autoFilter ref="A1:A3"/>
  <tableColumns count="1">
    <tableColumn id="1" name="Liste des pay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40"/>
  <sheetViews>
    <sheetView tabSelected="1" zoomScaleNormal="100" workbookViewId="0">
      <pane ySplit="3" topLeftCell="A13" activePane="bottomLeft" state="frozen"/>
      <selection pane="bottomLeft" activeCell="B1" sqref="B1"/>
    </sheetView>
  </sheetViews>
  <sheetFormatPr baseColWidth="10" defaultRowHeight="14.5" x14ac:dyDescent="0.35"/>
  <cols>
    <col min="1" max="1" width="9.1796875" customWidth="1"/>
    <col min="2" max="3" width="37.81640625" customWidth="1"/>
    <col min="4" max="4" width="18" customWidth="1"/>
    <col min="5" max="5" width="26.26953125" customWidth="1"/>
    <col min="6" max="6" width="21" customWidth="1"/>
    <col min="7" max="7" width="6.54296875" customWidth="1"/>
    <col min="8" max="19" width="10.7265625" customWidth="1"/>
    <col min="20" max="20" width="12.453125" customWidth="1"/>
  </cols>
  <sheetData>
    <row r="1" spans="1:20" ht="33.75" customHeight="1" x14ac:dyDescent="0.35">
      <c r="C1" s="43" t="s">
        <v>175</v>
      </c>
      <c r="D1" s="44">
        <f>COUNTA(TAB_1[ID])</f>
        <v>35</v>
      </c>
    </row>
    <row r="2" spans="1:20" x14ac:dyDescent="0.35">
      <c r="G2" s="5" t="s">
        <v>18</v>
      </c>
      <c r="H2" s="6">
        <f>SUM(TAB_1[Jan])</f>
        <v>414</v>
      </c>
      <c r="I2" s="6">
        <f>SUM(TAB_1[Fev])</f>
        <v>199</v>
      </c>
      <c r="J2" s="6">
        <f>SUM(TAB_1[Mars])</f>
        <v>214</v>
      </c>
      <c r="K2" s="6">
        <f>SUM(TAB_1[Avr])</f>
        <v>256</v>
      </c>
      <c r="L2" s="6">
        <f>SUM(TAB_1[Mai])</f>
        <v>1256</v>
      </c>
      <c r="M2" s="6">
        <f>SUM(TAB_1[Jui])</f>
        <v>1201</v>
      </c>
      <c r="N2" s="6">
        <f>SUM(TAB_1[Juil])</f>
        <v>326</v>
      </c>
      <c r="O2" s="6">
        <f>SUM(TAB_1[Aou])</f>
        <v>266</v>
      </c>
      <c r="P2" s="6">
        <f>SUM(TAB_1[Sep])</f>
        <v>246</v>
      </c>
      <c r="Q2" s="6">
        <f>SUM(TAB_1[Oct])</f>
        <v>226</v>
      </c>
      <c r="R2" s="6">
        <f>SUM(TAB_1[Nov])</f>
        <v>1526</v>
      </c>
      <c r="S2" s="6">
        <f>SUM(TAB_1[Dec])</f>
        <v>606</v>
      </c>
      <c r="T2" s="6">
        <f>SUM(TAB_1[[Total ]])</f>
        <v>6736</v>
      </c>
    </row>
    <row r="3" spans="1:20" ht="17" x14ac:dyDescent="0.4">
      <c r="A3" s="3" t="s">
        <v>35</v>
      </c>
      <c r="B3" s="3" t="s">
        <v>13</v>
      </c>
      <c r="C3" s="3" t="s">
        <v>14</v>
      </c>
      <c r="D3" s="3" t="s">
        <v>16</v>
      </c>
      <c r="E3" s="3" t="s">
        <v>15</v>
      </c>
      <c r="F3" s="3" t="s">
        <v>17</v>
      </c>
      <c r="G3" s="3" t="s">
        <v>33</v>
      </c>
      <c r="H3" s="2" t="s">
        <v>1</v>
      </c>
      <c r="I3" s="2" t="s">
        <v>2</v>
      </c>
      <c r="J3" s="2" t="s">
        <v>3</v>
      </c>
      <c r="K3" s="2" t="s">
        <v>4</v>
      </c>
      <c r="L3" s="2" t="s">
        <v>5</v>
      </c>
      <c r="M3" s="2" t="s">
        <v>6</v>
      </c>
      <c r="N3" s="2" t="s">
        <v>7</v>
      </c>
      <c r="O3" s="2" t="s">
        <v>8</v>
      </c>
      <c r="P3" s="2" t="s">
        <v>9</v>
      </c>
      <c r="Q3" s="2" t="s">
        <v>10</v>
      </c>
      <c r="R3" s="2" t="s">
        <v>11</v>
      </c>
      <c r="S3" s="2" t="s">
        <v>12</v>
      </c>
      <c r="T3" s="4" t="s">
        <v>0</v>
      </c>
    </row>
    <row r="4" spans="1:20" ht="15.5" x14ac:dyDescent="0.35">
      <c r="A4" s="13" t="s">
        <v>164</v>
      </c>
      <c r="B4" s="30" t="s">
        <v>85</v>
      </c>
      <c r="C4" s="15" t="s">
        <v>101</v>
      </c>
      <c r="D4" s="16" t="s">
        <v>40</v>
      </c>
      <c r="E4" s="11" t="s">
        <v>47</v>
      </c>
      <c r="F4" s="11" t="s">
        <v>41</v>
      </c>
      <c r="G4" s="17" t="s">
        <v>42</v>
      </c>
      <c r="H4" s="18"/>
      <c r="I4" s="19"/>
      <c r="J4" s="19"/>
      <c r="K4" s="19"/>
      <c r="L4" s="19"/>
      <c r="M4" s="19">
        <v>1000</v>
      </c>
      <c r="N4" s="19"/>
      <c r="O4" s="19"/>
      <c r="P4" s="19"/>
      <c r="Q4" s="19"/>
      <c r="R4" s="19"/>
      <c r="S4" s="19"/>
      <c r="T4" s="20">
        <f>SUM(TAB_1[[#This Row],[Jan]:[Dec]])</f>
        <v>1000</v>
      </c>
    </row>
    <row r="5" spans="1:20" ht="15.5" x14ac:dyDescent="0.35">
      <c r="A5" s="13" t="s">
        <v>153</v>
      </c>
      <c r="B5" s="30" t="s">
        <v>77</v>
      </c>
      <c r="C5" s="15" t="s">
        <v>117</v>
      </c>
      <c r="D5" s="16" t="s">
        <v>40</v>
      </c>
      <c r="E5" s="11" t="s">
        <v>47</v>
      </c>
      <c r="F5" s="11" t="s">
        <v>41</v>
      </c>
      <c r="G5" s="17" t="s">
        <v>42</v>
      </c>
      <c r="H5" s="18">
        <v>10</v>
      </c>
      <c r="I5" s="19">
        <v>10</v>
      </c>
      <c r="J5" s="19">
        <v>10</v>
      </c>
      <c r="K5" s="19">
        <v>10</v>
      </c>
      <c r="L5" s="19">
        <v>10</v>
      </c>
      <c r="M5" s="19">
        <v>10</v>
      </c>
      <c r="N5" s="19">
        <v>10</v>
      </c>
      <c r="O5" s="19">
        <v>10</v>
      </c>
      <c r="P5" s="19">
        <v>10</v>
      </c>
      <c r="Q5" s="19">
        <v>10</v>
      </c>
      <c r="R5" s="19">
        <v>10</v>
      </c>
      <c r="S5" s="19">
        <v>10</v>
      </c>
      <c r="T5" s="20">
        <f>SUM(TAB_1[[#This Row],[Jan]:[Dec]])</f>
        <v>120</v>
      </c>
    </row>
    <row r="6" spans="1:20" ht="15.5" x14ac:dyDescent="0.35">
      <c r="A6" s="13" t="s">
        <v>166</v>
      </c>
      <c r="B6" s="30" t="s">
        <v>59</v>
      </c>
      <c r="C6" s="15" t="s">
        <v>96</v>
      </c>
      <c r="D6" s="16" t="s">
        <v>40</v>
      </c>
      <c r="E6" s="11" t="s">
        <v>47</v>
      </c>
      <c r="F6" s="11" t="s">
        <v>41</v>
      </c>
      <c r="G6" s="17" t="s">
        <v>42</v>
      </c>
      <c r="H6" s="18"/>
      <c r="I6" s="19"/>
      <c r="J6" s="19"/>
      <c r="K6" s="19"/>
      <c r="L6" s="19"/>
      <c r="M6" s="19"/>
      <c r="N6" s="19"/>
      <c r="O6" s="19"/>
      <c r="P6" s="19"/>
      <c r="Q6" s="19"/>
      <c r="R6" s="19"/>
      <c r="S6" s="19">
        <v>40</v>
      </c>
      <c r="T6" s="20">
        <f>SUM(TAB_1[[#This Row],[Jan]:[Dec]])</f>
        <v>40</v>
      </c>
    </row>
    <row r="7" spans="1:20" ht="15.5" x14ac:dyDescent="0.35">
      <c r="A7" s="13" t="s">
        <v>39</v>
      </c>
      <c r="B7" s="30" t="s">
        <v>83</v>
      </c>
      <c r="C7" s="15" t="s">
        <v>89</v>
      </c>
      <c r="D7" s="16" t="s">
        <v>46</v>
      </c>
      <c r="E7" s="11" t="s">
        <v>47</v>
      </c>
      <c r="F7" s="11" t="s">
        <v>41</v>
      </c>
      <c r="G7" s="17" t="s">
        <v>42</v>
      </c>
      <c r="H7" s="37">
        <v>10</v>
      </c>
      <c r="I7" s="19">
        <v>10</v>
      </c>
      <c r="J7" s="19">
        <v>10</v>
      </c>
      <c r="K7" s="19">
        <v>12</v>
      </c>
      <c r="L7" s="19">
        <v>12</v>
      </c>
      <c r="M7" s="19">
        <v>12</v>
      </c>
      <c r="N7" s="19">
        <v>12</v>
      </c>
      <c r="O7" s="19">
        <v>12</v>
      </c>
      <c r="P7" s="19">
        <v>12</v>
      </c>
      <c r="Q7" s="19">
        <v>12</v>
      </c>
      <c r="R7" s="19">
        <v>12</v>
      </c>
      <c r="S7" s="19">
        <v>12</v>
      </c>
      <c r="T7" s="20">
        <f>SUM(TAB_1[[#This Row],[Jan]:[Dec]])</f>
        <v>138</v>
      </c>
    </row>
    <row r="8" spans="1:20" ht="15.5" x14ac:dyDescent="0.35">
      <c r="A8" s="13" t="s">
        <v>165</v>
      </c>
      <c r="B8" s="14" t="s">
        <v>84</v>
      </c>
      <c r="C8" s="15" t="s">
        <v>90</v>
      </c>
      <c r="D8" s="16" t="s">
        <v>48</v>
      </c>
      <c r="E8" s="11" t="s">
        <v>47</v>
      </c>
      <c r="F8" s="11" t="s">
        <v>41</v>
      </c>
      <c r="G8" s="17" t="s">
        <v>42</v>
      </c>
      <c r="H8" s="18"/>
      <c r="I8" s="19"/>
      <c r="J8" s="19"/>
      <c r="K8" s="19"/>
      <c r="L8" s="19"/>
      <c r="M8" s="19"/>
      <c r="N8" s="19"/>
      <c r="O8" s="19"/>
      <c r="P8" s="19"/>
      <c r="Q8" s="19"/>
      <c r="R8" s="19"/>
      <c r="S8" s="19">
        <v>40</v>
      </c>
      <c r="T8" s="20">
        <f>SUM(TAB_1[[#This Row],[Jan]:[Dec]])</f>
        <v>40</v>
      </c>
    </row>
    <row r="9" spans="1:20" ht="15.5" x14ac:dyDescent="0.35">
      <c r="A9" s="13" t="s">
        <v>152</v>
      </c>
      <c r="B9" s="14" t="s">
        <v>76</v>
      </c>
      <c r="C9" s="15" t="s">
        <v>116</v>
      </c>
      <c r="D9" s="16" t="s">
        <v>40</v>
      </c>
      <c r="E9" s="11" t="s">
        <v>47</v>
      </c>
      <c r="F9" s="11" t="s">
        <v>41</v>
      </c>
      <c r="G9" s="17" t="s">
        <v>42</v>
      </c>
      <c r="H9" s="18">
        <v>4</v>
      </c>
      <c r="I9" s="19">
        <v>4</v>
      </c>
      <c r="J9" s="19">
        <v>4</v>
      </c>
      <c r="K9" s="19">
        <v>4</v>
      </c>
      <c r="L9" s="19">
        <v>4</v>
      </c>
      <c r="M9" s="19">
        <v>4</v>
      </c>
      <c r="N9" s="19">
        <v>4</v>
      </c>
      <c r="O9" s="19">
        <v>4</v>
      </c>
      <c r="P9" s="19">
        <v>4</v>
      </c>
      <c r="Q9" s="19">
        <v>4</v>
      </c>
      <c r="R9" s="19">
        <v>4</v>
      </c>
      <c r="S9" s="19">
        <v>4</v>
      </c>
      <c r="T9" s="20">
        <f>SUM(TAB_1[[#This Row],[Jan]:[Dec]])</f>
        <v>48</v>
      </c>
    </row>
    <row r="10" spans="1:20" ht="15.5" x14ac:dyDescent="0.35">
      <c r="A10" s="13" t="s">
        <v>147</v>
      </c>
      <c r="B10" s="14" t="s">
        <v>55</v>
      </c>
      <c r="C10" s="15" t="s">
        <v>92</v>
      </c>
      <c r="D10" s="16" t="s">
        <v>44</v>
      </c>
      <c r="E10" s="11" t="s">
        <v>47</v>
      </c>
      <c r="F10" s="11" t="s">
        <v>41</v>
      </c>
      <c r="G10" s="17" t="s">
        <v>42</v>
      </c>
      <c r="H10" s="37">
        <v>15</v>
      </c>
      <c r="I10" s="19">
        <v>15</v>
      </c>
      <c r="J10" s="19">
        <v>15</v>
      </c>
      <c r="K10" s="19">
        <v>15</v>
      </c>
      <c r="L10" s="19">
        <v>15</v>
      </c>
      <c r="M10" s="19">
        <v>15</v>
      </c>
      <c r="N10" s="19">
        <v>15</v>
      </c>
      <c r="O10" s="19">
        <v>15</v>
      </c>
      <c r="P10" s="19">
        <v>15</v>
      </c>
      <c r="Q10" s="19">
        <v>15</v>
      </c>
      <c r="R10" s="19">
        <v>15</v>
      </c>
      <c r="S10" s="19">
        <v>15</v>
      </c>
      <c r="T10" s="20">
        <f>SUM(TAB_1[[#This Row],[Jan]:[Dec]])</f>
        <v>180</v>
      </c>
    </row>
    <row r="11" spans="1:20" ht="15.5" x14ac:dyDescent="0.35">
      <c r="A11" s="13" t="s">
        <v>154</v>
      </c>
      <c r="B11" s="30" t="s">
        <v>126</v>
      </c>
      <c r="C11" s="15" t="s">
        <v>119</v>
      </c>
      <c r="D11" s="16" t="s">
        <v>40</v>
      </c>
      <c r="E11" s="11" t="s">
        <v>47</v>
      </c>
      <c r="F11" s="11" t="s">
        <v>41</v>
      </c>
      <c r="G11" s="17" t="s">
        <v>42</v>
      </c>
      <c r="H11" s="18"/>
      <c r="I11" s="19"/>
      <c r="J11" s="19"/>
      <c r="K11" s="19"/>
      <c r="L11" s="19">
        <v>40</v>
      </c>
      <c r="M11" s="19"/>
      <c r="N11" s="19"/>
      <c r="O11" s="19"/>
      <c r="P11" s="19"/>
      <c r="Q11" s="19"/>
      <c r="R11" s="19"/>
      <c r="S11" s="19"/>
      <c r="T11" s="20">
        <f>SUM(TAB_1[[#This Row],[Jan]:[Dec]])</f>
        <v>40</v>
      </c>
    </row>
    <row r="12" spans="1:20" ht="15.5" x14ac:dyDescent="0.35">
      <c r="A12" s="13" t="s">
        <v>168</v>
      </c>
      <c r="B12" s="14" t="s">
        <v>56</v>
      </c>
      <c r="C12" s="15" t="s">
        <v>93</v>
      </c>
      <c r="D12" s="16" t="s">
        <v>51</v>
      </c>
      <c r="E12" s="11" t="s">
        <v>47</v>
      </c>
      <c r="F12" s="11" t="s">
        <v>41</v>
      </c>
      <c r="G12" s="17" t="s">
        <v>42</v>
      </c>
      <c r="H12" s="18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>
        <v>100</v>
      </c>
      <c r="T12" s="20">
        <f>SUM(TAB_1[[#This Row],[Jan]:[Dec]])</f>
        <v>100</v>
      </c>
    </row>
    <row r="13" spans="1:20" ht="15.5" x14ac:dyDescent="0.35">
      <c r="A13" s="13" t="s">
        <v>140</v>
      </c>
      <c r="B13" s="30" t="s">
        <v>124</v>
      </c>
      <c r="C13" s="31" t="s">
        <v>125</v>
      </c>
      <c r="D13" s="32"/>
      <c r="E13" s="11" t="s">
        <v>47</v>
      </c>
      <c r="F13" s="11" t="s">
        <v>41</v>
      </c>
      <c r="G13" s="29">
        <v>1</v>
      </c>
      <c r="H13" s="28">
        <v>10</v>
      </c>
      <c r="I13" s="27">
        <v>10</v>
      </c>
      <c r="J13" s="27">
        <v>10</v>
      </c>
      <c r="K13" s="27">
        <v>10</v>
      </c>
      <c r="L13" s="27">
        <v>10</v>
      </c>
      <c r="M13" s="27">
        <v>10</v>
      </c>
      <c r="N13" s="27">
        <v>10</v>
      </c>
      <c r="O13" s="27">
        <v>10</v>
      </c>
      <c r="P13" s="27">
        <v>10</v>
      </c>
      <c r="Q13" s="27">
        <v>10</v>
      </c>
      <c r="R13" s="27">
        <v>10</v>
      </c>
      <c r="S13" s="27">
        <v>10</v>
      </c>
      <c r="T13" s="33">
        <f>SUM(TAB_1[[#This Row],[Jan]:[Dec]])</f>
        <v>120</v>
      </c>
    </row>
    <row r="14" spans="1:20" ht="15.5" x14ac:dyDescent="0.35">
      <c r="A14" s="13" t="s">
        <v>173</v>
      </c>
      <c r="B14" s="14" t="s">
        <v>57</v>
      </c>
      <c r="C14" s="15" t="s">
        <v>94</v>
      </c>
      <c r="D14" s="16" t="s">
        <v>52</v>
      </c>
      <c r="E14" s="11" t="s">
        <v>47</v>
      </c>
      <c r="F14" s="11" t="s">
        <v>41</v>
      </c>
      <c r="G14" s="17" t="s">
        <v>53</v>
      </c>
      <c r="H14" s="18">
        <v>200</v>
      </c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20">
        <f>SUM(TAB_1[[#This Row],[Jan]:[Dec]])</f>
        <v>200</v>
      </c>
    </row>
    <row r="15" spans="1:20" ht="15.5" x14ac:dyDescent="0.35">
      <c r="A15" s="13" t="s">
        <v>142</v>
      </c>
      <c r="B15" s="14" t="s">
        <v>63</v>
      </c>
      <c r="C15" s="15" t="s">
        <v>100</v>
      </c>
      <c r="D15" s="16" t="s">
        <v>40</v>
      </c>
      <c r="E15" s="11" t="s">
        <v>47</v>
      </c>
      <c r="F15" s="11" t="s">
        <v>41</v>
      </c>
      <c r="G15" s="17" t="s">
        <v>42</v>
      </c>
      <c r="H15" s="18"/>
      <c r="I15" s="19"/>
      <c r="J15" s="19"/>
      <c r="K15" s="19">
        <v>5</v>
      </c>
      <c r="L15" s="19">
        <v>5</v>
      </c>
      <c r="M15" s="19">
        <v>5</v>
      </c>
      <c r="N15" s="19">
        <v>5</v>
      </c>
      <c r="O15" s="19">
        <v>5</v>
      </c>
      <c r="P15" s="19">
        <v>5</v>
      </c>
      <c r="Q15" s="19">
        <v>5</v>
      </c>
      <c r="R15" s="19">
        <v>5</v>
      </c>
      <c r="S15" s="19">
        <v>5</v>
      </c>
      <c r="T15" s="20">
        <f>SUM(TAB_1[[#This Row],[Jan]:[Dec]])</f>
        <v>45</v>
      </c>
    </row>
    <row r="16" spans="1:20" ht="15.5" x14ac:dyDescent="0.35">
      <c r="A16" s="13" t="s">
        <v>143</v>
      </c>
      <c r="B16" s="14" t="s">
        <v>64</v>
      </c>
      <c r="C16" s="15" t="s">
        <v>123</v>
      </c>
      <c r="D16" s="16" t="s">
        <v>40</v>
      </c>
      <c r="E16" s="11" t="s">
        <v>47</v>
      </c>
      <c r="F16" s="11" t="s">
        <v>41</v>
      </c>
      <c r="G16" s="17" t="s">
        <v>42</v>
      </c>
      <c r="H16" s="18"/>
      <c r="I16" s="19"/>
      <c r="J16" s="19"/>
      <c r="K16" s="19"/>
      <c r="L16" s="19"/>
      <c r="M16" s="19"/>
      <c r="N16" s="19">
        <v>50</v>
      </c>
      <c r="O16" s="19"/>
      <c r="P16" s="19"/>
      <c r="Q16" s="19"/>
      <c r="R16" s="19"/>
      <c r="S16" s="19"/>
      <c r="T16" s="20">
        <f>SUM(TAB_1[[#This Row],[Jan]:[Dec]])</f>
        <v>50</v>
      </c>
    </row>
    <row r="17" spans="1:20" ht="15.5" x14ac:dyDescent="0.35">
      <c r="A17" s="13" t="s">
        <v>171</v>
      </c>
      <c r="B17" s="14" t="s">
        <v>74</v>
      </c>
      <c r="C17" s="15" t="s">
        <v>114</v>
      </c>
      <c r="D17" s="16" t="s">
        <v>40</v>
      </c>
      <c r="E17" s="11" t="s">
        <v>47</v>
      </c>
      <c r="F17" s="11" t="s">
        <v>41</v>
      </c>
      <c r="G17" s="17" t="s">
        <v>42</v>
      </c>
      <c r="H17" s="18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>
        <v>100</v>
      </c>
      <c r="T17" s="20">
        <f>SUM(TAB_1[[#This Row],[Jan]:[Dec]])</f>
        <v>100</v>
      </c>
    </row>
    <row r="18" spans="1:20" ht="15.5" x14ac:dyDescent="0.35">
      <c r="A18" s="13" t="s">
        <v>157</v>
      </c>
      <c r="B18" s="14" t="s">
        <v>54</v>
      </c>
      <c r="C18" s="15" t="s">
        <v>91</v>
      </c>
      <c r="D18" s="16" t="s">
        <v>50</v>
      </c>
      <c r="E18" s="11" t="s">
        <v>47</v>
      </c>
      <c r="F18" s="11" t="s">
        <v>41</v>
      </c>
      <c r="G18" s="17" t="s">
        <v>42</v>
      </c>
      <c r="H18" s="18">
        <v>10</v>
      </c>
      <c r="I18" s="21">
        <v>10</v>
      </c>
      <c r="J18" s="19">
        <v>10</v>
      </c>
      <c r="K18" s="19">
        <v>10</v>
      </c>
      <c r="L18" s="19">
        <v>10</v>
      </c>
      <c r="M18" s="19">
        <v>10</v>
      </c>
      <c r="N18" s="19">
        <v>10</v>
      </c>
      <c r="O18" s="19">
        <v>10</v>
      </c>
      <c r="P18" s="19">
        <v>10</v>
      </c>
      <c r="Q18" s="19">
        <v>10</v>
      </c>
      <c r="R18" s="19">
        <v>10</v>
      </c>
      <c r="S18" s="19">
        <v>10</v>
      </c>
      <c r="T18" s="20">
        <f>SUM(TAB_1[[#This Row],[Jan]:[Dec]])</f>
        <v>120</v>
      </c>
    </row>
    <row r="19" spans="1:20" ht="15.5" x14ac:dyDescent="0.35">
      <c r="A19" s="13" t="s">
        <v>162</v>
      </c>
      <c r="B19" s="14" t="s">
        <v>78</v>
      </c>
      <c r="C19" s="15" t="s">
        <v>118</v>
      </c>
      <c r="D19" s="16" t="s">
        <v>40</v>
      </c>
      <c r="E19" s="11" t="s">
        <v>49</v>
      </c>
      <c r="F19" s="11" t="s">
        <v>43</v>
      </c>
      <c r="G19" s="17" t="s">
        <v>42</v>
      </c>
      <c r="H19" s="18"/>
      <c r="I19" s="19"/>
      <c r="J19" s="19"/>
      <c r="K19" s="19"/>
      <c r="L19" s="19"/>
      <c r="M19" s="19"/>
      <c r="N19" s="19">
        <v>25</v>
      </c>
      <c r="O19" s="19">
        <v>25</v>
      </c>
      <c r="P19" s="19">
        <v>25</v>
      </c>
      <c r="Q19" s="19">
        <v>25</v>
      </c>
      <c r="R19" s="19">
        <v>25</v>
      </c>
      <c r="S19" s="19">
        <v>25</v>
      </c>
      <c r="T19" s="20">
        <f>SUM(TAB_1[[#This Row],[Jan]:[Dec]])</f>
        <v>150</v>
      </c>
    </row>
    <row r="20" spans="1:20" ht="15.5" x14ac:dyDescent="0.35">
      <c r="A20" s="13" t="s">
        <v>159</v>
      </c>
      <c r="B20" s="14" t="s">
        <v>67</v>
      </c>
      <c r="C20" s="15" t="s">
        <v>105</v>
      </c>
      <c r="D20" s="16" t="s">
        <v>40</v>
      </c>
      <c r="E20" s="11" t="s">
        <v>47</v>
      </c>
      <c r="F20" s="11" t="s">
        <v>41</v>
      </c>
      <c r="G20" s="17" t="s">
        <v>42</v>
      </c>
      <c r="H20" s="18"/>
      <c r="I20" s="19"/>
      <c r="J20" s="19"/>
      <c r="K20" s="19"/>
      <c r="L20" s="19"/>
      <c r="M20" s="19"/>
      <c r="N20" s="19"/>
      <c r="O20" s="19"/>
      <c r="P20" s="19"/>
      <c r="Q20" s="19"/>
      <c r="R20" s="19">
        <v>1300</v>
      </c>
      <c r="S20" s="19"/>
      <c r="T20" s="20">
        <f>SUM(TAB_1[[#This Row],[Jan]:[Dec]])</f>
        <v>1300</v>
      </c>
    </row>
    <row r="21" spans="1:20" ht="15.5" x14ac:dyDescent="0.35">
      <c r="A21" s="13" t="s">
        <v>169</v>
      </c>
      <c r="B21" s="14" t="s">
        <v>61</v>
      </c>
      <c r="C21" s="15" t="s">
        <v>98</v>
      </c>
      <c r="D21" s="16" t="s">
        <v>40</v>
      </c>
      <c r="E21" s="11" t="s">
        <v>47</v>
      </c>
      <c r="F21" s="11" t="s">
        <v>41</v>
      </c>
      <c r="G21" s="17" t="s">
        <v>42</v>
      </c>
      <c r="H21" s="18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>
        <v>50</v>
      </c>
      <c r="T21" s="20">
        <f>SUM(TAB_1[[#This Row],[Jan]:[Dec]])</f>
        <v>50</v>
      </c>
    </row>
    <row r="22" spans="1:20" ht="15.5" x14ac:dyDescent="0.35">
      <c r="A22" s="13" t="s">
        <v>145</v>
      </c>
      <c r="B22" s="30" t="s">
        <v>127</v>
      </c>
      <c r="C22" s="15" t="s">
        <v>104</v>
      </c>
      <c r="D22" s="16" t="s">
        <v>40</v>
      </c>
      <c r="E22" s="11" t="s">
        <v>45</v>
      </c>
      <c r="F22" s="11" t="s">
        <v>43</v>
      </c>
      <c r="G22" s="17" t="s">
        <v>42</v>
      </c>
      <c r="H22" s="18">
        <v>10</v>
      </c>
      <c r="I22" s="19">
        <v>10</v>
      </c>
      <c r="J22" s="19">
        <v>10</v>
      </c>
      <c r="K22" s="19">
        <v>10</v>
      </c>
      <c r="L22" s="19">
        <v>10</v>
      </c>
      <c r="M22" s="19">
        <v>10</v>
      </c>
      <c r="N22" s="19">
        <v>10</v>
      </c>
      <c r="O22" s="19">
        <v>10</v>
      </c>
      <c r="P22" s="19">
        <v>10</v>
      </c>
      <c r="Q22" s="19">
        <v>10</v>
      </c>
      <c r="R22" s="19">
        <v>10</v>
      </c>
      <c r="S22" s="19">
        <v>10</v>
      </c>
      <c r="T22" s="20">
        <f>SUM(TAB_1[[#This Row],[Jan]:[Dec]])</f>
        <v>120</v>
      </c>
    </row>
    <row r="23" spans="1:20" ht="15.5" x14ac:dyDescent="0.35">
      <c r="A23" s="13" t="s">
        <v>141</v>
      </c>
      <c r="B23" s="30" t="s">
        <v>128</v>
      </c>
      <c r="C23" s="15" t="s">
        <v>99</v>
      </c>
      <c r="D23" s="16" t="s">
        <v>40</v>
      </c>
      <c r="E23" s="11" t="s">
        <v>47</v>
      </c>
      <c r="F23" s="11" t="s">
        <v>41</v>
      </c>
      <c r="G23" s="17" t="s">
        <v>42</v>
      </c>
      <c r="H23" s="18">
        <v>5</v>
      </c>
      <c r="I23" s="19">
        <v>5</v>
      </c>
      <c r="J23" s="19">
        <v>5</v>
      </c>
      <c r="K23" s="19">
        <v>5</v>
      </c>
      <c r="L23" s="19">
        <v>5</v>
      </c>
      <c r="M23" s="19">
        <v>5</v>
      </c>
      <c r="N23" s="19">
        <v>5</v>
      </c>
      <c r="O23" s="19">
        <v>5</v>
      </c>
      <c r="P23" s="19">
        <v>5</v>
      </c>
      <c r="Q23" s="19">
        <v>5</v>
      </c>
      <c r="R23" s="19">
        <v>5</v>
      </c>
      <c r="S23" s="19">
        <v>5</v>
      </c>
      <c r="T23" s="20">
        <f>SUM(TAB_1[[#This Row],[Jan]:[Dec]])</f>
        <v>60</v>
      </c>
    </row>
    <row r="24" spans="1:20" ht="15.5" x14ac:dyDescent="0.35">
      <c r="A24" s="13" t="s">
        <v>172</v>
      </c>
      <c r="B24" s="14" t="s">
        <v>80</v>
      </c>
      <c r="C24" s="15" t="s">
        <v>120</v>
      </c>
      <c r="D24" s="16" t="s">
        <v>40</v>
      </c>
      <c r="E24" s="11" t="s">
        <v>40</v>
      </c>
      <c r="F24" s="11" t="s">
        <v>41</v>
      </c>
      <c r="G24" s="17" t="s">
        <v>42</v>
      </c>
      <c r="H24" s="18">
        <v>5</v>
      </c>
      <c r="I24" s="19">
        <v>5</v>
      </c>
      <c r="J24" s="19">
        <v>5</v>
      </c>
      <c r="K24" s="19">
        <v>5</v>
      </c>
      <c r="L24" s="19">
        <v>5</v>
      </c>
      <c r="M24" s="19">
        <v>5</v>
      </c>
      <c r="N24" s="19">
        <v>5</v>
      </c>
      <c r="O24" s="19">
        <v>5</v>
      </c>
      <c r="P24" s="19">
        <v>5</v>
      </c>
      <c r="Q24" s="19">
        <v>5</v>
      </c>
      <c r="R24" s="19">
        <v>5</v>
      </c>
      <c r="S24" s="19">
        <v>5</v>
      </c>
      <c r="T24" s="20">
        <f>SUM(TAB_1[[#This Row],[Jan]:[Dec]])</f>
        <v>60</v>
      </c>
    </row>
    <row r="25" spans="1:20" ht="15.5" x14ac:dyDescent="0.35">
      <c r="A25" s="13" t="s">
        <v>161</v>
      </c>
      <c r="B25" s="14" t="s">
        <v>88</v>
      </c>
      <c r="C25" s="15" t="s">
        <v>107</v>
      </c>
      <c r="D25" s="16" t="s">
        <v>40</v>
      </c>
      <c r="E25" s="11" t="s">
        <v>47</v>
      </c>
      <c r="F25" s="11" t="s">
        <v>41</v>
      </c>
      <c r="G25" s="17" t="s">
        <v>42</v>
      </c>
      <c r="H25" s="18">
        <v>5</v>
      </c>
      <c r="I25" s="19">
        <v>5</v>
      </c>
      <c r="J25" s="19">
        <v>5</v>
      </c>
      <c r="K25" s="19">
        <v>5</v>
      </c>
      <c r="L25" s="19">
        <v>5</v>
      </c>
      <c r="M25" s="19">
        <v>5</v>
      </c>
      <c r="N25" s="19">
        <v>5</v>
      </c>
      <c r="O25" s="19">
        <v>5</v>
      </c>
      <c r="P25" s="19">
        <v>5</v>
      </c>
      <c r="Q25" s="19">
        <v>5</v>
      </c>
      <c r="R25" s="19">
        <v>5</v>
      </c>
      <c r="S25" s="19">
        <v>5</v>
      </c>
      <c r="T25" s="20">
        <f>SUM(TAB_1[[#This Row],[Jan]:[Dec]])</f>
        <v>60</v>
      </c>
    </row>
    <row r="26" spans="1:20" ht="15.5" x14ac:dyDescent="0.35">
      <c r="A26" s="13" t="s">
        <v>167</v>
      </c>
      <c r="B26" s="14" t="s">
        <v>65</v>
      </c>
      <c r="C26" s="15" t="s">
        <v>103</v>
      </c>
      <c r="D26" s="16" t="s">
        <v>40</v>
      </c>
      <c r="E26" s="11" t="s">
        <v>47</v>
      </c>
      <c r="F26" s="11" t="s">
        <v>41</v>
      </c>
      <c r="G26" s="17" t="s">
        <v>42</v>
      </c>
      <c r="H26" s="18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>
        <v>10</v>
      </c>
      <c r="T26" s="20">
        <f>SUM(TAB_1[[#This Row],[Jan]:[Dec]])</f>
        <v>10</v>
      </c>
    </row>
    <row r="27" spans="1:20" ht="15.5" x14ac:dyDescent="0.35">
      <c r="A27" s="13" t="s">
        <v>155</v>
      </c>
      <c r="B27" s="30" t="s">
        <v>129</v>
      </c>
      <c r="C27" s="15" t="s">
        <v>97</v>
      </c>
      <c r="D27" s="16" t="s">
        <v>40</v>
      </c>
      <c r="E27" s="11" t="s">
        <v>47</v>
      </c>
      <c r="F27" s="11" t="s">
        <v>43</v>
      </c>
      <c r="G27" s="17" t="s">
        <v>42</v>
      </c>
      <c r="H27" s="18">
        <v>15</v>
      </c>
      <c r="I27" s="19"/>
      <c r="J27" s="19">
        <v>15</v>
      </c>
      <c r="K27" s="19">
        <v>15</v>
      </c>
      <c r="L27" s="19">
        <v>15</v>
      </c>
      <c r="M27" s="19"/>
      <c r="N27" s="19"/>
      <c r="O27" s="19"/>
      <c r="P27" s="19">
        <v>15</v>
      </c>
      <c r="Q27" s="19"/>
      <c r="R27" s="19"/>
      <c r="S27" s="19"/>
      <c r="T27" s="20">
        <f>SUM(TAB_1[[#This Row],[Jan]:[Dec]])</f>
        <v>75</v>
      </c>
    </row>
    <row r="28" spans="1:20" ht="15.5" x14ac:dyDescent="0.35">
      <c r="A28" s="13" t="s">
        <v>146</v>
      </c>
      <c r="B28" s="14" t="s">
        <v>68</v>
      </c>
      <c r="C28" s="15" t="s">
        <v>108</v>
      </c>
      <c r="D28" s="16" t="s">
        <v>40</v>
      </c>
      <c r="E28" s="11" t="s">
        <v>47</v>
      </c>
      <c r="F28" s="11" t="s">
        <v>41</v>
      </c>
      <c r="G28" s="17" t="s">
        <v>42</v>
      </c>
      <c r="H28" s="18"/>
      <c r="I28" s="19"/>
      <c r="J28" s="19"/>
      <c r="K28" s="19"/>
      <c r="L28" s="19"/>
      <c r="M28" s="19"/>
      <c r="N28" s="19">
        <v>50</v>
      </c>
      <c r="O28" s="19"/>
      <c r="P28" s="19"/>
      <c r="Q28" s="19"/>
      <c r="R28" s="19"/>
      <c r="S28" s="19"/>
      <c r="T28" s="20">
        <f>SUM(TAB_1[[#This Row],[Jan]:[Dec]])</f>
        <v>50</v>
      </c>
    </row>
    <row r="29" spans="1:20" ht="15.5" x14ac:dyDescent="0.35">
      <c r="A29" s="13" t="s">
        <v>148</v>
      </c>
      <c r="B29" s="30" t="s">
        <v>130</v>
      </c>
      <c r="C29" s="15" t="s">
        <v>109</v>
      </c>
      <c r="D29" s="16" t="s">
        <v>40</v>
      </c>
      <c r="E29" s="11" t="s">
        <v>47</v>
      </c>
      <c r="F29" s="11" t="s">
        <v>41</v>
      </c>
      <c r="G29" s="17" t="s">
        <v>42</v>
      </c>
      <c r="H29" s="18">
        <v>5</v>
      </c>
      <c r="I29" s="19">
        <v>5</v>
      </c>
      <c r="J29" s="19">
        <v>5</v>
      </c>
      <c r="K29" s="19">
        <v>5</v>
      </c>
      <c r="L29" s="19">
        <v>5</v>
      </c>
      <c r="M29" s="19">
        <v>5</v>
      </c>
      <c r="N29" s="19">
        <v>5</v>
      </c>
      <c r="O29" s="19">
        <v>5</v>
      </c>
      <c r="P29" s="19">
        <v>5</v>
      </c>
      <c r="Q29" s="19">
        <v>5</v>
      </c>
      <c r="R29" s="19">
        <v>5</v>
      </c>
      <c r="S29" s="19">
        <v>5</v>
      </c>
      <c r="T29" s="20">
        <f>SUM(TAB_1[[#This Row],[Jan]:[Dec]])</f>
        <v>60</v>
      </c>
    </row>
    <row r="30" spans="1:20" ht="15.5" x14ac:dyDescent="0.35">
      <c r="A30" s="13" t="s">
        <v>151</v>
      </c>
      <c r="B30" s="14" t="s">
        <v>73</v>
      </c>
      <c r="C30" s="15" t="s">
        <v>113</v>
      </c>
      <c r="D30" s="16" t="s">
        <v>40</v>
      </c>
      <c r="E30" s="11" t="s">
        <v>47</v>
      </c>
      <c r="F30" s="11" t="s">
        <v>41</v>
      </c>
      <c r="G30" s="17" t="s">
        <v>42</v>
      </c>
      <c r="H30" s="18"/>
      <c r="I30" s="19"/>
      <c r="J30" s="19"/>
      <c r="K30" s="19">
        <v>40</v>
      </c>
      <c r="L30" s="19"/>
      <c r="M30" s="19"/>
      <c r="N30" s="19"/>
      <c r="O30" s="19"/>
      <c r="P30" s="19"/>
      <c r="Q30" s="19"/>
      <c r="R30" s="19"/>
      <c r="S30" s="19"/>
      <c r="T30" s="20">
        <f>SUM(TAB_1[[#This Row],[Jan]:[Dec]])</f>
        <v>40</v>
      </c>
    </row>
    <row r="31" spans="1:20" ht="15.5" x14ac:dyDescent="0.35">
      <c r="A31" s="13" t="s">
        <v>170</v>
      </c>
      <c r="B31" s="14" t="s">
        <v>72</v>
      </c>
      <c r="C31" s="15" t="s">
        <v>112</v>
      </c>
      <c r="D31" s="16" t="s">
        <v>40</v>
      </c>
      <c r="E31" s="11" t="s">
        <v>47</v>
      </c>
      <c r="F31" s="11" t="s">
        <v>41</v>
      </c>
      <c r="G31" s="17" t="s">
        <v>42</v>
      </c>
      <c r="H31" s="18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>
        <v>50</v>
      </c>
      <c r="T31" s="20">
        <f>SUM(TAB_1[[#This Row],[Jan]:[Dec]])</f>
        <v>50</v>
      </c>
    </row>
    <row r="32" spans="1:20" ht="15.5" x14ac:dyDescent="0.35">
      <c r="A32" s="13" t="s">
        <v>149</v>
      </c>
      <c r="B32" s="14" t="s">
        <v>70</v>
      </c>
      <c r="C32" s="15" t="s">
        <v>110</v>
      </c>
      <c r="D32" s="16" t="s">
        <v>40</v>
      </c>
      <c r="E32" s="34" t="s">
        <v>47</v>
      </c>
      <c r="F32" s="35" t="s">
        <v>41</v>
      </c>
      <c r="G32" s="17" t="s">
        <v>42</v>
      </c>
      <c r="H32" s="18">
        <v>75</v>
      </c>
      <c r="I32" s="19">
        <v>75</v>
      </c>
      <c r="J32" s="19">
        <v>75</v>
      </c>
      <c r="K32" s="19">
        <v>75</v>
      </c>
      <c r="L32" s="19">
        <v>75</v>
      </c>
      <c r="M32" s="19">
        <v>75</v>
      </c>
      <c r="N32" s="19">
        <v>75</v>
      </c>
      <c r="O32" s="19">
        <v>75</v>
      </c>
      <c r="P32" s="19">
        <v>75</v>
      </c>
      <c r="Q32" s="19">
        <v>75</v>
      </c>
      <c r="R32" s="19">
        <v>75</v>
      </c>
      <c r="S32" s="19">
        <v>75</v>
      </c>
      <c r="T32" s="20">
        <f>SUM(TAB_1[[#This Row],[Jan]:[Dec]])</f>
        <v>900</v>
      </c>
    </row>
    <row r="33" spans="1:20" ht="15.5" x14ac:dyDescent="0.35">
      <c r="A33" s="13" t="s">
        <v>150</v>
      </c>
      <c r="B33" s="14" t="s">
        <v>71</v>
      </c>
      <c r="C33" s="15" t="s">
        <v>111</v>
      </c>
      <c r="D33" s="16" t="s">
        <v>40</v>
      </c>
      <c r="E33" s="34" t="s">
        <v>47</v>
      </c>
      <c r="F33" s="35" t="s">
        <v>41</v>
      </c>
      <c r="G33" s="17" t="s">
        <v>42</v>
      </c>
      <c r="H33" s="18">
        <v>5</v>
      </c>
      <c r="I33" s="19">
        <v>5</v>
      </c>
      <c r="J33" s="19">
        <v>5</v>
      </c>
      <c r="K33" s="19">
        <v>5</v>
      </c>
      <c r="L33" s="19">
        <v>5</v>
      </c>
      <c r="M33" s="19">
        <v>5</v>
      </c>
      <c r="N33" s="19">
        <v>5</v>
      </c>
      <c r="O33" s="19">
        <v>5</v>
      </c>
      <c r="P33" s="19">
        <v>10</v>
      </c>
      <c r="Q33" s="19">
        <v>5</v>
      </c>
      <c r="R33" s="19">
        <v>5</v>
      </c>
      <c r="S33" s="19">
        <v>5</v>
      </c>
      <c r="T33" s="20">
        <f>SUM(TAB_1[[#This Row],[Jan]:[Dec]])</f>
        <v>65</v>
      </c>
    </row>
    <row r="34" spans="1:20" ht="15.5" x14ac:dyDescent="0.35">
      <c r="A34" s="13" t="s">
        <v>160</v>
      </c>
      <c r="B34" s="14" t="s">
        <v>87</v>
      </c>
      <c r="C34" s="15" t="s">
        <v>106</v>
      </c>
      <c r="D34" s="16" t="s">
        <v>40</v>
      </c>
      <c r="E34" s="34" t="s">
        <v>47</v>
      </c>
      <c r="F34" s="35" t="s">
        <v>41</v>
      </c>
      <c r="G34" s="17" t="s">
        <v>42</v>
      </c>
      <c r="H34" s="18"/>
      <c r="I34" s="19"/>
      <c r="J34" s="19"/>
      <c r="K34" s="19"/>
      <c r="L34" s="19">
        <v>1000</v>
      </c>
      <c r="M34" s="19"/>
      <c r="N34" s="19"/>
      <c r="O34" s="19"/>
      <c r="P34" s="19"/>
      <c r="Q34" s="19"/>
      <c r="R34" s="19"/>
      <c r="S34" s="19"/>
      <c r="T34" s="20">
        <f>SUM(TAB_1[[#This Row],[Jan]:[Dec]])</f>
        <v>1000</v>
      </c>
    </row>
    <row r="35" spans="1:20" ht="15.5" x14ac:dyDescent="0.35">
      <c r="A35" s="13" t="s">
        <v>158</v>
      </c>
      <c r="B35" s="14" t="s">
        <v>75</v>
      </c>
      <c r="C35" s="15" t="s">
        <v>115</v>
      </c>
      <c r="D35" s="16" t="s">
        <v>40</v>
      </c>
      <c r="E35" s="34" t="s">
        <v>47</v>
      </c>
      <c r="F35" s="35" t="s">
        <v>41</v>
      </c>
      <c r="G35" s="17" t="s">
        <v>42</v>
      </c>
      <c r="H35" s="18">
        <v>10</v>
      </c>
      <c r="I35" s="19">
        <v>10</v>
      </c>
      <c r="J35" s="19">
        <v>10</v>
      </c>
      <c r="K35" s="19">
        <v>10</v>
      </c>
      <c r="L35" s="19">
        <v>10</v>
      </c>
      <c r="M35" s="19">
        <v>10</v>
      </c>
      <c r="N35" s="19">
        <v>10</v>
      </c>
      <c r="O35" s="19">
        <v>10</v>
      </c>
      <c r="P35" s="19">
        <v>10</v>
      </c>
      <c r="Q35" s="19">
        <v>10</v>
      </c>
      <c r="R35" s="21">
        <v>10</v>
      </c>
      <c r="S35" s="19"/>
      <c r="T35" s="20">
        <f>SUM(TAB_1[[#This Row],[Jan]:[Dec]])</f>
        <v>110</v>
      </c>
    </row>
    <row r="36" spans="1:20" ht="15.5" x14ac:dyDescent="0.35">
      <c r="A36" s="13" t="s">
        <v>144</v>
      </c>
      <c r="B36" s="14" t="s">
        <v>86</v>
      </c>
      <c r="C36" s="15" t="s">
        <v>102</v>
      </c>
      <c r="D36" s="16" t="s">
        <v>40</v>
      </c>
      <c r="E36" s="34" t="s">
        <v>47</v>
      </c>
      <c r="F36" s="35" t="s">
        <v>41</v>
      </c>
      <c r="G36" s="17" t="s">
        <v>42</v>
      </c>
      <c r="H36" s="18">
        <v>15</v>
      </c>
      <c r="I36" s="19">
        <v>15</v>
      </c>
      <c r="J36" s="19">
        <v>15</v>
      </c>
      <c r="K36" s="19">
        <v>15</v>
      </c>
      <c r="L36" s="19">
        <v>15</v>
      </c>
      <c r="M36" s="19">
        <v>15</v>
      </c>
      <c r="N36" s="19">
        <v>15</v>
      </c>
      <c r="O36" s="19">
        <v>15</v>
      </c>
      <c r="P36" s="19">
        <v>15</v>
      </c>
      <c r="Q36" s="19">
        <v>15</v>
      </c>
      <c r="R36" s="19">
        <v>15</v>
      </c>
      <c r="S36" s="19">
        <v>15</v>
      </c>
      <c r="T36" s="20">
        <f>SUM(TAB_1[[#This Row],[Jan]:[Dec]])</f>
        <v>180</v>
      </c>
    </row>
    <row r="37" spans="1:20" ht="15.5" x14ac:dyDescent="0.35">
      <c r="A37" s="13" t="s">
        <v>163</v>
      </c>
      <c r="B37" s="14" t="s">
        <v>81</v>
      </c>
      <c r="C37" s="15" t="s">
        <v>121</v>
      </c>
      <c r="D37" s="16" t="s">
        <v>40</v>
      </c>
      <c r="E37" s="34" t="s">
        <v>40</v>
      </c>
      <c r="F37" s="35" t="s">
        <v>41</v>
      </c>
      <c r="G37" s="17" t="s">
        <v>42</v>
      </c>
      <c r="H37" s="18"/>
      <c r="I37" s="19"/>
      <c r="J37" s="19"/>
      <c r="K37" s="19"/>
      <c r="L37" s="19"/>
      <c r="M37" s="19"/>
      <c r="N37" s="19"/>
      <c r="O37" s="19">
        <v>40</v>
      </c>
      <c r="P37" s="19"/>
      <c r="Q37" s="19"/>
      <c r="R37" s="19"/>
      <c r="S37" s="19"/>
      <c r="T37" s="20">
        <f>SUM(TAB_1[[#This Row],[Jan]:[Dec]])</f>
        <v>40</v>
      </c>
    </row>
    <row r="38" spans="1:20" ht="15.5" x14ac:dyDescent="0.35">
      <c r="A38" s="13" t="s">
        <v>156</v>
      </c>
      <c r="B38" s="14" t="s">
        <v>82</v>
      </c>
      <c r="C38" s="15" t="s">
        <v>122</v>
      </c>
      <c r="D38" s="16" t="s">
        <v>40</v>
      </c>
      <c r="E38" s="34" t="s">
        <v>40</v>
      </c>
      <c r="F38" s="35" t="s">
        <v>41</v>
      </c>
      <c r="G38" s="17" t="s">
        <v>42</v>
      </c>
      <c r="H38" s="18">
        <v>5</v>
      </c>
      <c r="I38" s="19">
        <v>5</v>
      </c>
      <c r="J38" s="19">
        <v>5</v>
      </c>
      <c r="K38" s="19"/>
      <c r="L38" s="19"/>
      <c r="M38" s="19"/>
      <c r="N38" s="19"/>
      <c r="O38" s="19"/>
      <c r="P38" s="19"/>
      <c r="Q38" s="19"/>
      <c r="R38" s="19"/>
      <c r="S38" s="19"/>
      <c r="T38" s="20">
        <f>SUM(TAB_1[[#This Row],[Jan]:[Dec]])</f>
        <v>15</v>
      </c>
    </row>
    <row r="40" spans="1:20" x14ac:dyDescent="0.35">
      <c r="A40" s="1"/>
      <c r="B40" s="1"/>
      <c r="C40" s="1"/>
      <c r="D40" s="1"/>
      <c r="E40" s="1"/>
      <c r="F40" s="1"/>
      <c r="G40" s="1"/>
    </row>
  </sheetData>
  <sortState ref="A4:T39">
    <sortCondition ref="B4"/>
  </sortState>
  <pageMargins left="0.17" right="0.17" top="0.31" bottom="0.22" header="0.24" footer="0.17"/>
  <pageSetup paperSize="9" scale="51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5"/>
  <sheetViews>
    <sheetView workbookViewId="0">
      <pane ySplit="1" topLeftCell="A29" activePane="bottomLeft" state="frozen"/>
      <selection pane="bottomLeft" activeCell="F38" sqref="F38"/>
    </sheetView>
  </sheetViews>
  <sheetFormatPr baseColWidth="10" defaultRowHeight="14.5" x14ac:dyDescent="0.35"/>
  <cols>
    <col min="1" max="1" width="9.1796875" customWidth="1"/>
    <col min="7" max="7" width="22.453125" customWidth="1"/>
    <col min="10" max="10" width="19.1796875" customWidth="1"/>
    <col min="12" max="12" width="14.81640625" customWidth="1"/>
    <col min="15" max="15" width="11.453125" style="10"/>
  </cols>
  <sheetData>
    <row r="1" spans="1:16" ht="93" x14ac:dyDescent="0.35">
      <c r="A1" s="7" t="s">
        <v>35</v>
      </c>
      <c r="B1" s="7" t="s">
        <v>20</v>
      </c>
      <c r="C1" s="7" t="s">
        <v>21</v>
      </c>
      <c r="D1" s="7" t="s">
        <v>22</v>
      </c>
      <c r="E1" s="7" t="s">
        <v>23</v>
      </c>
      <c r="F1" s="7" t="s">
        <v>24</v>
      </c>
      <c r="G1" s="7" t="s">
        <v>25</v>
      </c>
      <c r="H1" s="7" t="s">
        <v>26</v>
      </c>
      <c r="I1" s="7" t="s">
        <v>27</v>
      </c>
      <c r="J1" s="7" t="s">
        <v>19</v>
      </c>
      <c r="K1" s="7" t="s">
        <v>28</v>
      </c>
      <c r="L1" s="7" t="s">
        <v>29</v>
      </c>
      <c r="M1" s="8" t="s">
        <v>30</v>
      </c>
      <c r="N1" s="7" t="s">
        <v>31</v>
      </c>
      <c r="O1" s="9" t="s">
        <v>32</v>
      </c>
      <c r="P1" s="9" t="s">
        <v>34</v>
      </c>
    </row>
    <row r="2" spans="1:16" x14ac:dyDescent="0.35">
      <c r="A2" t="s">
        <v>39</v>
      </c>
      <c r="D2">
        <v>1</v>
      </c>
      <c r="G2" s="23" t="s">
        <v>83</v>
      </c>
      <c r="J2" s="25" t="s">
        <v>89</v>
      </c>
      <c r="K2">
        <v>1190</v>
      </c>
      <c r="L2" s="22" t="s">
        <v>47</v>
      </c>
      <c r="O2" s="10">
        <f>VLOOKUP(A2,TAB_1[],20,FALSE)</f>
        <v>138</v>
      </c>
      <c r="P2" s="12">
        <v>37</v>
      </c>
    </row>
    <row r="3" spans="1:16" x14ac:dyDescent="0.35">
      <c r="A3" t="s">
        <v>140</v>
      </c>
      <c r="D3">
        <v>1</v>
      </c>
      <c r="G3" s="23" t="s">
        <v>58</v>
      </c>
      <c r="J3" s="25" t="s">
        <v>95</v>
      </c>
      <c r="L3" s="22" t="s">
        <v>47</v>
      </c>
      <c r="O3" s="10">
        <f>VLOOKUP(A3,TAB_1[],20,FALSE)</f>
        <v>120</v>
      </c>
      <c r="P3" s="12">
        <v>38</v>
      </c>
    </row>
    <row r="4" spans="1:16" x14ac:dyDescent="0.35">
      <c r="A4" t="s">
        <v>141</v>
      </c>
      <c r="D4">
        <v>1</v>
      </c>
      <c r="G4" s="23" t="s">
        <v>62</v>
      </c>
      <c r="J4" s="25" t="s">
        <v>99</v>
      </c>
      <c r="L4" s="22" t="s">
        <v>47</v>
      </c>
      <c r="O4" s="10">
        <f>VLOOKUP(A4,TAB_1[],20,FALSE)</f>
        <v>60</v>
      </c>
      <c r="P4" s="12">
        <v>39</v>
      </c>
    </row>
    <row r="5" spans="1:16" x14ac:dyDescent="0.35">
      <c r="A5" t="s">
        <v>142</v>
      </c>
      <c r="D5">
        <v>1</v>
      </c>
      <c r="G5" s="23" t="s">
        <v>63</v>
      </c>
      <c r="J5" s="25" t="s">
        <v>100</v>
      </c>
      <c r="L5" s="22" t="s">
        <v>47</v>
      </c>
      <c r="O5" s="10">
        <f>VLOOKUP(A5,TAB_1[],20,FALSE)</f>
        <v>45</v>
      </c>
      <c r="P5" s="12">
        <v>40</v>
      </c>
    </row>
    <row r="6" spans="1:16" x14ac:dyDescent="0.35">
      <c r="A6" t="s">
        <v>143</v>
      </c>
      <c r="D6">
        <v>1</v>
      </c>
      <c r="G6" s="23" t="s">
        <v>64</v>
      </c>
      <c r="J6" s="25" t="s">
        <v>123</v>
      </c>
      <c r="L6" s="22" t="s">
        <v>47</v>
      </c>
      <c r="O6" s="10">
        <f>VLOOKUP(A6,TAB_1[],20,FALSE)</f>
        <v>50</v>
      </c>
      <c r="P6" s="12">
        <v>41</v>
      </c>
    </row>
    <row r="7" spans="1:16" x14ac:dyDescent="0.35">
      <c r="A7" t="s">
        <v>144</v>
      </c>
      <c r="D7">
        <v>1</v>
      </c>
      <c r="G7" s="23" t="s">
        <v>86</v>
      </c>
      <c r="J7" s="25" t="s">
        <v>102</v>
      </c>
      <c r="L7" s="22" t="s">
        <v>47</v>
      </c>
      <c r="O7" s="10">
        <f>VLOOKUP(A7,TAB_1[],20,FALSE)</f>
        <v>180</v>
      </c>
      <c r="P7" s="12">
        <v>42</v>
      </c>
    </row>
    <row r="8" spans="1:16" x14ac:dyDescent="0.35">
      <c r="A8" t="s">
        <v>145</v>
      </c>
      <c r="D8">
        <v>1</v>
      </c>
      <c r="G8" s="23" t="s">
        <v>66</v>
      </c>
      <c r="J8" s="25" t="s">
        <v>104</v>
      </c>
      <c r="K8">
        <v>3570</v>
      </c>
      <c r="L8" s="22" t="s">
        <v>45</v>
      </c>
      <c r="O8" s="10">
        <f>VLOOKUP(A8,TAB_1[],20,FALSE)</f>
        <v>120</v>
      </c>
      <c r="P8" s="12">
        <v>43</v>
      </c>
    </row>
    <row r="9" spans="1:16" x14ac:dyDescent="0.35">
      <c r="A9" t="s">
        <v>146</v>
      </c>
      <c r="D9">
        <v>1</v>
      </c>
      <c r="G9" s="23" t="s">
        <v>68</v>
      </c>
      <c r="J9" s="25" t="s">
        <v>108</v>
      </c>
      <c r="L9" s="22" t="s">
        <v>47</v>
      </c>
      <c r="O9" s="10">
        <f>VLOOKUP(A9,TAB_1[],20,FALSE)</f>
        <v>50</v>
      </c>
      <c r="P9" s="12">
        <v>44</v>
      </c>
    </row>
    <row r="10" spans="1:16" x14ac:dyDescent="0.35">
      <c r="A10" t="s">
        <v>147</v>
      </c>
      <c r="D10">
        <v>1</v>
      </c>
      <c r="G10" s="23" t="s">
        <v>55</v>
      </c>
      <c r="J10" s="25" t="s">
        <v>92</v>
      </c>
      <c r="K10">
        <v>1200</v>
      </c>
      <c r="L10" s="22" t="s">
        <v>47</v>
      </c>
      <c r="O10" s="10">
        <f>VLOOKUP(A10,TAB_1[],20,FALSE)</f>
        <v>180</v>
      </c>
      <c r="P10" s="12">
        <v>45</v>
      </c>
    </row>
    <row r="11" spans="1:16" x14ac:dyDescent="0.35">
      <c r="A11" t="s">
        <v>148</v>
      </c>
      <c r="D11">
        <v>1</v>
      </c>
      <c r="G11" s="23" t="s">
        <v>69</v>
      </c>
      <c r="J11" s="25" t="s">
        <v>109</v>
      </c>
      <c r="L11" s="22" t="s">
        <v>47</v>
      </c>
      <c r="O11" s="10">
        <f>VLOOKUP(A11,TAB_1[],20,FALSE)</f>
        <v>60</v>
      </c>
      <c r="P11" s="12">
        <v>46</v>
      </c>
    </row>
    <row r="12" spans="1:16" x14ac:dyDescent="0.35">
      <c r="A12" t="s">
        <v>149</v>
      </c>
      <c r="D12">
        <v>1</v>
      </c>
      <c r="G12" s="23" t="s">
        <v>70</v>
      </c>
      <c r="J12" s="25" t="s">
        <v>110</v>
      </c>
      <c r="L12" s="22" t="s">
        <v>47</v>
      </c>
      <c r="O12" s="10">
        <f>VLOOKUP(A12,TAB_1[],20,FALSE)</f>
        <v>900</v>
      </c>
      <c r="P12" s="12">
        <v>47</v>
      </c>
    </row>
    <row r="13" spans="1:16" x14ac:dyDescent="0.35">
      <c r="A13" t="s">
        <v>150</v>
      </c>
      <c r="D13">
        <v>1</v>
      </c>
      <c r="G13" s="23" t="s">
        <v>71</v>
      </c>
      <c r="J13" s="25" t="s">
        <v>111</v>
      </c>
      <c r="L13" s="22" t="s">
        <v>47</v>
      </c>
      <c r="O13" s="10">
        <f>VLOOKUP(A13,TAB_1[],20,FALSE)</f>
        <v>65</v>
      </c>
      <c r="P13" s="12">
        <v>48</v>
      </c>
    </row>
    <row r="14" spans="1:16" x14ac:dyDescent="0.35">
      <c r="A14" t="s">
        <v>151</v>
      </c>
      <c r="D14">
        <v>1</v>
      </c>
      <c r="G14" s="23" t="s">
        <v>73</v>
      </c>
      <c r="J14" s="25" t="s">
        <v>113</v>
      </c>
      <c r="L14" s="22" t="s">
        <v>47</v>
      </c>
      <c r="O14" s="10">
        <f>VLOOKUP(A14,TAB_1[],20,FALSE)</f>
        <v>40</v>
      </c>
      <c r="P14" s="12">
        <v>49</v>
      </c>
    </row>
    <row r="15" spans="1:16" x14ac:dyDescent="0.35">
      <c r="A15" t="s">
        <v>152</v>
      </c>
      <c r="D15">
        <v>1</v>
      </c>
      <c r="G15" s="23" t="s">
        <v>76</v>
      </c>
      <c r="J15" s="25" t="s">
        <v>116</v>
      </c>
      <c r="L15" s="22" t="s">
        <v>47</v>
      </c>
      <c r="O15" s="10">
        <f>VLOOKUP(A15,TAB_1[],20,FALSE)</f>
        <v>48</v>
      </c>
      <c r="P15" s="12">
        <v>50</v>
      </c>
    </row>
    <row r="16" spans="1:16" x14ac:dyDescent="0.35">
      <c r="A16" t="s">
        <v>153</v>
      </c>
      <c r="D16">
        <v>1</v>
      </c>
      <c r="G16" s="23" t="s">
        <v>77</v>
      </c>
      <c r="J16" s="25" t="s">
        <v>117</v>
      </c>
      <c r="L16" s="22" t="s">
        <v>47</v>
      </c>
      <c r="O16" s="10">
        <f>VLOOKUP(A16,TAB_1[],20,FALSE)</f>
        <v>120</v>
      </c>
      <c r="P16" s="12">
        <v>51</v>
      </c>
    </row>
    <row r="17" spans="1:16" x14ac:dyDescent="0.35">
      <c r="A17" t="s">
        <v>154</v>
      </c>
      <c r="D17">
        <v>1</v>
      </c>
      <c r="G17" s="23" t="s">
        <v>79</v>
      </c>
      <c r="J17" s="25" t="s">
        <v>119</v>
      </c>
      <c r="L17" s="22" t="s">
        <v>47</v>
      </c>
      <c r="O17" s="10">
        <f>VLOOKUP(A17,TAB_1[],20,FALSE)</f>
        <v>40</v>
      </c>
      <c r="P17" s="12">
        <v>52</v>
      </c>
    </row>
    <row r="18" spans="1:16" x14ac:dyDescent="0.35">
      <c r="A18" t="s">
        <v>155</v>
      </c>
      <c r="D18">
        <v>1</v>
      </c>
      <c r="G18" s="23" t="s">
        <v>60</v>
      </c>
      <c r="J18" s="25" t="s">
        <v>97</v>
      </c>
      <c r="K18">
        <v>1190</v>
      </c>
      <c r="L18" s="22" t="s">
        <v>47</v>
      </c>
      <c r="O18" s="10">
        <f>VLOOKUP(A18,TAB_1[],20,FALSE)</f>
        <v>75</v>
      </c>
      <c r="P18" s="12">
        <v>53</v>
      </c>
    </row>
    <row r="19" spans="1:16" x14ac:dyDescent="0.35">
      <c r="A19" t="s">
        <v>156</v>
      </c>
      <c r="D19">
        <v>1</v>
      </c>
      <c r="G19" s="23" t="s">
        <v>82</v>
      </c>
      <c r="J19" s="25" t="s">
        <v>122</v>
      </c>
      <c r="L19" s="22" t="s">
        <v>40</v>
      </c>
      <c r="M19">
        <v>78000</v>
      </c>
      <c r="O19" s="10">
        <f>VLOOKUP(A19,TAB_1[],20,FALSE)</f>
        <v>15</v>
      </c>
      <c r="P19" s="12">
        <v>54</v>
      </c>
    </row>
    <row r="20" spans="1:16" x14ac:dyDescent="0.35">
      <c r="A20" t="s">
        <v>157</v>
      </c>
      <c r="D20">
        <v>1</v>
      </c>
      <c r="G20" s="23" t="s">
        <v>54</v>
      </c>
      <c r="J20" s="25" t="s">
        <v>91</v>
      </c>
      <c r="K20">
        <v>7860</v>
      </c>
      <c r="L20" s="22" t="s">
        <v>47</v>
      </c>
      <c r="O20" s="10">
        <f>VLOOKUP(A20,TAB_1[],20,FALSE)</f>
        <v>120</v>
      </c>
      <c r="P20" s="12">
        <v>56</v>
      </c>
    </row>
    <row r="21" spans="1:16" x14ac:dyDescent="0.35">
      <c r="A21" t="s">
        <v>158</v>
      </c>
      <c r="D21">
        <v>1</v>
      </c>
      <c r="G21" s="23" t="s">
        <v>75</v>
      </c>
      <c r="J21" s="25" t="s">
        <v>115</v>
      </c>
      <c r="L21" s="22" t="s">
        <v>47</v>
      </c>
      <c r="O21" s="10">
        <f>VLOOKUP(A21,TAB_1[],20,FALSE)</f>
        <v>110</v>
      </c>
      <c r="P21" s="12">
        <v>57</v>
      </c>
    </row>
    <row r="22" spans="1:16" x14ac:dyDescent="0.35">
      <c r="A22" t="s">
        <v>159</v>
      </c>
      <c r="D22">
        <v>1</v>
      </c>
      <c r="G22" s="23" t="s">
        <v>67</v>
      </c>
      <c r="J22" s="25" t="s">
        <v>105</v>
      </c>
      <c r="L22" s="22" t="s">
        <v>47</v>
      </c>
      <c r="O22" s="10">
        <f>VLOOKUP(A22,TAB_1[],20,FALSE)</f>
        <v>1300</v>
      </c>
      <c r="P22" s="12">
        <v>58</v>
      </c>
    </row>
    <row r="23" spans="1:16" x14ac:dyDescent="0.35">
      <c r="A23" t="s">
        <v>160</v>
      </c>
      <c r="D23">
        <v>1</v>
      </c>
      <c r="G23" s="23" t="s">
        <v>87</v>
      </c>
      <c r="J23" s="25" t="s">
        <v>106</v>
      </c>
      <c r="L23" s="22" t="s">
        <v>47</v>
      </c>
      <c r="O23" s="10">
        <f>VLOOKUP(A23,TAB_1[],20,FALSE)</f>
        <v>1000</v>
      </c>
      <c r="P23" s="12">
        <v>59</v>
      </c>
    </row>
    <row r="24" spans="1:16" x14ac:dyDescent="0.35">
      <c r="A24" t="s">
        <v>161</v>
      </c>
      <c r="D24">
        <v>1</v>
      </c>
      <c r="G24" s="23" t="s">
        <v>88</v>
      </c>
      <c r="J24" s="25" t="s">
        <v>107</v>
      </c>
      <c r="L24" s="22" t="s">
        <v>47</v>
      </c>
      <c r="O24" s="10">
        <f>VLOOKUP(A24,TAB_1[],20,FALSE)</f>
        <v>60</v>
      </c>
      <c r="P24" s="12">
        <v>60</v>
      </c>
    </row>
    <row r="25" spans="1:16" x14ac:dyDescent="0.35">
      <c r="A25" t="s">
        <v>162</v>
      </c>
      <c r="D25">
        <v>1</v>
      </c>
      <c r="G25" s="23" t="s">
        <v>78</v>
      </c>
      <c r="J25" s="25" t="s">
        <v>118</v>
      </c>
      <c r="K25">
        <v>1180</v>
      </c>
      <c r="L25" s="22" t="s">
        <v>49</v>
      </c>
      <c r="O25" s="10">
        <f>VLOOKUP(A25,TAB_1[],20,FALSE)</f>
        <v>150</v>
      </c>
      <c r="P25" s="12">
        <v>61</v>
      </c>
    </row>
    <row r="26" spans="1:16" x14ac:dyDescent="0.35">
      <c r="A26" t="s">
        <v>163</v>
      </c>
      <c r="D26">
        <v>1</v>
      </c>
      <c r="G26" s="23" t="s">
        <v>81</v>
      </c>
      <c r="J26" s="25" t="s">
        <v>121</v>
      </c>
      <c r="L26" s="22" t="s">
        <v>40</v>
      </c>
      <c r="O26" s="10">
        <f>VLOOKUP(A26,TAB_1[],20,FALSE)</f>
        <v>40</v>
      </c>
      <c r="P26" s="12">
        <v>62</v>
      </c>
    </row>
    <row r="27" spans="1:16" x14ac:dyDescent="0.35">
      <c r="A27" t="s">
        <v>164</v>
      </c>
      <c r="D27">
        <v>1</v>
      </c>
      <c r="G27" s="23" t="s">
        <v>85</v>
      </c>
      <c r="J27" s="25" t="s">
        <v>101</v>
      </c>
      <c r="L27" s="22" t="s">
        <v>47</v>
      </c>
      <c r="M27">
        <v>15270</v>
      </c>
      <c r="O27" s="10">
        <f>VLOOKUP(A27,TAB_1[],20,FALSE)</f>
        <v>1000</v>
      </c>
      <c r="P27" s="12">
        <v>63</v>
      </c>
    </row>
    <row r="28" spans="1:16" x14ac:dyDescent="0.35">
      <c r="A28" t="s">
        <v>165</v>
      </c>
      <c r="D28">
        <v>1</v>
      </c>
      <c r="G28" s="23" t="s">
        <v>84</v>
      </c>
      <c r="J28" s="25" t="s">
        <v>90</v>
      </c>
      <c r="K28">
        <v>1170</v>
      </c>
      <c r="L28" s="22" t="s">
        <v>47</v>
      </c>
      <c r="O28" s="10">
        <f>VLOOKUP(A28,TAB_1[],20,FALSE)</f>
        <v>40</v>
      </c>
      <c r="P28" s="12">
        <v>65</v>
      </c>
    </row>
    <row r="29" spans="1:16" x14ac:dyDescent="0.35">
      <c r="A29" t="s">
        <v>166</v>
      </c>
      <c r="D29">
        <v>1</v>
      </c>
      <c r="G29" s="23" t="s">
        <v>59</v>
      </c>
      <c r="J29" s="25" t="s">
        <v>96</v>
      </c>
      <c r="L29" s="22" t="s">
        <v>47</v>
      </c>
      <c r="O29" s="10">
        <f>VLOOKUP(A29,TAB_1[],20,FALSE)</f>
        <v>40</v>
      </c>
      <c r="P29" s="12">
        <v>67</v>
      </c>
    </row>
    <row r="30" spans="1:16" x14ac:dyDescent="0.35">
      <c r="A30" t="s">
        <v>167</v>
      </c>
      <c r="D30">
        <v>1</v>
      </c>
      <c r="G30" s="23" t="s">
        <v>65</v>
      </c>
      <c r="J30" s="25" t="s">
        <v>103</v>
      </c>
      <c r="L30" s="22" t="s">
        <v>47</v>
      </c>
      <c r="O30" s="10">
        <f>VLOOKUP(A30,TAB_1[],20,FALSE)</f>
        <v>10</v>
      </c>
      <c r="P30" s="12">
        <v>68</v>
      </c>
    </row>
    <row r="31" spans="1:16" x14ac:dyDescent="0.35">
      <c r="A31" t="s">
        <v>168</v>
      </c>
      <c r="D31">
        <v>1</v>
      </c>
      <c r="G31" s="23" t="s">
        <v>56</v>
      </c>
      <c r="J31" s="25" t="s">
        <v>93</v>
      </c>
      <c r="K31">
        <v>1800</v>
      </c>
      <c r="L31" s="22" t="s">
        <v>47</v>
      </c>
      <c r="O31" s="10">
        <f>VLOOKUP(A31,TAB_1[],20,FALSE)</f>
        <v>100</v>
      </c>
      <c r="P31" s="12">
        <v>69</v>
      </c>
    </row>
    <row r="32" spans="1:16" x14ac:dyDescent="0.35">
      <c r="A32" t="s">
        <v>169</v>
      </c>
      <c r="D32">
        <v>1</v>
      </c>
      <c r="G32" s="23" t="s">
        <v>61</v>
      </c>
      <c r="J32" s="25" t="s">
        <v>98</v>
      </c>
      <c r="L32" s="22" t="s">
        <v>47</v>
      </c>
      <c r="O32" s="10">
        <f>VLOOKUP(A32,TAB_1[],20,FALSE)</f>
        <v>50</v>
      </c>
      <c r="P32" s="12">
        <v>70</v>
      </c>
    </row>
    <row r="33" spans="1:16" x14ac:dyDescent="0.35">
      <c r="A33" t="s">
        <v>170</v>
      </c>
      <c r="D33">
        <v>1</v>
      </c>
      <c r="G33" s="23" t="s">
        <v>72</v>
      </c>
      <c r="J33" s="25" t="s">
        <v>112</v>
      </c>
      <c r="L33" s="22" t="s">
        <v>47</v>
      </c>
      <c r="O33" s="10">
        <f>VLOOKUP(A33,TAB_1[],20,FALSE)</f>
        <v>50</v>
      </c>
      <c r="P33" s="12">
        <v>71</v>
      </c>
    </row>
    <row r="34" spans="1:16" x14ac:dyDescent="0.35">
      <c r="A34" t="s">
        <v>171</v>
      </c>
      <c r="D34">
        <v>1</v>
      </c>
      <c r="G34" s="24" t="s">
        <v>74</v>
      </c>
      <c r="J34" t="s">
        <v>114</v>
      </c>
      <c r="L34" s="22" t="s">
        <v>47</v>
      </c>
      <c r="O34" s="10">
        <f>VLOOKUP(A34,TAB_1[],20,FALSE)</f>
        <v>100</v>
      </c>
      <c r="P34" s="12">
        <v>72</v>
      </c>
    </row>
    <row r="35" spans="1:16" x14ac:dyDescent="0.35">
      <c r="A35" t="s">
        <v>172</v>
      </c>
      <c r="D35">
        <v>1</v>
      </c>
      <c r="G35" s="24" t="s">
        <v>80</v>
      </c>
      <c r="J35" t="s">
        <v>120</v>
      </c>
      <c r="L35" s="22" t="s">
        <v>40</v>
      </c>
      <c r="O35" s="10">
        <f>VLOOKUP(A35,TAB_1[],20,FALSE)</f>
        <v>60</v>
      </c>
      <c r="P35" s="12">
        <v>73</v>
      </c>
    </row>
    <row r="36" spans="1:16" x14ac:dyDescent="0.35">
      <c r="A36" t="s">
        <v>173</v>
      </c>
      <c r="D36">
        <v>2</v>
      </c>
      <c r="G36" s="24" t="s">
        <v>57</v>
      </c>
      <c r="J36" t="s">
        <v>94</v>
      </c>
      <c r="K36">
        <v>1348</v>
      </c>
      <c r="L36" s="22" t="s">
        <v>47</v>
      </c>
      <c r="O36" s="10">
        <f>VLOOKUP(A36,TAB_1[],20,FALSE)</f>
        <v>200</v>
      </c>
      <c r="P36" s="12">
        <v>74</v>
      </c>
    </row>
    <row r="37" spans="1:16" x14ac:dyDescent="0.35">
      <c r="P37" s="12"/>
    </row>
    <row r="38" spans="1:16" x14ac:dyDescent="0.35">
      <c r="P38" s="12"/>
    </row>
    <row r="39" spans="1:16" x14ac:dyDescent="0.35">
      <c r="P39" s="12"/>
    </row>
    <row r="40" spans="1:16" x14ac:dyDescent="0.35">
      <c r="P40" s="12"/>
    </row>
    <row r="41" spans="1:16" x14ac:dyDescent="0.35">
      <c r="P41" s="12"/>
    </row>
    <row r="42" spans="1:16" x14ac:dyDescent="0.35">
      <c r="P42" s="12"/>
    </row>
    <row r="43" spans="1:16" x14ac:dyDescent="0.35">
      <c r="P43" s="12"/>
    </row>
    <row r="44" spans="1:16" x14ac:dyDescent="0.35">
      <c r="P44" s="12"/>
    </row>
    <row r="45" spans="1:16" x14ac:dyDescent="0.35">
      <c r="P45" s="12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6"/>
  <sheetViews>
    <sheetView topLeftCell="A7" workbookViewId="0">
      <selection activeCell="H11" sqref="H11"/>
    </sheetView>
  </sheetViews>
  <sheetFormatPr baseColWidth="10" defaultRowHeight="14.5" x14ac:dyDescent="0.35"/>
  <cols>
    <col min="1" max="1" width="18.453125" customWidth="1"/>
    <col min="2" max="2" width="3.453125" customWidth="1"/>
    <col min="3" max="3" width="20" customWidth="1"/>
    <col min="4" max="4" width="39.81640625" customWidth="1"/>
    <col min="5" max="5" width="9" customWidth="1"/>
    <col min="8" max="8" width="15.90625" customWidth="1"/>
  </cols>
  <sheetData>
    <row r="1" spans="1:9" x14ac:dyDescent="0.35">
      <c r="A1" s="36"/>
      <c r="B1" s="36"/>
      <c r="C1" s="36"/>
      <c r="D1" s="36"/>
      <c r="E1" s="36"/>
    </row>
    <row r="2" spans="1:9" ht="85.5" customHeight="1" x14ac:dyDescent="0.6">
      <c r="A2" s="41" t="s">
        <v>138</v>
      </c>
      <c r="B2" s="38"/>
      <c r="C2" s="45" t="s">
        <v>139</v>
      </c>
      <c r="D2" s="45"/>
      <c r="E2" s="38"/>
    </row>
    <row r="3" spans="1:9" ht="21.5" x14ac:dyDescent="0.6">
      <c r="A3" s="38"/>
      <c r="B3" s="38"/>
      <c r="C3" s="38" t="str">
        <f>UPPER("reçu fiscal " &amp; VLOOKUP(RECU_FISCAL!H8,Attest_Fiscale!A2:P461,16,FALSE))</f>
        <v>REÇU FISCAL 74</v>
      </c>
      <c r="D3" s="38"/>
      <c r="E3" s="38"/>
    </row>
    <row r="4" spans="1:9" ht="21.5" x14ac:dyDescent="0.6">
      <c r="A4" s="38"/>
      <c r="B4" s="38"/>
      <c r="C4" s="38"/>
      <c r="D4" s="38"/>
      <c r="E4" s="38"/>
    </row>
    <row r="5" spans="1:9" ht="21.5" x14ac:dyDescent="0.6">
      <c r="A5" s="38"/>
      <c r="B5" s="38"/>
      <c r="C5" s="38"/>
      <c r="D5" s="38"/>
      <c r="E5" s="38"/>
    </row>
    <row r="6" spans="1:9" ht="21.5" x14ac:dyDescent="0.6">
      <c r="A6" s="38"/>
      <c r="B6" s="38"/>
      <c r="C6" s="38" t="str">
        <f>IF(VLOOKUP(H8,TAB_1[],7,FALSE)="1","Nom / Prénom","Dénomination")</f>
        <v>Dénomination</v>
      </c>
      <c r="D6" s="39" t="str">
        <f>H7</f>
        <v>EUROPE SA</v>
      </c>
      <c r="E6" s="38"/>
      <c r="H6" t="s">
        <v>131</v>
      </c>
    </row>
    <row r="7" spans="1:9" ht="21.5" x14ac:dyDescent="0.6">
      <c r="A7" s="38"/>
      <c r="B7" s="38"/>
      <c r="C7" s="38" t="s">
        <v>19</v>
      </c>
      <c r="D7" s="39" t="str">
        <f>VLOOKUP(H8,TAB_1[],3,FALSE)</f>
        <v>Rue  6</v>
      </c>
      <c r="E7" s="38"/>
      <c r="H7" s="26" t="s">
        <v>57</v>
      </c>
      <c r="I7" t="s">
        <v>132</v>
      </c>
    </row>
    <row r="8" spans="1:9" ht="21.5" x14ac:dyDescent="0.6">
      <c r="A8" s="38"/>
      <c r="B8" s="38"/>
      <c r="C8" s="38" t="s">
        <v>133</v>
      </c>
      <c r="D8" s="39" t="str">
        <f>VLOOKUP(H8,TAB_1[],4,FALSE)&amp;"- "&amp;VLOOKUP(H8,TAB_1[],5,FALSE)</f>
        <v>1348- BRUXELLES</v>
      </c>
      <c r="E8" s="38"/>
      <c r="H8" s="42" t="str">
        <f>INDEX(Attest_Fiscale!$A$2:$G$461,MATCH(H7,Attest_Fiscale!$G$2:$G$461,0),1)</f>
        <v>DON035</v>
      </c>
      <c r="I8" t="s">
        <v>174</v>
      </c>
    </row>
    <row r="9" spans="1:9" ht="21.5" x14ac:dyDescent="0.6">
      <c r="A9" s="38"/>
      <c r="B9" s="38"/>
      <c r="C9" s="38"/>
      <c r="D9" s="38"/>
      <c r="E9" s="38"/>
    </row>
    <row r="10" spans="1:9" ht="21.5" x14ac:dyDescent="0.6">
      <c r="A10" s="38"/>
      <c r="B10" s="38"/>
      <c r="C10" s="38"/>
      <c r="D10" s="38"/>
      <c r="E10" s="38"/>
    </row>
    <row r="11" spans="1:9" ht="21.5" x14ac:dyDescent="0.6">
      <c r="A11" s="38" t="str">
        <f>"L’association reconnaît avoir reçu à titre de don, la somme de : "&amp; VLOOKUP(H8,TAB_1[],20,FALSE) &amp; " €"</f>
        <v>L’association reconnaît avoir reçu à titre de don, la somme de : 200 €</v>
      </c>
      <c r="B11" s="38"/>
      <c r="C11" s="38"/>
      <c r="D11" s="40"/>
      <c r="E11" s="38"/>
    </row>
    <row r="12" spans="1:9" ht="21.5" x14ac:dyDescent="0.6">
      <c r="A12" s="38" t="s">
        <v>134</v>
      </c>
      <c r="B12" s="38"/>
      <c r="C12" s="38"/>
      <c r="D12" s="38" t="str">
        <f>IF(VLOOKUP(H8,TAB_1[],20,FALSE)="","",UPPER(numtext(VLOOKUP(H8,TAB_1[],20,FALSE))&amp; "Euros"))</f>
        <v>DEUX CENTS  EUROS</v>
      </c>
      <c r="E12" s="38"/>
    </row>
    <row r="13" spans="1:9" x14ac:dyDescent="0.35">
      <c r="A13" s="36"/>
      <c r="B13" s="36"/>
      <c r="C13" s="36"/>
      <c r="D13" s="36"/>
      <c r="E13" s="36"/>
    </row>
    <row r="14" spans="1:9" ht="21.5" x14ac:dyDescent="0.6">
      <c r="A14" s="38" t="s">
        <v>135</v>
      </c>
      <c r="B14" s="36"/>
      <c r="C14" s="36"/>
      <c r="D14" s="36"/>
      <c r="E14" s="36"/>
    </row>
    <row r="15" spans="1:9" x14ac:dyDescent="0.35">
      <c r="A15" s="36"/>
      <c r="B15" s="36"/>
      <c r="C15" s="36"/>
      <c r="D15" s="36"/>
      <c r="E15" s="36"/>
    </row>
    <row r="16" spans="1:9" x14ac:dyDescent="0.35">
      <c r="A16" s="36"/>
      <c r="B16" s="36"/>
      <c r="C16" s="36"/>
      <c r="D16" s="36"/>
      <c r="E16" s="36"/>
    </row>
    <row r="17" spans="1:5" x14ac:dyDescent="0.35">
      <c r="A17" s="36"/>
      <c r="B17" s="36"/>
      <c r="C17" s="36"/>
      <c r="D17" s="36"/>
      <c r="E17" s="36"/>
    </row>
    <row r="18" spans="1:5" ht="21.5" x14ac:dyDescent="0.6">
      <c r="A18" s="36"/>
      <c r="B18" s="36"/>
      <c r="C18" s="38" t="s">
        <v>136</v>
      </c>
      <c r="D18" s="36"/>
      <c r="E18" s="36"/>
    </row>
    <row r="19" spans="1:5" ht="21.5" x14ac:dyDescent="0.6">
      <c r="A19" s="36"/>
      <c r="B19" s="36"/>
      <c r="C19" s="38" t="s">
        <v>137</v>
      </c>
      <c r="D19" s="36"/>
      <c r="E19" s="36"/>
    </row>
    <row r="20" spans="1:5" x14ac:dyDescent="0.35">
      <c r="A20" s="36"/>
      <c r="B20" s="36"/>
      <c r="C20" s="36"/>
      <c r="D20" s="36"/>
      <c r="E20" s="36"/>
    </row>
    <row r="21" spans="1:5" x14ac:dyDescent="0.35">
      <c r="A21" s="36"/>
      <c r="B21" s="36"/>
      <c r="C21" s="36"/>
      <c r="D21" s="36"/>
      <c r="E21" s="36"/>
    </row>
    <row r="22" spans="1:5" x14ac:dyDescent="0.35">
      <c r="A22" s="36"/>
      <c r="B22" s="36"/>
      <c r="C22" s="36"/>
      <c r="D22" s="36"/>
      <c r="E22" s="36"/>
    </row>
    <row r="23" spans="1:5" x14ac:dyDescent="0.35">
      <c r="A23" s="36"/>
      <c r="B23" s="36"/>
      <c r="C23" s="36"/>
      <c r="D23" s="36"/>
      <c r="E23" s="36"/>
    </row>
    <row r="24" spans="1:5" x14ac:dyDescent="0.35">
      <c r="A24" s="36"/>
      <c r="B24" s="36"/>
      <c r="C24" s="36"/>
      <c r="D24" s="36"/>
      <c r="E24" s="36"/>
    </row>
    <row r="25" spans="1:5" x14ac:dyDescent="0.35">
      <c r="A25" s="36"/>
      <c r="B25" s="36"/>
      <c r="C25" s="36"/>
      <c r="D25" s="36"/>
      <c r="E25" s="36"/>
    </row>
    <row r="26" spans="1:5" x14ac:dyDescent="0.35">
      <c r="A26" s="36"/>
      <c r="B26" s="36"/>
      <c r="C26" s="36"/>
      <c r="D26" s="36"/>
      <c r="E26" s="36"/>
    </row>
  </sheetData>
  <mergeCells count="1">
    <mergeCell ref="C2:D2"/>
  </mergeCells>
  <dataValidations count="1">
    <dataValidation type="list" allowBlank="1" showInputMessage="1" showErrorMessage="1" sqref="H7">
      <formula1>NomsRF</formula1>
    </dataValidation>
  </dataValidations>
  <pageMargins left="0.25" right="0.25" top="0.75" bottom="0.75" header="0.3" footer="0.3"/>
  <pageSetup paperSize="9" orientation="portrait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H23" sqref="H23"/>
    </sheetView>
  </sheetViews>
  <sheetFormatPr baseColWidth="10" defaultRowHeight="14.5" x14ac:dyDescent="0.35"/>
  <cols>
    <col min="1" max="1" width="17.7265625" customWidth="1"/>
  </cols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Donateurs</vt:lpstr>
      <vt:lpstr>Attest_Fiscale</vt:lpstr>
      <vt:lpstr>RECU_FISCAL</vt:lpstr>
      <vt:lpstr>Liste</vt:lpstr>
      <vt:lpstr>N_Ref</vt:lpstr>
      <vt:lpstr>Noms</vt:lpstr>
      <vt:lpstr>RECU_FISCAL!Zone_d_impression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AFEH56</cp:lastModifiedBy>
  <cp:lastPrinted>2023-01-28T17:34:57Z</cp:lastPrinted>
  <dcterms:created xsi:type="dcterms:W3CDTF">2019-11-04T10:36:53Z</dcterms:created>
  <dcterms:modified xsi:type="dcterms:W3CDTF">2023-01-30T13:28:18Z</dcterms:modified>
</cp:coreProperties>
</file>