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2760" yWindow="32940" windowWidth="18870" windowHeight="7410" tabRatio="497"/>
  </bookViews>
  <sheets>
    <sheet name="calcul frais" sheetId="1" r:id="rId1"/>
    <sheet name="distances" sheetId="2" r:id="rId2"/>
    <sheet name="communes grand Paris" sheetId="4" r:id="rId3"/>
    <sheet name="villes de + 200000 hab" sheetId="5" r:id="rId4"/>
    <sheet name="Communes" sheetId="6" r:id="rId5"/>
  </sheets>
  <functionGroups builtInGroupCount="17"/>
  <definedNames>
    <definedName name="anal2008">#REF!</definedName>
    <definedName name="anal2011">#REF!</definedName>
    <definedName name="Analy2011">#REF!</definedName>
    <definedName name="analytique">#REF!</definedName>
    <definedName name="Analytique2011">#REF!</definedName>
    <definedName name="BarKm">Communes!$H$2:$K$4</definedName>
    <definedName name="BaseNuit">Tableau1[[code]:[montant nuitée]]</definedName>
    <definedName name="Excel_BuiltIn__FilterDatabase" localSheetId="0">'calcul frais'!$A$9:$R$9</definedName>
    <definedName name="ListeMois">Communes!$M$2:$M$13</definedName>
    <definedName name="SERVICES">#REF!</definedName>
    <definedName name="servicesbis">#REF!</definedName>
    <definedName name="SERVICESBIS1">#REF!</definedName>
    <definedName name="_xlnm.Print_Area" localSheetId="0">'calcul frais'!$A$3:$S$31</definedName>
  </definedNames>
  <calcPr calcId="145621"/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10" i="1"/>
  <c r="I29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10" i="1"/>
  <c r="P21" i="1" l="1"/>
  <c r="P22" i="1"/>
  <c r="P23" i="1"/>
  <c r="P24" i="1"/>
  <c r="P25" i="1"/>
  <c r="P26" i="1"/>
  <c r="D98" i="6"/>
  <c r="D7" i="6"/>
  <c r="D45" i="6"/>
  <c r="D35" i="6"/>
  <c r="D99" i="6"/>
  <c r="D12" i="6"/>
  <c r="D46" i="6"/>
  <c r="D39" i="6"/>
  <c r="D13" i="6"/>
  <c r="D81" i="6"/>
  <c r="D36" i="6"/>
  <c r="D47" i="6"/>
  <c r="D82" i="6"/>
  <c r="D83" i="6"/>
  <c r="D48" i="6"/>
  <c r="D84" i="6"/>
  <c r="D19" i="6"/>
  <c r="D49" i="6"/>
  <c r="D50" i="6"/>
  <c r="D5" i="6"/>
  <c r="D29" i="6"/>
  <c r="D100" i="6"/>
  <c r="D8" i="6"/>
  <c r="D37" i="6"/>
  <c r="D101" i="6"/>
  <c r="D102" i="6"/>
  <c r="D51" i="6"/>
  <c r="D52" i="6"/>
  <c r="D53" i="6"/>
  <c r="D103" i="6"/>
  <c r="D104" i="6"/>
  <c r="D54" i="6"/>
  <c r="D55" i="6"/>
  <c r="D30" i="6"/>
  <c r="D56" i="6"/>
  <c r="D57" i="6"/>
  <c r="D105" i="6"/>
  <c r="D2" i="6"/>
  <c r="D31" i="6"/>
  <c r="D85" i="6"/>
  <c r="D58" i="6"/>
  <c r="D86" i="6"/>
  <c r="D32" i="6"/>
  <c r="D106" i="6"/>
  <c r="D6" i="6"/>
  <c r="D59" i="6"/>
  <c r="D60" i="6"/>
  <c r="D107" i="6"/>
  <c r="D33" i="6"/>
  <c r="D61" i="6"/>
  <c r="D14" i="6"/>
  <c r="D108" i="6"/>
  <c r="D109" i="6"/>
  <c r="D40" i="6"/>
  <c r="D110" i="6"/>
  <c r="D87" i="6"/>
  <c r="D88" i="6"/>
  <c r="D62" i="6"/>
  <c r="D15" i="6"/>
  <c r="D111" i="6"/>
  <c r="D63" i="6"/>
  <c r="D89" i="6"/>
  <c r="D90" i="6"/>
  <c r="D64" i="6"/>
  <c r="D23" i="6"/>
  <c r="D25" i="6"/>
  <c r="D112" i="6"/>
  <c r="D65" i="6"/>
  <c r="D3" i="6"/>
  <c r="D66" i="6"/>
  <c r="D16" i="6"/>
  <c r="D67" i="6"/>
  <c r="D20" i="6"/>
  <c r="D91" i="6"/>
  <c r="D68" i="6"/>
  <c r="D41" i="6"/>
  <c r="D69" i="6"/>
  <c r="D22" i="6"/>
  <c r="D70" i="6"/>
  <c r="D9" i="6"/>
  <c r="D113" i="6"/>
  <c r="D92" i="6"/>
  <c r="D38" i="6"/>
  <c r="D93" i="6"/>
  <c r="D42" i="6"/>
  <c r="D26" i="6"/>
  <c r="D71" i="6"/>
  <c r="D21" i="6"/>
  <c r="D94" i="6"/>
  <c r="D95" i="6"/>
  <c r="D72" i="6"/>
  <c r="D114" i="6"/>
  <c r="D73" i="6"/>
  <c r="D96" i="6"/>
  <c r="D115" i="6"/>
  <c r="D116" i="6"/>
  <c r="D97" i="6"/>
  <c r="D17" i="6"/>
  <c r="D43" i="6"/>
  <c r="D74" i="6"/>
  <c r="D75" i="6"/>
  <c r="D4" i="6"/>
  <c r="D10" i="6"/>
  <c r="D24" i="6"/>
  <c r="D76" i="6"/>
  <c r="D117" i="6"/>
  <c r="D34" i="6"/>
  <c r="D18" i="6"/>
  <c r="D77" i="6"/>
  <c r="D78" i="6"/>
  <c r="D27" i="6"/>
  <c r="P17" i="1" s="1"/>
  <c r="D79" i="6"/>
  <c r="D118" i="6"/>
  <c r="D80" i="6"/>
  <c r="D119" i="6"/>
  <c r="D28" i="6"/>
  <c r="D44" i="6"/>
  <c r="D120" i="6"/>
  <c r="D11" i="6"/>
  <c r="P20" i="1" l="1"/>
  <c r="P19" i="1"/>
  <c r="Q19" i="1" s="1"/>
  <c r="P18" i="1"/>
  <c r="Q18" i="1" s="1"/>
  <c r="Q17" i="1"/>
  <c r="Q20" i="1"/>
  <c r="Q21" i="1"/>
  <c r="Q22" i="1"/>
  <c r="Q23" i="1"/>
  <c r="Q24" i="1"/>
  <c r="Q25" i="1"/>
  <c r="Q26" i="1"/>
  <c r="P11" i="1" l="1"/>
  <c r="Q11" i="1" s="1"/>
  <c r="P13" i="1"/>
  <c r="P16" i="1"/>
  <c r="Q16" i="1" s="1"/>
  <c r="P10" i="1"/>
  <c r="I27" i="1"/>
  <c r="K27" i="1"/>
  <c r="K29" i="1" s="1"/>
  <c r="L27" i="1"/>
  <c r="L29" i="1" s="1"/>
  <c r="M27" i="1"/>
  <c r="M29" i="1" s="1"/>
  <c r="N27" i="1"/>
  <c r="Q10" i="1" l="1"/>
  <c r="P15" i="1"/>
  <c r="Q15" i="1" s="1"/>
  <c r="P14" i="1"/>
  <c r="Q14" i="1" s="1"/>
  <c r="P12" i="1"/>
  <c r="Q12" i="1" s="1"/>
  <c r="Q13" i="1"/>
  <c r="P29" i="1" l="1"/>
  <c r="I31" i="1" s="1"/>
  <c r="Q27" i="1"/>
</calcChain>
</file>

<file path=xl/sharedStrings.xml><?xml version="1.0" encoding="utf-8"?>
<sst xmlns="http://schemas.openxmlformats.org/spreadsheetml/2006/main" count="449" uniqueCount="223">
  <si>
    <t>Fonction :</t>
  </si>
  <si>
    <t>Adresse :</t>
  </si>
  <si>
    <t>Heure départ</t>
  </si>
  <si>
    <t>Heure arrivée</t>
  </si>
  <si>
    <t>Lieu du déplacement</t>
  </si>
  <si>
    <t>Motif</t>
  </si>
  <si>
    <t>Parking/Taxi/
Bus</t>
  </si>
  <si>
    <t xml:space="preserve"> Péage</t>
  </si>
  <si>
    <t>Coût du déplacement</t>
  </si>
  <si>
    <t>TOTAL</t>
  </si>
  <si>
    <t>Total frais</t>
  </si>
  <si>
    <t>Total général</t>
  </si>
  <si>
    <t>villes</t>
  </si>
  <si>
    <t>distance en km</t>
  </si>
  <si>
    <t>Aix</t>
  </si>
  <si>
    <t>Antibes</t>
  </si>
  <si>
    <t>Apt</t>
  </si>
  <si>
    <t>Arles</t>
  </si>
  <si>
    <t>Avignon</t>
  </si>
  <si>
    <t>Briançon</t>
  </si>
  <si>
    <t>Brignoles</t>
  </si>
  <si>
    <t>Cannes</t>
  </si>
  <si>
    <t>Carpentras</t>
  </si>
  <si>
    <t>Cogolin</t>
  </si>
  <si>
    <t>Digne</t>
  </si>
  <si>
    <t>Draguignan</t>
  </si>
  <si>
    <t>Fréjus</t>
  </si>
  <si>
    <t>Gap</t>
  </si>
  <si>
    <t>Hyères</t>
  </si>
  <si>
    <t>Istres</t>
  </si>
  <si>
    <t>Lambesc</t>
  </si>
  <si>
    <t>Manosque</t>
  </si>
  <si>
    <t>Nice</t>
  </si>
  <si>
    <t>Orange</t>
  </si>
  <si>
    <t>Salon</t>
  </si>
  <si>
    <t>Sisteron</t>
  </si>
  <si>
    <t>Sophia Antipolis</t>
  </si>
  <si>
    <t>Toulon</t>
  </si>
  <si>
    <t>Aubagne</t>
  </si>
  <si>
    <t>Nom Prénom :</t>
  </si>
  <si>
    <t>Projets</t>
  </si>
  <si>
    <t>Mois :</t>
  </si>
  <si>
    <t>Barème kilométrique</t>
  </si>
  <si>
    <t>Véhicule de 5cv et moins</t>
  </si>
  <si>
    <t>&lt;= 2000</t>
  </si>
  <si>
    <t>&lt;2001 à 10000&gt;</t>
  </si>
  <si>
    <t>Véhicule de 6 cv et 7 cv</t>
  </si>
  <si>
    <t>Véhicule de 8cv et plus</t>
  </si>
  <si>
    <t>Après 10000 kms</t>
  </si>
  <si>
    <t>Forfait nuitée</t>
  </si>
  <si>
    <t>Commune d'au moins 200000 habitants</t>
  </si>
  <si>
    <t>Autre commune</t>
  </si>
  <si>
    <t>Commune du grand Paris</t>
  </si>
  <si>
    <t>Dépt 92</t>
  </si>
  <si>
    <t>Antony *</t>
  </si>
  <si>
    <t>Asnières-sur-Seine</t>
  </si>
  <si>
    <t>Bagneux</t>
  </si>
  <si>
    <t>Bois-Colombes</t>
  </si>
  <si>
    <t>Boulogne-Billancourt</t>
  </si>
  <si>
    <t>Bourg-la-Reine</t>
  </si>
  <si>
    <t>Châtillon</t>
  </si>
  <si>
    <t>Chaville</t>
  </si>
  <si>
    <t>Châtenay-Malabry *</t>
  </si>
  <si>
    <t>Clamart *</t>
  </si>
  <si>
    <t>Colombes *</t>
  </si>
  <si>
    <t>Clichy-la-Garenne</t>
  </si>
  <si>
    <t>Courbevoie</t>
  </si>
  <si>
    <t>Fontenay-aux-Roses</t>
  </si>
  <si>
    <t>Garches</t>
  </si>
  <si>
    <t>Gennevilliers *</t>
  </si>
  <si>
    <t>Issy-les-Moulineaux</t>
  </si>
  <si>
    <t>La Garenne-Colombes</t>
  </si>
  <si>
    <t>Le Plessis-Robinson *</t>
  </si>
  <si>
    <t>Levallois-Perret</t>
  </si>
  <si>
    <t>Malakoff</t>
  </si>
  <si>
    <t>Marnes-la-Coquette *</t>
  </si>
  <si>
    <t>Meudon</t>
  </si>
  <si>
    <t>Montrouge</t>
  </si>
  <si>
    <t>Nanterre *</t>
  </si>
  <si>
    <t>Neuilly-sur-Seine</t>
  </si>
  <si>
    <t>Puteaux</t>
  </si>
  <si>
    <t>Rueil-Malmaison *</t>
  </si>
  <si>
    <t>Saint-Cloud</t>
  </si>
  <si>
    <t>Sceaux</t>
  </si>
  <si>
    <t>Sèvres</t>
  </si>
  <si>
    <t>Suresnes</t>
  </si>
  <si>
    <t>Vanves</t>
  </si>
  <si>
    <t>Vaucresson *</t>
  </si>
  <si>
    <t>Ville-d’Avray *</t>
  </si>
  <si>
    <t>Villeneuve-la-Garenne *</t>
  </si>
  <si>
    <t>Aubervilliers *</t>
  </si>
  <si>
    <t>Bagnolet</t>
  </si>
  <si>
    <t>Bobigny *</t>
  </si>
  <si>
    <t>Bondy *</t>
  </si>
  <si>
    <t>Drancy *</t>
  </si>
  <si>
    <t>Fontenay-sous-Bois *</t>
  </si>
  <si>
    <t>La Courneuve *</t>
  </si>
  <si>
    <t>Le Pré-Saint-Gervais</t>
  </si>
  <si>
    <t>Les Lilas</t>
  </si>
  <si>
    <t>L’Ile-Saint-Denis *</t>
  </si>
  <si>
    <t>Montreuil *</t>
  </si>
  <si>
    <t>Noisy-le-Sec *</t>
  </si>
  <si>
    <t>Pantin</t>
  </si>
  <si>
    <t>Romainville</t>
  </si>
  <si>
    <t>Rosny-sous-Bois *</t>
  </si>
  <si>
    <t>Saint-Denis *</t>
  </si>
  <si>
    <t>Saint-Ouen</t>
  </si>
  <si>
    <t>Dépt 93</t>
  </si>
  <si>
    <t>Alfortville</t>
  </si>
  <si>
    <t>Arcueil</t>
  </si>
  <si>
    <t>Cachan</t>
  </si>
  <si>
    <t>Champigny-sur-Marne *</t>
  </si>
  <si>
    <t>Charenton-le-Pont</t>
  </si>
  <si>
    <t>Choisy-le-Roi *</t>
  </si>
  <si>
    <t>Chevilly-Larue</t>
  </si>
  <si>
    <t>Créteil *</t>
  </si>
  <si>
    <t>Fresnes *</t>
  </si>
  <si>
    <t>Gentilly</t>
  </si>
  <si>
    <t>Ivry-sur-Seine</t>
  </si>
  <si>
    <t>Joinville-le-Pont *</t>
  </si>
  <si>
    <t>Le Kremlin-Bicêtre</t>
  </si>
  <si>
    <t>L’Haÿ-les-Roses</t>
  </si>
  <si>
    <t>Maisons-Alfort *</t>
  </si>
  <si>
    <t>Nogent-sur-Marne *</t>
  </si>
  <si>
    <t>Rungis *</t>
  </si>
  <si>
    <t>Saint-Mandé</t>
  </si>
  <si>
    <t>Saint-Maurice *</t>
  </si>
  <si>
    <t>Thiais *</t>
  </si>
  <si>
    <t>Villejuif</t>
  </si>
  <si>
    <t>Vincennes</t>
  </si>
  <si>
    <t>Vitry-sur-Seine *</t>
  </si>
  <si>
    <t>Dépt 94</t>
  </si>
  <si>
    <t>Vélizy-Villacoublay *</t>
  </si>
  <si>
    <t>Viroflay *</t>
  </si>
  <si>
    <t>Dépt 78</t>
  </si>
  <si>
    <t>Dépt 91</t>
  </si>
  <si>
    <t>Athis-Mons</t>
  </si>
  <si>
    <t>Juvisy-sur-Orge</t>
  </si>
  <si>
    <t>Morangis</t>
  </si>
  <si>
    <t>Paray-Vieille-poste</t>
  </si>
  <si>
    <t>Savigny-sur-Orge</t>
  </si>
  <si>
    <t>Viry-Chatillon</t>
  </si>
  <si>
    <t>Communes du Grand Paris</t>
  </si>
  <si>
    <t>Forfait repas</t>
  </si>
  <si>
    <t>Montant</t>
  </si>
  <si>
    <t>Base nuitée</t>
  </si>
  <si>
    <t>Lyon</t>
  </si>
  <si>
    <t>code commune</t>
  </si>
  <si>
    <t>Paris</t>
  </si>
  <si>
    <t>2 220 445 habitants</t>
  </si>
  <si>
    <t>Marseille</t>
  </si>
  <si>
    <t>858 120 habitants</t>
  </si>
  <si>
    <t>506 615 habitants</t>
  </si>
  <si>
    <t>Toulouse</t>
  </si>
  <si>
    <t>466 297 habitants</t>
  </si>
  <si>
    <t>343 895 habitants</t>
  </si>
  <si>
    <t>Nantes</t>
  </si>
  <si>
    <t>298 029 habitants</t>
  </si>
  <si>
    <t>Strasbourg</t>
  </si>
  <si>
    <t>276 170 habitants</t>
  </si>
  <si>
    <t>Montpellier</t>
  </si>
  <si>
    <t>275 318 habitants</t>
  </si>
  <si>
    <t>Bordeaux</t>
  </si>
  <si>
    <t>246 586 habitants</t>
  </si>
  <si>
    <t>Lille</t>
  </si>
  <si>
    <t>233 897 habitants</t>
  </si>
  <si>
    <t>Rennes</t>
  </si>
  <si>
    <t>213 454 habitants</t>
  </si>
  <si>
    <t>RANG</t>
  </si>
  <si>
    <t>COMMUNE</t>
  </si>
  <si>
    <t>POPULATION 2017</t>
  </si>
  <si>
    <t>Code commune</t>
  </si>
  <si>
    <t>Date départ</t>
  </si>
  <si>
    <t>Date retour</t>
  </si>
  <si>
    <t>Ville départ</t>
  </si>
  <si>
    <t>Ville retour</t>
  </si>
  <si>
    <t>Aix-en-Provence</t>
  </si>
  <si>
    <t>Dep</t>
  </si>
  <si>
    <t>code</t>
  </si>
  <si>
    <t>06</t>
  </si>
  <si>
    <t>84</t>
  </si>
  <si>
    <t>montant nuitée</t>
  </si>
  <si>
    <t>Cv</t>
  </si>
  <si>
    <t>En île de France et Paris intra muros</t>
  </si>
  <si>
    <t>Communes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</si>
  <si>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</si>
  <si>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</si>
  <si>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</si>
  <si>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</si>
  <si>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</si>
  <si>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</si>
  <si>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</si>
  <si>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</si>
  <si>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</si>
  <si>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</si>
  <si>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</si>
  <si>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</si>
  <si>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</si>
  <si>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13</t>
  </si>
  <si>
    <t>05</t>
  </si>
  <si>
    <t>83</t>
  </si>
  <si>
    <t>04</t>
  </si>
  <si>
    <t>94</t>
  </si>
  <si>
    <t>92</t>
  </si>
  <si>
    <t>91</t>
  </si>
  <si>
    <t>93</t>
  </si>
  <si>
    <t>33</t>
  </si>
  <si>
    <t>59</t>
  </si>
  <si>
    <t>69</t>
  </si>
  <si>
    <t>34</t>
  </si>
  <si>
    <t>44</t>
  </si>
  <si>
    <t>75</t>
  </si>
  <si>
    <t>35</t>
  </si>
  <si>
    <t>67</t>
  </si>
  <si>
    <t>31</t>
  </si>
  <si>
    <t>78</t>
  </si>
  <si>
    <t>Dépt</t>
  </si>
  <si>
    <t>Nbre CV Véhicule</t>
  </si>
  <si>
    <t>Barême Kms</t>
  </si>
  <si>
    <t>Nbre de Nuitée</t>
  </si>
  <si>
    <t>Nbre de Repas</t>
  </si>
  <si>
    <t>Nbre de kms</t>
  </si>
  <si>
    <t>Dept 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</si>
</sst>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8" formatCode="#,##0.00\ &quot;€&quot;;[Red]\-#,##0.00\ &quot;€&quot;"/>
    <numFmt numFmtId="164" formatCode="#,##0.00&quot; €&quot;"/>
    <numFmt numFmtId="165" formatCode="d/m/yy;@"/>
    <numFmt numFmtId="166" formatCode="#,##0\ _€"/>
    <numFmt numFmtId="167" formatCode="_-* #,##0.00\ _F_-;\-* #,##0.00\ _F_-;_-* \-??\ _F_-;_-@_-"/>
    <numFmt numFmtId="168" formatCode="_-* #,##0.0\ _F_-;\-* #,##0.0\ _F_-;_-* \-??\ _F_-;_-@_-"/>
    <numFmt numFmtId="169" formatCode="#,##0_ ;[Red]\-#,##0\ "/>
    <numFmt numFmtId="170" formatCode="#,##0.00\ &quot;€&quot;"/>
  </numFmts>
  <fonts count="18"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0"/>
      <color theme="1"/>
      <name val="Arial"/>
      <family val="2"/>
    </font>
    <font>
      <sz val="12"/>
      <color rgb="FF303030"/>
      <name val="Poppins Black"/>
    </font>
    <font>
      <sz val="12"/>
      <color rgb="FF30303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30303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rgb="FFFFCC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rgb="FFFFC000"/>
        <bgColor indexed="52"/>
      </patternFill>
    </fill>
    <fill>
      <patternFill patternType="solid">
        <fgColor rgb="FFFFFF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6600"/>
        <bgColor indexed="52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167" fontId="6" fillId="0" borderId="0" applyFill="0" applyBorder="0" applyAlignment="0" applyProtection="0"/>
    <xf numFmtId="0" fontId="6" fillId="0" borderId="0"/>
  </cellStyleXfs>
  <cellXfs count="146">
    <xf numFmtId="0" fontId="0" fillId="0" borderId="0" xfId="0"/>
    <xf numFmtId="164" fontId="0" fillId="0" borderId="0" xfId="0" applyNumberFormat="1"/>
    <xf numFmtId="0" fontId="0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0" xfId="1" applyNumberFormat="1" applyFill="1" applyBorder="1" applyAlignment="1" applyProtection="1"/>
    <xf numFmtId="0" fontId="9" fillId="0" borderId="0" xfId="0" applyFont="1"/>
    <xf numFmtId="0" fontId="10" fillId="0" borderId="5" xfId="0" applyFont="1" applyBorder="1" applyAlignment="1">
      <alignment horizontal="left" vertical="center" wrapText="1" indent="1"/>
    </xf>
    <xf numFmtId="0" fontId="8" fillId="7" borderId="5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10" fillId="0" borderId="6" xfId="0" applyFont="1" applyBorder="1" applyAlignment="1">
      <alignment horizontal="left" vertical="center" wrapText="1" indent="1"/>
    </xf>
    <xf numFmtId="0" fontId="10" fillId="0" borderId="5" xfId="0" applyFont="1" applyFill="1" applyBorder="1" applyAlignment="1">
      <alignment horizontal="left" vertical="center" wrapText="1" indent="1"/>
    </xf>
    <xf numFmtId="168" fontId="0" fillId="0" borderId="0" xfId="2" applyNumberFormat="1" applyFont="1" applyFill="1" applyBorder="1" applyAlignment="1" applyProtection="1"/>
    <xf numFmtId="0" fontId="12" fillId="11" borderId="5" xfId="0" applyFont="1" applyFill="1" applyBorder="1" applyAlignment="1">
      <alignment vertical="top" wrapText="1"/>
    </xf>
    <xf numFmtId="0" fontId="12" fillId="12" borderId="5" xfId="0" applyFont="1" applyFill="1" applyBorder="1" applyAlignment="1">
      <alignment horizontal="center" vertical="top" wrapText="1"/>
    </xf>
    <xf numFmtId="0" fontId="13" fillId="11" borderId="5" xfId="0" applyFont="1" applyFill="1" applyBorder="1" applyAlignment="1">
      <alignment vertical="top" wrapText="1"/>
    </xf>
    <xf numFmtId="0" fontId="13" fillId="12" borderId="5" xfId="0" applyFont="1" applyFill="1" applyBorder="1" applyAlignment="1">
      <alignment vertical="top" wrapText="1"/>
    </xf>
    <xf numFmtId="0" fontId="13" fillId="13" borderId="5" xfId="0" applyFont="1" applyFill="1" applyBorder="1" applyAlignment="1">
      <alignment vertical="top" wrapText="1"/>
    </xf>
    <xf numFmtId="0" fontId="13" fillId="11" borderId="5" xfId="0" applyFont="1" applyFill="1" applyBorder="1" applyAlignment="1">
      <alignment horizontal="center" vertical="top" wrapText="1"/>
    </xf>
    <xf numFmtId="0" fontId="13" fillId="12" borderId="5" xfId="0" applyFont="1" applyFill="1" applyBorder="1" applyAlignment="1">
      <alignment horizontal="center" vertical="top" wrapText="1"/>
    </xf>
    <xf numFmtId="0" fontId="13" fillId="13" borderId="5" xfId="0" applyFont="1" applyFill="1" applyBorder="1" applyAlignment="1">
      <alignment horizontal="center" vertical="top" wrapText="1"/>
    </xf>
    <xf numFmtId="49" fontId="0" fillId="0" borderId="0" xfId="0" applyNumberFormat="1"/>
    <xf numFmtId="8" fontId="0" fillId="14" borderId="5" xfId="0" applyNumberFormat="1" applyFont="1" applyFill="1" applyBorder="1"/>
    <xf numFmtId="8" fontId="0" fillId="14" borderId="6" xfId="0" applyNumberFormat="1" applyFont="1" applyFill="1" applyBorder="1"/>
    <xf numFmtId="8" fontId="0" fillId="14" borderId="8" xfId="0" applyNumberFormat="1" applyFont="1" applyFill="1" applyBorder="1"/>
    <xf numFmtId="8" fontId="0" fillId="14" borderId="10" xfId="0" applyNumberFormat="1" applyFont="1" applyFill="1" applyBorder="1"/>
    <xf numFmtId="0" fontId="14" fillId="8" borderId="10" xfId="0" applyFont="1" applyFill="1" applyBorder="1"/>
    <xf numFmtId="0" fontId="14" fillId="8" borderId="11" xfId="0" applyFont="1" applyFill="1" applyBorder="1"/>
    <xf numFmtId="0" fontId="14" fillId="8" borderId="8" xfId="0" applyFont="1" applyFill="1" applyBorder="1"/>
    <xf numFmtId="0" fontId="15" fillId="14" borderId="10" xfId="0" applyFont="1" applyFill="1" applyBorder="1"/>
    <xf numFmtId="0" fontId="15" fillId="14" borderId="11" xfId="0" applyFont="1" applyFill="1" applyBorder="1"/>
    <xf numFmtId="0" fontId="15" fillId="15" borderId="10" xfId="0" applyFont="1" applyFill="1" applyBorder="1"/>
    <xf numFmtId="0" fontId="15" fillId="15" borderId="11" xfId="0" applyFont="1" applyFill="1" applyBorder="1"/>
    <xf numFmtId="8" fontId="0" fillId="15" borderId="10" xfId="0" applyNumberFormat="1" applyFont="1" applyFill="1" applyBorder="1"/>
    <xf numFmtId="8" fontId="0" fillId="15" borderId="8" xfId="0" applyNumberFormat="1" applyFont="1" applyFill="1" applyBorder="1"/>
    <xf numFmtId="0" fontId="15" fillId="14" borderId="6" xfId="0" applyFont="1" applyFill="1" applyBorder="1"/>
    <xf numFmtId="0" fontId="15" fillId="14" borderId="12" xfId="0" applyFont="1" applyFill="1" applyBorder="1"/>
    <xf numFmtId="0" fontId="0" fillId="0" borderId="5" xfId="0" applyFont="1" applyBorder="1" applyAlignment="1"/>
    <xf numFmtId="0" fontId="16" fillId="0" borderId="5" xfId="0" applyFont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4" fillId="8" borderId="0" xfId="0" applyFont="1" applyFill="1" applyBorder="1"/>
    <xf numFmtId="0" fontId="1" fillId="16" borderId="0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top" wrapText="1"/>
    </xf>
    <xf numFmtId="164" fontId="3" fillId="2" borderId="1" xfId="0" applyNumberFormat="1" applyFont="1" applyFill="1" applyBorder="1" applyAlignment="1" applyProtection="1">
      <alignment horizontal="center" vertical="top" wrapText="1"/>
    </xf>
    <xf numFmtId="14" fontId="0" fillId="0" borderId="1" xfId="0" applyNumberFormat="1" applyFont="1" applyBorder="1" applyProtection="1"/>
    <xf numFmtId="165" fontId="0" fillId="0" borderId="1" xfId="0" applyNumberFormat="1" applyBorder="1" applyProtection="1"/>
    <xf numFmtId="0" fontId="0" fillId="0" borderId="1" xfId="0" applyBorder="1" applyProtection="1"/>
    <xf numFmtId="0" fontId="0" fillId="0" borderId="1" xfId="0" applyBorder="1" applyAlignment="1" applyProtection="1">
      <alignment wrapText="1"/>
    </xf>
    <xf numFmtId="1" fontId="0" fillId="0" borderId="1" xfId="0" applyNumberFormat="1" applyFont="1" applyBorder="1" applyAlignment="1" applyProtection="1">
      <alignment horizontal="center"/>
    </xf>
    <xf numFmtId="2" fontId="0" fillId="0" borderId="1" xfId="0" applyNumberFormat="1" applyFont="1" applyFill="1" applyBorder="1" applyProtection="1"/>
    <xf numFmtId="1" fontId="0" fillId="0" borderId="2" xfId="0" applyNumberFormat="1" applyFont="1" applyBorder="1" applyAlignment="1" applyProtection="1">
      <alignment horizontal="center"/>
    </xf>
    <xf numFmtId="2" fontId="0" fillId="0" borderId="2" xfId="0" applyNumberFormat="1" applyFont="1" applyBorder="1" applyProtection="1"/>
    <xf numFmtId="0" fontId="0" fillId="0" borderId="1" xfId="0" applyFont="1" applyBorder="1" applyProtection="1"/>
    <xf numFmtId="2" fontId="0" fillId="0" borderId="1" xfId="0" applyNumberFormat="1" applyFont="1" applyBorder="1" applyProtection="1"/>
    <xf numFmtId="2" fontId="0" fillId="0" borderId="1" xfId="0" applyNumberFormat="1" applyBorder="1" applyProtection="1"/>
    <xf numFmtId="165" fontId="0" fillId="0" borderId="1" xfId="0" applyNumberFormat="1" applyFont="1" applyBorder="1" applyProtection="1"/>
    <xf numFmtId="14" fontId="0" fillId="0" borderId="1" xfId="0" applyNumberFormat="1" applyBorder="1" applyProtection="1"/>
    <xf numFmtId="0" fontId="0" fillId="0" borderId="2" xfId="0" applyNumberFormat="1" applyFont="1" applyBorder="1" applyAlignment="1" applyProtection="1">
      <alignment horizontal="center"/>
    </xf>
    <xf numFmtId="0" fontId="0" fillId="0" borderId="1" xfId="0" applyFont="1" applyBorder="1" applyAlignment="1" applyProtection="1">
      <alignment wrapText="1"/>
    </xf>
    <xf numFmtId="164" fontId="0" fillId="0" borderId="1" xfId="0" applyNumberFormat="1" applyFont="1" applyBorder="1" applyProtection="1"/>
    <xf numFmtId="0" fontId="0" fillId="0" borderId="0" xfId="0" applyFont="1" applyProtection="1"/>
    <xf numFmtId="0" fontId="0" fillId="0" borderId="0" xfId="0" applyFont="1" applyFill="1" applyBorder="1" applyProtection="1"/>
    <xf numFmtId="0" fontId="2" fillId="3" borderId="1" xfId="0" applyFont="1" applyFill="1" applyBorder="1" applyProtection="1"/>
    <xf numFmtId="1" fontId="0" fillId="3" borderId="3" xfId="0" applyNumberFormat="1" applyFont="1" applyFill="1" applyBorder="1" applyAlignment="1" applyProtection="1">
      <alignment horizontal="center"/>
    </xf>
    <xf numFmtId="166" fontId="0" fillId="3" borderId="3" xfId="0" applyNumberFormat="1" applyFont="1" applyFill="1" applyBorder="1" applyProtection="1"/>
    <xf numFmtId="170" fontId="0" fillId="3" borderId="1" xfId="0" applyNumberFormat="1" applyFont="1" applyFill="1" applyBorder="1" applyProtection="1"/>
    <xf numFmtId="166" fontId="0" fillId="3" borderId="2" xfId="0" applyNumberFormat="1" applyFont="1" applyFill="1" applyBorder="1" applyProtection="1"/>
    <xf numFmtId="164" fontId="0" fillId="0" borderId="0" xfId="0" applyNumberFormat="1" applyFont="1" applyProtection="1"/>
    <xf numFmtId="0" fontId="2" fillId="9" borderId="5" xfId="0" applyFont="1" applyFill="1" applyBorder="1" applyAlignment="1" applyProtection="1">
      <alignment horizontal="left"/>
    </xf>
    <xf numFmtId="0" fontId="2" fillId="4" borderId="2" xfId="0" applyFont="1" applyFill="1" applyBorder="1" applyAlignment="1" applyProtection="1">
      <alignment horizontal="left"/>
    </xf>
    <xf numFmtId="170" fontId="0" fillId="4" borderId="1" xfId="0" applyNumberFormat="1" applyFont="1" applyFill="1" applyBorder="1" applyProtection="1"/>
    <xf numFmtId="164" fontId="0" fillId="4" borderId="2" xfId="0" applyNumberFormat="1" applyFont="1" applyFill="1" applyBorder="1" applyProtection="1"/>
    <xf numFmtId="170" fontId="0" fillId="4" borderId="2" xfId="0" applyNumberFormat="1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0" fontId="2" fillId="5" borderId="1" xfId="0" applyFont="1" applyFill="1" applyBorder="1" applyProtection="1"/>
    <xf numFmtId="164" fontId="0" fillId="5" borderId="0" xfId="0" applyNumberFormat="1" applyFont="1" applyFill="1" applyBorder="1" applyProtection="1"/>
    <xf numFmtId="0" fontId="0" fillId="0" borderId="0" xfId="0" applyProtection="1"/>
    <xf numFmtId="164" fontId="0" fillId="0" borderId="0" xfId="0" applyNumberFormat="1" applyProtection="1"/>
    <xf numFmtId="0" fontId="0" fillId="8" borderId="6" xfId="0" applyFill="1" applyBorder="1" applyProtection="1"/>
    <xf numFmtId="0" fontId="0" fillId="8" borderId="7" xfId="0" applyFill="1" applyBorder="1" applyProtection="1"/>
    <xf numFmtId="0" fontId="0" fillId="8" borderId="5" xfId="0" applyFill="1" applyBorder="1" applyProtection="1"/>
    <xf numFmtId="0" fontId="11" fillId="10" borderId="13" xfId="0" applyFont="1" applyFill="1" applyBorder="1" applyAlignment="1" applyProtection="1">
      <alignment horizontal="center" vertical="top" wrapText="1"/>
    </xf>
    <xf numFmtId="0" fontId="14" fillId="8" borderId="8" xfId="0" applyFont="1" applyFill="1" applyBorder="1" applyAlignment="1" applyProtection="1">
      <alignment horizontal="center"/>
    </xf>
    <xf numFmtId="0" fontId="0" fillId="0" borderId="6" xfId="0" applyBorder="1" applyProtection="1"/>
    <xf numFmtId="0" fontId="0" fillId="0" borderId="7" xfId="0" applyBorder="1" applyProtection="1"/>
    <xf numFmtId="8" fontId="0" fillId="0" borderId="5" xfId="0" applyNumberFormat="1" applyBorder="1" applyProtection="1"/>
    <xf numFmtId="169" fontId="0" fillId="14" borderId="10" xfId="0" applyNumberFormat="1" applyFont="1" applyFill="1" applyBorder="1" applyAlignment="1" applyProtection="1">
      <alignment horizontal="center"/>
    </xf>
    <xf numFmtId="6" fontId="0" fillId="14" borderId="8" xfId="0" applyNumberFormat="1" applyFont="1" applyFill="1" applyBorder="1" applyProtection="1"/>
    <xf numFmtId="169" fontId="0" fillId="15" borderId="10" xfId="0" applyNumberFormat="1" applyFont="1" applyFill="1" applyBorder="1" applyAlignment="1" applyProtection="1">
      <alignment horizontal="center"/>
    </xf>
    <xf numFmtId="6" fontId="0" fillId="15" borderId="8" xfId="0" applyNumberFormat="1" applyFont="1" applyFill="1" applyBorder="1" applyProtection="1"/>
    <xf numFmtId="169" fontId="0" fillId="15" borderId="6" xfId="0" applyNumberFormat="1" applyFont="1" applyFill="1" applyBorder="1" applyAlignment="1" applyProtection="1">
      <alignment horizontal="center"/>
    </xf>
    <xf numFmtId="6" fontId="0" fillId="15" borderId="5" xfId="0" applyNumberFormat="1" applyFont="1" applyFill="1" applyBorder="1" applyProtection="1"/>
    <xf numFmtId="0" fontId="1" fillId="0" borderId="0" xfId="0" applyFont="1" applyBorder="1" applyAlignment="1" applyProtection="1">
      <protection locked="0"/>
    </xf>
    <xf numFmtId="17" fontId="1" fillId="0" borderId="0" xfId="0" applyNumberFormat="1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164" fontId="0" fillId="0" borderId="0" xfId="0" applyNumberFormat="1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NumberFormat="1"/>
    <xf numFmtId="2" fontId="0" fillId="0" borderId="0" xfId="0" applyNumberFormat="1"/>
    <xf numFmtId="2" fontId="0" fillId="9" borderId="5" xfId="0" applyNumberFormat="1" applyFont="1" applyFill="1" applyBorder="1" applyProtection="1"/>
    <xf numFmtId="0" fontId="0" fillId="18" borderId="0" xfId="0" applyFill="1"/>
    <xf numFmtId="0" fontId="17" fillId="18" borderId="5" xfId="0" applyFont="1" applyFill="1" applyBorder="1" applyAlignment="1">
      <alignment vertical="top" wrapText="1"/>
    </xf>
    <xf numFmtId="2" fontId="0" fillId="19" borderId="0" xfId="0" applyNumberFormat="1" applyFill="1"/>
    <xf numFmtId="0" fontId="17" fillId="19" borderId="5" xfId="0" applyFont="1" applyFill="1" applyBorder="1" applyAlignment="1">
      <alignment vertical="top" wrapText="1"/>
    </xf>
    <xf numFmtId="49" fontId="0" fillId="0" borderId="0" xfId="0" quotePrefix="1" applyNumberFormat="1"/>
    <xf numFmtId="49" fontId="0" fillId="0" borderId="0" xfId="0" quotePrefix="1" applyNumberFormat="1" applyFill="1" applyBorder="1"/>
    <xf numFmtId="1" fontId="0" fillId="0" borderId="1" xfId="0" applyNumberFormat="1" applyFont="1" applyBorder="1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70" fontId="0" fillId="5" borderId="1" xfId="0" applyNumberFormat="1" applyFont="1" applyFill="1" applyBorder="1" applyAlignment="1" applyProtection="1">
      <alignment horizontal="center"/>
    </xf>
    <xf numFmtId="1" fontId="0" fillId="3" borderId="2" xfId="0" applyNumberFormat="1" applyFont="1" applyFill="1" applyBorder="1" applyAlignment="1" applyProtection="1">
      <alignment horizontal="center"/>
    </xf>
    <xf numFmtId="0" fontId="0" fillId="0" borderId="1" xfId="0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Font="1" applyBorder="1" applyAlignment="1" applyProtection="1">
      <alignment horizontal="center"/>
    </xf>
    <xf numFmtId="0" fontId="3" fillId="20" borderId="1" xfId="0" applyFont="1" applyFill="1" applyBorder="1" applyAlignment="1" applyProtection="1">
      <alignment horizontal="center" vertical="top" wrapText="1"/>
    </xf>
    <xf numFmtId="0" fontId="0" fillId="20" borderId="1" xfId="0" applyFill="1" applyBorder="1" applyAlignment="1">
      <alignment vertical="top" wrapText="1"/>
    </xf>
    <xf numFmtId="49" fontId="0" fillId="0" borderId="1" xfId="0" applyNumberFormat="1" applyFont="1" applyBorder="1"/>
    <xf numFmtId="49" fontId="0" fillId="0" borderId="1" xfId="0" applyNumberFormat="1" applyFont="1" applyFill="1" applyBorder="1"/>
    <xf numFmtId="49" fontId="0" fillId="0" borderId="1" xfId="0" applyNumberFormat="1" applyBorder="1"/>
    <xf numFmtId="0" fontId="15" fillId="15" borderId="6" xfId="0" applyFont="1" applyFill="1" applyBorder="1" applyAlignment="1" applyProtection="1">
      <alignment horizontal="center"/>
    </xf>
    <xf numFmtId="0" fontId="15" fillId="15" borderId="9" xfId="0" applyFont="1" applyFill="1" applyBorder="1" applyAlignment="1" applyProtection="1">
      <alignment horizontal="center"/>
    </xf>
    <xf numFmtId="0" fontId="15" fillId="15" borderId="7" xfId="0" applyFont="1" applyFill="1" applyBorder="1" applyAlignment="1" applyProtection="1">
      <alignment horizontal="center"/>
    </xf>
    <xf numFmtId="0" fontId="14" fillId="8" borderId="6" xfId="0" applyFont="1" applyFill="1" applyBorder="1" applyAlignment="1" applyProtection="1">
      <alignment horizontal="center" vertical="center"/>
    </xf>
    <xf numFmtId="0" fontId="14" fillId="8" borderId="9" xfId="0" applyFont="1" applyFill="1" applyBorder="1" applyAlignment="1" applyProtection="1">
      <alignment horizontal="center" vertical="center"/>
    </xf>
    <xf numFmtId="0" fontId="14" fillId="8" borderId="7" xfId="0" applyFont="1" applyFill="1" applyBorder="1" applyAlignment="1" applyProtection="1">
      <alignment horizontal="center" vertical="center"/>
    </xf>
    <xf numFmtId="0" fontId="15" fillId="14" borderId="6" xfId="0" applyFont="1" applyFill="1" applyBorder="1" applyAlignment="1" applyProtection="1">
      <alignment horizontal="center"/>
    </xf>
    <xf numFmtId="0" fontId="15" fillId="14" borderId="9" xfId="0" applyFont="1" applyFill="1" applyBorder="1" applyAlignment="1" applyProtection="1">
      <alignment horizontal="center"/>
    </xf>
    <xf numFmtId="0" fontId="15" fillId="14" borderId="7" xfId="0" applyFont="1" applyFill="1" applyBorder="1" applyAlignment="1" applyProtection="1">
      <alignment horizontal="center"/>
    </xf>
    <xf numFmtId="0" fontId="7" fillId="0" borderId="0" xfId="0" applyFont="1" applyAlignment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17" borderId="0" xfId="0" applyFont="1" applyFill="1" applyBorder="1" applyAlignment="1" applyProtection="1">
      <alignment horizontal="center"/>
      <protection locked="0"/>
    </xf>
  </cellXfs>
  <cellStyles count="4">
    <cellStyle name="Lien hypertexte" xfId="1" builtinId="8"/>
    <cellStyle name="Milliers" xfId="2" builtinId="3"/>
    <cellStyle name="Normal" xfId="0" builtinId="0"/>
    <cellStyle name="Normal 3" xfId="3"/>
  </cellStyles>
  <dxfs count="3"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textRotation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numFmt numFmtId="30" formatCode="@"/>
    </dxf>
  </dxfs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717021</xdr:colOff>
      <xdr:row>0</xdr:row>
      <xdr:rowOff>27339</xdr:rowOff>
    </xdr:from>
    <xdr:to>
      <xdr:col>6</xdr:col>
      <xdr:colOff>773466</xdr:colOff>
      <xdr:row>1</xdr:row>
      <xdr:rowOff>142875</xdr:rowOff>
    </xdr:to>
    <xdr:sp macro="[0]!AppelFormulaire" textlink="">
      <xdr:nvSpPr>
        <xdr:cNvPr id="2" name="Rectangle à coins arrondis 1"/>
        <xdr:cNvSpPr/>
      </xdr:nvSpPr>
      <xdr:spPr bwMode="auto">
        <a:xfrm>
          <a:off x="3272896" y="27339"/>
          <a:ext cx="2437695" cy="972786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h="139700" prst="divot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/>
            <a:t>APPEL</a:t>
          </a:r>
          <a:r>
            <a:rPr lang="fr-FR" sz="1600" baseline="0"/>
            <a:t> FORMULAIRE</a:t>
          </a:r>
        </a:p>
        <a:p>
          <a:pPr algn="ctr"/>
          <a:r>
            <a:rPr lang="fr-FR" sz="1600" baseline="0"/>
            <a:t>de</a:t>
          </a:r>
        </a:p>
        <a:p>
          <a:pPr algn="ctr"/>
          <a:r>
            <a:rPr lang="fr-FR" sz="1600" baseline="0"/>
            <a:t>SAISIE de DEPLACEMENTS</a:t>
          </a:r>
          <a:endParaRPr lang="fr-FR" sz="1600"/>
        </a:p>
      </xdr:txBody>
    </xdr:sp>
    <xdr:clientData/>
  </xdr:twoCellAnchor>
  <xdr:twoCellAnchor>
    <xdr:from>
      <xdr:col>6</xdr:col>
      <xdr:colOff>928687</xdr:colOff>
      <xdr:row>0</xdr:row>
      <xdr:rowOff>28221</xdr:rowOff>
    </xdr:from>
    <xdr:to>
      <xdr:col>10</xdr:col>
      <xdr:colOff>523876</xdr:colOff>
      <xdr:row>1</xdr:row>
      <xdr:rowOff>285751</xdr:rowOff>
    </xdr:to>
    <xdr:sp macro="" textlink="">
      <xdr:nvSpPr>
        <xdr:cNvPr id="3" name="ZoneTexte 2"/>
        <xdr:cNvSpPr txBox="1"/>
      </xdr:nvSpPr>
      <xdr:spPr>
        <a:xfrm>
          <a:off x="5865812" y="28221"/>
          <a:ext cx="3659189" cy="111478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u="sng"/>
            <a:t>Cette feuille est protégée sans mot de passe.</a:t>
          </a:r>
        </a:p>
        <a:p>
          <a:pPr algn="ctr"/>
          <a:r>
            <a:rPr lang="fr-FR" sz="1100"/>
            <a:t>Seules</a:t>
          </a:r>
          <a:r>
            <a:rPr lang="fr-FR" sz="1100" baseline="0"/>
            <a:t> les cellules:</a:t>
          </a:r>
        </a:p>
        <a:p>
          <a:pPr algn="ctr"/>
          <a:r>
            <a:rPr lang="fr-FR" sz="1100" baseline="0"/>
            <a:t> </a:t>
          </a:r>
          <a:r>
            <a:rPr lang="fr-FR" sz="1100" b="1" baseline="0"/>
            <a:t>Mois</a:t>
          </a:r>
          <a:r>
            <a:rPr lang="fr-FR" sz="1100" baseline="0"/>
            <a:t> (liste déroulante)</a:t>
          </a:r>
        </a:p>
        <a:p>
          <a:pPr algn="ctr"/>
          <a:r>
            <a:rPr lang="fr-FR" sz="1100" baseline="0"/>
            <a:t>  </a:t>
          </a:r>
          <a:r>
            <a:rPr lang="fr-FR" sz="1100" b="1" baseline="0"/>
            <a:t>Nom Prénom</a:t>
          </a:r>
          <a:r>
            <a:rPr lang="fr-FR" sz="1100" baseline="0"/>
            <a:t>, </a:t>
          </a:r>
          <a:r>
            <a:rPr lang="fr-FR" sz="1100" b="1" baseline="0"/>
            <a:t>Fonction</a:t>
          </a:r>
          <a:r>
            <a:rPr lang="fr-FR" sz="1100" baseline="0"/>
            <a:t>, </a:t>
          </a:r>
          <a:r>
            <a:rPr lang="fr-FR" sz="1100" b="1" baseline="0"/>
            <a:t>Adresse</a:t>
          </a:r>
          <a:endParaRPr lang="fr-FR" sz="1100" baseline="0">
            <a:solidFill>
              <a:sysClr val="windowText" lastClr="000000"/>
            </a:solidFill>
          </a:endParaRP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sont autorisées</a:t>
          </a:r>
          <a:r>
            <a:rPr lang="fr-FR" sz="1100" baseline="0"/>
            <a:t>.</a:t>
          </a:r>
        </a:p>
        <a:p>
          <a:pPr algn="ctr"/>
          <a:r>
            <a:rPr lang="fr-FR" sz="1100" baseline="0">
              <a:solidFill>
                <a:srgbClr val="FF0000"/>
              </a:solidFill>
            </a:rPr>
            <a:t>Toutes les autres saisies doivent se faire par le formulaire.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293686</xdr:colOff>
      <xdr:row>0</xdr:row>
      <xdr:rowOff>15875</xdr:rowOff>
    </xdr:from>
    <xdr:to>
      <xdr:col>12</xdr:col>
      <xdr:colOff>603249</xdr:colOff>
      <xdr:row>1</xdr:row>
      <xdr:rowOff>79375</xdr:rowOff>
    </xdr:to>
    <xdr:sp macro="[0]!RAZ" textlink="">
      <xdr:nvSpPr>
        <xdr:cNvPr id="4" name="Organigramme : Alternative 3"/>
        <xdr:cNvSpPr/>
      </xdr:nvSpPr>
      <xdr:spPr bwMode="auto">
        <a:xfrm>
          <a:off x="9985374" y="15875"/>
          <a:ext cx="1412875" cy="920750"/>
        </a:xfrm>
        <a:prstGeom prst="flowChartAlternateProcess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h="139700" prst="divot"/>
        </a:sp3d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600"/>
            <a:t>RAZ</a:t>
          </a:r>
        </a:p>
        <a:p>
          <a:pPr algn="ctr"/>
          <a:r>
            <a:rPr lang="fr-FR" sz="1600"/>
            <a:t> des </a:t>
          </a:r>
        </a:p>
        <a:p>
          <a:pPr algn="ctr"/>
          <a:r>
            <a:rPr lang="fr-FR" sz="1600"/>
            <a:t>Saisies</a:t>
          </a:r>
        </a:p>
      </xdr:txBody>
    </xdr:sp>
    <xdr:clientData/>
  </xdr:twoCellAnchor>
  <xdr:twoCellAnchor>
    <xdr:from>
      <xdr:col>0</xdr:col>
      <xdr:colOff>635000</xdr:colOff>
      <xdr:row>0</xdr:row>
      <xdr:rowOff>55562</xdr:rowOff>
    </xdr:from>
    <xdr:to>
      <xdr:col>2</xdr:col>
      <xdr:colOff>436562</xdr:colOff>
      <xdr:row>1</xdr:row>
      <xdr:rowOff>71437</xdr:rowOff>
    </xdr:to>
    <xdr:sp macro="[0]!ImprimeFeuille" textlink="">
      <xdr:nvSpPr>
        <xdr:cNvPr id="5" name="Organigramme : Alternative 4"/>
        <xdr:cNvSpPr/>
      </xdr:nvSpPr>
      <xdr:spPr bwMode="auto">
        <a:xfrm>
          <a:off x="635000" y="55562"/>
          <a:ext cx="1643062" cy="873125"/>
        </a:xfrm>
        <a:prstGeom prst="flowChartAlternateProcess">
          <a:avLst/>
        </a:prstGeom>
        <a:solidFill>
          <a:schemeClr val="accent6">
            <a:lumMod val="7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h="139700" prst="divot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/>
            <a:t>IMPRIMER</a:t>
          </a:r>
          <a:endParaRPr lang="fr-FR" sz="1600" baseline="0"/>
        </a:p>
        <a:p>
          <a:pPr algn="ctr"/>
          <a:r>
            <a:rPr lang="fr-FR" sz="1600" baseline="0"/>
            <a:t>la feuille</a:t>
          </a:r>
        </a:p>
        <a:p>
          <a:pPr algn="ctr"/>
          <a:r>
            <a:rPr lang="fr-FR" sz="1600" baseline="0"/>
            <a:t>du MOIS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120" totalsRowShown="0">
  <autoFilter ref="A1:D120"/>
  <sortState ref="A2:D120">
    <sortCondition ref="B2:B120"/>
  </sortState>
  <tableColumns count="4">
    <tableColumn id="2" name="Dep" dataDxfId="2"/>
    <tableColumn id="1" name="Communes" dataDxfId="1"/>
    <tableColumn id="3" name="code"/>
    <tableColumn id="4" name="montant nuitée" dataDxfId="0">
      <calculatedColumnFormula>IF(Tableau1[[#This Row],[code]]=1,90,IF(Tableau1[[#This Row],[code]]=2,70,IF(Tableau1[[#This Row],[code]]=3,110,90)))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53"/>
    <pageSetUpPr fitToPage="1"/>
  </sheetPr>
  <dimension ref="A1:U38"/>
  <sheetViews>
    <sheetView showRowColHeaders="0" showZeros="0" tabSelected="1" zoomScale="80" zoomScaleNormal="80" workbookViewId="0">
      <selection activeCell="C13" sqref="C13:D13"/>
    </sheetView>
  </sheetViews>
  <sheetFormatPr baseColWidth="10" defaultRowHeight="12.5"/>
  <cols>
    <col min="1" max="1" width="11.90625" customWidth="1"/>
    <col min="2" max="2" width="16.36328125" customWidth="1"/>
    <col min="3" max="3" width="8.90625" customWidth="1"/>
    <col min="4" max="4" width="11.54296875" customWidth="1"/>
    <col min="5" max="5" width="17.6328125" customWidth="1"/>
    <col min="6" max="6" width="7.81640625" customWidth="1"/>
    <col min="7" max="7" width="13.81640625" customWidth="1"/>
    <col min="8" max="8" width="24.81640625" customWidth="1"/>
    <col min="9" max="9" width="11.36328125" customWidth="1"/>
    <col min="10" max="10" width="9.81640625" customWidth="1"/>
    <col min="11" max="11" width="9.90625" customWidth="1"/>
    <col min="12" max="12" width="12.1796875" customWidth="1"/>
    <col min="13" max="13" width="11.26953125" style="1" customWidth="1"/>
    <col min="14" max="16" width="11.26953125" customWidth="1"/>
    <col min="17" max="17" width="13.1796875" customWidth="1"/>
    <col min="18" max="18" width="23.1796875" customWidth="1"/>
    <col min="20" max="20" width="7.26953125" hidden="1" customWidth="1"/>
    <col min="21" max="21" width="10.90625" hidden="1" customWidth="1"/>
  </cols>
  <sheetData>
    <row r="1" spans="1:21" ht="67.5" customHeight="1">
      <c r="A1" s="141"/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21" ht="32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21" ht="15.5">
      <c r="A3" s="100" t="s">
        <v>41</v>
      </c>
      <c r="B3" s="48" t="s">
        <v>194</v>
      </c>
      <c r="C3" s="100"/>
      <c r="D3" s="100"/>
      <c r="E3" s="100"/>
      <c r="F3" s="100"/>
      <c r="G3" s="101"/>
      <c r="H3" s="102"/>
      <c r="I3" s="103"/>
      <c r="J3" s="103"/>
      <c r="K3" s="104"/>
      <c r="L3" s="104"/>
      <c r="M3" s="105"/>
      <c r="N3" s="104"/>
      <c r="O3" s="104"/>
      <c r="P3" s="104"/>
      <c r="Q3" s="104"/>
      <c r="R3" s="104"/>
    </row>
    <row r="4" spans="1:21">
      <c r="A4" s="104"/>
      <c r="B4" s="104"/>
      <c r="C4" s="104"/>
      <c r="D4" s="104"/>
      <c r="E4" s="104"/>
      <c r="F4" s="104"/>
      <c r="G4" s="104"/>
      <c r="H4" s="104"/>
      <c r="I4" s="106"/>
      <c r="J4" s="106"/>
      <c r="K4" s="106"/>
      <c r="L4" s="105"/>
      <c r="M4" s="104"/>
      <c r="N4" s="104"/>
      <c r="O4" s="104"/>
      <c r="P4" s="104"/>
      <c r="Q4" s="104"/>
      <c r="R4" s="106"/>
    </row>
    <row r="5" spans="1:21" ht="15.5">
      <c r="A5" s="144" t="s">
        <v>39</v>
      </c>
      <c r="B5" s="144"/>
      <c r="C5" s="145"/>
      <c r="D5" s="145"/>
      <c r="E5" s="145"/>
      <c r="F5" s="145"/>
      <c r="G5" s="107"/>
      <c r="H5" s="104"/>
      <c r="I5" s="106"/>
      <c r="J5" s="106"/>
      <c r="K5" s="106"/>
      <c r="L5" s="105"/>
      <c r="M5" s="104"/>
      <c r="N5" s="104"/>
      <c r="O5" s="104"/>
      <c r="P5" s="104"/>
      <c r="Q5" s="104"/>
      <c r="R5" s="106"/>
    </row>
    <row r="6" spans="1:21" ht="15.5">
      <c r="A6" s="144" t="s">
        <v>0</v>
      </c>
      <c r="B6" s="144"/>
      <c r="C6" s="145"/>
      <c r="D6" s="145"/>
      <c r="E6" s="145"/>
      <c r="F6" s="145"/>
      <c r="G6" s="107"/>
      <c r="H6" s="104"/>
      <c r="I6" s="104"/>
      <c r="J6" s="104"/>
      <c r="K6" s="104"/>
      <c r="L6" s="104"/>
      <c r="M6" s="105"/>
      <c r="N6" s="104"/>
      <c r="O6" s="104"/>
      <c r="P6" s="104"/>
      <c r="Q6" s="104"/>
      <c r="R6" s="104"/>
    </row>
    <row r="7" spans="1:21" ht="15.5">
      <c r="A7" s="144" t="s">
        <v>1</v>
      </c>
      <c r="B7" s="144"/>
      <c r="C7" s="145"/>
      <c r="D7" s="145"/>
      <c r="E7" s="145"/>
      <c r="F7" s="145"/>
      <c r="G7" s="145"/>
      <c r="H7" s="145"/>
      <c r="I7" s="104"/>
      <c r="J7" s="104"/>
      <c r="K7" s="104"/>
      <c r="L7" s="104"/>
      <c r="M7" s="105"/>
      <c r="N7" s="104"/>
      <c r="O7" s="104"/>
      <c r="P7" s="104"/>
      <c r="Q7" s="104"/>
      <c r="R7" s="104"/>
    </row>
    <row r="8" spans="1:21">
      <c r="A8" s="142"/>
      <c r="B8" s="142"/>
      <c r="C8" s="142"/>
      <c r="D8" s="108"/>
      <c r="E8" s="108"/>
      <c r="F8" s="104"/>
      <c r="G8" s="104"/>
      <c r="H8" s="104"/>
      <c r="I8" s="104"/>
      <c r="J8" s="104"/>
      <c r="K8" s="104"/>
      <c r="L8" s="104"/>
      <c r="M8" s="105"/>
      <c r="N8" s="104"/>
      <c r="O8" s="104"/>
      <c r="P8" s="104"/>
      <c r="Q8" s="104"/>
      <c r="R8" s="104"/>
    </row>
    <row r="9" spans="1:21" s="3" customFormat="1" ht="26">
      <c r="A9" s="49" t="s">
        <v>172</v>
      </c>
      <c r="B9" s="49" t="s">
        <v>174</v>
      </c>
      <c r="C9" s="49" t="s">
        <v>2</v>
      </c>
      <c r="D9" s="49" t="s">
        <v>173</v>
      </c>
      <c r="E9" s="49" t="s">
        <v>175</v>
      </c>
      <c r="F9" s="49" t="s">
        <v>3</v>
      </c>
      <c r="G9" s="49" t="s">
        <v>4</v>
      </c>
      <c r="H9" s="50" t="s">
        <v>5</v>
      </c>
      <c r="I9" s="49" t="s">
        <v>221</v>
      </c>
      <c r="J9" s="49" t="s">
        <v>218</v>
      </c>
      <c r="K9" s="49" t="s">
        <v>220</v>
      </c>
      <c r="L9" s="49" t="s">
        <v>6</v>
      </c>
      <c r="M9" s="51" t="s">
        <v>7</v>
      </c>
      <c r="N9" s="49" t="s">
        <v>219</v>
      </c>
      <c r="O9" s="49" t="s">
        <v>171</v>
      </c>
      <c r="P9" s="49" t="s">
        <v>145</v>
      </c>
      <c r="Q9" s="49" t="s">
        <v>8</v>
      </c>
      <c r="R9" s="49" t="s">
        <v>40</v>
      </c>
      <c r="S9" s="49" t="s">
        <v>217</v>
      </c>
      <c r="T9" s="127" t="s">
        <v>216</v>
      </c>
      <c r="U9" s="128" t="s">
        <v>222</v>
      </c>
    </row>
    <row r="10" spans="1:21" s="2" customFormat="1" ht="22.5" customHeight="1">
      <c r="A10" s="52"/>
      <c r="B10" s="53"/>
      <c r="C10" s="125"/>
      <c r="D10" s="52"/>
      <c r="E10" s="53"/>
      <c r="F10" s="125"/>
      <c r="G10" s="55"/>
      <c r="H10" s="55"/>
      <c r="I10" s="56"/>
      <c r="J10" s="124">
        <f t="shared" ref="J10:J26" si="0">IF(I10=0,0,IF(I10&lt;2001,VLOOKUP(S10,BarKm,2,FALSE),IF(AND(I10&gt;2001,I10&lt;10001),VLOOKUP(S10,BarKm,3,FALSE),VLOOKUP(S10,BarKm,4,FALSE))))</f>
        <v>0</v>
      </c>
      <c r="K10" s="56"/>
      <c r="L10" s="57"/>
      <c r="M10" s="57"/>
      <c r="N10" s="58"/>
      <c r="O10" s="58" t="str">
        <f>IFERROR(VLOOKUP(G10,Tableau1[[Communes]:[montant nuitée]],2,FALSE),"")</f>
        <v/>
      </c>
      <c r="P10" s="59">
        <f t="shared" ref="P10:P26" si="1">IF(N10&lt;&gt;"",VLOOKUP(O10,BaseNuit,2,FALSE),0)</f>
        <v>0</v>
      </c>
      <c r="Q10" s="59">
        <f>(I10*J10)+(K10*$F$29)+L10+M10+IF(N10&lt;&gt;"",(N10*P10))</f>
        <v>0</v>
      </c>
      <c r="R10" s="60"/>
      <c r="S10" s="118"/>
      <c r="T10" s="129"/>
      <c r="U10" s="129"/>
    </row>
    <row r="11" spans="1:21" s="2" customFormat="1" ht="22.5" customHeight="1">
      <c r="A11" s="52"/>
      <c r="B11" s="53"/>
      <c r="C11" s="125"/>
      <c r="D11" s="52"/>
      <c r="E11" s="53"/>
      <c r="F11" s="125"/>
      <c r="G11" s="55"/>
      <c r="H11" s="55"/>
      <c r="I11" s="56"/>
      <c r="J11" s="124">
        <f t="shared" si="0"/>
        <v>0</v>
      </c>
      <c r="K11" s="56"/>
      <c r="L11" s="61"/>
      <c r="M11" s="61"/>
      <c r="N11" s="58"/>
      <c r="O11" s="58" t="str">
        <f>IFERROR(VLOOKUP(G11,Tableau1[[Communes]:[montant nuitée]],2,FALSE),"")</f>
        <v/>
      </c>
      <c r="P11" s="59">
        <f t="shared" si="1"/>
        <v>0</v>
      </c>
      <c r="Q11" s="59">
        <f t="shared" ref="Q11:Q26" si="2">(I11*J11)+(K11*$F$29)+L11+M11+IF(N11&lt;&gt;"",(N11*P11))</f>
        <v>0</v>
      </c>
      <c r="R11" s="60"/>
      <c r="S11" s="118"/>
      <c r="T11" s="129"/>
      <c r="U11" s="129"/>
    </row>
    <row r="12" spans="1:21" s="2" customFormat="1" ht="22.5" customHeight="1">
      <c r="A12" s="52"/>
      <c r="B12" s="53"/>
      <c r="C12" s="125"/>
      <c r="D12" s="52"/>
      <c r="E12" s="53"/>
      <c r="F12" s="125"/>
      <c r="G12" s="55"/>
      <c r="H12" s="55"/>
      <c r="I12" s="56"/>
      <c r="J12" s="124">
        <f t="shared" si="0"/>
        <v>0</v>
      </c>
      <c r="K12" s="56"/>
      <c r="L12" s="62"/>
      <c r="M12" s="61"/>
      <c r="N12" s="58"/>
      <c r="O12" s="58" t="str">
        <f>IFERROR(VLOOKUP(G12,Tableau1[[Communes]:[montant nuitée]],2,FALSE),"")</f>
        <v/>
      </c>
      <c r="P12" s="59">
        <f t="shared" si="1"/>
        <v>0</v>
      </c>
      <c r="Q12" s="59">
        <f t="shared" si="2"/>
        <v>0</v>
      </c>
      <c r="R12" s="60"/>
      <c r="S12" s="118"/>
      <c r="T12" s="129"/>
      <c r="U12" s="129"/>
    </row>
    <row r="13" spans="1:21" s="2" customFormat="1" ht="22.5" customHeight="1">
      <c r="A13" s="52"/>
      <c r="B13" s="63"/>
      <c r="C13" s="125"/>
      <c r="D13" s="64"/>
      <c r="E13" s="54"/>
      <c r="F13" s="125"/>
      <c r="G13" s="55"/>
      <c r="H13" s="55"/>
      <c r="I13" s="56"/>
      <c r="J13" s="124">
        <f t="shared" si="0"/>
        <v>0</v>
      </c>
      <c r="K13" s="56"/>
      <c r="L13" s="61"/>
      <c r="M13" s="61"/>
      <c r="N13" s="65"/>
      <c r="O13" s="58" t="str">
        <f>IFERROR(VLOOKUP(G13,Tableau1[[Communes]:[montant nuitée]],2,FALSE),"")</f>
        <v/>
      </c>
      <c r="P13" s="59">
        <f t="shared" si="1"/>
        <v>0</v>
      </c>
      <c r="Q13" s="59">
        <f t="shared" si="2"/>
        <v>0</v>
      </c>
      <c r="R13" s="60"/>
      <c r="S13" s="119"/>
      <c r="T13" s="130"/>
      <c r="U13" s="129"/>
    </row>
    <row r="14" spans="1:21" s="2" customFormat="1" ht="22.5" customHeight="1">
      <c r="A14" s="52"/>
      <c r="B14" s="63"/>
      <c r="C14" s="125"/>
      <c r="D14" s="64"/>
      <c r="E14" s="54"/>
      <c r="F14" s="125"/>
      <c r="G14" s="55"/>
      <c r="H14" s="55"/>
      <c r="I14" s="56"/>
      <c r="J14" s="124">
        <f t="shared" si="0"/>
        <v>0</v>
      </c>
      <c r="K14" s="56"/>
      <c r="L14" s="61"/>
      <c r="M14" s="61"/>
      <c r="N14" s="58"/>
      <c r="O14" s="58" t="str">
        <f>IFERROR(VLOOKUP(G14,Tableau1[[Communes]:[montant nuitée]],2,FALSE),"")</f>
        <v/>
      </c>
      <c r="P14" s="59">
        <f t="shared" si="1"/>
        <v>0</v>
      </c>
      <c r="Q14" s="59">
        <f t="shared" si="2"/>
        <v>0</v>
      </c>
      <c r="R14" s="60"/>
      <c r="S14" s="120"/>
      <c r="T14" s="130"/>
      <c r="U14" s="129"/>
    </row>
    <row r="15" spans="1:21" s="2" customFormat="1" ht="22.5" customHeight="1">
      <c r="A15" s="52"/>
      <c r="B15" s="63"/>
      <c r="C15" s="126"/>
      <c r="D15" s="52"/>
      <c r="E15" s="60"/>
      <c r="F15" s="126"/>
      <c r="G15" s="66"/>
      <c r="H15" s="66"/>
      <c r="I15" s="56"/>
      <c r="J15" s="124">
        <f t="shared" si="0"/>
        <v>0</v>
      </c>
      <c r="K15" s="56"/>
      <c r="L15" s="61"/>
      <c r="M15" s="61"/>
      <c r="N15" s="58"/>
      <c r="O15" s="58" t="str">
        <f>IFERROR(VLOOKUP(G15,Tableau1[[Communes]:[montant nuitée]],2,FALSE),"")</f>
        <v/>
      </c>
      <c r="P15" s="59">
        <f t="shared" si="1"/>
        <v>0</v>
      </c>
      <c r="Q15" s="59">
        <f t="shared" si="2"/>
        <v>0</v>
      </c>
      <c r="R15" s="67"/>
      <c r="S15" s="119"/>
      <c r="T15" s="130"/>
      <c r="U15" s="129"/>
    </row>
    <row r="16" spans="1:21" s="2" customFormat="1" ht="22.5" customHeight="1">
      <c r="A16" s="52"/>
      <c r="B16" s="63"/>
      <c r="C16" s="126"/>
      <c r="D16" s="52"/>
      <c r="E16" s="60"/>
      <c r="F16" s="126"/>
      <c r="G16" s="66"/>
      <c r="H16" s="66"/>
      <c r="I16" s="56"/>
      <c r="J16" s="124">
        <f t="shared" si="0"/>
        <v>0</v>
      </c>
      <c r="K16" s="56"/>
      <c r="L16" s="61"/>
      <c r="M16" s="61"/>
      <c r="N16" s="58"/>
      <c r="O16" s="58" t="str">
        <f>IFERROR(VLOOKUP(G16,Tableau1[[Communes]:[montant nuitée]],2,FALSE),"")</f>
        <v/>
      </c>
      <c r="P16" s="59">
        <f t="shared" si="1"/>
        <v>0</v>
      </c>
      <c r="Q16" s="59">
        <f t="shared" si="2"/>
        <v>0</v>
      </c>
      <c r="R16" s="67"/>
      <c r="S16" s="119"/>
      <c r="T16" s="130"/>
      <c r="U16" s="129"/>
    </row>
    <row r="17" spans="1:21" s="2" customFormat="1" ht="22.5" customHeight="1">
      <c r="A17" s="52"/>
      <c r="B17" s="52"/>
      <c r="C17" s="126"/>
      <c r="D17" s="52"/>
      <c r="E17" s="60"/>
      <c r="F17" s="126"/>
      <c r="G17" s="66"/>
      <c r="H17" s="66"/>
      <c r="I17" s="56"/>
      <c r="J17" s="124">
        <f t="shared" si="0"/>
        <v>0</v>
      </c>
      <c r="K17" s="56"/>
      <c r="L17" s="61"/>
      <c r="M17" s="61"/>
      <c r="N17" s="58"/>
      <c r="O17" s="58" t="str">
        <f>IFERROR(VLOOKUP(G17,Tableau1[[Communes]:[montant nuitée]],2,FALSE),"")</f>
        <v/>
      </c>
      <c r="P17" s="59">
        <f t="shared" si="1"/>
        <v>0</v>
      </c>
      <c r="Q17" s="59">
        <f t="shared" si="2"/>
        <v>0</v>
      </c>
      <c r="R17" s="67"/>
      <c r="S17" s="119"/>
      <c r="T17" s="130"/>
      <c r="U17" s="129"/>
    </row>
    <row r="18" spans="1:21" s="2" customFormat="1" ht="22.5" customHeight="1">
      <c r="A18" s="52"/>
      <c r="B18" s="52"/>
      <c r="C18" s="126"/>
      <c r="D18" s="52"/>
      <c r="E18" s="60"/>
      <c r="F18" s="126"/>
      <c r="G18" s="66"/>
      <c r="H18" s="66"/>
      <c r="I18" s="56"/>
      <c r="J18" s="124">
        <f t="shared" si="0"/>
        <v>0</v>
      </c>
      <c r="K18" s="56"/>
      <c r="L18" s="61"/>
      <c r="M18" s="61"/>
      <c r="N18" s="58"/>
      <c r="O18" s="58" t="str">
        <f>IFERROR(VLOOKUP(G18,Tableau1[[Communes]:[montant nuitée]],2,FALSE),"")</f>
        <v/>
      </c>
      <c r="P18" s="59">
        <f t="shared" si="1"/>
        <v>0</v>
      </c>
      <c r="Q18" s="59">
        <f t="shared" si="2"/>
        <v>0</v>
      </c>
      <c r="R18" s="67"/>
      <c r="S18" s="118"/>
      <c r="T18" s="129"/>
      <c r="U18" s="129"/>
    </row>
    <row r="19" spans="1:21" ht="22.5" customHeight="1">
      <c r="A19" s="52"/>
      <c r="B19" s="60"/>
      <c r="C19" s="126"/>
      <c r="D19" s="52"/>
      <c r="E19" s="60"/>
      <c r="F19" s="126"/>
      <c r="G19" s="66"/>
      <c r="H19" s="66"/>
      <c r="I19" s="56"/>
      <c r="J19" s="124">
        <f t="shared" si="0"/>
        <v>0</v>
      </c>
      <c r="K19" s="56"/>
      <c r="L19" s="61"/>
      <c r="M19" s="61"/>
      <c r="N19" s="58"/>
      <c r="O19" s="58" t="str">
        <f>IFERROR(VLOOKUP(G19,Tableau1[[Communes]:[montant nuitée]],2,FALSE),"")</f>
        <v/>
      </c>
      <c r="P19" s="59">
        <f t="shared" si="1"/>
        <v>0</v>
      </c>
      <c r="Q19" s="59">
        <f t="shared" si="2"/>
        <v>0</v>
      </c>
      <c r="R19" s="67"/>
      <c r="S19" s="121"/>
      <c r="T19" s="131"/>
      <c r="U19" s="131"/>
    </row>
    <row r="20" spans="1:21" ht="22.5" customHeight="1">
      <c r="A20" s="52"/>
      <c r="B20" s="60"/>
      <c r="C20" s="126"/>
      <c r="D20" s="52"/>
      <c r="E20" s="60"/>
      <c r="F20" s="126"/>
      <c r="G20" s="66"/>
      <c r="H20" s="66"/>
      <c r="I20" s="56"/>
      <c r="J20" s="124">
        <f t="shared" si="0"/>
        <v>0</v>
      </c>
      <c r="K20" s="56"/>
      <c r="L20" s="61"/>
      <c r="M20" s="61"/>
      <c r="N20" s="58"/>
      <c r="O20" s="58" t="str">
        <f>IFERROR(VLOOKUP(G20,Tableau1[[Communes]:[montant nuitée]],2,FALSE),"")</f>
        <v/>
      </c>
      <c r="P20" s="59">
        <f t="shared" si="1"/>
        <v>0</v>
      </c>
      <c r="Q20" s="59">
        <f t="shared" si="2"/>
        <v>0</v>
      </c>
      <c r="R20" s="67"/>
      <c r="S20" s="121"/>
      <c r="T20" s="131"/>
      <c r="U20" s="131"/>
    </row>
    <row r="21" spans="1:21" ht="22.5" customHeight="1">
      <c r="A21" s="52"/>
      <c r="B21" s="60"/>
      <c r="C21" s="126"/>
      <c r="D21" s="52"/>
      <c r="E21" s="60"/>
      <c r="F21" s="126"/>
      <c r="G21" s="66"/>
      <c r="H21" s="66"/>
      <c r="I21" s="56"/>
      <c r="J21" s="124">
        <f t="shared" si="0"/>
        <v>0</v>
      </c>
      <c r="K21" s="56"/>
      <c r="L21" s="61"/>
      <c r="M21" s="61"/>
      <c r="N21" s="58"/>
      <c r="O21" s="58" t="str">
        <f>IFERROR(VLOOKUP(G21,Tableau1[[Communes]:[montant nuitée]],2,FALSE),"")</f>
        <v/>
      </c>
      <c r="P21" s="59">
        <f t="shared" si="1"/>
        <v>0</v>
      </c>
      <c r="Q21" s="59">
        <f t="shared" si="2"/>
        <v>0</v>
      </c>
      <c r="R21" s="67"/>
      <c r="S21" s="121"/>
      <c r="T21" s="131"/>
      <c r="U21" s="131"/>
    </row>
    <row r="22" spans="1:21" ht="22.5" customHeight="1">
      <c r="A22" s="52"/>
      <c r="B22" s="60"/>
      <c r="C22" s="126"/>
      <c r="D22" s="52"/>
      <c r="E22" s="60"/>
      <c r="F22" s="126"/>
      <c r="G22" s="66"/>
      <c r="H22" s="66"/>
      <c r="I22" s="56"/>
      <c r="J22" s="124">
        <f t="shared" si="0"/>
        <v>0</v>
      </c>
      <c r="K22" s="56"/>
      <c r="L22" s="61"/>
      <c r="M22" s="61"/>
      <c r="N22" s="58"/>
      <c r="O22" s="58" t="str">
        <f>IFERROR(VLOOKUP(G22,Tableau1[[Communes]:[montant nuitée]],2,FALSE),"")</f>
        <v/>
      </c>
      <c r="P22" s="59">
        <f t="shared" si="1"/>
        <v>0</v>
      </c>
      <c r="Q22" s="59">
        <f t="shared" si="2"/>
        <v>0</v>
      </c>
      <c r="R22" s="67"/>
      <c r="S22" s="121"/>
      <c r="T22" s="131"/>
      <c r="U22" s="131"/>
    </row>
    <row r="23" spans="1:21" ht="22.5" customHeight="1">
      <c r="A23" s="52"/>
      <c r="B23" s="60"/>
      <c r="C23" s="126"/>
      <c r="D23" s="52"/>
      <c r="E23" s="60"/>
      <c r="F23" s="126"/>
      <c r="G23" s="66"/>
      <c r="H23" s="66"/>
      <c r="I23" s="56"/>
      <c r="J23" s="124">
        <f t="shared" si="0"/>
        <v>0</v>
      </c>
      <c r="K23" s="56"/>
      <c r="L23" s="61"/>
      <c r="M23" s="61"/>
      <c r="N23" s="58"/>
      <c r="O23" s="58" t="str">
        <f>IFERROR(VLOOKUP(G23,Tableau1[[Communes]:[montant nuitée]],2,FALSE),"")</f>
        <v/>
      </c>
      <c r="P23" s="59">
        <f t="shared" si="1"/>
        <v>0</v>
      </c>
      <c r="Q23" s="59">
        <f t="shared" si="2"/>
        <v>0</v>
      </c>
      <c r="R23" s="67"/>
      <c r="S23" s="121"/>
      <c r="T23" s="131"/>
      <c r="U23" s="131"/>
    </row>
    <row r="24" spans="1:21" ht="22.5" customHeight="1">
      <c r="A24" s="52"/>
      <c r="B24" s="60"/>
      <c r="C24" s="126"/>
      <c r="D24" s="52"/>
      <c r="E24" s="60"/>
      <c r="F24" s="126"/>
      <c r="G24" s="66"/>
      <c r="H24" s="66"/>
      <c r="I24" s="56"/>
      <c r="J24" s="124">
        <f t="shared" si="0"/>
        <v>0</v>
      </c>
      <c r="K24" s="56"/>
      <c r="L24" s="61"/>
      <c r="M24" s="61"/>
      <c r="N24" s="58"/>
      <c r="O24" s="58" t="str">
        <f>IFERROR(VLOOKUP(G24,Tableau1[[Communes]:[montant nuitée]],2,FALSE),"")</f>
        <v/>
      </c>
      <c r="P24" s="59">
        <f t="shared" si="1"/>
        <v>0</v>
      </c>
      <c r="Q24" s="59">
        <f t="shared" si="2"/>
        <v>0</v>
      </c>
      <c r="R24" s="67"/>
      <c r="S24" s="121"/>
      <c r="T24" s="131"/>
      <c r="U24" s="131"/>
    </row>
    <row r="25" spans="1:21" ht="22.5" customHeight="1">
      <c r="A25" s="52"/>
      <c r="B25" s="60"/>
      <c r="C25" s="126"/>
      <c r="D25" s="52"/>
      <c r="E25" s="60"/>
      <c r="F25" s="126"/>
      <c r="G25" s="66"/>
      <c r="H25" s="66"/>
      <c r="I25" s="56"/>
      <c r="J25" s="124">
        <f t="shared" si="0"/>
        <v>0</v>
      </c>
      <c r="K25" s="56"/>
      <c r="L25" s="61"/>
      <c r="M25" s="61"/>
      <c r="N25" s="58"/>
      <c r="O25" s="58" t="str">
        <f>IFERROR(VLOOKUP(G25,Tableau1[[Communes]:[montant nuitée]],2,FALSE),"")</f>
        <v/>
      </c>
      <c r="P25" s="59">
        <f t="shared" si="1"/>
        <v>0</v>
      </c>
      <c r="Q25" s="59">
        <f t="shared" si="2"/>
        <v>0</v>
      </c>
      <c r="R25" s="67"/>
      <c r="S25" s="121"/>
      <c r="T25" s="131"/>
      <c r="U25" s="131"/>
    </row>
    <row r="26" spans="1:21" ht="22.5" customHeight="1">
      <c r="A26" s="52"/>
      <c r="B26" s="60"/>
      <c r="C26" s="126"/>
      <c r="D26" s="52"/>
      <c r="E26" s="60"/>
      <c r="F26" s="126"/>
      <c r="G26" s="66"/>
      <c r="H26" s="66"/>
      <c r="I26" s="56"/>
      <c r="J26" s="124">
        <f t="shared" si="0"/>
        <v>0</v>
      </c>
      <c r="K26" s="56"/>
      <c r="L26" s="61"/>
      <c r="M26" s="61"/>
      <c r="N26" s="58"/>
      <c r="O26" s="58" t="str">
        <f>IFERROR(VLOOKUP(G26,Tableau1[[Communes]:[montant nuitée]],2,FALSE),"")</f>
        <v/>
      </c>
      <c r="P26" s="59">
        <f t="shared" si="1"/>
        <v>0</v>
      </c>
      <c r="Q26" s="59">
        <f t="shared" si="2"/>
        <v>0</v>
      </c>
      <c r="R26" s="67"/>
      <c r="S26" s="121"/>
      <c r="T26" s="131"/>
      <c r="U26" s="131"/>
    </row>
    <row r="27" spans="1:21" ht="13">
      <c r="A27" s="68"/>
      <c r="B27" s="68"/>
      <c r="C27" s="69"/>
      <c r="D27" s="69"/>
      <c r="E27" s="69"/>
      <c r="F27" s="69"/>
      <c r="G27" s="69"/>
      <c r="H27" s="70" t="s">
        <v>9</v>
      </c>
      <c r="I27" s="71">
        <f t="shared" ref="I27:Q27" si="3">SUM(I10:I26)</f>
        <v>0</v>
      </c>
      <c r="J27" s="72"/>
      <c r="K27" s="71">
        <f t="shared" si="3"/>
        <v>0</v>
      </c>
      <c r="L27" s="73">
        <f t="shared" si="3"/>
        <v>0</v>
      </c>
      <c r="M27" s="73">
        <f t="shared" si="3"/>
        <v>0</v>
      </c>
      <c r="N27" s="123">
        <f t="shared" si="3"/>
        <v>0</v>
      </c>
      <c r="O27" s="74"/>
      <c r="P27" s="74"/>
      <c r="Q27" s="73">
        <f t="shared" si="3"/>
        <v>0</v>
      </c>
      <c r="R27" s="67"/>
    </row>
    <row r="28" spans="1:21">
      <c r="A28" s="68"/>
      <c r="B28" s="68"/>
      <c r="C28" s="68"/>
      <c r="D28" s="68"/>
      <c r="E28" s="68"/>
      <c r="F28" s="68"/>
      <c r="G28" s="68"/>
      <c r="H28" s="68"/>
      <c r="I28" s="75"/>
      <c r="J28" s="75"/>
      <c r="K28" s="75"/>
      <c r="L28" s="75"/>
      <c r="M28" s="75"/>
      <c r="N28" s="75"/>
      <c r="O28" s="75"/>
      <c r="P28" s="75"/>
      <c r="Q28" s="75"/>
      <c r="R28" s="67"/>
    </row>
    <row r="29" spans="1:21" ht="13">
      <c r="A29" s="68"/>
      <c r="B29" s="68"/>
      <c r="C29" s="69"/>
      <c r="D29" s="76"/>
      <c r="E29" s="76" t="s">
        <v>143</v>
      </c>
      <c r="F29" s="111">
        <v>17.5</v>
      </c>
      <c r="G29" s="68"/>
      <c r="H29" s="77" t="s">
        <v>10</v>
      </c>
      <c r="I29" s="78">
        <f>I10*J10+I11*J11+I12*J12+I13*J13+I14*J14+I15*J15+I16*J16+I17*J17+I18*J18+I19*J19+I20*J20+I21*J21+I22+J22+I23*J23+I24*J24+I25*J25+I26*J26</f>
        <v>0</v>
      </c>
      <c r="J29" s="78"/>
      <c r="K29" s="78">
        <f>K27*F29</f>
        <v>0</v>
      </c>
      <c r="L29" s="78">
        <f>L27</f>
        <v>0</v>
      </c>
      <c r="M29" s="78">
        <f>M27</f>
        <v>0</v>
      </c>
      <c r="N29" s="79"/>
      <c r="O29" s="79"/>
      <c r="P29" s="80">
        <f>N10*P10+N11*P11+N12*P12+N13*P13+N14*P14+N15*P15+N16*P16+N17*P17+N18*P18+N19*P19+N20*P20+N21*P21+N22*P22+N23*P23+N24*P24+N25*P25+N26*P26</f>
        <v>0</v>
      </c>
      <c r="Q29" s="79"/>
      <c r="R29" s="67"/>
    </row>
    <row r="30" spans="1:21">
      <c r="A30" s="68"/>
      <c r="B30" s="68"/>
      <c r="C30" s="68"/>
      <c r="D30" s="81"/>
      <c r="E30" s="81"/>
      <c r="F30" s="17"/>
      <c r="G30" s="68"/>
      <c r="H30" s="68"/>
      <c r="I30" s="75"/>
      <c r="J30" s="75"/>
      <c r="K30" s="75"/>
      <c r="L30" s="75"/>
      <c r="M30" s="75"/>
      <c r="N30" s="75"/>
      <c r="O30" s="75"/>
      <c r="P30" s="75"/>
      <c r="Q30" s="75"/>
      <c r="R30" s="75"/>
    </row>
    <row r="31" spans="1:21" ht="13">
      <c r="A31" s="68"/>
      <c r="B31" s="68"/>
      <c r="C31" s="69"/>
      <c r="D31" s="69"/>
      <c r="E31" s="69"/>
      <c r="F31" s="17"/>
      <c r="G31" s="68"/>
      <c r="H31" s="82" t="s">
        <v>11</v>
      </c>
      <c r="I31" s="122">
        <f>SUM(I29:P29)</f>
        <v>0</v>
      </c>
      <c r="J31" s="83"/>
      <c r="K31" s="75"/>
      <c r="L31" s="75"/>
      <c r="M31" s="75"/>
      <c r="N31" s="75"/>
      <c r="O31" s="75"/>
      <c r="P31" s="75"/>
      <c r="Q31" s="75"/>
      <c r="R31" s="75"/>
    </row>
    <row r="32" spans="1:21">
      <c r="A32" s="68"/>
      <c r="B32" s="68"/>
      <c r="C32" s="68"/>
      <c r="D32" s="84"/>
      <c r="E32" s="84"/>
      <c r="F32" s="84"/>
      <c r="G32" s="84"/>
      <c r="H32" s="84"/>
      <c r="I32" s="84"/>
      <c r="J32" s="84"/>
      <c r="K32" s="84"/>
      <c r="L32" s="84"/>
      <c r="M32" s="85"/>
      <c r="N32" s="84"/>
      <c r="O32" s="84"/>
      <c r="P32" s="84"/>
      <c r="Q32" s="84"/>
      <c r="R32" s="84"/>
    </row>
    <row r="33" spans="1:18" ht="26">
      <c r="A33" s="68"/>
      <c r="B33" s="68"/>
      <c r="C33" s="69"/>
      <c r="D33" s="86" t="s">
        <v>42</v>
      </c>
      <c r="E33" s="87"/>
      <c r="F33" s="88" t="s">
        <v>44</v>
      </c>
      <c r="G33" s="88" t="s">
        <v>45</v>
      </c>
      <c r="H33" s="88" t="s">
        <v>48</v>
      </c>
      <c r="I33" s="84"/>
      <c r="J33" s="84"/>
      <c r="K33" s="89" t="s">
        <v>147</v>
      </c>
      <c r="L33" s="135" t="s">
        <v>49</v>
      </c>
      <c r="M33" s="136"/>
      <c r="N33" s="136"/>
      <c r="O33" s="136"/>
      <c r="P33" s="136"/>
      <c r="Q33" s="137"/>
      <c r="R33" s="90" t="s">
        <v>144</v>
      </c>
    </row>
    <row r="34" spans="1:18" ht="12.5" customHeight="1">
      <c r="A34" s="68"/>
      <c r="B34" s="68"/>
      <c r="C34" s="68"/>
      <c r="D34" s="91" t="s">
        <v>43</v>
      </c>
      <c r="E34" s="92"/>
      <c r="F34" s="93">
        <v>0.32</v>
      </c>
      <c r="G34" s="93">
        <v>0.4</v>
      </c>
      <c r="H34" s="93">
        <v>0.23</v>
      </c>
      <c r="I34" s="84"/>
      <c r="J34" s="84"/>
      <c r="K34" s="94">
        <v>1</v>
      </c>
      <c r="L34" s="138" t="s">
        <v>50</v>
      </c>
      <c r="M34" s="139"/>
      <c r="N34" s="139"/>
      <c r="O34" s="139"/>
      <c r="P34" s="139"/>
      <c r="Q34" s="140"/>
      <c r="R34" s="95">
        <v>90</v>
      </c>
    </row>
    <row r="35" spans="1:18">
      <c r="A35" s="68"/>
      <c r="B35" s="68"/>
      <c r="C35" s="69"/>
      <c r="D35" s="91" t="s">
        <v>46</v>
      </c>
      <c r="E35" s="92"/>
      <c r="F35" s="93">
        <v>0.41</v>
      </c>
      <c r="G35" s="93">
        <v>0.51</v>
      </c>
      <c r="H35" s="93">
        <v>0.3</v>
      </c>
      <c r="I35" s="84"/>
      <c r="J35" s="84"/>
      <c r="K35" s="96">
        <v>2</v>
      </c>
      <c r="L35" s="132" t="s">
        <v>51</v>
      </c>
      <c r="M35" s="133"/>
      <c r="N35" s="133"/>
      <c r="O35" s="133"/>
      <c r="P35" s="133"/>
      <c r="Q35" s="134"/>
      <c r="R35" s="97">
        <v>70</v>
      </c>
    </row>
    <row r="36" spans="1:18">
      <c r="A36" s="68"/>
      <c r="B36" s="68"/>
      <c r="C36" s="68"/>
      <c r="D36" s="91" t="s">
        <v>47</v>
      </c>
      <c r="E36" s="92"/>
      <c r="F36" s="93">
        <v>0.45</v>
      </c>
      <c r="G36" s="93">
        <v>0.55000000000000004</v>
      </c>
      <c r="H36" s="93">
        <v>0.32</v>
      </c>
      <c r="I36" s="84"/>
      <c r="J36" s="84"/>
      <c r="K36" s="94">
        <v>3</v>
      </c>
      <c r="L36" s="138" t="s">
        <v>183</v>
      </c>
      <c r="M36" s="139"/>
      <c r="N36" s="139"/>
      <c r="O36" s="139"/>
      <c r="P36" s="139"/>
      <c r="Q36" s="140"/>
      <c r="R36" s="95">
        <v>110</v>
      </c>
    </row>
    <row r="37" spans="1:18">
      <c r="A37" s="68"/>
      <c r="B37" s="68"/>
      <c r="C37" s="69"/>
      <c r="D37" s="84"/>
      <c r="E37" s="84"/>
      <c r="F37" s="84"/>
      <c r="G37" s="84"/>
      <c r="H37" s="84"/>
      <c r="I37" s="84"/>
      <c r="J37" s="84"/>
      <c r="K37" s="98">
        <v>4</v>
      </c>
      <c r="L37" s="132" t="s">
        <v>52</v>
      </c>
      <c r="M37" s="133"/>
      <c r="N37" s="133"/>
      <c r="O37" s="133"/>
      <c r="P37" s="133"/>
      <c r="Q37" s="134"/>
      <c r="R37" s="99">
        <v>90</v>
      </c>
    </row>
    <row r="38" spans="1:18">
      <c r="A38" s="2"/>
      <c r="B38" s="2"/>
      <c r="C38" s="2"/>
    </row>
  </sheetData>
  <sheetProtection sheet="1" objects="1" scenarios="1"/>
  <mergeCells count="14">
    <mergeCell ref="A1:R1"/>
    <mergeCell ref="A8:C8"/>
    <mergeCell ref="A2:R2"/>
    <mergeCell ref="A5:B5"/>
    <mergeCell ref="A6:B6"/>
    <mergeCell ref="A7:B7"/>
    <mergeCell ref="C5:F5"/>
    <mergeCell ref="C6:F6"/>
    <mergeCell ref="C7:H7"/>
    <mergeCell ref="L37:Q37"/>
    <mergeCell ref="L33:Q33"/>
    <mergeCell ref="L34:Q34"/>
    <mergeCell ref="L35:Q35"/>
    <mergeCell ref="L36:Q36"/>
  </mergeCells>
  <dataValidations count="3">
    <dataValidation type="list" allowBlank="1" showErrorMessage="1" sqref="R10:R26">
      <formula1>Analytique2011</formula1>
      <formula2>0</formula2>
    </dataValidation>
    <dataValidation type="list" allowBlank="1" showInputMessage="1" showErrorMessage="1" sqref="B3">
      <formula1>ListeMois</formula1>
    </dataValidation>
    <dataValidation type="list" allowBlank="1" showInputMessage="1" showErrorMessage="1" sqref="G10:G26">
      <formula1>$B$2:$B$120</formula1>
    </dataValidation>
  </dataValidations>
  <pageMargins left="0.25" right="0.25" top="0.75" bottom="0.75" header="0.3" footer="0.3"/>
  <pageSetup paperSize="9" scale="57" firstPageNumber="0"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Communes!$B$2:$B$120</xm:f>
          </x14:formula1>
          <xm:sqref>B10:B26 E10:E26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47"/>
  </sheetPr>
  <dimension ref="A1:G26"/>
  <sheetViews>
    <sheetView topLeftCell="A7" workbookViewId="0">
      <selection activeCell="A2" sqref="A2:A26"/>
    </sheetView>
  </sheetViews>
  <sheetFormatPr baseColWidth="10" defaultRowHeight="12.5"/>
  <cols>
    <col min="1" max="1" width="26" customWidth="1"/>
    <col min="2" max="2" width="17.7265625" style="4" customWidth="1"/>
  </cols>
  <sheetData>
    <row r="1" spans="1:7" ht="15.5">
      <c r="A1" s="5" t="s">
        <v>12</v>
      </c>
      <c r="B1" s="5" t="s">
        <v>13</v>
      </c>
      <c r="C1" s="6"/>
      <c r="D1" s="6"/>
      <c r="E1" s="6"/>
      <c r="F1" s="6"/>
      <c r="G1" s="6"/>
    </row>
    <row r="2" spans="1:7" ht="15.5">
      <c r="A2" s="7" t="s">
        <v>14</v>
      </c>
      <c r="B2" s="8">
        <v>31</v>
      </c>
      <c r="C2" s="6"/>
      <c r="D2" s="6"/>
      <c r="E2" s="6"/>
      <c r="F2" s="6"/>
      <c r="G2" s="6"/>
    </row>
    <row r="3" spans="1:7" ht="15.5">
      <c r="A3" s="7" t="s">
        <v>15</v>
      </c>
      <c r="B3" s="8">
        <v>183</v>
      </c>
      <c r="C3" s="6"/>
      <c r="D3" s="9"/>
      <c r="E3" s="6"/>
      <c r="F3" s="6"/>
      <c r="G3" s="6"/>
    </row>
    <row r="4" spans="1:7" ht="15.5">
      <c r="A4" s="7" t="s">
        <v>16</v>
      </c>
      <c r="B4" s="8">
        <v>88</v>
      </c>
      <c r="C4" s="6"/>
      <c r="D4" s="6"/>
      <c r="E4" s="6"/>
      <c r="F4" s="6"/>
      <c r="G4" s="6"/>
    </row>
    <row r="5" spans="1:7" ht="15.5">
      <c r="A5" s="7" t="s">
        <v>17</v>
      </c>
      <c r="B5" s="8">
        <v>91</v>
      </c>
      <c r="C5" s="6"/>
      <c r="D5" s="6"/>
      <c r="E5" s="6"/>
      <c r="F5" s="6"/>
      <c r="G5" s="6"/>
    </row>
    <row r="6" spans="1:7" ht="15.5">
      <c r="A6" s="7" t="s">
        <v>38</v>
      </c>
      <c r="B6" s="8">
        <v>21</v>
      </c>
      <c r="C6" s="6"/>
      <c r="D6" s="6"/>
      <c r="E6" s="6"/>
      <c r="F6" s="6"/>
      <c r="G6" s="6"/>
    </row>
    <row r="7" spans="1:7" ht="15.5">
      <c r="A7" s="7" t="s">
        <v>18</v>
      </c>
      <c r="B7" s="8">
        <v>102</v>
      </c>
      <c r="C7" s="6"/>
      <c r="D7" s="6"/>
      <c r="E7" s="6"/>
      <c r="F7" s="6"/>
      <c r="G7" s="6"/>
    </row>
    <row r="8" spans="1:7" ht="15.5">
      <c r="A8" s="7" t="s">
        <v>19</v>
      </c>
      <c r="B8" s="8">
        <v>267</v>
      </c>
      <c r="C8" s="6"/>
      <c r="D8" s="6"/>
      <c r="E8" s="6"/>
      <c r="F8" s="6"/>
      <c r="G8" s="6"/>
    </row>
    <row r="9" spans="1:7" ht="15.5">
      <c r="A9" s="7" t="s">
        <v>20</v>
      </c>
      <c r="B9" s="8">
        <v>87</v>
      </c>
      <c r="C9" s="6"/>
      <c r="D9" s="6"/>
      <c r="E9" s="6"/>
      <c r="F9" s="6"/>
      <c r="G9" s="6"/>
    </row>
    <row r="10" spans="1:7" ht="15.5">
      <c r="A10" s="7" t="s">
        <v>21</v>
      </c>
      <c r="B10" s="8">
        <v>180</v>
      </c>
      <c r="C10" s="6"/>
      <c r="D10" s="6"/>
      <c r="E10" s="6"/>
      <c r="F10" s="6"/>
      <c r="G10" s="6"/>
    </row>
    <row r="11" spans="1:7" ht="15.5">
      <c r="A11" s="7" t="s">
        <v>22</v>
      </c>
      <c r="B11" s="8">
        <v>111</v>
      </c>
      <c r="C11" s="6"/>
      <c r="D11" s="6"/>
      <c r="E11" s="6"/>
      <c r="F11" s="6"/>
      <c r="G11" s="6"/>
    </row>
    <row r="12" spans="1:7" ht="15.5">
      <c r="A12" s="7" t="s">
        <v>23</v>
      </c>
      <c r="B12" s="8">
        <v>125</v>
      </c>
      <c r="C12" s="6"/>
      <c r="D12" s="6"/>
      <c r="E12" s="6"/>
      <c r="F12" s="6"/>
      <c r="G12" s="6"/>
    </row>
    <row r="13" spans="1:7" ht="15.5">
      <c r="A13" s="7" t="s">
        <v>24</v>
      </c>
      <c r="B13" s="8">
        <v>146</v>
      </c>
      <c r="C13" s="6"/>
      <c r="D13" s="6"/>
      <c r="E13" s="6"/>
      <c r="F13" s="6"/>
      <c r="G13" s="6"/>
    </row>
    <row r="14" spans="1:7" ht="15.5">
      <c r="A14" s="7" t="s">
        <v>25</v>
      </c>
      <c r="B14" s="8">
        <v>137</v>
      </c>
      <c r="C14" s="6"/>
      <c r="D14" s="6"/>
      <c r="E14" s="6"/>
      <c r="F14" s="6"/>
      <c r="G14" s="6"/>
    </row>
    <row r="15" spans="1:7" ht="15.5">
      <c r="A15" s="7" t="s">
        <v>26</v>
      </c>
      <c r="B15" s="8">
        <v>146</v>
      </c>
      <c r="C15" s="6"/>
      <c r="D15" s="6"/>
      <c r="E15" s="6"/>
      <c r="F15" s="6"/>
      <c r="G15" s="6"/>
    </row>
    <row r="16" spans="1:7" ht="15.5">
      <c r="A16" s="7" t="s">
        <v>27</v>
      </c>
      <c r="B16" s="8">
        <v>180</v>
      </c>
      <c r="C16" s="6"/>
      <c r="D16" s="6"/>
      <c r="E16" s="6"/>
      <c r="F16" s="6"/>
      <c r="G16" s="6"/>
    </row>
    <row r="17" spans="1:7" ht="15.5">
      <c r="A17" s="7" t="s">
        <v>28</v>
      </c>
      <c r="B17" s="8">
        <v>86</v>
      </c>
      <c r="C17" s="6"/>
      <c r="D17" s="6"/>
      <c r="E17" s="6"/>
      <c r="F17" s="6"/>
      <c r="G17" s="6"/>
    </row>
    <row r="18" spans="1:7" ht="15.5">
      <c r="A18" s="7" t="s">
        <v>29</v>
      </c>
      <c r="B18" s="8">
        <v>55</v>
      </c>
      <c r="C18" s="6"/>
      <c r="D18" s="6"/>
      <c r="E18" s="6"/>
      <c r="F18" s="6"/>
      <c r="G18" s="6"/>
    </row>
    <row r="19" spans="1:7" ht="15.5">
      <c r="A19" s="7" t="s">
        <v>30</v>
      </c>
      <c r="B19" s="8">
        <v>40</v>
      </c>
      <c r="C19" s="6"/>
      <c r="D19" s="6"/>
      <c r="E19" s="6"/>
      <c r="F19" s="6"/>
      <c r="G19" s="6"/>
    </row>
    <row r="20" spans="1:7" ht="15.5">
      <c r="A20" s="7" t="s">
        <v>31</v>
      </c>
      <c r="B20" s="8">
        <v>94</v>
      </c>
      <c r="C20" s="6"/>
      <c r="D20" s="6"/>
      <c r="E20" s="6"/>
      <c r="F20" s="6"/>
      <c r="G20" s="6"/>
    </row>
    <row r="21" spans="1:7" ht="15.5">
      <c r="A21" s="7" t="s">
        <v>32</v>
      </c>
      <c r="B21" s="8">
        <v>205</v>
      </c>
      <c r="C21" s="6"/>
      <c r="D21" s="6"/>
      <c r="E21" s="6"/>
      <c r="F21" s="6"/>
      <c r="G21" s="6"/>
    </row>
    <row r="22" spans="1:7" ht="15.5">
      <c r="A22" s="7" t="s">
        <v>33</v>
      </c>
      <c r="B22" s="8">
        <v>116</v>
      </c>
      <c r="C22" s="6"/>
      <c r="D22" s="6"/>
      <c r="E22" s="6"/>
      <c r="F22" s="6"/>
      <c r="G22" s="6"/>
    </row>
    <row r="23" spans="1:7" ht="15.5">
      <c r="A23" s="7" t="s">
        <v>34</v>
      </c>
      <c r="B23" s="8">
        <v>51</v>
      </c>
      <c r="C23" s="6"/>
      <c r="D23" s="6"/>
      <c r="E23" s="6"/>
      <c r="F23" s="6"/>
      <c r="G23" s="6"/>
    </row>
    <row r="24" spans="1:7" ht="15.5">
      <c r="A24" s="7" t="s">
        <v>35</v>
      </c>
      <c r="B24" s="8">
        <v>138</v>
      </c>
      <c r="C24" s="6"/>
      <c r="D24" s="6"/>
      <c r="E24" s="6"/>
      <c r="F24" s="6"/>
      <c r="G24" s="6"/>
    </row>
    <row r="25" spans="1:7" ht="15.5">
      <c r="A25" s="7" t="s">
        <v>36</v>
      </c>
      <c r="B25" s="8">
        <v>186</v>
      </c>
      <c r="C25" s="6"/>
      <c r="D25" s="6"/>
      <c r="E25" s="6"/>
      <c r="F25" s="6"/>
      <c r="G25" s="6"/>
    </row>
    <row r="26" spans="1:7" ht="15.5">
      <c r="A26" s="7" t="s">
        <v>37</v>
      </c>
      <c r="B26" s="8">
        <v>66</v>
      </c>
      <c r="C26" s="6"/>
      <c r="D26" s="6"/>
      <c r="E26" s="6"/>
      <c r="F26" s="6"/>
      <c r="G26" s="6"/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F42"/>
  <sheetViews>
    <sheetView topLeftCell="A4" zoomScale="90" zoomScaleNormal="90" workbookViewId="0">
      <selection activeCell="F7" sqref="F7:F12"/>
    </sheetView>
  </sheetViews>
  <sheetFormatPr baseColWidth="10" defaultRowHeight="12.5"/>
  <cols>
    <col min="2" max="2" width="36" style="10" customWidth="1"/>
    <col min="3" max="6" width="36" customWidth="1"/>
  </cols>
  <sheetData>
    <row r="3" spans="2:6">
      <c r="B3" s="10" t="s">
        <v>142</v>
      </c>
    </row>
    <row r="6" spans="2:6" ht="13">
      <c r="B6" s="12" t="s">
        <v>53</v>
      </c>
      <c r="C6" s="13" t="s">
        <v>107</v>
      </c>
      <c r="D6" s="13" t="s">
        <v>131</v>
      </c>
      <c r="E6" s="14" t="s">
        <v>134</v>
      </c>
      <c r="F6" s="13" t="s">
        <v>135</v>
      </c>
    </row>
    <row r="7" spans="2:6">
      <c r="B7" s="11" t="s">
        <v>54</v>
      </c>
      <c r="C7" s="11" t="s">
        <v>90</v>
      </c>
      <c r="D7" s="11" t="s">
        <v>108</v>
      </c>
      <c r="E7" s="15" t="s">
        <v>132</v>
      </c>
      <c r="F7" s="16" t="s">
        <v>136</v>
      </c>
    </row>
    <row r="8" spans="2:6">
      <c r="B8" s="11" t="s">
        <v>55</v>
      </c>
      <c r="C8" s="11" t="s">
        <v>91</v>
      </c>
      <c r="D8" s="11" t="s">
        <v>109</v>
      </c>
      <c r="E8" s="15" t="s">
        <v>133</v>
      </c>
      <c r="F8" s="16" t="s">
        <v>137</v>
      </c>
    </row>
    <row r="9" spans="2:6">
      <c r="B9" s="11" t="s">
        <v>56</v>
      </c>
      <c r="C9" s="11" t="s">
        <v>92</v>
      </c>
      <c r="D9" s="11" t="s">
        <v>110</v>
      </c>
      <c r="F9" s="16" t="s">
        <v>138</v>
      </c>
    </row>
    <row r="10" spans="2:6">
      <c r="B10" s="11" t="s">
        <v>57</v>
      </c>
      <c r="C10" s="11" t="s">
        <v>93</v>
      </c>
      <c r="D10" s="11" t="s">
        <v>111</v>
      </c>
      <c r="F10" s="16" t="s">
        <v>139</v>
      </c>
    </row>
    <row r="11" spans="2:6">
      <c r="B11" s="11" t="s">
        <v>58</v>
      </c>
      <c r="C11" s="11" t="s">
        <v>94</v>
      </c>
      <c r="D11" s="11" t="s">
        <v>112</v>
      </c>
      <c r="F11" s="16" t="s">
        <v>140</v>
      </c>
    </row>
    <row r="12" spans="2:6">
      <c r="B12" s="11" t="s">
        <v>59</v>
      </c>
      <c r="C12" s="11" t="s">
        <v>95</v>
      </c>
      <c r="D12" s="11" t="s">
        <v>113</v>
      </c>
      <c r="F12" s="16" t="s">
        <v>141</v>
      </c>
    </row>
    <row r="13" spans="2:6">
      <c r="B13" s="11" t="s">
        <v>60</v>
      </c>
      <c r="C13" s="11" t="s">
        <v>96</v>
      </c>
      <c r="D13" s="11" t="s">
        <v>114</v>
      </c>
    </row>
    <row r="14" spans="2:6">
      <c r="B14" s="11" t="s">
        <v>61</v>
      </c>
      <c r="C14" s="11" t="s">
        <v>97</v>
      </c>
      <c r="D14" s="11" t="s">
        <v>115</v>
      </c>
    </row>
    <row r="15" spans="2:6">
      <c r="B15" s="11" t="s">
        <v>62</v>
      </c>
      <c r="C15" s="11" t="s">
        <v>98</v>
      </c>
      <c r="D15" s="11" t="s">
        <v>116</v>
      </c>
    </row>
    <row r="16" spans="2:6">
      <c r="B16" s="11" t="s">
        <v>63</v>
      </c>
      <c r="C16" s="11" t="s">
        <v>99</v>
      </c>
      <c r="D16" s="11" t="s">
        <v>117</v>
      </c>
    </row>
    <row r="17" spans="2:4">
      <c r="B17" s="11" t="s">
        <v>64</v>
      </c>
      <c r="C17" s="11" t="s">
        <v>100</v>
      </c>
      <c r="D17" s="11" t="s">
        <v>118</v>
      </c>
    </row>
    <row r="18" spans="2:4">
      <c r="B18" s="11" t="s">
        <v>65</v>
      </c>
      <c r="C18" s="11" t="s">
        <v>101</v>
      </c>
      <c r="D18" s="11" t="s">
        <v>119</v>
      </c>
    </row>
    <row r="19" spans="2:4">
      <c r="B19" s="11" t="s">
        <v>66</v>
      </c>
      <c r="C19" s="11" t="s">
        <v>102</v>
      </c>
      <c r="D19" s="11" t="s">
        <v>120</v>
      </c>
    </row>
    <row r="20" spans="2:4">
      <c r="B20" s="11" t="s">
        <v>67</v>
      </c>
      <c r="C20" s="11" t="s">
        <v>103</v>
      </c>
      <c r="D20" s="11" t="s">
        <v>121</v>
      </c>
    </row>
    <row r="21" spans="2:4">
      <c r="B21" s="11" t="s">
        <v>68</v>
      </c>
      <c r="C21" s="11" t="s">
        <v>104</v>
      </c>
      <c r="D21" s="11" t="s">
        <v>122</v>
      </c>
    </row>
    <row r="22" spans="2:4">
      <c r="B22" s="11" t="s">
        <v>69</v>
      </c>
      <c r="C22" s="11" t="s">
        <v>105</v>
      </c>
      <c r="D22" s="11" t="s">
        <v>123</v>
      </c>
    </row>
    <row r="23" spans="2:4">
      <c r="B23" s="11" t="s">
        <v>70</v>
      </c>
      <c r="C23" s="11" t="s">
        <v>106</v>
      </c>
      <c r="D23" s="11" t="s">
        <v>124</v>
      </c>
    </row>
    <row r="24" spans="2:4">
      <c r="B24" s="11" t="s">
        <v>71</v>
      </c>
      <c r="D24" s="11" t="s">
        <v>125</v>
      </c>
    </row>
    <row r="25" spans="2:4">
      <c r="B25" s="11" t="s">
        <v>72</v>
      </c>
      <c r="D25" s="11" t="s">
        <v>126</v>
      </c>
    </row>
    <row r="26" spans="2:4">
      <c r="B26" s="11" t="s">
        <v>73</v>
      </c>
      <c r="D26" s="11" t="s">
        <v>127</v>
      </c>
    </row>
    <row r="27" spans="2:4">
      <c r="B27" s="11" t="s">
        <v>74</v>
      </c>
      <c r="D27" s="11" t="s">
        <v>128</v>
      </c>
    </row>
    <row r="28" spans="2:4">
      <c r="B28" s="11" t="s">
        <v>75</v>
      </c>
      <c r="D28" s="11" t="s">
        <v>129</v>
      </c>
    </row>
    <row r="29" spans="2:4">
      <c r="B29" s="11" t="s">
        <v>76</v>
      </c>
      <c r="D29" s="11" t="s">
        <v>130</v>
      </c>
    </row>
    <row r="30" spans="2:4">
      <c r="B30" s="11" t="s">
        <v>77</v>
      </c>
    </row>
    <row r="31" spans="2:4">
      <c r="B31" s="11" t="s">
        <v>78</v>
      </c>
    </row>
    <row r="32" spans="2:4">
      <c r="B32" s="11" t="s">
        <v>79</v>
      </c>
    </row>
    <row r="33" spans="2:2">
      <c r="B33" s="11" t="s">
        <v>80</v>
      </c>
    </row>
    <row r="34" spans="2:2">
      <c r="B34" s="11" t="s">
        <v>81</v>
      </c>
    </row>
    <row r="35" spans="2:2">
      <c r="B35" s="11" t="s">
        <v>82</v>
      </c>
    </row>
    <row r="36" spans="2:2">
      <c r="B36" s="11" t="s">
        <v>83</v>
      </c>
    </row>
    <row r="37" spans="2:2">
      <c r="B37" s="11" t="s">
        <v>84</v>
      </c>
    </row>
    <row r="38" spans="2:2">
      <c r="B38" s="11" t="s">
        <v>85</v>
      </c>
    </row>
    <row r="39" spans="2:2">
      <c r="B39" s="11" t="s">
        <v>86</v>
      </c>
    </row>
    <row r="40" spans="2:2">
      <c r="B40" s="11" t="s">
        <v>87</v>
      </c>
    </row>
    <row r="41" spans="2:2">
      <c r="B41" s="11" t="s">
        <v>88</v>
      </c>
    </row>
    <row r="42" spans="2:2">
      <c r="B42" s="11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F28"/>
  <sheetViews>
    <sheetView workbookViewId="0">
      <selection activeCell="C4" sqref="C4:C14"/>
    </sheetView>
  </sheetViews>
  <sheetFormatPr baseColWidth="10" defaultRowHeight="12.5"/>
  <cols>
    <col min="3" max="3" width="23.1796875" customWidth="1"/>
    <col min="4" max="4" width="25.7265625" customWidth="1"/>
  </cols>
  <sheetData>
    <row r="3" spans="2:4" ht="15.5">
      <c r="B3" s="19" t="s">
        <v>168</v>
      </c>
      <c r="C3" s="19" t="s">
        <v>169</v>
      </c>
      <c r="D3" s="19" t="s">
        <v>170</v>
      </c>
    </row>
    <row r="4" spans="2:4" ht="15.5">
      <c r="B4" s="20">
        <v>1</v>
      </c>
      <c r="C4" s="23" t="s">
        <v>148</v>
      </c>
      <c r="D4" s="23" t="s">
        <v>149</v>
      </c>
    </row>
    <row r="5" spans="2:4" ht="15.5">
      <c r="B5" s="21">
        <v>2</v>
      </c>
      <c r="C5" s="24" t="s">
        <v>150</v>
      </c>
      <c r="D5" s="24" t="s">
        <v>151</v>
      </c>
    </row>
    <row r="6" spans="2:4" ht="15.5">
      <c r="B6" s="20">
        <v>3</v>
      </c>
      <c r="C6" s="23" t="s">
        <v>146</v>
      </c>
      <c r="D6" s="23" t="s">
        <v>152</v>
      </c>
    </row>
    <row r="7" spans="2:4" ht="15.5">
      <c r="B7" s="22">
        <v>4</v>
      </c>
      <c r="C7" s="24" t="s">
        <v>153</v>
      </c>
      <c r="D7" s="25" t="s">
        <v>154</v>
      </c>
    </row>
    <row r="8" spans="2:4" ht="15.5">
      <c r="B8" s="20">
        <v>5</v>
      </c>
      <c r="C8" s="23" t="s">
        <v>32</v>
      </c>
      <c r="D8" s="23" t="s">
        <v>155</v>
      </c>
    </row>
    <row r="9" spans="2:4" ht="15.5">
      <c r="B9" s="22">
        <v>6</v>
      </c>
      <c r="C9" s="24" t="s">
        <v>156</v>
      </c>
      <c r="D9" s="25" t="s">
        <v>157</v>
      </c>
    </row>
    <row r="10" spans="2:4" ht="15.5">
      <c r="B10" s="20">
        <v>7</v>
      </c>
      <c r="C10" s="23" t="s">
        <v>158</v>
      </c>
      <c r="D10" s="23" t="s">
        <v>159</v>
      </c>
    </row>
    <row r="11" spans="2:4" ht="15.5">
      <c r="B11" s="22">
        <v>8</v>
      </c>
      <c r="C11" s="24" t="s">
        <v>160</v>
      </c>
      <c r="D11" s="25" t="s">
        <v>161</v>
      </c>
    </row>
    <row r="12" spans="2:4" ht="15.5">
      <c r="B12" s="20">
        <v>9</v>
      </c>
      <c r="C12" s="23" t="s">
        <v>162</v>
      </c>
      <c r="D12" s="23" t="s">
        <v>163</v>
      </c>
    </row>
    <row r="13" spans="2:4" ht="15.5">
      <c r="B13" s="22">
        <v>10</v>
      </c>
      <c r="C13" s="25" t="s">
        <v>164</v>
      </c>
      <c r="D13" s="25" t="s">
        <v>165</v>
      </c>
    </row>
    <row r="14" spans="2:4" ht="15.5">
      <c r="B14" s="20">
        <v>11</v>
      </c>
      <c r="C14" s="23" t="s">
        <v>166</v>
      </c>
      <c r="D14" s="23" t="s">
        <v>167</v>
      </c>
    </row>
    <row r="28" spans="6:6" ht="15.5">
      <c r="F28" s="1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21"/>
  <sheetViews>
    <sheetView topLeftCell="A4" workbookViewId="0">
      <selection activeCell="F16" sqref="F16"/>
    </sheetView>
  </sheetViews>
  <sheetFormatPr baseColWidth="10" defaultRowHeight="12.5"/>
  <cols>
    <col min="1" max="1" width="6.26953125" customWidth="1"/>
    <col min="2" max="2" width="22.08984375" customWidth="1"/>
    <col min="4" max="4" width="19.08984375" customWidth="1"/>
    <col min="7" max="7" width="20.453125" customWidth="1"/>
    <col min="8" max="8" width="6" customWidth="1"/>
    <col min="10" max="10" width="16.08984375" customWidth="1"/>
    <col min="11" max="11" width="17.453125" customWidth="1"/>
  </cols>
  <sheetData>
    <row r="1" spans="1:13" ht="13">
      <c r="A1" t="s">
        <v>177</v>
      </c>
      <c r="B1" t="s">
        <v>184</v>
      </c>
      <c r="C1" t="s">
        <v>178</v>
      </c>
      <c r="D1" t="s">
        <v>181</v>
      </c>
      <c r="G1" s="31" t="s">
        <v>42</v>
      </c>
      <c r="H1" s="32" t="s">
        <v>182</v>
      </c>
      <c r="I1" s="31" t="s">
        <v>44</v>
      </c>
      <c r="J1" s="31" t="s">
        <v>45</v>
      </c>
      <c r="K1" s="33" t="s">
        <v>48</v>
      </c>
      <c r="M1" s="47" t="s">
        <v>185</v>
      </c>
    </row>
    <row r="2" spans="1:13" ht="20" customHeight="1">
      <c r="A2" s="116" t="s">
        <v>201</v>
      </c>
      <c r="B2" s="42" t="s">
        <v>24</v>
      </c>
      <c r="C2">
        <v>2</v>
      </c>
      <c r="D2" s="110">
        <f>IF(Tableau1[[#This Row],[code]]=1,90,IF(Tableau1[[#This Row],[code]]=2,70,IF(Tableau1[[#This Row],[code]]=3,110,90)))</f>
        <v>70</v>
      </c>
      <c r="G2" s="34" t="s">
        <v>43</v>
      </c>
      <c r="H2" s="35">
        <v>5</v>
      </c>
      <c r="I2" s="30">
        <v>0.32</v>
      </c>
      <c r="J2" s="30">
        <v>0.4</v>
      </c>
      <c r="K2" s="29">
        <v>0.23</v>
      </c>
      <c r="M2" t="s">
        <v>186</v>
      </c>
    </row>
    <row r="3" spans="1:13" ht="20" customHeight="1">
      <c r="A3" s="116" t="s">
        <v>201</v>
      </c>
      <c r="B3" s="42" t="s">
        <v>31</v>
      </c>
      <c r="C3">
        <v>2</v>
      </c>
      <c r="D3" s="110">
        <f>IF(Tableau1[[#This Row],[code]]=1,90,IF(Tableau1[[#This Row],[code]]=2,70,IF(Tableau1[[#This Row],[code]]=3,110,90)))</f>
        <v>70</v>
      </c>
      <c r="G3" s="36" t="s">
        <v>46</v>
      </c>
      <c r="H3" s="37">
        <v>7</v>
      </c>
      <c r="I3" s="38">
        <v>0.41</v>
      </c>
      <c r="J3" s="38">
        <v>0.51</v>
      </c>
      <c r="K3" s="39">
        <v>0.3</v>
      </c>
      <c r="M3" t="s">
        <v>187</v>
      </c>
    </row>
    <row r="4" spans="1:13" ht="20" customHeight="1">
      <c r="A4" s="116" t="s">
        <v>201</v>
      </c>
      <c r="B4" s="42" t="s">
        <v>35</v>
      </c>
      <c r="C4">
        <v>2</v>
      </c>
      <c r="D4" s="110">
        <f>IF(Tableau1[[#This Row],[code]]=1,90,IF(Tableau1[[#This Row],[code]]=2,70,IF(Tableau1[[#This Row],[code]]=3,110,90)))</f>
        <v>70</v>
      </c>
      <c r="G4" s="40" t="s">
        <v>47</v>
      </c>
      <c r="H4" s="41">
        <v>8</v>
      </c>
      <c r="I4" s="28">
        <v>0.45</v>
      </c>
      <c r="J4" s="28">
        <v>0.55000000000000004</v>
      </c>
      <c r="K4" s="27">
        <v>0.32</v>
      </c>
      <c r="M4" t="s">
        <v>188</v>
      </c>
    </row>
    <row r="5" spans="1:13" ht="20" customHeight="1">
      <c r="A5" s="116" t="s">
        <v>199</v>
      </c>
      <c r="B5" s="42" t="s">
        <v>19</v>
      </c>
      <c r="C5">
        <v>2</v>
      </c>
      <c r="D5" s="110">
        <f>IF(Tableau1[[#This Row],[code]]=1,90,IF(Tableau1[[#This Row],[code]]=2,70,IF(Tableau1[[#This Row],[code]]=3,110,90)))</f>
        <v>70</v>
      </c>
      <c r="M5" t="s">
        <v>189</v>
      </c>
    </row>
    <row r="6" spans="1:13" ht="20" customHeight="1">
      <c r="A6" s="116" t="s">
        <v>199</v>
      </c>
      <c r="B6" s="42" t="s">
        <v>27</v>
      </c>
      <c r="C6">
        <v>2</v>
      </c>
      <c r="D6" s="110">
        <f>IF(Tableau1[[#This Row],[code]]=1,90,IF(Tableau1[[#This Row],[code]]=2,70,IF(Tableau1[[#This Row],[code]]=3,110,90)))</f>
        <v>70</v>
      </c>
      <c r="M6" t="s">
        <v>190</v>
      </c>
    </row>
    <row r="7" spans="1:13" ht="20" customHeight="1">
      <c r="A7" s="117" t="s">
        <v>179</v>
      </c>
      <c r="B7" s="42" t="s">
        <v>15</v>
      </c>
      <c r="C7">
        <v>2</v>
      </c>
      <c r="D7" s="110">
        <f>IF(Tableau1[[#This Row],[code]]=1,90,IF(Tableau1[[#This Row],[code]]=2,70,IF(Tableau1[[#This Row],[code]]=3,110,90)))</f>
        <v>70</v>
      </c>
      <c r="M7" t="s">
        <v>191</v>
      </c>
    </row>
    <row r="8" spans="1:13" ht="20" customHeight="1">
      <c r="A8" s="116" t="s">
        <v>179</v>
      </c>
      <c r="B8" s="42" t="s">
        <v>21</v>
      </c>
      <c r="C8">
        <v>2</v>
      </c>
      <c r="D8" s="110">
        <f>IF(Tableau1[[#This Row],[code]]=1,90,IF(Tableau1[[#This Row],[code]]=2,70,IF(Tableau1[[#This Row],[code]]=3,110,90)))</f>
        <v>70</v>
      </c>
      <c r="M8" t="s">
        <v>192</v>
      </c>
    </row>
    <row r="9" spans="1:13" ht="20" customHeight="1">
      <c r="A9" s="116" t="s">
        <v>179</v>
      </c>
      <c r="B9" s="113" t="s">
        <v>32</v>
      </c>
      <c r="C9">
        <v>1</v>
      </c>
      <c r="D9" s="110">
        <f>IF(Tableau1[[#This Row],[code]]=1,90,IF(Tableau1[[#This Row],[code]]=2,70,IF(Tableau1[[#This Row],[code]]=3,110,90)))</f>
        <v>90</v>
      </c>
      <c r="M9" t="s">
        <v>193</v>
      </c>
    </row>
    <row r="10" spans="1:13" ht="20" customHeight="1">
      <c r="A10" s="116" t="s">
        <v>179</v>
      </c>
      <c r="B10" s="42" t="s">
        <v>36</v>
      </c>
      <c r="C10">
        <v>2</v>
      </c>
      <c r="D10" s="110">
        <f>IF(Tableau1[[#This Row],[code]]=1,90,IF(Tableau1[[#This Row],[code]]=2,70,IF(Tableau1[[#This Row],[code]]=3,110,90)))</f>
        <v>70</v>
      </c>
      <c r="M10" t="s">
        <v>194</v>
      </c>
    </row>
    <row r="11" spans="1:13" ht="20" customHeight="1">
      <c r="A11" s="116" t="s">
        <v>198</v>
      </c>
      <c r="B11" s="42" t="s">
        <v>176</v>
      </c>
      <c r="C11">
        <v>2</v>
      </c>
      <c r="D11" s="110">
        <f>IF(Tableau1[[#This Row],[code]]=1,90,IF(Tableau1[[#This Row],[code]]=2,70,IF(Tableau1[[#This Row],[code]]=3,110,90)))</f>
        <v>70</v>
      </c>
      <c r="M11" t="s">
        <v>195</v>
      </c>
    </row>
    <row r="12" spans="1:13" ht="20" customHeight="1">
      <c r="A12" s="116" t="s">
        <v>198</v>
      </c>
      <c r="B12" s="42" t="s">
        <v>17</v>
      </c>
      <c r="C12">
        <v>2</v>
      </c>
      <c r="D12" s="110">
        <f>IF(Tableau1[[#This Row],[code]]=1,90,IF(Tableau1[[#This Row],[code]]=2,70,IF(Tableau1[[#This Row],[code]]=3,110,90)))</f>
        <v>70</v>
      </c>
      <c r="M12" t="s">
        <v>196</v>
      </c>
    </row>
    <row r="13" spans="1:13" ht="20" customHeight="1">
      <c r="A13" s="116" t="s">
        <v>198</v>
      </c>
      <c r="B13" s="42" t="s">
        <v>38</v>
      </c>
      <c r="C13">
        <v>2</v>
      </c>
      <c r="D13" s="110">
        <f>IF(Tableau1[[#This Row],[code]]=1,90,IF(Tableau1[[#This Row],[code]]=2,70,IF(Tableau1[[#This Row],[code]]=3,110,90)))</f>
        <v>70</v>
      </c>
      <c r="M13" t="s">
        <v>197</v>
      </c>
    </row>
    <row r="14" spans="1:13" ht="20" customHeight="1">
      <c r="A14" s="116" t="s">
        <v>198</v>
      </c>
      <c r="B14" s="42" t="s">
        <v>29</v>
      </c>
      <c r="C14">
        <v>2</v>
      </c>
      <c r="D14" s="110">
        <f>IF(Tableau1[[#This Row],[code]]=1,90,IF(Tableau1[[#This Row],[code]]=2,70,IF(Tableau1[[#This Row],[code]]=3,110,90)))</f>
        <v>70</v>
      </c>
    </row>
    <row r="15" spans="1:13" ht="20" customHeight="1">
      <c r="A15" s="116" t="s">
        <v>198</v>
      </c>
      <c r="B15" s="42" t="s">
        <v>30</v>
      </c>
      <c r="C15">
        <v>2</v>
      </c>
      <c r="D15" s="110">
        <f>IF(Tableau1[[#This Row],[code]]=1,90,IF(Tableau1[[#This Row],[code]]=2,70,IF(Tableau1[[#This Row],[code]]=3,110,90)))</f>
        <v>70</v>
      </c>
    </row>
    <row r="16" spans="1:13" ht="20" customHeight="1">
      <c r="A16" s="116" t="s">
        <v>198</v>
      </c>
      <c r="B16" s="115" t="s">
        <v>150</v>
      </c>
      <c r="C16">
        <v>1</v>
      </c>
      <c r="D16" s="110">
        <f>IF(Tableau1[[#This Row],[code]]=1,90,IF(Tableau1[[#This Row],[code]]=2,70,IF(Tableau1[[#This Row],[code]]=3,110,90)))</f>
        <v>90</v>
      </c>
    </row>
    <row r="17" spans="1:4" ht="20" customHeight="1">
      <c r="A17" s="116" t="s">
        <v>198</v>
      </c>
      <c r="B17" s="42" t="s">
        <v>34</v>
      </c>
      <c r="C17">
        <v>2</v>
      </c>
      <c r="D17" s="110">
        <f>IF(Tableau1[[#This Row],[code]]=1,90,IF(Tableau1[[#This Row],[code]]=2,70,IF(Tableau1[[#This Row],[code]]=3,110,90)))</f>
        <v>70</v>
      </c>
    </row>
    <row r="18" spans="1:4" ht="20" customHeight="1">
      <c r="A18" s="116" t="s">
        <v>214</v>
      </c>
      <c r="B18" s="113" t="s">
        <v>153</v>
      </c>
      <c r="C18">
        <v>1</v>
      </c>
      <c r="D18" s="110">
        <f>IF(Tableau1[[#This Row],[code]]=1,90,IF(Tableau1[[#This Row],[code]]=2,70,IF(Tableau1[[#This Row],[code]]=3,110,90)))</f>
        <v>90</v>
      </c>
    </row>
    <row r="19" spans="1:4" ht="20" customHeight="1">
      <c r="A19" s="116" t="s">
        <v>206</v>
      </c>
      <c r="B19" s="115" t="s">
        <v>162</v>
      </c>
      <c r="C19">
        <v>1</v>
      </c>
      <c r="D19" s="114">
        <f>IF(Tableau1[[#This Row],[code]]=1,90,IF(Tableau1[[#This Row],[code]]=2,70,IF(Tableau1[[#This Row],[code]]=3,110,90)))</f>
        <v>90</v>
      </c>
    </row>
    <row r="20" spans="1:4" ht="20" customHeight="1">
      <c r="A20" s="116" t="s">
        <v>209</v>
      </c>
      <c r="B20" s="115" t="s">
        <v>160</v>
      </c>
      <c r="C20">
        <v>1</v>
      </c>
      <c r="D20" s="110">
        <f>IF(Tableau1[[#This Row],[code]]=1,90,IF(Tableau1[[#This Row],[code]]=2,70,IF(Tableau1[[#This Row],[code]]=3,110,90)))</f>
        <v>90</v>
      </c>
    </row>
    <row r="21" spans="1:4" ht="20" customHeight="1">
      <c r="A21" s="116" t="s">
        <v>212</v>
      </c>
      <c r="B21" s="113" t="s">
        <v>166</v>
      </c>
      <c r="C21">
        <v>1</v>
      </c>
      <c r="D21" s="110">
        <f>IF(Tableau1[[#This Row],[code]]=1,90,IF(Tableau1[[#This Row],[code]]=2,70,IF(Tableau1[[#This Row],[code]]=3,110,90)))</f>
        <v>90</v>
      </c>
    </row>
    <row r="22" spans="1:4" ht="20" customHeight="1">
      <c r="A22" s="116" t="s">
        <v>210</v>
      </c>
      <c r="B22" s="113" t="s">
        <v>156</v>
      </c>
      <c r="C22">
        <v>1</v>
      </c>
      <c r="D22" s="110">
        <f>IF(Tableau1[[#This Row],[code]]=1,90,IF(Tableau1[[#This Row],[code]]=2,70,IF(Tableau1[[#This Row],[code]]=3,110,90)))</f>
        <v>90</v>
      </c>
    </row>
    <row r="23" spans="1:4" ht="20" customHeight="1">
      <c r="A23" s="116" t="s">
        <v>207</v>
      </c>
      <c r="B23" s="115" t="s">
        <v>164</v>
      </c>
      <c r="C23">
        <v>1</v>
      </c>
      <c r="D23" s="110">
        <f>IF(Tableau1[[#This Row],[code]]=1,90,IF(Tableau1[[#This Row],[code]]=2,70,IF(Tableau1[[#This Row],[code]]=3,110,90)))</f>
        <v>90</v>
      </c>
    </row>
    <row r="24" spans="1:4" ht="20" customHeight="1">
      <c r="A24" s="116" t="s">
        <v>213</v>
      </c>
      <c r="B24" s="113" t="s">
        <v>158</v>
      </c>
      <c r="C24">
        <v>1</v>
      </c>
      <c r="D24" s="110">
        <f>IF(Tableau1[[#This Row],[code]]=1,90,IF(Tableau1[[#This Row],[code]]=2,70,IF(Tableau1[[#This Row],[code]]=3,110,90)))</f>
        <v>90</v>
      </c>
    </row>
    <row r="25" spans="1:4" ht="20" customHeight="1">
      <c r="A25" s="116" t="s">
        <v>208</v>
      </c>
      <c r="B25" s="113" t="s">
        <v>146</v>
      </c>
      <c r="C25">
        <v>1</v>
      </c>
      <c r="D25" s="110">
        <f>IF(Tableau1[[#This Row],[code]]=1,90,IF(Tableau1[[#This Row],[code]]=2,70,IF(Tableau1[[#This Row],[code]]=3,110,90)))</f>
        <v>90</v>
      </c>
    </row>
    <row r="26" spans="1:4" ht="20" customHeight="1">
      <c r="A26" s="116" t="s">
        <v>211</v>
      </c>
      <c r="B26" s="113" t="s">
        <v>148</v>
      </c>
      <c r="C26" s="112">
        <v>3</v>
      </c>
      <c r="D26" s="110">
        <f>IF(Tableau1[[#This Row],[code]]=1,90,IF(Tableau1[[#This Row],[code]]=2,70,IF(Tableau1[[#This Row],[code]]=3,110,90)))</f>
        <v>110</v>
      </c>
    </row>
    <row r="27" spans="1:4" ht="20" customHeight="1">
      <c r="A27" s="116" t="s">
        <v>215</v>
      </c>
      <c r="B27" s="43" t="s">
        <v>132</v>
      </c>
      <c r="C27">
        <v>4</v>
      </c>
      <c r="D27" s="110">
        <f>IF(Tableau1[[#This Row],[code]]=1,90,IF(Tableau1[[#This Row],[code]]=2,70,IF(Tableau1[[#This Row],[code]]=3,110,90)))</f>
        <v>90</v>
      </c>
    </row>
    <row r="28" spans="1:4" ht="20" customHeight="1">
      <c r="A28" s="116" t="s">
        <v>215</v>
      </c>
      <c r="B28" s="43" t="s">
        <v>133</v>
      </c>
      <c r="C28">
        <v>4</v>
      </c>
      <c r="D28" s="110">
        <f>IF(Tableau1[[#This Row],[code]]=1,90,IF(Tableau1[[#This Row],[code]]=2,70,IF(Tableau1[[#This Row],[code]]=3,110,90)))</f>
        <v>90</v>
      </c>
    </row>
    <row r="29" spans="1:4" ht="20" customHeight="1">
      <c r="A29" s="116" t="s">
        <v>200</v>
      </c>
      <c r="B29" s="42" t="s">
        <v>20</v>
      </c>
      <c r="C29">
        <v>2</v>
      </c>
      <c r="D29" s="110">
        <f>IF(Tableau1[[#This Row],[code]]=1,90,IF(Tableau1[[#This Row],[code]]=2,70,IF(Tableau1[[#This Row],[code]]=3,110,90)))</f>
        <v>70</v>
      </c>
    </row>
    <row r="30" spans="1:4" ht="20" customHeight="1">
      <c r="A30" s="116" t="s">
        <v>200</v>
      </c>
      <c r="B30" s="42" t="s">
        <v>23</v>
      </c>
      <c r="C30">
        <v>2</v>
      </c>
      <c r="D30" s="110">
        <f>IF(Tableau1[[#This Row],[code]]=1,90,IF(Tableau1[[#This Row],[code]]=2,70,IF(Tableau1[[#This Row],[code]]=3,110,90)))</f>
        <v>70</v>
      </c>
    </row>
    <row r="31" spans="1:4" ht="20" customHeight="1">
      <c r="A31" s="116" t="s">
        <v>200</v>
      </c>
      <c r="B31" s="42" t="s">
        <v>25</v>
      </c>
      <c r="C31">
        <v>2</v>
      </c>
      <c r="D31" s="110">
        <f>IF(Tableau1[[#This Row],[code]]=1,90,IF(Tableau1[[#This Row],[code]]=2,70,IF(Tableau1[[#This Row],[code]]=3,110,90)))</f>
        <v>70</v>
      </c>
    </row>
    <row r="32" spans="1:4" ht="20" customHeight="1">
      <c r="A32" s="116" t="s">
        <v>200</v>
      </c>
      <c r="B32" s="42" t="s">
        <v>26</v>
      </c>
      <c r="C32">
        <v>2</v>
      </c>
      <c r="D32" s="110">
        <f>IF(Tableau1[[#This Row],[code]]=1,90,IF(Tableau1[[#This Row],[code]]=2,70,IF(Tableau1[[#This Row],[code]]=3,110,90)))</f>
        <v>70</v>
      </c>
    </row>
    <row r="33" spans="1:4" ht="20" customHeight="1">
      <c r="A33" s="116" t="s">
        <v>200</v>
      </c>
      <c r="B33" s="42" t="s">
        <v>28</v>
      </c>
      <c r="C33">
        <v>2</v>
      </c>
      <c r="D33" s="110">
        <f>IF(Tableau1[[#This Row],[code]]=1,90,IF(Tableau1[[#This Row],[code]]=2,70,IF(Tableau1[[#This Row],[code]]=3,110,90)))</f>
        <v>70</v>
      </c>
    </row>
    <row r="34" spans="1:4" ht="20" customHeight="1">
      <c r="A34" s="116" t="s">
        <v>200</v>
      </c>
      <c r="B34" s="42" t="s">
        <v>37</v>
      </c>
      <c r="C34">
        <v>2</v>
      </c>
      <c r="D34" s="110">
        <f>IF(Tableau1[[#This Row],[code]]=1,90,IF(Tableau1[[#This Row],[code]]=2,70,IF(Tableau1[[#This Row],[code]]=3,110,90)))</f>
        <v>70</v>
      </c>
    </row>
    <row r="35" spans="1:4" ht="20" customHeight="1">
      <c r="A35" s="117" t="s">
        <v>180</v>
      </c>
      <c r="B35" s="42" t="s">
        <v>16</v>
      </c>
      <c r="C35">
        <v>2</v>
      </c>
      <c r="D35" s="110">
        <f>IF(Tableau1[[#This Row],[code]]=1,90,IF(Tableau1[[#This Row],[code]]=2,70,IF(Tableau1[[#This Row],[code]]=3,110,90)))</f>
        <v>70</v>
      </c>
    </row>
    <row r="36" spans="1:4" ht="20" customHeight="1">
      <c r="A36" s="116" t="s">
        <v>180</v>
      </c>
      <c r="B36" s="42" t="s">
        <v>18</v>
      </c>
      <c r="C36">
        <v>2</v>
      </c>
      <c r="D36" s="110">
        <f>IF(Tableau1[[#This Row],[code]]=1,90,IF(Tableau1[[#This Row],[code]]=2,70,IF(Tableau1[[#This Row],[code]]=3,110,90)))</f>
        <v>70</v>
      </c>
    </row>
    <row r="37" spans="1:4" ht="20" customHeight="1">
      <c r="A37" s="116" t="s">
        <v>180</v>
      </c>
      <c r="B37" s="42" t="s">
        <v>22</v>
      </c>
      <c r="C37">
        <v>2</v>
      </c>
      <c r="D37" s="110">
        <f>IF(Tableau1[[#This Row],[code]]=1,90,IF(Tableau1[[#This Row],[code]]=2,70,IF(Tableau1[[#This Row],[code]]=3,110,90)))</f>
        <v>70</v>
      </c>
    </row>
    <row r="38" spans="1:4" ht="20" customHeight="1">
      <c r="A38" s="116" t="s">
        <v>180</v>
      </c>
      <c r="B38" s="42" t="s">
        <v>33</v>
      </c>
      <c r="C38">
        <v>2</v>
      </c>
      <c r="D38" s="110">
        <f>IF(Tableau1[[#This Row],[code]]=1,90,IF(Tableau1[[#This Row],[code]]=2,70,IF(Tableau1[[#This Row],[code]]=3,110,90)))</f>
        <v>70</v>
      </c>
    </row>
    <row r="39" spans="1:4" ht="20" customHeight="1">
      <c r="A39" s="116" t="s">
        <v>204</v>
      </c>
      <c r="B39" s="44" t="s">
        <v>136</v>
      </c>
      <c r="C39">
        <v>4</v>
      </c>
      <c r="D39" s="110">
        <f>IF(Tableau1[[#This Row],[code]]=1,90,IF(Tableau1[[#This Row],[code]]=2,70,IF(Tableau1[[#This Row],[code]]=3,110,90)))</f>
        <v>90</v>
      </c>
    </row>
    <row r="40" spans="1:4" ht="20" customHeight="1">
      <c r="A40" s="116" t="s">
        <v>204</v>
      </c>
      <c r="B40" s="44" t="s">
        <v>137</v>
      </c>
      <c r="C40">
        <v>4</v>
      </c>
      <c r="D40" s="110">
        <f>IF(Tableau1[[#This Row],[code]]=1,90,IF(Tableau1[[#This Row],[code]]=2,70,IF(Tableau1[[#This Row],[code]]=3,110,90)))</f>
        <v>90</v>
      </c>
    </row>
    <row r="41" spans="1:4" ht="20" customHeight="1">
      <c r="A41" s="116" t="s">
        <v>204</v>
      </c>
      <c r="B41" s="44" t="s">
        <v>138</v>
      </c>
      <c r="C41">
        <v>4</v>
      </c>
      <c r="D41" s="110">
        <f>IF(Tableau1[[#This Row],[code]]=1,90,IF(Tableau1[[#This Row],[code]]=2,70,IF(Tableau1[[#This Row],[code]]=3,110,90)))</f>
        <v>90</v>
      </c>
    </row>
    <row r="42" spans="1:4" ht="20" customHeight="1">
      <c r="A42" s="116" t="s">
        <v>204</v>
      </c>
      <c r="B42" s="44" t="s">
        <v>139</v>
      </c>
      <c r="C42">
        <v>4</v>
      </c>
      <c r="D42" s="110">
        <f>IF(Tableau1[[#This Row],[code]]=1,90,IF(Tableau1[[#This Row],[code]]=2,70,IF(Tableau1[[#This Row],[code]]=3,110,90)))</f>
        <v>90</v>
      </c>
    </row>
    <row r="43" spans="1:4" ht="20" customHeight="1">
      <c r="A43" s="116" t="s">
        <v>204</v>
      </c>
      <c r="B43" s="44" t="s">
        <v>140</v>
      </c>
      <c r="C43">
        <v>4</v>
      </c>
      <c r="D43" s="110">
        <f>IF(Tableau1[[#This Row],[code]]=1,90,IF(Tableau1[[#This Row],[code]]=2,70,IF(Tableau1[[#This Row],[code]]=3,110,90)))</f>
        <v>90</v>
      </c>
    </row>
    <row r="44" spans="1:4" ht="20" customHeight="1">
      <c r="A44" s="116" t="s">
        <v>204</v>
      </c>
      <c r="B44" s="44" t="s">
        <v>141</v>
      </c>
      <c r="C44">
        <v>4</v>
      </c>
      <c r="D44" s="110">
        <f>IF(Tableau1[[#This Row],[code]]=1,90,IF(Tableau1[[#This Row],[code]]=2,70,IF(Tableau1[[#This Row],[code]]=3,110,90)))</f>
        <v>90</v>
      </c>
    </row>
    <row r="45" spans="1:4" ht="20" customHeight="1">
      <c r="A45" s="116" t="s">
        <v>203</v>
      </c>
      <c r="B45" s="43" t="s">
        <v>54</v>
      </c>
      <c r="C45">
        <v>4</v>
      </c>
      <c r="D45" s="110">
        <f>IF(Tableau1[[#This Row],[code]]=1,90,IF(Tableau1[[#This Row],[code]]=2,70,IF(Tableau1[[#This Row],[code]]=3,110,90)))</f>
        <v>90</v>
      </c>
    </row>
    <row r="46" spans="1:4" ht="20" customHeight="1">
      <c r="A46" s="116" t="s">
        <v>203</v>
      </c>
      <c r="B46" s="43" t="s">
        <v>55</v>
      </c>
      <c r="C46">
        <v>4</v>
      </c>
      <c r="D46" s="110">
        <f>IF(Tableau1[[#This Row],[code]]=1,90,IF(Tableau1[[#This Row],[code]]=2,70,IF(Tableau1[[#This Row],[code]]=3,110,90)))</f>
        <v>90</v>
      </c>
    </row>
    <row r="47" spans="1:4" ht="20" customHeight="1">
      <c r="A47" s="116" t="s">
        <v>203</v>
      </c>
      <c r="B47" s="43" t="s">
        <v>56</v>
      </c>
      <c r="C47">
        <v>4</v>
      </c>
      <c r="D47" s="110">
        <f>IF(Tableau1[[#This Row],[code]]=1,90,IF(Tableau1[[#This Row],[code]]=2,70,IF(Tableau1[[#This Row],[code]]=3,110,90)))</f>
        <v>90</v>
      </c>
    </row>
    <row r="48" spans="1:4" ht="20" customHeight="1">
      <c r="A48" s="116" t="s">
        <v>203</v>
      </c>
      <c r="B48" s="43" t="s">
        <v>57</v>
      </c>
      <c r="C48">
        <v>4</v>
      </c>
      <c r="D48" s="110">
        <f>IF(Tableau1[[#This Row],[code]]=1,90,IF(Tableau1[[#This Row],[code]]=2,70,IF(Tableau1[[#This Row],[code]]=3,110,90)))</f>
        <v>90</v>
      </c>
    </row>
    <row r="49" spans="1:4" ht="20" customHeight="1">
      <c r="A49" s="116" t="s">
        <v>203</v>
      </c>
      <c r="B49" s="43" t="s">
        <v>58</v>
      </c>
      <c r="C49">
        <v>4</v>
      </c>
      <c r="D49" s="110">
        <f>IF(Tableau1[[#This Row],[code]]=1,90,IF(Tableau1[[#This Row],[code]]=2,70,IF(Tableau1[[#This Row],[code]]=3,110,90)))</f>
        <v>90</v>
      </c>
    </row>
    <row r="50" spans="1:4" ht="20" customHeight="1">
      <c r="A50" s="116" t="s">
        <v>203</v>
      </c>
      <c r="B50" s="43" t="s">
        <v>59</v>
      </c>
      <c r="C50">
        <v>4</v>
      </c>
      <c r="D50" s="110">
        <f>IF(Tableau1[[#This Row],[code]]=1,90,IF(Tableau1[[#This Row],[code]]=2,70,IF(Tableau1[[#This Row],[code]]=3,110,90)))</f>
        <v>90</v>
      </c>
    </row>
    <row r="51" spans="1:4" ht="20" customHeight="1">
      <c r="A51" s="116" t="s">
        <v>203</v>
      </c>
      <c r="B51" s="43" t="s">
        <v>62</v>
      </c>
      <c r="C51">
        <v>4</v>
      </c>
      <c r="D51" s="110">
        <f>IF(Tableau1[[#This Row],[code]]=1,90,IF(Tableau1[[#This Row],[code]]=2,70,IF(Tableau1[[#This Row],[code]]=3,110,90)))</f>
        <v>90</v>
      </c>
    </row>
    <row r="52" spans="1:4" ht="20" customHeight="1">
      <c r="A52" s="116" t="s">
        <v>203</v>
      </c>
      <c r="B52" s="43" t="s">
        <v>60</v>
      </c>
      <c r="C52">
        <v>4</v>
      </c>
      <c r="D52" s="110">
        <f>IF(Tableau1[[#This Row],[code]]=1,90,IF(Tableau1[[#This Row],[code]]=2,70,IF(Tableau1[[#This Row],[code]]=3,110,90)))</f>
        <v>90</v>
      </c>
    </row>
    <row r="53" spans="1:4" ht="20" customHeight="1">
      <c r="A53" s="116" t="s">
        <v>203</v>
      </c>
      <c r="B53" s="43" t="s">
        <v>61</v>
      </c>
      <c r="C53">
        <v>4</v>
      </c>
      <c r="D53" s="110">
        <f>IF(Tableau1[[#This Row],[code]]=1,90,IF(Tableau1[[#This Row],[code]]=2,70,IF(Tableau1[[#This Row],[code]]=3,110,90)))</f>
        <v>90</v>
      </c>
    </row>
    <row r="54" spans="1:4" ht="20" customHeight="1">
      <c r="A54" s="116" t="s">
        <v>203</v>
      </c>
      <c r="B54" s="43" t="s">
        <v>63</v>
      </c>
      <c r="C54">
        <v>4</v>
      </c>
      <c r="D54" s="110">
        <f>IF(Tableau1[[#This Row],[code]]=1,90,IF(Tableau1[[#This Row],[code]]=2,70,IF(Tableau1[[#This Row],[code]]=3,110,90)))</f>
        <v>90</v>
      </c>
    </row>
    <row r="55" spans="1:4" ht="20" customHeight="1">
      <c r="A55" s="116" t="s">
        <v>203</v>
      </c>
      <c r="B55" s="43" t="s">
        <v>65</v>
      </c>
      <c r="C55">
        <v>4</v>
      </c>
      <c r="D55" s="110">
        <f>IF(Tableau1[[#This Row],[code]]=1,90,IF(Tableau1[[#This Row],[code]]=2,70,IF(Tableau1[[#This Row],[code]]=3,110,90)))</f>
        <v>90</v>
      </c>
    </row>
    <row r="56" spans="1:4" ht="20" customHeight="1">
      <c r="A56" s="116" t="s">
        <v>203</v>
      </c>
      <c r="B56" s="43" t="s">
        <v>64</v>
      </c>
      <c r="C56">
        <v>4</v>
      </c>
      <c r="D56" s="110">
        <f>IF(Tableau1[[#This Row],[code]]=1,90,IF(Tableau1[[#This Row],[code]]=2,70,IF(Tableau1[[#This Row],[code]]=3,110,90)))</f>
        <v>90</v>
      </c>
    </row>
    <row r="57" spans="1:4" ht="20" customHeight="1">
      <c r="A57" s="116" t="s">
        <v>203</v>
      </c>
      <c r="B57" s="43" t="s">
        <v>66</v>
      </c>
      <c r="C57">
        <v>4</v>
      </c>
      <c r="D57" s="110">
        <f>IF(Tableau1[[#This Row],[code]]=1,90,IF(Tableau1[[#This Row],[code]]=2,70,IF(Tableau1[[#This Row],[code]]=3,110,90)))</f>
        <v>90</v>
      </c>
    </row>
    <row r="58" spans="1:4" ht="20" customHeight="1">
      <c r="A58" s="116" t="s">
        <v>203</v>
      </c>
      <c r="B58" s="43" t="s">
        <v>67</v>
      </c>
      <c r="C58" s="109">
        <v>4</v>
      </c>
      <c r="D58" s="110">
        <f>IF(Tableau1[[#This Row],[code]]=1,90,IF(Tableau1[[#This Row],[code]]=2,70,IF(Tableau1[[#This Row],[code]]=3,110,90)))</f>
        <v>90</v>
      </c>
    </row>
    <row r="59" spans="1:4" ht="20" customHeight="1">
      <c r="A59" s="116" t="s">
        <v>203</v>
      </c>
      <c r="B59" s="43" t="s">
        <v>68</v>
      </c>
      <c r="C59" s="109">
        <v>4</v>
      </c>
      <c r="D59" s="110">
        <f>IF(Tableau1[[#This Row],[code]]=1,90,IF(Tableau1[[#This Row],[code]]=2,70,IF(Tableau1[[#This Row],[code]]=3,110,90)))</f>
        <v>90</v>
      </c>
    </row>
    <row r="60" spans="1:4" ht="20" customHeight="1">
      <c r="A60" s="116" t="s">
        <v>203</v>
      </c>
      <c r="B60" s="43" t="s">
        <v>69</v>
      </c>
      <c r="C60">
        <v>4</v>
      </c>
      <c r="D60" s="110">
        <f>IF(Tableau1[[#This Row],[code]]=1,90,IF(Tableau1[[#This Row],[code]]=2,70,IF(Tableau1[[#This Row],[code]]=3,110,90)))</f>
        <v>90</v>
      </c>
    </row>
    <row r="61" spans="1:4" ht="20" customHeight="1">
      <c r="A61" s="116" t="s">
        <v>203</v>
      </c>
      <c r="B61" s="43" t="s">
        <v>70</v>
      </c>
      <c r="C61">
        <v>4</v>
      </c>
      <c r="D61" s="110">
        <f>IF(Tableau1[[#This Row],[code]]=1,90,IF(Tableau1[[#This Row],[code]]=2,70,IF(Tableau1[[#This Row],[code]]=3,110,90)))</f>
        <v>90</v>
      </c>
    </row>
    <row r="62" spans="1:4" ht="20" customHeight="1">
      <c r="A62" s="116" t="s">
        <v>203</v>
      </c>
      <c r="B62" s="43" t="s">
        <v>71</v>
      </c>
      <c r="C62">
        <v>4</v>
      </c>
      <c r="D62" s="110">
        <f>IF(Tableau1[[#This Row],[code]]=1,90,IF(Tableau1[[#This Row],[code]]=2,70,IF(Tableau1[[#This Row],[code]]=3,110,90)))</f>
        <v>90</v>
      </c>
    </row>
    <row r="63" spans="1:4" ht="20" customHeight="1">
      <c r="A63" s="116" t="s">
        <v>203</v>
      </c>
      <c r="B63" s="43" t="s">
        <v>72</v>
      </c>
      <c r="C63">
        <v>4</v>
      </c>
      <c r="D63" s="110">
        <f>IF(Tableau1[[#This Row],[code]]=1,90,IF(Tableau1[[#This Row],[code]]=2,70,IF(Tableau1[[#This Row],[code]]=3,110,90)))</f>
        <v>90</v>
      </c>
    </row>
    <row r="64" spans="1:4" ht="20" customHeight="1">
      <c r="A64" s="116" t="s">
        <v>203</v>
      </c>
      <c r="B64" s="43" t="s">
        <v>73</v>
      </c>
      <c r="C64">
        <v>4</v>
      </c>
      <c r="D64" s="110">
        <f>IF(Tableau1[[#This Row],[code]]=1,90,IF(Tableau1[[#This Row],[code]]=2,70,IF(Tableau1[[#This Row],[code]]=3,110,90)))</f>
        <v>90</v>
      </c>
    </row>
    <row r="65" spans="1:4" ht="20" customHeight="1">
      <c r="A65" s="116" t="s">
        <v>203</v>
      </c>
      <c r="B65" s="43" t="s">
        <v>74</v>
      </c>
      <c r="C65">
        <v>4</v>
      </c>
      <c r="D65" s="110">
        <f>IF(Tableau1[[#This Row],[code]]=1,90,IF(Tableau1[[#This Row],[code]]=2,70,IF(Tableau1[[#This Row],[code]]=3,110,90)))</f>
        <v>90</v>
      </c>
    </row>
    <row r="66" spans="1:4" ht="20" customHeight="1">
      <c r="A66" s="116" t="s">
        <v>203</v>
      </c>
      <c r="B66" s="43" t="s">
        <v>75</v>
      </c>
      <c r="C66">
        <v>4</v>
      </c>
      <c r="D66" s="110">
        <f>IF(Tableau1[[#This Row],[code]]=1,90,IF(Tableau1[[#This Row],[code]]=2,70,IF(Tableau1[[#This Row],[code]]=3,110,90)))</f>
        <v>90</v>
      </c>
    </row>
    <row r="67" spans="1:4" ht="20" customHeight="1">
      <c r="A67" s="116" t="s">
        <v>203</v>
      </c>
      <c r="B67" s="43" t="s">
        <v>76</v>
      </c>
      <c r="C67">
        <v>4</v>
      </c>
      <c r="D67" s="110">
        <f>IF(Tableau1[[#This Row],[code]]=1,90,IF(Tableau1[[#This Row],[code]]=2,70,IF(Tableau1[[#This Row],[code]]=3,110,90)))</f>
        <v>90</v>
      </c>
    </row>
    <row r="68" spans="1:4" ht="20" customHeight="1">
      <c r="A68" s="116" t="s">
        <v>203</v>
      </c>
      <c r="B68" s="43" t="s">
        <v>77</v>
      </c>
      <c r="C68">
        <v>4</v>
      </c>
      <c r="D68" s="110">
        <f>IF(Tableau1[[#This Row],[code]]=1,90,IF(Tableau1[[#This Row],[code]]=2,70,IF(Tableau1[[#This Row],[code]]=3,110,90)))</f>
        <v>90</v>
      </c>
    </row>
    <row r="69" spans="1:4" ht="20" customHeight="1">
      <c r="A69" s="116" t="s">
        <v>203</v>
      </c>
      <c r="B69" s="43" t="s">
        <v>78</v>
      </c>
      <c r="C69">
        <v>4</v>
      </c>
      <c r="D69" s="110">
        <f>IF(Tableau1[[#This Row],[code]]=1,90,IF(Tableau1[[#This Row],[code]]=2,70,IF(Tableau1[[#This Row],[code]]=3,110,90)))</f>
        <v>90</v>
      </c>
    </row>
    <row r="70" spans="1:4" ht="20" customHeight="1">
      <c r="A70" s="116" t="s">
        <v>203</v>
      </c>
      <c r="B70" s="43" t="s">
        <v>79</v>
      </c>
      <c r="C70">
        <v>4</v>
      </c>
      <c r="D70" s="110">
        <f>IF(Tableau1[[#This Row],[code]]=1,90,IF(Tableau1[[#This Row],[code]]=2,70,IF(Tableau1[[#This Row],[code]]=3,110,90)))</f>
        <v>90</v>
      </c>
    </row>
    <row r="71" spans="1:4" ht="20" customHeight="1">
      <c r="A71" s="116" t="s">
        <v>203</v>
      </c>
      <c r="B71" s="43" t="s">
        <v>80</v>
      </c>
      <c r="C71">
        <v>4</v>
      </c>
      <c r="D71" s="110">
        <f>IF(Tableau1[[#This Row],[code]]=1,90,IF(Tableau1[[#This Row],[code]]=2,70,IF(Tableau1[[#This Row],[code]]=3,110,90)))</f>
        <v>90</v>
      </c>
    </row>
    <row r="72" spans="1:4" ht="20" customHeight="1">
      <c r="A72" s="116" t="s">
        <v>203</v>
      </c>
      <c r="B72" s="43" t="s">
        <v>81</v>
      </c>
      <c r="C72">
        <v>4</v>
      </c>
      <c r="D72" s="110">
        <f>IF(Tableau1[[#This Row],[code]]=1,90,IF(Tableau1[[#This Row],[code]]=2,70,IF(Tableau1[[#This Row],[code]]=3,110,90)))</f>
        <v>90</v>
      </c>
    </row>
    <row r="73" spans="1:4" ht="20" customHeight="1">
      <c r="A73" s="116" t="s">
        <v>203</v>
      </c>
      <c r="B73" s="43" t="s">
        <v>82</v>
      </c>
      <c r="C73">
        <v>4</v>
      </c>
      <c r="D73" s="110">
        <f>IF(Tableau1[[#This Row],[code]]=1,90,IF(Tableau1[[#This Row],[code]]=2,70,IF(Tableau1[[#This Row],[code]]=3,110,90)))</f>
        <v>90</v>
      </c>
    </row>
    <row r="74" spans="1:4" ht="20" customHeight="1">
      <c r="A74" s="116" t="s">
        <v>203</v>
      </c>
      <c r="B74" s="43" t="s">
        <v>83</v>
      </c>
      <c r="C74">
        <v>4</v>
      </c>
      <c r="D74" s="110">
        <f>IF(Tableau1[[#This Row],[code]]=1,90,IF(Tableau1[[#This Row],[code]]=2,70,IF(Tableau1[[#This Row],[code]]=3,110,90)))</f>
        <v>90</v>
      </c>
    </row>
    <row r="75" spans="1:4" ht="20" customHeight="1">
      <c r="A75" s="116" t="s">
        <v>203</v>
      </c>
      <c r="B75" s="43" t="s">
        <v>84</v>
      </c>
      <c r="C75">
        <v>4</v>
      </c>
      <c r="D75" s="110">
        <f>IF(Tableau1[[#This Row],[code]]=1,90,IF(Tableau1[[#This Row],[code]]=2,70,IF(Tableau1[[#This Row],[code]]=3,110,90)))</f>
        <v>90</v>
      </c>
    </row>
    <row r="76" spans="1:4" ht="20" customHeight="1">
      <c r="A76" s="116" t="s">
        <v>203</v>
      </c>
      <c r="B76" s="43" t="s">
        <v>85</v>
      </c>
      <c r="C76">
        <v>4</v>
      </c>
      <c r="D76" s="110">
        <f>IF(Tableau1[[#This Row],[code]]=1,90,IF(Tableau1[[#This Row],[code]]=2,70,IF(Tableau1[[#This Row],[code]]=3,110,90)))</f>
        <v>90</v>
      </c>
    </row>
    <row r="77" spans="1:4" ht="20" customHeight="1">
      <c r="A77" s="116" t="s">
        <v>203</v>
      </c>
      <c r="B77" s="43" t="s">
        <v>86</v>
      </c>
      <c r="C77">
        <v>4</v>
      </c>
      <c r="D77" s="110">
        <f>IF(Tableau1[[#This Row],[code]]=1,90,IF(Tableau1[[#This Row],[code]]=2,70,IF(Tableau1[[#This Row],[code]]=3,110,90)))</f>
        <v>90</v>
      </c>
    </row>
    <row r="78" spans="1:4" ht="20" customHeight="1">
      <c r="A78" s="116" t="s">
        <v>203</v>
      </c>
      <c r="B78" s="45" t="s">
        <v>87</v>
      </c>
      <c r="C78">
        <v>4</v>
      </c>
      <c r="D78" s="110">
        <f>IF(Tableau1[[#This Row],[code]]=1,90,IF(Tableau1[[#This Row],[code]]=2,70,IF(Tableau1[[#This Row],[code]]=3,110,90)))</f>
        <v>90</v>
      </c>
    </row>
    <row r="79" spans="1:4" ht="20" customHeight="1">
      <c r="A79" s="116" t="s">
        <v>203</v>
      </c>
      <c r="B79" s="45" t="s">
        <v>88</v>
      </c>
      <c r="C79">
        <v>4</v>
      </c>
      <c r="D79" s="110">
        <f>IF(Tableau1[[#This Row],[code]]=1,90,IF(Tableau1[[#This Row],[code]]=2,70,IF(Tableau1[[#This Row],[code]]=3,110,90)))</f>
        <v>90</v>
      </c>
    </row>
    <row r="80" spans="1:4" ht="20" customHeight="1">
      <c r="A80" s="116" t="s">
        <v>203</v>
      </c>
      <c r="B80" s="43" t="s">
        <v>89</v>
      </c>
      <c r="C80">
        <v>4</v>
      </c>
      <c r="D80" s="110">
        <f>IF(Tableau1[[#This Row],[code]]=1,90,IF(Tableau1[[#This Row],[code]]=2,70,IF(Tableau1[[#This Row],[code]]=3,110,90)))</f>
        <v>90</v>
      </c>
    </row>
    <row r="81" spans="1:4" ht="20" customHeight="1">
      <c r="A81" s="116" t="s">
        <v>205</v>
      </c>
      <c r="B81" s="43" t="s">
        <v>90</v>
      </c>
      <c r="C81">
        <v>4</v>
      </c>
      <c r="D81" s="110">
        <f>IF(Tableau1[[#This Row],[code]]=1,90,IF(Tableau1[[#This Row],[code]]=2,70,IF(Tableau1[[#This Row],[code]]=3,110,90)))</f>
        <v>90</v>
      </c>
    </row>
    <row r="82" spans="1:4" ht="20" customHeight="1">
      <c r="A82" s="116" t="s">
        <v>205</v>
      </c>
      <c r="B82" s="43" t="s">
        <v>91</v>
      </c>
      <c r="C82">
        <v>4</v>
      </c>
      <c r="D82" s="110">
        <f>IF(Tableau1[[#This Row],[code]]=1,90,IF(Tableau1[[#This Row],[code]]=2,70,IF(Tableau1[[#This Row],[code]]=3,110,90)))</f>
        <v>90</v>
      </c>
    </row>
    <row r="83" spans="1:4" ht="20" customHeight="1">
      <c r="A83" s="116" t="s">
        <v>205</v>
      </c>
      <c r="B83" s="43" t="s">
        <v>92</v>
      </c>
      <c r="C83">
        <v>4</v>
      </c>
      <c r="D83" s="110">
        <f>IF(Tableau1[[#This Row],[code]]=1,90,IF(Tableau1[[#This Row],[code]]=2,70,IF(Tableau1[[#This Row],[code]]=3,110,90)))</f>
        <v>90</v>
      </c>
    </row>
    <row r="84" spans="1:4" ht="20" customHeight="1">
      <c r="A84" s="116" t="s">
        <v>205</v>
      </c>
      <c r="B84" s="43" t="s">
        <v>93</v>
      </c>
      <c r="C84">
        <v>4</v>
      </c>
      <c r="D84" s="110">
        <f>IF(Tableau1[[#This Row],[code]]=1,90,IF(Tableau1[[#This Row],[code]]=2,70,IF(Tableau1[[#This Row],[code]]=3,110,90)))</f>
        <v>90</v>
      </c>
    </row>
    <row r="85" spans="1:4" ht="20" customHeight="1">
      <c r="A85" s="116" t="s">
        <v>205</v>
      </c>
      <c r="B85" s="43" t="s">
        <v>94</v>
      </c>
      <c r="C85">
        <v>4</v>
      </c>
      <c r="D85" s="110">
        <f>IF(Tableau1[[#This Row],[code]]=1,90,IF(Tableau1[[#This Row],[code]]=2,70,IF(Tableau1[[#This Row],[code]]=3,110,90)))</f>
        <v>90</v>
      </c>
    </row>
    <row r="86" spans="1:4" ht="20" customHeight="1">
      <c r="A86" s="116" t="s">
        <v>205</v>
      </c>
      <c r="B86" s="43" t="s">
        <v>95</v>
      </c>
      <c r="C86">
        <v>4</v>
      </c>
      <c r="D86" s="110">
        <f>IF(Tableau1[[#This Row],[code]]=1,90,IF(Tableau1[[#This Row],[code]]=2,70,IF(Tableau1[[#This Row],[code]]=3,110,90)))</f>
        <v>90</v>
      </c>
    </row>
    <row r="87" spans="1:4" ht="20" customHeight="1">
      <c r="A87" s="116" t="s">
        <v>205</v>
      </c>
      <c r="B87" s="43" t="s">
        <v>99</v>
      </c>
      <c r="C87">
        <v>4</v>
      </c>
      <c r="D87" s="110">
        <f>IF(Tableau1[[#This Row],[code]]=1,90,IF(Tableau1[[#This Row],[code]]=2,70,IF(Tableau1[[#This Row],[code]]=3,110,90)))</f>
        <v>90</v>
      </c>
    </row>
    <row r="88" spans="1:4" ht="20" customHeight="1">
      <c r="A88" s="116" t="s">
        <v>205</v>
      </c>
      <c r="B88" s="43" t="s">
        <v>96</v>
      </c>
      <c r="C88">
        <v>4</v>
      </c>
      <c r="D88" s="110">
        <f>IF(Tableau1[[#This Row],[code]]=1,90,IF(Tableau1[[#This Row],[code]]=2,70,IF(Tableau1[[#This Row],[code]]=3,110,90)))</f>
        <v>90</v>
      </c>
    </row>
    <row r="89" spans="1:4" ht="20" customHeight="1">
      <c r="A89" s="116" t="s">
        <v>205</v>
      </c>
      <c r="B89" s="43" t="s">
        <v>97</v>
      </c>
      <c r="C89">
        <v>4</v>
      </c>
      <c r="D89" s="110">
        <f>IF(Tableau1[[#This Row],[code]]=1,90,IF(Tableau1[[#This Row],[code]]=2,70,IF(Tableau1[[#This Row],[code]]=3,110,90)))</f>
        <v>90</v>
      </c>
    </row>
    <row r="90" spans="1:4" ht="20" customHeight="1">
      <c r="A90" s="116" t="s">
        <v>205</v>
      </c>
      <c r="B90" s="43" t="s">
        <v>98</v>
      </c>
      <c r="C90">
        <v>4</v>
      </c>
      <c r="D90" s="110">
        <f>IF(Tableau1[[#This Row],[code]]=1,90,IF(Tableau1[[#This Row],[code]]=2,70,IF(Tableau1[[#This Row],[code]]=3,110,90)))</f>
        <v>90</v>
      </c>
    </row>
    <row r="91" spans="1:4" ht="20" customHeight="1">
      <c r="A91" s="116" t="s">
        <v>205</v>
      </c>
      <c r="B91" s="43" t="s">
        <v>100</v>
      </c>
      <c r="C91">
        <v>4</v>
      </c>
      <c r="D91" s="110">
        <f>IF(Tableau1[[#This Row],[code]]=1,90,IF(Tableau1[[#This Row],[code]]=2,70,IF(Tableau1[[#This Row],[code]]=3,110,90)))</f>
        <v>90</v>
      </c>
    </row>
    <row r="92" spans="1:4" ht="20" customHeight="1">
      <c r="A92" s="116" t="s">
        <v>205</v>
      </c>
      <c r="B92" s="43" t="s">
        <v>101</v>
      </c>
      <c r="C92">
        <v>4</v>
      </c>
      <c r="D92" s="110">
        <f>IF(Tableau1[[#This Row],[code]]=1,90,IF(Tableau1[[#This Row],[code]]=2,70,IF(Tableau1[[#This Row],[code]]=3,110,90)))</f>
        <v>90</v>
      </c>
    </row>
    <row r="93" spans="1:4" ht="20" customHeight="1">
      <c r="A93" s="116" t="s">
        <v>205</v>
      </c>
      <c r="B93" s="43" t="s">
        <v>102</v>
      </c>
      <c r="C93">
        <v>4</v>
      </c>
      <c r="D93" s="110">
        <f>IF(Tableau1[[#This Row],[code]]=1,90,IF(Tableau1[[#This Row],[code]]=2,70,IF(Tableau1[[#This Row],[code]]=3,110,90)))</f>
        <v>90</v>
      </c>
    </row>
    <row r="94" spans="1:4" ht="20" customHeight="1">
      <c r="A94" s="116" t="s">
        <v>205</v>
      </c>
      <c r="B94" s="43" t="s">
        <v>103</v>
      </c>
      <c r="C94">
        <v>4</v>
      </c>
      <c r="D94" s="110">
        <f>IF(Tableau1[[#This Row],[code]]=1,90,IF(Tableau1[[#This Row],[code]]=2,70,IF(Tableau1[[#This Row],[code]]=3,110,90)))</f>
        <v>90</v>
      </c>
    </row>
    <row r="95" spans="1:4" ht="20" customHeight="1">
      <c r="A95" s="116" t="s">
        <v>205</v>
      </c>
      <c r="B95" s="43" t="s">
        <v>104</v>
      </c>
      <c r="C95">
        <v>4</v>
      </c>
      <c r="D95" s="110">
        <f>IF(Tableau1[[#This Row],[code]]=1,90,IF(Tableau1[[#This Row],[code]]=2,70,IF(Tableau1[[#This Row],[code]]=3,110,90)))</f>
        <v>90</v>
      </c>
    </row>
    <row r="96" spans="1:4" ht="20" customHeight="1">
      <c r="A96" s="116" t="s">
        <v>205</v>
      </c>
      <c r="B96" s="43" t="s">
        <v>105</v>
      </c>
      <c r="C96">
        <v>4</v>
      </c>
      <c r="D96" s="110">
        <f>IF(Tableau1[[#This Row],[code]]=1,90,IF(Tableau1[[#This Row],[code]]=2,70,IF(Tableau1[[#This Row],[code]]=3,110,90)))</f>
        <v>90</v>
      </c>
    </row>
    <row r="97" spans="1:4" ht="20" customHeight="1">
      <c r="A97" s="116" t="s">
        <v>205</v>
      </c>
      <c r="B97" s="46" t="s">
        <v>106</v>
      </c>
      <c r="C97">
        <v>4</v>
      </c>
      <c r="D97" s="110">
        <f>IF(Tableau1[[#This Row],[code]]=1,90,IF(Tableau1[[#This Row],[code]]=2,70,IF(Tableau1[[#This Row],[code]]=3,110,90)))</f>
        <v>90</v>
      </c>
    </row>
    <row r="98" spans="1:4" ht="20" customHeight="1">
      <c r="A98" s="116" t="s">
        <v>202</v>
      </c>
      <c r="B98" s="46" t="s">
        <v>108</v>
      </c>
      <c r="C98">
        <v>4</v>
      </c>
      <c r="D98" s="110">
        <f>IF(Tableau1[[#This Row],[code]]=1,90,IF(Tableau1[[#This Row],[code]]=2,70,IF(Tableau1[[#This Row],[code]]=3,110,90)))</f>
        <v>90</v>
      </c>
    </row>
    <row r="99" spans="1:4" ht="20" customHeight="1">
      <c r="A99" s="116" t="s">
        <v>202</v>
      </c>
      <c r="B99" s="46" t="s">
        <v>109</v>
      </c>
      <c r="C99">
        <v>4</v>
      </c>
      <c r="D99" s="110">
        <f>IF(Tableau1[[#This Row],[code]]=1,90,IF(Tableau1[[#This Row],[code]]=2,70,IF(Tableau1[[#This Row],[code]]=3,110,90)))</f>
        <v>90</v>
      </c>
    </row>
    <row r="100" spans="1:4" ht="20" customHeight="1">
      <c r="A100" s="116" t="s">
        <v>202</v>
      </c>
      <c r="B100" s="46" t="s">
        <v>110</v>
      </c>
      <c r="C100">
        <v>4</v>
      </c>
      <c r="D100" s="110">
        <f>IF(Tableau1[[#This Row],[code]]=1,90,IF(Tableau1[[#This Row],[code]]=2,70,IF(Tableau1[[#This Row],[code]]=3,110,90)))</f>
        <v>90</v>
      </c>
    </row>
    <row r="101" spans="1:4" ht="20" customHeight="1">
      <c r="A101" s="116" t="s">
        <v>202</v>
      </c>
      <c r="B101" s="46" t="s">
        <v>111</v>
      </c>
      <c r="C101">
        <v>4</v>
      </c>
      <c r="D101" s="110">
        <f>IF(Tableau1[[#This Row],[code]]=1,90,IF(Tableau1[[#This Row],[code]]=2,70,IF(Tableau1[[#This Row],[code]]=3,110,90)))</f>
        <v>90</v>
      </c>
    </row>
    <row r="102" spans="1:4" ht="20" customHeight="1">
      <c r="A102" s="116" t="s">
        <v>202</v>
      </c>
      <c r="B102" s="46" t="s">
        <v>112</v>
      </c>
      <c r="C102">
        <v>4</v>
      </c>
      <c r="D102" s="110">
        <f>IF(Tableau1[[#This Row],[code]]=1,90,IF(Tableau1[[#This Row],[code]]=2,70,IF(Tableau1[[#This Row],[code]]=3,110,90)))</f>
        <v>90</v>
      </c>
    </row>
    <row r="103" spans="1:4" ht="20" customHeight="1">
      <c r="A103" s="116" t="s">
        <v>202</v>
      </c>
      <c r="B103" s="46" t="s">
        <v>114</v>
      </c>
      <c r="C103">
        <v>4</v>
      </c>
      <c r="D103" s="110">
        <f>IF(Tableau1[[#This Row],[code]]=1,90,IF(Tableau1[[#This Row],[code]]=2,70,IF(Tableau1[[#This Row],[code]]=3,110,90)))</f>
        <v>90</v>
      </c>
    </row>
    <row r="104" spans="1:4" ht="20" customHeight="1">
      <c r="A104" s="116" t="s">
        <v>202</v>
      </c>
      <c r="B104" s="46" t="s">
        <v>113</v>
      </c>
      <c r="C104">
        <v>4</v>
      </c>
      <c r="D104" s="110">
        <f>IF(Tableau1[[#This Row],[code]]=1,90,IF(Tableau1[[#This Row],[code]]=2,70,IF(Tableau1[[#This Row],[code]]=3,110,90)))</f>
        <v>90</v>
      </c>
    </row>
    <row r="105" spans="1:4" ht="20" customHeight="1">
      <c r="A105" s="116" t="s">
        <v>202</v>
      </c>
      <c r="B105" s="46" t="s">
        <v>115</v>
      </c>
      <c r="C105">
        <v>4</v>
      </c>
      <c r="D105" s="110">
        <f>IF(Tableau1[[#This Row],[code]]=1,90,IF(Tableau1[[#This Row],[code]]=2,70,IF(Tableau1[[#This Row],[code]]=3,110,90)))</f>
        <v>90</v>
      </c>
    </row>
    <row r="106" spans="1:4" ht="20" customHeight="1">
      <c r="A106" s="116" t="s">
        <v>202</v>
      </c>
      <c r="B106" s="46" t="s">
        <v>116</v>
      </c>
      <c r="C106">
        <v>4</v>
      </c>
      <c r="D106" s="110">
        <f>IF(Tableau1[[#This Row],[code]]=1,90,IF(Tableau1[[#This Row],[code]]=2,70,IF(Tableau1[[#This Row],[code]]=3,110,90)))</f>
        <v>90</v>
      </c>
    </row>
    <row r="107" spans="1:4" ht="20" customHeight="1">
      <c r="A107" s="116" t="s">
        <v>202</v>
      </c>
      <c r="B107" s="46" t="s">
        <v>117</v>
      </c>
      <c r="C107">
        <v>4</v>
      </c>
      <c r="D107" s="110">
        <f>IF(Tableau1[[#This Row],[code]]=1,90,IF(Tableau1[[#This Row],[code]]=2,70,IF(Tableau1[[#This Row],[code]]=3,110,90)))</f>
        <v>90</v>
      </c>
    </row>
    <row r="108" spans="1:4" ht="20" customHeight="1">
      <c r="A108" s="116" t="s">
        <v>202</v>
      </c>
      <c r="B108" s="46" t="s">
        <v>118</v>
      </c>
      <c r="C108">
        <v>4</v>
      </c>
      <c r="D108" s="110">
        <f>IF(Tableau1[[#This Row],[code]]=1,90,IF(Tableau1[[#This Row],[code]]=2,70,IF(Tableau1[[#This Row],[code]]=3,110,90)))</f>
        <v>90</v>
      </c>
    </row>
    <row r="109" spans="1:4" ht="20" customHeight="1">
      <c r="A109" s="116" t="s">
        <v>202</v>
      </c>
      <c r="B109" s="46" t="s">
        <v>119</v>
      </c>
      <c r="C109">
        <v>4</v>
      </c>
      <c r="D109" s="110">
        <f>IF(Tableau1[[#This Row],[code]]=1,90,IF(Tableau1[[#This Row],[code]]=2,70,IF(Tableau1[[#This Row],[code]]=3,110,90)))</f>
        <v>90</v>
      </c>
    </row>
    <row r="110" spans="1:4" ht="20" customHeight="1">
      <c r="A110" s="116" t="s">
        <v>202</v>
      </c>
      <c r="B110" s="46" t="s">
        <v>121</v>
      </c>
      <c r="C110">
        <v>4</v>
      </c>
      <c r="D110" s="110">
        <f>IF(Tableau1[[#This Row],[code]]=1,90,IF(Tableau1[[#This Row],[code]]=2,70,IF(Tableau1[[#This Row],[code]]=3,110,90)))</f>
        <v>90</v>
      </c>
    </row>
    <row r="111" spans="1:4" ht="20" customHeight="1">
      <c r="A111" s="116" t="s">
        <v>202</v>
      </c>
      <c r="B111" s="46" t="s">
        <v>120</v>
      </c>
      <c r="C111">
        <v>4</v>
      </c>
      <c r="D111" s="110">
        <f>IF(Tableau1[[#This Row],[code]]=1,90,IF(Tableau1[[#This Row],[code]]=2,70,IF(Tableau1[[#This Row],[code]]=3,110,90)))</f>
        <v>90</v>
      </c>
    </row>
    <row r="112" spans="1:4" ht="20" customHeight="1">
      <c r="A112" s="116" t="s">
        <v>202</v>
      </c>
      <c r="B112" s="46" t="s">
        <v>122</v>
      </c>
      <c r="C112">
        <v>4</v>
      </c>
      <c r="D112" s="110">
        <f>IF(Tableau1[[#This Row],[code]]=1,90,IF(Tableau1[[#This Row],[code]]=2,70,IF(Tableau1[[#This Row],[code]]=3,110,90)))</f>
        <v>90</v>
      </c>
    </row>
    <row r="113" spans="1:4" ht="20" customHeight="1">
      <c r="A113" s="116" t="s">
        <v>202</v>
      </c>
      <c r="B113" s="46" t="s">
        <v>123</v>
      </c>
      <c r="C113">
        <v>4</v>
      </c>
      <c r="D113" s="110">
        <f>IF(Tableau1[[#This Row],[code]]=1,90,IF(Tableau1[[#This Row],[code]]=2,70,IF(Tableau1[[#This Row],[code]]=3,110,90)))</f>
        <v>90</v>
      </c>
    </row>
    <row r="114" spans="1:4" ht="20" customHeight="1">
      <c r="A114" s="116" t="s">
        <v>202</v>
      </c>
      <c r="B114" s="46" t="s">
        <v>124</v>
      </c>
      <c r="C114">
        <v>4</v>
      </c>
      <c r="D114" s="110">
        <f>IF(Tableau1[[#This Row],[code]]=1,90,IF(Tableau1[[#This Row],[code]]=2,70,IF(Tableau1[[#This Row],[code]]=3,110,90)))</f>
        <v>90</v>
      </c>
    </row>
    <row r="115" spans="1:4" ht="20" customHeight="1">
      <c r="A115" s="116" t="s">
        <v>202</v>
      </c>
      <c r="B115" s="46" t="s">
        <v>125</v>
      </c>
      <c r="C115">
        <v>4</v>
      </c>
      <c r="D115" s="110">
        <f>IF(Tableau1[[#This Row],[code]]=1,90,IF(Tableau1[[#This Row],[code]]=2,70,IF(Tableau1[[#This Row],[code]]=3,110,90)))</f>
        <v>90</v>
      </c>
    </row>
    <row r="116" spans="1:4" ht="20" customHeight="1">
      <c r="A116" s="116" t="s">
        <v>202</v>
      </c>
      <c r="B116" s="46" t="s">
        <v>126</v>
      </c>
      <c r="C116">
        <v>4</v>
      </c>
      <c r="D116" s="110">
        <f>IF(Tableau1[[#This Row],[code]]=1,90,IF(Tableau1[[#This Row],[code]]=2,70,IF(Tableau1[[#This Row],[code]]=3,110,90)))</f>
        <v>90</v>
      </c>
    </row>
    <row r="117" spans="1:4" ht="20" customHeight="1">
      <c r="A117" s="116" t="s">
        <v>202</v>
      </c>
      <c r="B117" s="46" t="s">
        <v>127</v>
      </c>
      <c r="C117">
        <v>4</v>
      </c>
      <c r="D117" s="110">
        <f>IF(Tableau1[[#This Row],[code]]=1,90,IF(Tableau1[[#This Row],[code]]=2,70,IF(Tableau1[[#This Row],[code]]=3,110,90)))</f>
        <v>90</v>
      </c>
    </row>
    <row r="118" spans="1:4" ht="20" customHeight="1">
      <c r="A118" s="116" t="s">
        <v>202</v>
      </c>
      <c r="B118" s="46" t="s">
        <v>128</v>
      </c>
      <c r="C118">
        <v>4</v>
      </c>
      <c r="D118" s="110">
        <f>IF(Tableau1[[#This Row],[code]]=1,90,IF(Tableau1[[#This Row],[code]]=2,70,IF(Tableau1[[#This Row],[code]]=3,110,90)))</f>
        <v>90</v>
      </c>
    </row>
    <row r="119" spans="1:4" ht="20" customHeight="1">
      <c r="A119" s="116" t="s">
        <v>202</v>
      </c>
      <c r="B119" s="46" t="s">
        <v>129</v>
      </c>
      <c r="C119">
        <v>4</v>
      </c>
      <c r="D119" s="110">
        <f>IF(Tableau1[[#This Row],[code]]=1,90,IF(Tableau1[[#This Row],[code]]=2,70,IF(Tableau1[[#This Row],[code]]=3,110,90)))</f>
        <v>90</v>
      </c>
    </row>
    <row r="120" spans="1:4" ht="20" customHeight="1">
      <c r="A120" s="116" t="s">
        <v>202</v>
      </c>
      <c r="B120" s="46" t="s">
        <v>130</v>
      </c>
      <c r="C120">
        <v>4</v>
      </c>
      <c r="D120" s="110">
        <f>IF(Tableau1[[#This Row],[code]]=1,90,IF(Tableau1[[#This Row],[code]]=2,70,IF(Tableau1[[#This Row],[code]]=3,110,90)))</f>
        <v>90</v>
      </c>
    </row>
    <row r="121" spans="1:4">
      <c r="A121" s="26"/>
    </row>
  </sheetData>
  <sortState ref="A2:D120">
    <sortCondition ref="A2"/>
    <sortCondition ref="B2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calcul frais</vt:lpstr>
      <vt:lpstr>distances</vt:lpstr>
      <vt:lpstr>communes grand Paris</vt:lpstr>
      <vt:lpstr>villes de + 200000 hab</vt:lpstr>
      <vt:lpstr>Communes</vt:lpstr>
      <vt:lpstr>BarKm</vt:lpstr>
      <vt:lpstr>BaseNuit</vt:lpstr>
      <vt:lpstr>'calcul frais'!Excel_BuiltIn__FilterDatabase</vt:lpstr>
      <vt:lpstr>ListeMois</vt:lpstr>
      <vt:lpstr>'calcul frais'!Zone_d_impression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2022-09-04T17:12:37Z</cp:lastPrinted>
  <dcterms:created xsi:type="dcterms:W3CDTF">2017-07-03T07:42:20Z</dcterms:created>
  <dcterms:modified xsi:type="dcterms:W3CDTF">2022-09-15T16:34:33Z</dcterms:modified>
</cp:coreProperties>
</file>