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2760" yWindow="32760" windowWidth="18870" windowHeight="759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definedNames>
    <definedName name="anal2008">#REF!</definedName>
    <definedName name="anal2011">#REF!</definedName>
    <definedName name="Analy2011">#REF!</definedName>
    <definedName name="analytique">#REF!</definedName>
    <definedName name="Analytique2011">#REF!</definedName>
    <definedName name="BarKm">Communes!$H$2:$K$4</definedName>
    <definedName name="BaseNuit">'calcul frais'!$K$34:$R$37</definedName>
    <definedName name="Excel_BuiltIn__FilterDatabase" localSheetId="0">'calcul frais'!$A$9:$R$9</definedName>
    <definedName name="SERVICES">#REF!</definedName>
    <definedName name="servicesbis">#REF!</definedName>
    <definedName name="SERVICESBIS1">#REF!</definedName>
    <definedName name="_xlnm.Print_Area" localSheetId="0">'calcul frais'!$A$1:$R$39</definedName>
  </definedNames>
  <calcPr calcId="145621"/>
</workbook>
</file>

<file path=xl/calcChain.xml><?xml version="1.0" encoding="utf-8"?>
<calcChain xmlns="http://schemas.openxmlformats.org/spreadsheetml/2006/main">
  <c r="P11" i="1" l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10" i="1"/>
  <c r="Q12" i="1" l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J11" i="1"/>
  <c r="Q11" i="1" s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0" i="1"/>
  <c r="P5" i="1"/>
  <c r="O11" i="1" l="1"/>
  <c r="O12" i="1"/>
  <c r="O13" i="1"/>
  <c r="Q13" i="1" s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10" i="1"/>
  <c r="Q10" i="1" s="1"/>
  <c r="I27" i="1"/>
  <c r="I29" i="1" s="1"/>
  <c r="K27" i="1"/>
  <c r="K29" i="1" s="1"/>
  <c r="L27" i="1"/>
  <c r="L29" i="1" s="1"/>
  <c r="M27" i="1"/>
  <c r="M29" i="1" s="1"/>
  <c r="N27" i="1"/>
  <c r="Q27" i="1" l="1"/>
  <c r="P29" i="1"/>
  <c r="I31" i="1" s="1"/>
</calcChain>
</file>

<file path=xl/sharedStrings.xml><?xml version="1.0" encoding="utf-8"?>
<sst xmlns="http://schemas.openxmlformats.org/spreadsheetml/2006/main" count="338" uniqueCount="199">
  <si>
    <t>Fonction :</t>
  </si>
  <si>
    <t>Adresse :</t>
  </si>
  <si>
    <t>Heure départ</t>
  </si>
  <si>
    <t>Heure arrivée</t>
  </si>
  <si>
    <t>Lieu du déplacement</t>
  </si>
  <si>
    <t>Motif</t>
  </si>
  <si>
    <t>Nbre de km</t>
  </si>
  <si>
    <t>Repas</t>
  </si>
  <si>
    <t>Parking/Taxi/
Bus</t>
  </si>
  <si>
    <t xml:space="preserve"> Péage</t>
  </si>
  <si>
    <t>Nuit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</si>
  <si>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</si>
  <si>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</si>
  <si>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</si>
  <si>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</si>
  <si>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</si>
  <si>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</si>
  <si>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</si>
  <si>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</si>
  <si>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</si>
  <si>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</si>
  <si>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</si>
  <si>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</si>
  <si>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</si>
  <si>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</si>
  <si>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</si>
  <si>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</si>
  <si>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</si>
  <si>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</si>
  <si>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</si>
  <si>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</si>
  <si>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</si>
  <si>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</si>
  <si>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</si>
  <si>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</si>
  <si>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</si>
  <si>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</si>
  <si>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</si>
  <si>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</si>
  <si>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</si>
  <si>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</si>
  <si>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</si>
  <si>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</si>
  <si>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</si>
  <si>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</si>
  <si>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Taux en vigueur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</si>
  <si>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</si>
  <si>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</si>
  <si>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</si>
  <si>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</si>
  <si>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</si>
  <si>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</si>
  <si>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</si>
  <si>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</si>
  <si>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</si>
  <si>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</si>
  <si>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</si>
  <si>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</si>
  <si>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</si>
  <si>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</si>
  <si>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</si>
  <si>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</si>
  <si>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</si>
  <si>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</si>
  <si>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</si>
  <si>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</si>
  <si>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</si>
  <si>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</si>
  <si>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</si>
  <si>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</si>
  <si>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</si>
  <si>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</si>
  <si>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</si>
  <si>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</si>
  <si>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</si>
  <si>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</si>
  <si>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</si>
  <si>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</si>
  <si>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</si>
  <si>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</si>
  <si>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</si>
  <si>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</si>
  <si>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</si>
  <si>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</si>
  <si>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</si>
  <si>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</si>
  <si>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</si>
  <si>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</si>
  <si>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</si>
  <si>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</si>
  <si>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</si>
  <si>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</si>
  <si>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</si>
  <si>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</si>
  <si>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</si>
  <si>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</si>
  <si>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</si>
  <si>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</si>
  <si>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</si>
  <si>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</si>
  <si>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</si>
  <si>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</si>
  <si>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</si>
  <si>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</si>
  <si>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</si>
  <si>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</si>
  <si>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</si>
  <si>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</si>
  <si>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</si>
  <si>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</si>
  <si>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</si>
  <si>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</si>
  <si>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</si>
  <si>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</si>
  <si>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</si>
  <si>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</si>
  <si>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</si>
  <si>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</si>
  <si>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</si>
  <si>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</si>
  <si>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</si>
  <si>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</si>
  <si>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</si>
  <si>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</si>
  <si>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</si>
  <si>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</si>
  <si>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</si>
  <si>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</si>
  <si>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</si>
  <si>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</si>
  <si>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</si>
  <si>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</si>
  <si>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</si>
  <si>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</si>
  <si>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</si>
  <si>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</si>
  <si>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</si>
  <si>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</si>
  <si>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</si>
  <si>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</si>
  <si>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</si>
  <si>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</si>
  <si>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</si>
  <si>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</si>
  <si>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</si>
  <si>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</si>
  <si>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</si>
  <si>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</si>
  <si>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</si>
  <si>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</si>
  <si>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Nbre CV  véhicule utilisé</t>
  </si>
  <si>
    <t>10h30</t>
  </si>
  <si>
    <t>16h00</t>
  </si>
  <si>
    <t>Lyon</t>
  </si>
  <si>
    <t>formation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</si>
  <si>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</si>
  <si>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</si>
  <si>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</si>
  <si>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</si>
  <si>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</si>
  <si>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</si>
  <si>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</si>
  <si>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</si>
  <si>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</si>
  <si>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</si>
  <si>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</si>
  <si>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</si>
  <si>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</si>
  <si>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</si>
  <si>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</si>
  <si>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</si>
  <si>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</si>
  <si>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</si>
  <si>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</si>
  <si>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</si>
  <si>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</si>
  <si>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</si>
  <si>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</si>
  <si>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</si>
  <si>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</si>
  <si>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19h50</t>
  </si>
  <si>
    <t>8h00</t>
  </si>
  <si>
    <t>Date départ</t>
  </si>
  <si>
    <t>Date retour</t>
  </si>
  <si>
    <t>6h00</t>
  </si>
  <si>
    <t>22h00</t>
  </si>
  <si>
    <t>Ville départ</t>
  </si>
  <si>
    <t>Ville retour</t>
  </si>
  <si>
    <t>Aix-en-Provence</t>
  </si>
  <si>
    <t>communes</t>
  </si>
  <si>
    <t>Dep</t>
  </si>
  <si>
    <t>code</t>
  </si>
  <si>
    <t>Aix en Provence</t>
  </si>
  <si>
    <t>06</t>
  </si>
  <si>
    <t>84</t>
  </si>
  <si>
    <t>montant nuitée</t>
  </si>
  <si>
    <t>Cv</t>
  </si>
  <si>
    <t>Barême</t>
  </si>
  <si>
    <t>En île de France et Paris intra muros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</si>
</sst>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#,##0.00\ _€"/>
    <numFmt numFmtId="168" formatCode="_-* #,##0.00\ _F_-;\-* #,##0.00\ _F_-;_-* \-??\ _F_-;_-@_-"/>
    <numFmt numFmtId="169" formatCode="_-* #,##0.0\ _F_-;\-* #,##0.0\ _F_-;_-* \-??\ _F_-;_-@_-"/>
    <numFmt numFmtId="170" formatCode="#,##0_ ;[Red]\-#,##0\ 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8" fontId="6" fillId="0" borderId="0" applyFill="0" applyBorder="0" applyAlignment="0" applyProtection="0"/>
    <xf numFmtId="0" fontId="6" fillId="0" borderId="0"/>
  </cellStyleXfs>
  <cellXfs count="128">
    <xf numFmtId="0" fontId="0" fillId="0" borderId="0" xfId="0"/>
    <xf numFmtId="164" fontId="0" fillId="0" borderId="0" xfId="0" applyNumberFormat="1"/>
    <xf numFmtId="0" fontId="0" fillId="0" borderId="0" xfId="0" applyFont="1"/>
    <xf numFmtId="164" fontId="0" fillId="0" borderId="0" xfId="0" applyNumberFormat="1" applyFont="1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top" wrapText="1"/>
    </xf>
    <xf numFmtId="164" fontId="3" fillId="2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Font="1" applyBorder="1"/>
    <xf numFmtId="0" fontId="0" fillId="0" borderId="1" xfId="0" applyFont="1" applyBorder="1" applyAlignment="1">
      <alignment wrapText="1"/>
    </xf>
    <xf numFmtId="164" fontId="0" fillId="0" borderId="1" xfId="0" applyNumberFormat="1" applyFont="1" applyFill="1" applyBorder="1"/>
    <xf numFmtId="166" fontId="0" fillId="0" borderId="1" xfId="0" applyNumberFormat="1" applyFont="1" applyBorder="1"/>
    <xf numFmtId="166" fontId="0" fillId="0" borderId="2" xfId="0" applyNumberFormat="1" applyFont="1" applyBorder="1"/>
    <xf numFmtId="165" fontId="0" fillId="0" borderId="1" xfId="0" applyNumberFormat="1" applyFont="1" applyBorder="1"/>
    <xf numFmtId="164" fontId="0" fillId="0" borderId="1" xfId="0" applyNumberFormat="1" applyFont="1" applyBorder="1"/>
    <xf numFmtId="167" fontId="0" fillId="0" borderId="2" xfId="0" applyNumberFormat="1" applyFont="1" applyBorder="1"/>
    <xf numFmtId="14" fontId="0" fillId="0" borderId="1" xfId="0" applyNumberFormat="1" applyFont="1" applyBorder="1"/>
    <xf numFmtId="0" fontId="0" fillId="0" borderId="0" xfId="0" applyFont="1" applyFill="1" applyBorder="1"/>
    <xf numFmtId="0" fontId="2" fillId="3" borderId="1" xfId="0" applyFont="1" applyFill="1" applyBorder="1"/>
    <xf numFmtId="166" fontId="0" fillId="3" borderId="3" xfId="0" applyNumberFormat="1" applyFont="1" applyFill="1" applyBorder="1"/>
    <xf numFmtId="164" fontId="0" fillId="3" borderId="1" xfId="0" applyNumberFormat="1" applyFont="1" applyFill="1" applyBorder="1"/>
    <xf numFmtId="166" fontId="0" fillId="3" borderId="2" xfId="0" applyNumberFormat="1" applyFont="1" applyFill="1" applyBorder="1"/>
    <xf numFmtId="0" fontId="2" fillId="4" borderId="2" xfId="0" applyFont="1" applyFill="1" applyBorder="1" applyAlignment="1">
      <alignment horizontal="left"/>
    </xf>
    <xf numFmtId="164" fontId="0" fillId="4" borderId="1" xfId="0" applyNumberFormat="1" applyFont="1" applyFill="1" applyBorder="1"/>
    <xf numFmtId="164" fontId="0" fillId="4" borderId="2" xfId="0" applyNumberFormat="1" applyFont="1" applyFill="1" applyBorder="1"/>
    <xf numFmtId="0" fontId="2" fillId="5" borderId="1" xfId="0" applyFont="1" applyFill="1" applyBorder="1"/>
    <xf numFmtId="164" fontId="0" fillId="5" borderId="1" xfId="0" applyNumberFormat="1" applyFont="1" applyFill="1" applyBorder="1"/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3" fillId="2" borderId="4" xfId="0" applyFont="1" applyFill="1" applyBorder="1" applyAlignment="1">
      <alignment horizontal="center" vertical="top" wrapText="1"/>
    </xf>
    <xf numFmtId="17" fontId="1" fillId="0" borderId="0" xfId="0" applyNumberFormat="1" applyFont="1" applyAlignment="1">
      <alignment horizontal="left"/>
    </xf>
    <xf numFmtId="164" fontId="0" fillId="0" borderId="1" xfId="0" applyNumberFormat="1" applyBorder="1"/>
    <xf numFmtId="0" fontId="5" fillId="0" borderId="0" xfId="1" applyNumberFormat="1" applyFill="1" applyBorder="1" applyAlignment="1" applyProtection="1"/>
    <xf numFmtId="0" fontId="0" fillId="0" borderId="0" xfId="0" applyFont="1" applyBorder="1" applyAlignment="1">
      <alignment horizontal="center"/>
    </xf>
    <xf numFmtId="0" fontId="0" fillId="0" borderId="5" xfId="0" applyFont="1" applyBorder="1"/>
    <xf numFmtId="0" fontId="8" fillId="0" borderId="5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8" fontId="0" fillId="0" borderId="5" xfId="0" applyNumberFormat="1" applyBorder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0" fontId="0" fillId="0" borderId="0" xfId="0" applyFont="1" applyFill="1" applyBorder="1" applyAlignment="1">
      <alignment horizontal="left"/>
    </xf>
    <xf numFmtId="169" fontId="0" fillId="0" borderId="0" xfId="2" applyNumberFormat="1" applyFont="1" applyFill="1" applyBorder="1" applyAlignment="1" applyProtection="1"/>
    <xf numFmtId="0" fontId="0" fillId="8" borderId="5" xfId="0" applyFill="1" applyBorder="1"/>
    <xf numFmtId="0" fontId="0" fillId="8" borderId="7" xfId="0" applyFill="1" applyBorder="1"/>
    <xf numFmtId="0" fontId="0" fillId="8" borderId="6" xfId="0" applyFill="1" applyBorder="1"/>
    <xf numFmtId="0" fontId="2" fillId="9" borderId="5" xfId="0" applyFont="1" applyFill="1" applyBorder="1" applyAlignment="1">
      <alignment horizontal="left"/>
    </xf>
    <xf numFmtId="0" fontId="0" fillId="9" borderId="5" xfId="0" applyFont="1" applyFill="1" applyBorder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0" fontId="0" fillId="8" borderId="9" xfId="0" applyFill="1" applyBorder="1"/>
    <xf numFmtId="0" fontId="0" fillId="0" borderId="9" xfId="0" applyBorder="1"/>
    <xf numFmtId="165" fontId="0" fillId="0" borderId="1" xfId="0" applyNumberFormat="1" applyBorder="1"/>
    <xf numFmtId="14" fontId="0" fillId="0" borderId="1" xfId="0" applyNumberFormat="1" applyBorder="1"/>
    <xf numFmtId="49" fontId="0" fillId="0" borderId="0" xfId="0" applyNumberFormat="1"/>
    <xf numFmtId="49" fontId="0" fillId="0" borderId="0" xfId="0" applyNumberFormat="1" applyFill="1" applyBorder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0" fillId="0" borderId="5" xfId="0" applyFont="1" applyBorder="1" applyAlignment="1">
      <alignment horizontal="center"/>
    </xf>
    <xf numFmtId="164" fontId="0" fillId="5" borderId="0" xfId="0" applyNumberFormat="1" applyFont="1" applyFill="1" applyBorder="1"/>
    <xf numFmtId="1" fontId="0" fillId="0" borderId="1" xfId="0" applyNumberFormat="1" applyFont="1" applyBorder="1"/>
    <xf numFmtId="1" fontId="0" fillId="0" borderId="1" xfId="0" applyNumberFormat="1" applyFont="1" applyBorder="1" applyAlignment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1" xfId="0" applyNumberFormat="1" applyFont="1" applyBorder="1"/>
    <xf numFmtId="0" fontId="11" fillId="10" borderId="13" xfId="0" applyFont="1" applyFill="1" applyBorder="1" applyAlignment="1">
      <alignment horizontal="center" vertical="top" wrapText="1"/>
    </xf>
    <xf numFmtId="0" fontId="14" fillId="8" borderId="8" xfId="0" applyFont="1" applyFill="1" applyBorder="1" applyAlignment="1">
      <alignment horizontal="center"/>
    </xf>
    <xf numFmtId="170" fontId="0" fillId="14" borderId="10" xfId="0" applyNumberFormat="1" applyFont="1" applyFill="1" applyBorder="1" applyAlignment="1">
      <alignment horizontal="center"/>
    </xf>
    <xf numFmtId="6" fontId="0" fillId="14" borderId="8" xfId="0" applyNumberFormat="1" applyFont="1" applyFill="1" applyBorder="1"/>
    <xf numFmtId="170" fontId="0" fillId="15" borderId="10" xfId="0" applyNumberFormat="1" applyFont="1" applyFill="1" applyBorder="1" applyAlignment="1">
      <alignment horizontal="center"/>
    </xf>
    <xf numFmtId="6" fontId="0" fillId="15" borderId="8" xfId="0" applyNumberFormat="1" applyFont="1" applyFill="1" applyBorder="1"/>
    <xf numFmtId="170" fontId="0" fillId="15" borderId="6" xfId="0" applyNumberFormat="1" applyFont="1" applyFill="1" applyBorder="1" applyAlignment="1">
      <alignment horizontal="center"/>
    </xf>
    <xf numFmtId="6" fontId="0" fillId="15" borderId="5" xfId="0" applyNumberFormat="1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7" fillId="11" borderId="5" xfId="0" applyFont="1" applyFill="1" applyBorder="1" applyAlignment="1">
      <alignment vertical="top" wrapText="1"/>
    </xf>
    <xf numFmtId="0" fontId="17" fillId="13" borderId="5" xfId="0" applyFont="1" applyFill="1" applyBorder="1" applyAlignment="1">
      <alignment vertical="top" wrapText="1"/>
    </xf>
    <xf numFmtId="0" fontId="17" fillId="12" borderId="5" xfId="0" applyFont="1" applyFill="1" applyBorder="1" applyAlignment="1">
      <alignment vertical="top" wrapText="1"/>
    </xf>
    <xf numFmtId="0" fontId="16" fillId="0" borderId="6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0" fillId="0" borderId="1" xfId="0" applyFont="1" applyBorder="1" applyAlignment="1"/>
    <xf numFmtId="0" fontId="16" fillId="0" borderId="1" xfId="0" applyFont="1" applyFill="1" applyBorder="1" applyAlignment="1">
      <alignment vertical="center" wrapText="1"/>
    </xf>
    <xf numFmtId="0" fontId="17" fillId="11" borderId="1" xfId="0" applyFont="1" applyFill="1" applyBorder="1" applyAlignment="1">
      <alignment vertical="top" wrapText="1"/>
    </xf>
    <xf numFmtId="0" fontId="17" fillId="12" borderId="1" xfId="0" applyFont="1" applyFill="1" applyBorder="1" applyAlignment="1">
      <alignment vertical="top" wrapText="1"/>
    </xf>
    <xf numFmtId="0" fontId="7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 applyAlignment="1"/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5" fillId="15" borderId="6" xfId="0" applyFont="1" applyFill="1" applyBorder="1" applyAlignment="1">
      <alignment horizontal="center"/>
    </xf>
    <xf numFmtId="0" fontId="15" fillId="15" borderId="9" xfId="0" applyFont="1" applyFill="1" applyBorder="1" applyAlignment="1">
      <alignment horizontal="center"/>
    </xf>
    <xf numFmtId="0" fontId="15" fillId="15" borderId="7" xfId="0" applyFont="1" applyFill="1" applyBorder="1" applyAlignment="1">
      <alignment horizontal="center"/>
    </xf>
    <xf numFmtId="0" fontId="14" fillId="8" borderId="6" xfId="0" applyFont="1" applyFill="1" applyBorder="1" applyAlignment="1">
      <alignment horizontal="center" vertical="center"/>
    </xf>
    <xf numFmtId="0" fontId="14" fillId="8" borderId="9" xfId="0" applyFont="1" applyFill="1" applyBorder="1" applyAlignment="1">
      <alignment horizontal="center" vertical="center"/>
    </xf>
    <xf numFmtId="0" fontId="14" fillId="8" borderId="7" xfId="0" applyFont="1" applyFill="1" applyBorder="1" applyAlignment="1">
      <alignment horizontal="center" vertical="center"/>
    </xf>
    <xf numFmtId="0" fontId="15" fillId="14" borderId="6" xfId="0" applyFont="1" applyFill="1" applyBorder="1" applyAlignment="1">
      <alignment horizontal="center"/>
    </xf>
    <xf numFmtId="0" fontId="15" fillId="14" borderId="9" xfId="0" applyFont="1" applyFill="1" applyBorder="1" applyAlignment="1">
      <alignment horizontal="center"/>
    </xf>
    <xf numFmtId="0" fontId="15" fillId="14" borderId="7" xfId="0" applyFont="1" applyFill="1" applyBorder="1" applyAlignment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2"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D120" totalsRowShown="0">
  <autoFilter ref="A1:D120"/>
  <sortState ref="A2:C120">
    <sortCondition ref="A2"/>
  </sortState>
  <tableColumns count="4">
    <tableColumn id="1" name="communes" dataDxfId="1"/>
    <tableColumn id="2" name="Dep" dataDxfId="0"/>
    <tableColumn id="3" name="code"/>
    <tableColumn id="4" name="montant nuité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53"/>
    <pageSetUpPr fitToPage="1"/>
  </sheetPr>
  <dimension ref="A1:R37"/>
  <sheetViews>
    <sheetView showZeros="0" tabSelected="1" topLeftCell="D1" zoomScale="90" zoomScaleNormal="90" workbookViewId="0">
      <selection activeCell="O10" sqref="O10"/>
    </sheetView>
  </sheetViews>
  <sheetFormatPr baseColWidth="10" defaultRowHeight="12.5"/>
  <cols>
    <col min="1" max="1" width="11.90625" customWidth="1"/>
    <col min="2" max="2" width="14.453125" bestFit="1" customWidth="1"/>
    <col min="3" max="3" width="10.1796875" customWidth="1"/>
    <col min="4" max="4" width="11.54296875" customWidth="1"/>
    <col min="5" max="5" width="14.6328125" customWidth="1"/>
    <col min="6" max="6" width="7.81640625" customWidth="1"/>
    <col min="7" max="7" width="13.81640625" customWidth="1"/>
    <col min="8" max="8" width="24.81640625" customWidth="1"/>
    <col min="9" max="9" width="9.81640625" customWidth="1"/>
    <col min="10" max="10" width="9.81640625" hidden="1" customWidth="1"/>
    <col min="11" max="11" width="7.90625" customWidth="1"/>
    <col min="12" max="12" width="15.81640625" customWidth="1"/>
    <col min="13" max="13" width="11.26953125" style="1" customWidth="1"/>
    <col min="14" max="16" width="11.26953125" customWidth="1"/>
    <col min="17" max="17" width="15.81640625" customWidth="1"/>
    <col min="18" max="18" width="9.90625" customWidth="1"/>
  </cols>
  <sheetData>
    <row r="1" spans="1:18" ht="48.75" customHeight="1">
      <c r="A1" s="114"/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</row>
    <row r="2" spans="1:18" ht="22.5" customHeight="1">
      <c r="A2" s="118"/>
      <c r="B2" s="118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</row>
    <row r="3" spans="1:18" ht="15.5">
      <c r="A3" s="115" t="s">
        <v>44</v>
      </c>
      <c r="B3" s="115"/>
      <c r="C3" s="115"/>
      <c r="D3" s="115"/>
      <c r="E3" s="115"/>
      <c r="F3" s="115"/>
      <c r="G3" s="36"/>
      <c r="H3" s="4"/>
      <c r="I3" s="5"/>
      <c r="J3" s="5"/>
      <c r="K3" s="2"/>
      <c r="L3" s="2"/>
      <c r="M3" s="3"/>
      <c r="N3" s="2"/>
      <c r="O3" s="2"/>
      <c r="P3" s="2"/>
      <c r="Q3" s="2"/>
      <c r="R3" s="2"/>
    </row>
    <row r="4" spans="1:18" ht="34.5">
      <c r="A4" s="2"/>
      <c r="B4" s="2"/>
      <c r="C4" s="2"/>
      <c r="D4" s="2"/>
      <c r="E4" s="2"/>
      <c r="F4" s="2"/>
      <c r="G4" s="2"/>
      <c r="H4" s="2"/>
      <c r="L4" s="3"/>
      <c r="M4" s="2"/>
      <c r="N4" s="41" t="s">
        <v>150</v>
      </c>
      <c r="O4" s="41"/>
      <c r="P4" s="41" t="s">
        <v>45</v>
      </c>
      <c r="Q4" s="2"/>
    </row>
    <row r="5" spans="1:18" ht="15.5">
      <c r="A5" s="115" t="s">
        <v>42</v>
      </c>
      <c r="B5" s="115"/>
      <c r="C5" s="115"/>
      <c r="D5" s="115"/>
      <c r="E5" s="115"/>
      <c r="F5" s="116"/>
      <c r="G5" s="116"/>
      <c r="H5" s="2"/>
      <c r="L5" s="3"/>
      <c r="M5" s="2"/>
      <c r="N5" s="77">
        <v>7</v>
      </c>
      <c r="O5" s="40"/>
      <c r="P5" s="77">
        <f>VLOOKUP(N5,Communes!$H$2:$K$4,2,FALSE)</f>
        <v>0.41</v>
      </c>
      <c r="Q5" s="2"/>
    </row>
    <row r="6" spans="1:18" ht="15.5">
      <c r="A6" s="115" t="s">
        <v>0</v>
      </c>
      <c r="B6" s="115"/>
      <c r="C6" s="115"/>
      <c r="D6" s="115"/>
      <c r="E6" s="115"/>
      <c r="F6" s="116"/>
      <c r="G6" s="116"/>
      <c r="H6" s="2"/>
      <c r="I6" s="2"/>
      <c r="J6" s="2"/>
      <c r="K6" s="2"/>
      <c r="L6" s="2"/>
      <c r="M6" s="3"/>
      <c r="N6" s="2"/>
      <c r="O6" s="2"/>
      <c r="P6" s="2"/>
      <c r="Q6" s="2"/>
      <c r="R6" s="2"/>
    </row>
    <row r="7" spans="1:18" ht="15.5">
      <c r="A7" s="115" t="s">
        <v>1</v>
      </c>
      <c r="B7" s="115"/>
      <c r="C7" s="115"/>
      <c r="D7" s="115"/>
      <c r="E7" s="115"/>
      <c r="F7" s="116"/>
      <c r="G7" s="116"/>
      <c r="H7" s="2"/>
      <c r="I7" s="2"/>
      <c r="J7" s="2"/>
      <c r="K7" s="2"/>
      <c r="L7" s="2"/>
      <c r="M7" s="3"/>
      <c r="N7" s="2"/>
      <c r="O7" s="2"/>
      <c r="P7" s="2"/>
      <c r="Q7" s="2"/>
      <c r="R7" s="2"/>
    </row>
    <row r="8" spans="1:18">
      <c r="A8" s="117"/>
      <c r="B8" s="117"/>
      <c r="C8" s="117"/>
      <c r="D8" s="39"/>
      <c r="E8" s="39"/>
      <c r="F8" s="2"/>
      <c r="G8" s="2"/>
      <c r="H8" s="2"/>
      <c r="I8" s="2"/>
      <c r="J8" s="2"/>
      <c r="K8" s="2"/>
      <c r="L8" s="2"/>
      <c r="M8" s="3"/>
      <c r="N8" s="2"/>
      <c r="O8" s="2"/>
      <c r="P8" s="2"/>
      <c r="Q8" s="2"/>
      <c r="R8" s="2"/>
    </row>
    <row r="9" spans="1:18" s="8" customFormat="1" ht="26">
      <c r="A9" s="6" t="s">
        <v>182</v>
      </c>
      <c r="B9" s="6" t="s">
        <v>186</v>
      </c>
      <c r="C9" s="6" t="s">
        <v>2</v>
      </c>
      <c r="D9" s="6" t="s">
        <v>183</v>
      </c>
      <c r="E9" s="6" t="s">
        <v>187</v>
      </c>
      <c r="F9" s="6" t="s">
        <v>3</v>
      </c>
      <c r="G9" s="6" t="s">
        <v>4</v>
      </c>
      <c r="H9" s="35" t="s">
        <v>5</v>
      </c>
      <c r="I9" s="6" t="s">
        <v>6</v>
      </c>
      <c r="J9" s="6" t="s">
        <v>197</v>
      </c>
      <c r="K9" s="6" t="s">
        <v>7</v>
      </c>
      <c r="L9" s="6" t="s">
        <v>8</v>
      </c>
      <c r="M9" s="7" t="s">
        <v>9</v>
      </c>
      <c r="N9" s="6" t="s">
        <v>10</v>
      </c>
      <c r="O9" s="6" t="s">
        <v>179</v>
      </c>
      <c r="P9" s="6" t="s">
        <v>149</v>
      </c>
      <c r="Q9" s="6" t="s">
        <v>11</v>
      </c>
      <c r="R9" s="6" t="s">
        <v>43</v>
      </c>
    </row>
    <row r="10" spans="1:18" s="2" customFormat="1" ht="22.5" customHeight="1">
      <c r="A10" s="17">
        <v>44757</v>
      </c>
      <c r="B10" s="69" t="s">
        <v>192</v>
      </c>
      <c r="C10" s="33" t="s">
        <v>151</v>
      </c>
      <c r="D10" s="17">
        <v>44758</v>
      </c>
      <c r="E10" s="69" t="s">
        <v>192</v>
      </c>
      <c r="F10" s="33" t="s">
        <v>180</v>
      </c>
      <c r="G10" s="34" t="s">
        <v>153</v>
      </c>
      <c r="H10" s="34" t="s">
        <v>154</v>
      </c>
      <c r="I10" s="79"/>
      <c r="J10" s="92">
        <f t="shared" ref="J10:J26" si="0">IF(I10="",0,IF(I10&lt;2001,VLOOKUP($N$5,BarKm,2,FALSE),IF(AND(I10&gt;2001,I10&lt;10001),VLOOKUP($N$5,BarKm,3,FALSE),VLOOKUP($N$5,BarKm,4,FALSE))))</f>
        <v>0</v>
      </c>
      <c r="K10" s="12">
        <v>2</v>
      </c>
      <c r="L10" s="11"/>
      <c r="M10" s="11"/>
      <c r="N10" s="13">
        <v>1</v>
      </c>
      <c r="O10" s="13">
        <f>IFERROR(VLOOKUP(G10,Tableau1[],3,FALSE),"")</f>
        <v>1</v>
      </c>
      <c r="P10" s="13">
        <f t="shared" ref="P10:P26" si="1">IF(N10&lt;&gt;"",VLOOKUP(O10,BaseNuit,8,FALSE),0)</f>
        <v>90</v>
      </c>
      <c r="Q10" s="16">
        <f>(I10*J10)+(K10*$F$29)+L10+M10+IF(N10&lt;&gt;"",(N10*P10))</f>
        <v>125</v>
      </c>
      <c r="R10" s="9"/>
    </row>
    <row r="11" spans="1:18" s="2" customFormat="1" ht="22.5" customHeight="1">
      <c r="A11" s="17">
        <v>44761</v>
      </c>
      <c r="B11" s="69" t="s">
        <v>188</v>
      </c>
      <c r="C11" s="33" t="s">
        <v>181</v>
      </c>
      <c r="D11" s="17">
        <v>44762</v>
      </c>
      <c r="E11" s="69" t="s">
        <v>188</v>
      </c>
      <c r="F11" s="33" t="s">
        <v>152</v>
      </c>
      <c r="G11" s="34" t="s">
        <v>40</v>
      </c>
      <c r="H11" s="34" t="s">
        <v>154</v>
      </c>
      <c r="I11" s="79">
        <v>150</v>
      </c>
      <c r="J11" s="92">
        <f t="shared" si="0"/>
        <v>0.41</v>
      </c>
      <c r="K11" s="12">
        <v>1</v>
      </c>
      <c r="L11" s="15"/>
      <c r="M11" s="15"/>
      <c r="N11" s="13"/>
      <c r="O11" s="13">
        <f>IFERROR(VLOOKUP(G11,Tableau1[],3,FALSE),"")</f>
        <v>2</v>
      </c>
      <c r="P11" s="13">
        <f t="shared" si="1"/>
        <v>0</v>
      </c>
      <c r="Q11" s="16">
        <f t="shared" ref="Q11:Q26" si="2">(I11*J11)+(K11*$F$29)+L11+M11+IF(N11&lt;&gt;"",(N11*P11))</f>
        <v>79</v>
      </c>
      <c r="R11" s="9"/>
    </row>
    <row r="12" spans="1:18" s="2" customFormat="1" ht="22.5" customHeight="1">
      <c r="A12" s="17">
        <v>44763</v>
      </c>
      <c r="B12" s="69" t="s">
        <v>188</v>
      </c>
      <c r="C12" s="33" t="s">
        <v>184</v>
      </c>
      <c r="D12" s="17">
        <v>44764</v>
      </c>
      <c r="E12" s="69" t="s">
        <v>188</v>
      </c>
      <c r="F12" s="33" t="s">
        <v>185</v>
      </c>
      <c r="G12" s="34" t="s">
        <v>156</v>
      </c>
      <c r="H12" s="34" t="s">
        <v>154</v>
      </c>
      <c r="I12" s="79"/>
      <c r="J12" s="92">
        <f t="shared" si="0"/>
        <v>0</v>
      </c>
      <c r="K12" s="12">
        <v>2</v>
      </c>
      <c r="L12" s="37"/>
      <c r="M12" s="15"/>
      <c r="N12" s="13">
        <v>1</v>
      </c>
      <c r="O12" s="13">
        <f>IFERROR(VLOOKUP(G12,Tableau1[],3,FALSE),"")</f>
        <v>3</v>
      </c>
      <c r="P12" s="13">
        <f t="shared" si="1"/>
        <v>110</v>
      </c>
      <c r="Q12" s="16">
        <f t="shared" si="2"/>
        <v>145</v>
      </c>
      <c r="R12" s="9"/>
    </row>
    <row r="13" spans="1:18" s="2" customFormat="1" ht="22.5" customHeight="1">
      <c r="A13" s="17"/>
      <c r="B13" s="14"/>
      <c r="C13" s="33"/>
      <c r="D13" s="70"/>
      <c r="E13" s="33"/>
      <c r="F13" s="33"/>
      <c r="G13" s="34"/>
      <c r="H13" s="34"/>
      <c r="I13" s="80"/>
      <c r="J13" s="92">
        <f t="shared" si="0"/>
        <v>0</v>
      </c>
      <c r="K13" s="12"/>
      <c r="L13" s="15"/>
      <c r="M13" s="15"/>
      <c r="N13" s="13"/>
      <c r="O13" s="13" t="str">
        <f>IFERROR(VLOOKUP(G13,Tableau1[],3,FALSE),"")</f>
        <v/>
      </c>
      <c r="P13" s="13">
        <f t="shared" si="1"/>
        <v>0</v>
      </c>
      <c r="Q13" s="16">
        <f t="shared" si="2"/>
        <v>0</v>
      </c>
      <c r="R13" s="9"/>
    </row>
    <row r="14" spans="1:18" s="2" customFormat="1" ht="22.5" customHeight="1">
      <c r="A14" s="17"/>
      <c r="B14" s="14"/>
      <c r="C14" s="33"/>
      <c r="D14" s="70"/>
      <c r="E14" s="33"/>
      <c r="F14" s="33"/>
      <c r="G14" s="34"/>
      <c r="H14" s="34"/>
      <c r="I14" s="79"/>
      <c r="J14" s="92">
        <f t="shared" si="0"/>
        <v>0</v>
      </c>
      <c r="K14" s="12"/>
      <c r="L14" s="15"/>
      <c r="M14" s="15"/>
      <c r="N14" s="13"/>
      <c r="O14" s="13" t="str">
        <f>IFERROR(VLOOKUP(G14,Tableau1[],3,FALSE),"")</f>
        <v/>
      </c>
      <c r="P14" s="13">
        <f t="shared" si="1"/>
        <v>0</v>
      </c>
      <c r="Q14" s="16">
        <f t="shared" si="2"/>
        <v>0</v>
      </c>
      <c r="R14" s="9"/>
    </row>
    <row r="15" spans="1:18" s="2" customFormat="1" ht="22.5" customHeight="1">
      <c r="A15" s="17"/>
      <c r="B15" s="14"/>
      <c r="C15" s="9"/>
      <c r="D15" s="17"/>
      <c r="E15" s="9"/>
      <c r="F15" s="9"/>
      <c r="G15" s="10"/>
      <c r="H15" s="10"/>
      <c r="I15" s="79"/>
      <c r="J15" s="92">
        <f t="shared" si="0"/>
        <v>0</v>
      </c>
      <c r="K15" s="12"/>
      <c r="L15" s="15"/>
      <c r="M15" s="15"/>
      <c r="N15" s="13"/>
      <c r="O15" s="13" t="str">
        <f>IFERROR(VLOOKUP(G15,Tableau1[],3,FALSE),"")</f>
        <v/>
      </c>
      <c r="P15" s="13">
        <f t="shared" si="1"/>
        <v>0</v>
      </c>
      <c r="Q15" s="16">
        <f t="shared" si="2"/>
        <v>0</v>
      </c>
      <c r="R15" s="15"/>
    </row>
    <row r="16" spans="1:18" s="2" customFormat="1" ht="22.5" customHeight="1">
      <c r="A16" s="17"/>
      <c r="B16" s="14"/>
      <c r="C16" s="9"/>
      <c r="D16" s="17"/>
      <c r="E16" s="9"/>
      <c r="F16" s="9"/>
      <c r="G16" s="10"/>
      <c r="H16" s="10"/>
      <c r="I16" s="79"/>
      <c r="J16" s="92">
        <f t="shared" si="0"/>
        <v>0</v>
      </c>
      <c r="K16" s="12"/>
      <c r="L16" s="15"/>
      <c r="M16" s="15"/>
      <c r="N16" s="13"/>
      <c r="O16" s="13" t="str">
        <f>IFERROR(VLOOKUP(G16,Tableau1[],3,FALSE),"")</f>
        <v/>
      </c>
      <c r="P16" s="13">
        <f t="shared" si="1"/>
        <v>0</v>
      </c>
      <c r="Q16" s="16">
        <f t="shared" si="2"/>
        <v>0</v>
      </c>
      <c r="R16" s="15"/>
    </row>
    <row r="17" spans="1:18" s="2" customFormat="1" ht="22.5" customHeight="1">
      <c r="A17" s="17"/>
      <c r="B17" s="17"/>
      <c r="C17" s="9"/>
      <c r="D17" s="17"/>
      <c r="E17" s="9"/>
      <c r="F17" s="9"/>
      <c r="G17" s="10"/>
      <c r="H17" s="10"/>
      <c r="I17" s="79"/>
      <c r="J17" s="92">
        <f t="shared" si="0"/>
        <v>0</v>
      </c>
      <c r="K17" s="12"/>
      <c r="L17" s="15"/>
      <c r="M17" s="15"/>
      <c r="N17" s="13"/>
      <c r="O17" s="13" t="str">
        <f>IFERROR(VLOOKUP(G17,Tableau1[],3,FALSE),"")</f>
        <v/>
      </c>
      <c r="P17" s="13">
        <f t="shared" si="1"/>
        <v>0</v>
      </c>
      <c r="Q17" s="16">
        <f t="shared" si="2"/>
        <v>0</v>
      </c>
      <c r="R17" s="15"/>
    </row>
    <row r="18" spans="1:18" s="2" customFormat="1" ht="22.5" customHeight="1">
      <c r="A18" s="17"/>
      <c r="B18" s="17"/>
      <c r="C18" s="9"/>
      <c r="D18" s="17"/>
      <c r="E18" s="9"/>
      <c r="F18" s="9"/>
      <c r="G18" s="10"/>
      <c r="H18" s="10"/>
      <c r="I18" s="79"/>
      <c r="J18" s="92">
        <f t="shared" si="0"/>
        <v>0</v>
      </c>
      <c r="K18" s="12"/>
      <c r="L18" s="15"/>
      <c r="M18" s="15"/>
      <c r="N18" s="13"/>
      <c r="O18" s="13" t="str">
        <f>IFERROR(VLOOKUP(G18,Tableau1[],3,FALSE),"")</f>
        <v/>
      </c>
      <c r="P18" s="13">
        <f t="shared" si="1"/>
        <v>0</v>
      </c>
      <c r="Q18" s="16">
        <f t="shared" si="2"/>
        <v>0</v>
      </c>
      <c r="R18" s="15"/>
    </row>
    <row r="19" spans="1:18" ht="22.5" customHeight="1">
      <c r="A19" s="17"/>
      <c r="B19" s="9"/>
      <c r="C19" s="9"/>
      <c r="D19" s="17"/>
      <c r="E19" s="9"/>
      <c r="F19" s="9"/>
      <c r="G19" s="10"/>
      <c r="H19" s="10"/>
      <c r="I19" s="79"/>
      <c r="J19" s="92">
        <f t="shared" si="0"/>
        <v>0</v>
      </c>
      <c r="K19" s="12"/>
      <c r="L19" s="15"/>
      <c r="M19" s="15"/>
      <c r="N19" s="13"/>
      <c r="O19" s="13" t="str">
        <f>IFERROR(VLOOKUP(G19,Tableau1[],3,FALSE),"")</f>
        <v/>
      </c>
      <c r="P19" s="13">
        <f t="shared" si="1"/>
        <v>0</v>
      </c>
      <c r="Q19" s="16">
        <f t="shared" si="2"/>
        <v>0</v>
      </c>
      <c r="R19" s="15"/>
    </row>
    <row r="20" spans="1:18" ht="22.5" customHeight="1">
      <c r="A20" s="17"/>
      <c r="B20" s="9"/>
      <c r="C20" s="9"/>
      <c r="D20" s="17"/>
      <c r="E20" s="9"/>
      <c r="F20" s="9"/>
      <c r="G20" s="10"/>
      <c r="H20" s="10"/>
      <c r="I20" s="79"/>
      <c r="J20" s="92">
        <f t="shared" si="0"/>
        <v>0</v>
      </c>
      <c r="K20" s="12"/>
      <c r="L20" s="15"/>
      <c r="M20" s="15"/>
      <c r="N20" s="13"/>
      <c r="O20" s="13" t="str">
        <f>IFERROR(VLOOKUP(G20,Tableau1[],3,FALSE),"")</f>
        <v/>
      </c>
      <c r="P20" s="13">
        <f t="shared" si="1"/>
        <v>0</v>
      </c>
      <c r="Q20" s="16">
        <f t="shared" si="2"/>
        <v>0</v>
      </c>
      <c r="R20" s="15"/>
    </row>
    <row r="21" spans="1:18" ht="22.5" customHeight="1">
      <c r="A21" s="17"/>
      <c r="B21" s="9"/>
      <c r="C21" s="9"/>
      <c r="D21" s="17"/>
      <c r="E21" s="9"/>
      <c r="F21" s="9"/>
      <c r="G21" s="10"/>
      <c r="H21" s="10"/>
      <c r="I21" s="79"/>
      <c r="J21" s="92">
        <f t="shared" si="0"/>
        <v>0</v>
      </c>
      <c r="K21" s="12"/>
      <c r="L21" s="15"/>
      <c r="M21" s="15"/>
      <c r="N21" s="13"/>
      <c r="O21" s="13" t="str">
        <f>IFERROR(VLOOKUP(G21,Tableau1[],3,FALSE),"")</f>
        <v/>
      </c>
      <c r="P21" s="13">
        <f t="shared" si="1"/>
        <v>0</v>
      </c>
      <c r="Q21" s="16">
        <f t="shared" si="2"/>
        <v>0</v>
      </c>
      <c r="R21" s="15"/>
    </row>
    <row r="22" spans="1:18" ht="22.5" customHeight="1">
      <c r="A22" s="17"/>
      <c r="B22" s="9"/>
      <c r="C22" s="9"/>
      <c r="D22" s="17"/>
      <c r="E22" s="9"/>
      <c r="F22" s="9"/>
      <c r="G22" s="10"/>
      <c r="H22" s="10"/>
      <c r="I22" s="79"/>
      <c r="J22" s="92">
        <f t="shared" si="0"/>
        <v>0</v>
      </c>
      <c r="K22" s="12"/>
      <c r="L22" s="15"/>
      <c r="M22" s="15"/>
      <c r="N22" s="13"/>
      <c r="O22" s="13" t="str">
        <f>IFERROR(VLOOKUP(G22,Tableau1[],3,FALSE),"")</f>
        <v/>
      </c>
      <c r="P22" s="13">
        <f t="shared" si="1"/>
        <v>0</v>
      </c>
      <c r="Q22" s="16">
        <f t="shared" si="2"/>
        <v>0</v>
      </c>
      <c r="R22" s="15"/>
    </row>
    <row r="23" spans="1:18" ht="22.5" customHeight="1">
      <c r="A23" s="17"/>
      <c r="B23" s="9"/>
      <c r="C23" s="9"/>
      <c r="D23" s="17"/>
      <c r="E23" s="9"/>
      <c r="F23" s="9"/>
      <c r="G23" s="10"/>
      <c r="H23" s="10"/>
      <c r="I23" s="79"/>
      <c r="J23" s="92">
        <f t="shared" si="0"/>
        <v>0</v>
      </c>
      <c r="K23" s="12"/>
      <c r="L23" s="15"/>
      <c r="M23" s="15"/>
      <c r="N23" s="13"/>
      <c r="O23" s="13" t="str">
        <f>IFERROR(VLOOKUP(G23,Tableau1[],3,FALSE),"")</f>
        <v/>
      </c>
      <c r="P23" s="13">
        <f t="shared" si="1"/>
        <v>0</v>
      </c>
      <c r="Q23" s="16">
        <f t="shared" si="2"/>
        <v>0</v>
      </c>
      <c r="R23" s="15"/>
    </row>
    <row r="24" spans="1:18" ht="22.5" customHeight="1">
      <c r="A24" s="17"/>
      <c r="B24" s="9"/>
      <c r="C24" s="9"/>
      <c r="D24" s="17"/>
      <c r="E24" s="9"/>
      <c r="F24" s="9"/>
      <c r="G24" s="10"/>
      <c r="H24" s="10"/>
      <c r="I24" s="79"/>
      <c r="J24" s="92">
        <f t="shared" si="0"/>
        <v>0</v>
      </c>
      <c r="K24" s="12"/>
      <c r="L24" s="15"/>
      <c r="M24" s="15"/>
      <c r="N24" s="13"/>
      <c r="O24" s="13" t="str">
        <f>IFERROR(VLOOKUP(G24,Tableau1[],3,FALSE),"")</f>
        <v/>
      </c>
      <c r="P24" s="13">
        <f t="shared" si="1"/>
        <v>0</v>
      </c>
      <c r="Q24" s="16">
        <f t="shared" si="2"/>
        <v>0</v>
      </c>
      <c r="R24" s="15"/>
    </row>
    <row r="25" spans="1:18" ht="22.5" customHeight="1">
      <c r="A25" s="17"/>
      <c r="B25" s="9"/>
      <c r="C25" s="9"/>
      <c r="D25" s="17"/>
      <c r="E25" s="9"/>
      <c r="F25" s="9"/>
      <c r="G25" s="10"/>
      <c r="H25" s="10"/>
      <c r="I25" s="79"/>
      <c r="J25" s="92">
        <f t="shared" si="0"/>
        <v>0</v>
      </c>
      <c r="K25" s="12"/>
      <c r="L25" s="15"/>
      <c r="M25" s="15"/>
      <c r="N25" s="13"/>
      <c r="O25" s="13" t="str">
        <f>IFERROR(VLOOKUP(G25,Tableau1[],3,FALSE),"")</f>
        <v/>
      </c>
      <c r="P25" s="13">
        <f t="shared" si="1"/>
        <v>0</v>
      </c>
      <c r="Q25" s="16">
        <f t="shared" si="2"/>
        <v>0</v>
      </c>
      <c r="R25" s="15"/>
    </row>
    <row r="26" spans="1:18" ht="22.5" customHeight="1">
      <c r="A26" s="17"/>
      <c r="B26" s="9"/>
      <c r="C26" s="9"/>
      <c r="D26" s="17"/>
      <c r="E26" s="9"/>
      <c r="F26" s="9"/>
      <c r="G26" s="10"/>
      <c r="H26" s="10"/>
      <c r="I26" s="79"/>
      <c r="J26" s="92">
        <f t="shared" si="0"/>
        <v>0</v>
      </c>
      <c r="K26" s="12"/>
      <c r="L26" s="15"/>
      <c r="M26" s="15"/>
      <c r="N26" s="13"/>
      <c r="O26" s="13" t="str">
        <f>IFERROR(VLOOKUP(G26,Tableau1[],3,FALSE),"")</f>
        <v/>
      </c>
      <c r="P26" s="13">
        <f t="shared" si="1"/>
        <v>0</v>
      </c>
      <c r="Q26" s="16">
        <f t="shared" si="2"/>
        <v>0</v>
      </c>
      <c r="R26" s="15"/>
    </row>
    <row r="27" spans="1:18" ht="13">
      <c r="A27" s="2"/>
      <c r="B27" s="2"/>
      <c r="C27" s="18"/>
      <c r="D27" s="18"/>
      <c r="E27" s="18"/>
      <c r="F27" s="18"/>
      <c r="G27" s="18"/>
      <c r="H27" s="19" t="s">
        <v>12</v>
      </c>
      <c r="I27" s="20">
        <f t="shared" ref="I27:Q27" si="3">SUM(I10:I26)</f>
        <v>150</v>
      </c>
      <c r="J27" s="20"/>
      <c r="K27" s="20">
        <f t="shared" si="3"/>
        <v>5</v>
      </c>
      <c r="L27" s="21">
        <f t="shared" si="3"/>
        <v>0</v>
      </c>
      <c r="M27" s="21">
        <f t="shared" si="3"/>
        <v>0</v>
      </c>
      <c r="N27" s="22">
        <f t="shared" si="3"/>
        <v>2</v>
      </c>
      <c r="O27" s="22"/>
      <c r="P27" s="22"/>
      <c r="Q27" s="21">
        <f t="shared" si="3"/>
        <v>349</v>
      </c>
      <c r="R27" s="15"/>
    </row>
    <row r="28" spans="1:18">
      <c r="A28" s="2"/>
      <c r="B28" s="2"/>
      <c r="C28" s="2"/>
      <c r="D28" s="2"/>
      <c r="E28" s="2"/>
      <c r="F28" s="2"/>
      <c r="G28" s="2"/>
      <c r="H28" s="2"/>
      <c r="I28" s="3"/>
      <c r="J28" s="3"/>
      <c r="K28" s="3"/>
      <c r="L28" s="3"/>
      <c r="M28" s="3"/>
      <c r="N28" s="3"/>
      <c r="O28" s="3"/>
      <c r="P28" s="3"/>
      <c r="Q28" s="3"/>
      <c r="R28" s="15"/>
    </row>
    <row r="29" spans="1:18" ht="13">
      <c r="A29" s="57" t="s">
        <v>147</v>
      </c>
      <c r="B29" s="57"/>
      <c r="C29" s="57"/>
      <c r="D29" s="57"/>
      <c r="E29" s="57"/>
      <c r="F29" s="58">
        <v>17.5</v>
      </c>
      <c r="G29" s="2"/>
      <c r="H29" s="23" t="s">
        <v>13</v>
      </c>
      <c r="I29" s="24">
        <f>I27*P5</f>
        <v>61.499999999999993</v>
      </c>
      <c r="J29" s="24"/>
      <c r="K29" s="24">
        <f>K27*F29</f>
        <v>87.5</v>
      </c>
      <c r="L29" s="24">
        <f>L27</f>
        <v>0</v>
      </c>
      <c r="M29" s="24">
        <f>M27</f>
        <v>0</v>
      </c>
      <c r="N29" s="25"/>
      <c r="O29" s="25"/>
      <c r="P29" s="25">
        <f>SUM(P10:P26)</f>
        <v>200</v>
      </c>
      <c r="Q29" s="25"/>
      <c r="R29" s="15"/>
    </row>
    <row r="30" spans="1:18">
      <c r="A30" s="52"/>
      <c r="B30" s="52"/>
      <c r="C30" s="52"/>
      <c r="D30" s="52"/>
      <c r="E30" s="52"/>
      <c r="F30" s="53"/>
      <c r="G30" s="2"/>
      <c r="H30" s="2"/>
      <c r="I30" s="3"/>
      <c r="J30" s="3"/>
      <c r="K30" s="3"/>
      <c r="L30" s="3"/>
      <c r="M30" s="3"/>
      <c r="N30" s="3"/>
      <c r="O30" s="3"/>
      <c r="P30" s="3"/>
      <c r="Q30" s="3"/>
      <c r="R30" s="3"/>
    </row>
    <row r="31" spans="1:18" ht="13">
      <c r="A31" s="18"/>
      <c r="B31" s="18"/>
      <c r="C31" s="18"/>
      <c r="D31" s="18"/>
      <c r="E31" s="18"/>
      <c r="F31" s="53"/>
      <c r="G31" s="2"/>
      <c r="H31" s="26" t="s">
        <v>14</v>
      </c>
      <c r="I31" s="27">
        <f>SUM(I29:P29)</f>
        <v>349</v>
      </c>
      <c r="J31" s="78"/>
      <c r="K31" s="3"/>
      <c r="L31" s="3"/>
      <c r="M31" s="3"/>
      <c r="N31" s="3"/>
      <c r="O31" s="3"/>
      <c r="P31" s="3"/>
      <c r="Q31" s="3"/>
      <c r="R31" s="3"/>
    </row>
    <row r="33" spans="1:18" ht="39">
      <c r="A33" s="56" t="s">
        <v>46</v>
      </c>
      <c r="B33" s="67"/>
      <c r="C33" s="55"/>
      <c r="D33" s="55"/>
      <c r="E33" s="55"/>
      <c r="F33" s="54" t="s">
        <v>48</v>
      </c>
      <c r="G33" s="54" t="s">
        <v>49</v>
      </c>
      <c r="H33" s="54" t="s">
        <v>52</v>
      </c>
      <c r="K33" s="93" t="s">
        <v>155</v>
      </c>
      <c r="L33" s="122" t="s">
        <v>53</v>
      </c>
      <c r="M33" s="123"/>
      <c r="N33" s="123"/>
      <c r="O33" s="123"/>
      <c r="P33" s="123"/>
      <c r="Q33" s="124"/>
      <c r="R33" s="94" t="s">
        <v>148</v>
      </c>
    </row>
    <row r="34" spans="1:18" ht="12.5" customHeight="1">
      <c r="A34" s="42" t="s">
        <v>47</v>
      </c>
      <c r="B34" s="68"/>
      <c r="C34" s="43"/>
      <c r="D34" s="43"/>
      <c r="E34" s="43"/>
      <c r="F34" s="44">
        <v>0.32</v>
      </c>
      <c r="G34" s="44">
        <v>0.4</v>
      </c>
      <c r="H34" s="44">
        <v>0.23</v>
      </c>
      <c r="K34" s="95">
        <v>1</v>
      </c>
      <c r="L34" s="125" t="s">
        <v>54</v>
      </c>
      <c r="M34" s="126"/>
      <c r="N34" s="126"/>
      <c r="O34" s="126"/>
      <c r="P34" s="126"/>
      <c r="Q34" s="127"/>
      <c r="R34" s="96">
        <v>90</v>
      </c>
    </row>
    <row r="35" spans="1:18">
      <c r="A35" s="42" t="s">
        <v>50</v>
      </c>
      <c r="B35" s="68"/>
      <c r="C35" s="43"/>
      <c r="D35" s="43"/>
      <c r="E35" s="43"/>
      <c r="F35" s="44">
        <v>0.41</v>
      </c>
      <c r="G35" s="44">
        <v>0.51</v>
      </c>
      <c r="H35" s="44">
        <v>0.3</v>
      </c>
      <c r="K35" s="97">
        <v>2</v>
      </c>
      <c r="L35" s="119" t="s">
        <v>55</v>
      </c>
      <c r="M35" s="120"/>
      <c r="N35" s="120"/>
      <c r="O35" s="120"/>
      <c r="P35" s="120"/>
      <c r="Q35" s="121"/>
      <c r="R35" s="98">
        <v>70</v>
      </c>
    </row>
    <row r="36" spans="1:18">
      <c r="A36" s="42" t="s">
        <v>51</v>
      </c>
      <c r="B36" s="68"/>
      <c r="C36" s="43"/>
      <c r="D36" s="43"/>
      <c r="E36" s="43"/>
      <c r="F36" s="44">
        <v>0.45</v>
      </c>
      <c r="G36" s="44">
        <v>0.55000000000000004</v>
      </c>
      <c r="H36" s="44">
        <v>0.32</v>
      </c>
      <c r="K36" s="95">
        <v>3</v>
      </c>
      <c r="L36" s="125" t="s">
        <v>198</v>
      </c>
      <c r="M36" s="126"/>
      <c r="N36" s="126"/>
      <c r="O36" s="126"/>
      <c r="P36" s="126"/>
      <c r="Q36" s="127"/>
      <c r="R36" s="96">
        <v>110</v>
      </c>
    </row>
    <row r="37" spans="1:18">
      <c r="K37" s="99">
        <v>4</v>
      </c>
      <c r="L37" s="119" t="s">
        <v>56</v>
      </c>
      <c r="M37" s="120"/>
      <c r="N37" s="120"/>
      <c r="O37" s="120"/>
      <c r="P37" s="120"/>
      <c r="Q37" s="121"/>
      <c r="R37" s="100">
        <v>90</v>
      </c>
    </row>
  </sheetData>
  <sheetProtection selectLockedCells="1" selectUnlockedCells="1"/>
  <mergeCells count="12">
    <mergeCell ref="L37:Q37"/>
    <mergeCell ref="L33:Q33"/>
    <mergeCell ref="L34:Q34"/>
    <mergeCell ref="L35:Q35"/>
    <mergeCell ref="L36:Q36"/>
    <mergeCell ref="A1:R1"/>
    <mergeCell ref="A6:G6"/>
    <mergeCell ref="A5:G5"/>
    <mergeCell ref="A8:C8"/>
    <mergeCell ref="A2:R2"/>
    <mergeCell ref="A3:F3"/>
    <mergeCell ref="A7:G7"/>
  </mergeCells>
  <dataValidations count="1">
    <dataValidation type="list" allowBlank="1" showErrorMessage="1" sqref="R10:R26">
      <formula1>Analytique2011</formula1>
      <formula2>0</formula2>
    </dataValidation>
  </dataValidations>
  <pageMargins left="0.25" right="0.25" top="0.75" bottom="0.75" header="0.3" footer="0.3"/>
  <pageSetup paperSize="9" scale="65" firstPageNumber="0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Communes!$A$2:$A$120</xm:f>
          </x14:formula1>
          <xm:sqref>B10:B26 E10:E26 G10:G26</xm:sqref>
        </x14:dataValidation>
        <x14:dataValidation type="list" allowBlank="1" showInputMessage="1" showErrorMessage="1">
          <x14:formula1>
            <xm:f>Communes!$H$2:$H$4</xm:f>
          </x14:formula1>
          <xm:sqref>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7"/>
  </sheetPr>
  <dimension ref="A1:G26"/>
  <sheetViews>
    <sheetView workbookViewId="0">
      <selection activeCell="A2" sqref="A2:A26"/>
    </sheetView>
  </sheetViews>
  <sheetFormatPr baseColWidth="10" defaultRowHeight="12.5"/>
  <cols>
    <col min="1" max="1" width="26" customWidth="1"/>
    <col min="2" max="2" width="17.7265625" style="28" customWidth="1"/>
  </cols>
  <sheetData>
    <row r="1" spans="1:7" ht="15.5">
      <c r="A1" s="29" t="s">
        <v>15</v>
      </c>
      <c r="B1" s="29" t="s">
        <v>16</v>
      </c>
      <c r="C1" s="30"/>
      <c r="D1" s="30"/>
      <c r="E1" s="30"/>
      <c r="F1" s="30"/>
      <c r="G1" s="30"/>
    </row>
    <row r="2" spans="1:7" ht="15.5">
      <c r="A2" s="31" t="s">
        <v>17</v>
      </c>
      <c r="B2" s="32">
        <v>31</v>
      </c>
      <c r="C2" s="30"/>
      <c r="D2" s="30"/>
      <c r="E2" s="30"/>
      <c r="F2" s="30"/>
      <c r="G2" s="30"/>
    </row>
    <row r="3" spans="1:7" ht="15.5">
      <c r="A3" s="31" t="s">
        <v>18</v>
      </c>
      <c r="B3" s="32">
        <v>183</v>
      </c>
      <c r="C3" s="30"/>
      <c r="D3" s="38"/>
      <c r="E3" s="30"/>
      <c r="F3" s="30"/>
      <c r="G3" s="30"/>
    </row>
    <row r="4" spans="1:7" ht="15.5">
      <c r="A4" s="31" t="s">
        <v>19</v>
      </c>
      <c r="B4" s="32">
        <v>88</v>
      </c>
      <c r="C4" s="30"/>
      <c r="D4" s="30"/>
      <c r="E4" s="30"/>
      <c r="F4" s="30"/>
      <c r="G4" s="30"/>
    </row>
    <row r="5" spans="1:7" ht="15.5">
      <c r="A5" s="31" t="s">
        <v>20</v>
      </c>
      <c r="B5" s="32">
        <v>91</v>
      </c>
      <c r="C5" s="30"/>
      <c r="D5" s="30"/>
      <c r="E5" s="30"/>
      <c r="F5" s="30"/>
      <c r="G5" s="30"/>
    </row>
    <row r="6" spans="1:7" ht="15.5">
      <c r="A6" s="31" t="s">
        <v>41</v>
      </c>
      <c r="B6" s="32">
        <v>21</v>
      </c>
      <c r="C6" s="30"/>
      <c r="D6" s="30"/>
      <c r="E6" s="30"/>
      <c r="F6" s="30"/>
      <c r="G6" s="30"/>
    </row>
    <row r="7" spans="1:7" ht="15.5">
      <c r="A7" s="31" t="s">
        <v>21</v>
      </c>
      <c r="B7" s="32">
        <v>102</v>
      </c>
      <c r="C7" s="30"/>
      <c r="D7" s="30"/>
      <c r="E7" s="30"/>
      <c r="F7" s="30"/>
      <c r="G7" s="30"/>
    </row>
    <row r="8" spans="1:7" ht="15.5">
      <c r="A8" s="31" t="s">
        <v>22</v>
      </c>
      <c r="B8" s="32">
        <v>267</v>
      </c>
      <c r="C8" s="30"/>
      <c r="D8" s="30"/>
      <c r="E8" s="30"/>
      <c r="F8" s="30"/>
      <c r="G8" s="30"/>
    </row>
    <row r="9" spans="1:7" ht="15.5">
      <c r="A9" s="31" t="s">
        <v>23</v>
      </c>
      <c r="B9" s="32">
        <v>87</v>
      </c>
      <c r="C9" s="30"/>
      <c r="D9" s="30"/>
      <c r="E9" s="30"/>
      <c r="F9" s="30"/>
      <c r="G9" s="30"/>
    </row>
    <row r="10" spans="1:7" ht="15.5">
      <c r="A10" s="31" t="s">
        <v>24</v>
      </c>
      <c r="B10" s="32">
        <v>180</v>
      </c>
      <c r="C10" s="30"/>
      <c r="D10" s="30"/>
      <c r="E10" s="30"/>
      <c r="F10" s="30"/>
      <c r="G10" s="30"/>
    </row>
    <row r="11" spans="1:7" ht="15.5">
      <c r="A11" s="31" t="s">
        <v>25</v>
      </c>
      <c r="B11" s="32">
        <v>111</v>
      </c>
      <c r="C11" s="30"/>
      <c r="D11" s="30"/>
      <c r="E11" s="30"/>
      <c r="F11" s="30"/>
      <c r="G11" s="30"/>
    </row>
    <row r="12" spans="1:7" ht="15.5">
      <c r="A12" s="31" t="s">
        <v>26</v>
      </c>
      <c r="B12" s="32">
        <v>125</v>
      </c>
      <c r="C12" s="30"/>
      <c r="D12" s="30"/>
      <c r="E12" s="30"/>
      <c r="F12" s="30"/>
      <c r="G12" s="30"/>
    </row>
    <row r="13" spans="1:7" ht="15.5">
      <c r="A13" s="31" t="s">
        <v>27</v>
      </c>
      <c r="B13" s="32">
        <v>146</v>
      </c>
      <c r="C13" s="30"/>
      <c r="D13" s="30"/>
      <c r="E13" s="30"/>
      <c r="F13" s="30"/>
      <c r="G13" s="30"/>
    </row>
    <row r="14" spans="1:7" ht="15.5">
      <c r="A14" s="31" t="s">
        <v>28</v>
      </c>
      <c r="B14" s="32">
        <v>137</v>
      </c>
      <c r="C14" s="30"/>
      <c r="D14" s="30"/>
      <c r="E14" s="30"/>
      <c r="F14" s="30"/>
      <c r="G14" s="30"/>
    </row>
    <row r="15" spans="1:7" ht="15.5">
      <c r="A15" s="31" t="s">
        <v>29</v>
      </c>
      <c r="B15" s="32">
        <v>146</v>
      </c>
      <c r="C15" s="30"/>
      <c r="D15" s="30"/>
      <c r="E15" s="30"/>
      <c r="F15" s="30"/>
      <c r="G15" s="30"/>
    </row>
    <row r="16" spans="1:7" ht="15.5">
      <c r="A16" s="31" t="s">
        <v>30</v>
      </c>
      <c r="B16" s="32">
        <v>180</v>
      </c>
      <c r="C16" s="30"/>
      <c r="D16" s="30"/>
      <c r="E16" s="30"/>
      <c r="F16" s="30"/>
      <c r="G16" s="30"/>
    </row>
    <row r="17" spans="1:7" ht="15.5">
      <c r="A17" s="31" t="s">
        <v>31</v>
      </c>
      <c r="B17" s="32">
        <v>86</v>
      </c>
      <c r="C17" s="30"/>
      <c r="D17" s="30"/>
      <c r="E17" s="30"/>
      <c r="F17" s="30"/>
      <c r="G17" s="30"/>
    </row>
    <row r="18" spans="1:7" ht="15.5">
      <c r="A18" s="31" t="s">
        <v>32</v>
      </c>
      <c r="B18" s="32">
        <v>55</v>
      </c>
      <c r="C18" s="30"/>
      <c r="D18" s="30"/>
      <c r="E18" s="30"/>
      <c r="F18" s="30"/>
      <c r="G18" s="30"/>
    </row>
    <row r="19" spans="1:7" ht="15.5">
      <c r="A19" s="31" t="s">
        <v>33</v>
      </c>
      <c r="B19" s="32">
        <v>40</v>
      </c>
      <c r="C19" s="30"/>
      <c r="D19" s="30"/>
      <c r="E19" s="30"/>
      <c r="F19" s="30"/>
      <c r="G19" s="30"/>
    </row>
    <row r="20" spans="1:7" ht="15.5">
      <c r="A20" s="31" t="s">
        <v>34</v>
      </c>
      <c r="B20" s="32">
        <v>94</v>
      </c>
      <c r="C20" s="30"/>
      <c r="D20" s="30"/>
      <c r="E20" s="30"/>
      <c r="F20" s="30"/>
      <c r="G20" s="30"/>
    </row>
    <row r="21" spans="1:7" ht="15.5">
      <c r="A21" s="31" t="s">
        <v>35</v>
      </c>
      <c r="B21" s="32">
        <v>205</v>
      </c>
      <c r="C21" s="30"/>
      <c r="D21" s="30"/>
      <c r="E21" s="30"/>
      <c r="F21" s="30"/>
      <c r="G21" s="30"/>
    </row>
    <row r="22" spans="1:7" ht="15.5">
      <c r="A22" s="31" t="s">
        <v>36</v>
      </c>
      <c r="B22" s="32">
        <v>116</v>
      </c>
      <c r="C22" s="30"/>
      <c r="D22" s="30"/>
      <c r="E22" s="30"/>
      <c r="F22" s="30"/>
      <c r="G22" s="30"/>
    </row>
    <row r="23" spans="1:7" ht="15.5">
      <c r="A23" s="31" t="s">
        <v>37</v>
      </c>
      <c r="B23" s="32">
        <v>51</v>
      </c>
      <c r="C23" s="30"/>
      <c r="D23" s="30"/>
      <c r="E23" s="30"/>
      <c r="F23" s="30"/>
      <c r="G23" s="30"/>
    </row>
    <row r="24" spans="1:7" ht="15.5">
      <c r="A24" s="31" t="s">
        <v>38</v>
      </c>
      <c r="B24" s="32">
        <v>138</v>
      </c>
      <c r="C24" s="30"/>
      <c r="D24" s="30"/>
      <c r="E24" s="30"/>
      <c r="F24" s="30"/>
      <c r="G24" s="30"/>
    </row>
    <row r="25" spans="1:7" ht="15.5">
      <c r="A25" s="31" t="s">
        <v>39</v>
      </c>
      <c r="B25" s="32">
        <v>186</v>
      </c>
      <c r="C25" s="30"/>
      <c r="D25" s="30"/>
      <c r="E25" s="30"/>
      <c r="F25" s="30"/>
      <c r="G25" s="30"/>
    </row>
    <row r="26" spans="1:7" ht="15.5">
      <c r="A26" s="31" t="s">
        <v>40</v>
      </c>
      <c r="B26" s="32">
        <v>66</v>
      </c>
      <c r="C26" s="30"/>
      <c r="D26" s="30"/>
      <c r="E26" s="30"/>
      <c r="F26" s="30"/>
      <c r="G26" s="30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42"/>
  <sheetViews>
    <sheetView topLeftCell="D1" zoomScale="90" zoomScaleNormal="90" workbookViewId="0">
      <selection activeCell="F7" sqref="F7:F12"/>
    </sheetView>
  </sheetViews>
  <sheetFormatPr baseColWidth="10" defaultRowHeight="12.5"/>
  <cols>
    <col min="2" max="2" width="36" style="45" customWidth="1"/>
    <col min="3" max="6" width="36" customWidth="1"/>
  </cols>
  <sheetData>
    <row r="3" spans="2:6">
      <c r="B3" s="45" t="s">
        <v>146</v>
      </c>
    </row>
    <row r="6" spans="2:6" ht="13">
      <c r="B6" s="47" t="s">
        <v>57</v>
      </c>
      <c r="C6" s="48" t="s">
        <v>111</v>
      </c>
      <c r="D6" s="48" t="s">
        <v>135</v>
      </c>
      <c r="E6" s="49" t="s">
        <v>138</v>
      </c>
      <c r="F6" s="48" t="s">
        <v>139</v>
      </c>
    </row>
    <row r="7" spans="2:6">
      <c r="B7" s="46" t="s">
        <v>58</v>
      </c>
      <c r="C7" s="46" t="s">
        <v>94</v>
      </c>
      <c r="D7" s="46" t="s">
        <v>112</v>
      </c>
      <c r="E7" s="50" t="s">
        <v>136</v>
      </c>
      <c r="F7" s="51" t="s">
        <v>140</v>
      </c>
    </row>
    <row r="8" spans="2:6">
      <c r="B8" s="46" t="s">
        <v>59</v>
      </c>
      <c r="C8" s="46" t="s">
        <v>95</v>
      </c>
      <c r="D8" s="46" t="s">
        <v>113</v>
      </c>
      <c r="E8" s="50" t="s">
        <v>137</v>
      </c>
      <c r="F8" s="51" t="s">
        <v>141</v>
      </c>
    </row>
    <row r="9" spans="2:6">
      <c r="B9" s="46" t="s">
        <v>60</v>
      </c>
      <c r="C9" s="46" t="s">
        <v>96</v>
      </c>
      <c r="D9" s="46" t="s">
        <v>114</v>
      </c>
      <c r="F9" s="51" t="s">
        <v>142</v>
      </c>
    </row>
    <row r="10" spans="2:6">
      <c r="B10" s="46" t="s">
        <v>61</v>
      </c>
      <c r="C10" s="46" t="s">
        <v>97</v>
      </c>
      <c r="D10" s="46" t="s">
        <v>115</v>
      </c>
      <c r="F10" s="51" t="s">
        <v>143</v>
      </c>
    </row>
    <row r="11" spans="2:6">
      <c r="B11" s="46" t="s">
        <v>62</v>
      </c>
      <c r="C11" s="46" t="s">
        <v>98</v>
      </c>
      <c r="D11" s="46" t="s">
        <v>116</v>
      </c>
      <c r="F11" s="51" t="s">
        <v>144</v>
      </c>
    </row>
    <row r="12" spans="2:6">
      <c r="B12" s="46" t="s">
        <v>63</v>
      </c>
      <c r="C12" s="46" t="s">
        <v>99</v>
      </c>
      <c r="D12" s="46" t="s">
        <v>117</v>
      </c>
      <c r="F12" s="51" t="s">
        <v>145</v>
      </c>
    </row>
    <row r="13" spans="2:6">
      <c r="B13" s="46" t="s">
        <v>64</v>
      </c>
      <c r="C13" s="46" t="s">
        <v>100</v>
      </c>
      <c r="D13" s="46" t="s">
        <v>118</v>
      </c>
    </row>
    <row r="14" spans="2:6">
      <c r="B14" s="46" t="s">
        <v>65</v>
      </c>
      <c r="C14" s="46" t="s">
        <v>101</v>
      </c>
      <c r="D14" s="46" t="s">
        <v>119</v>
      </c>
    </row>
    <row r="15" spans="2:6">
      <c r="B15" s="46" t="s">
        <v>66</v>
      </c>
      <c r="C15" s="46" t="s">
        <v>102</v>
      </c>
      <c r="D15" s="46" t="s">
        <v>120</v>
      </c>
    </row>
    <row r="16" spans="2:6">
      <c r="B16" s="46" t="s">
        <v>67</v>
      </c>
      <c r="C16" s="46" t="s">
        <v>103</v>
      </c>
      <c r="D16" s="46" t="s">
        <v>121</v>
      </c>
    </row>
    <row r="17" spans="2:4">
      <c r="B17" s="46" t="s">
        <v>68</v>
      </c>
      <c r="C17" s="46" t="s">
        <v>104</v>
      </c>
      <c r="D17" s="46" t="s">
        <v>122</v>
      </c>
    </row>
    <row r="18" spans="2:4">
      <c r="B18" s="46" t="s">
        <v>69</v>
      </c>
      <c r="C18" s="46" t="s">
        <v>105</v>
      </c>
      <c r="D18" s="46" t="s">
        <v>123</v>
      </c>
    </row>
    <row r="19" spans="2:4">
      <c r="B19" s="46" t="s">
        <v>70</v>
      </c>
      <c r="C19" s="46" t="s">
        <v>106</v>
      </c>
      <c r="D19" s="46" t="s">
        <v>124</v>
      </c>
    </row>
    <row r="20" spans="2:4">
      <c r="B20" s="46" t="s">
        <v>71</v>
      </c>
      <c r="C20" s="46" t="s">
        <v>107</v>
      </c>
      <c r="D20" s="46" t="s">
        <v>125</v>
      </c>
    </row>
    <row r="21" spans="2:4">
      <c r="B21" s="46" t="s">
        <v>72</v>
      </c>
      <c r="C21" s="46" t="s">
        <v>108</v>
      </c>
      <c r="D21" s="46" t="s">
        <v>126</v>
      </c>
    </row>
    <row r="22" spans="2:4">
      <c r="B22" s="46" t="s">
        <v>73</v>
      </c>
      <c r="C22" s="46" t="s">
        <v>109</v>
      </c>
      <c r="D22" s="46" t="s">
        <v>127</v>
      </c>
    </row>
    <row r="23" spans="2:4">
      <c r="B23" s="46" t="s">
        <v>74</v>
      </c>
      <c r="C23" s="46" t="s">
        <v>110</v>
      </c>
      <c r="D23" s="46" t="s">
        <v>128</v>
      </c>
    </row>
    <row r="24" spans="2:4">
      <c r="B24" s="46" t="s">
        <v>75</v>
      </c>
      <c r="D24" s="46" t="s">
        <v>129</v>
      </c>
    </row>
    <row r="25" spans="2:4">
      <c r="B25" s="46" t="s">
        <v>76</v>
      </c>
      <c r="D25" s="46" t="s">
        <v>130</v>
      </c>
    </row>
    <row r="26" spans="2:4">
      <c r="B26" s="46" t="s">
        <v>77</v>
      </c>
      <c r="D26" s="46" t="s">
        <v>131</v>
      </c>
    </row>
    <row r="27" spans="2:4">
      <c r="B27" s="46" t="s">
        <v>78</v>
      </c>
      <c r="D27" s="46" t="s">
        <v>132</v>
      </c>
    </row>
    <row r="28" spans="2:4">
      <c r="B28" s="46" t="s">
        <v>79</v>
      </c>
      <c r="D28" s="46" t="s">
        <v>133</v>
      </c>
    </row>
    <row r="29" spans="2:4">
      <c r="B29" s="46" t="s">
        <v>80</v>
      </c>
      <c r="D29" s="46" t="s">
        <v>134</v>
      </c>
    </row>
    <row r="30" spans="2:4">
      <c r="B30" s="46" t="s">
        <v>81</v>
      </c>
    </row>
    <row r="31" spans="2:4">
      <c r="B31" s="46" t="s">
        <v>82</v>
      </c>
    </row>
    <row r="32" spans="2:4">
      <c r="B32" s="46" t="s">
        <v>83</v>
      </c>
    </row>
    <row r="33" spans="2:2">
      <c r="B33" s="46" t="s">
        <v>84</v>
      </c>
    </row>
    <row r="34" spans="2:2">
      <c r="B34" s="46" t="s">
        <v>85</v>
      </c>
    </row>
    <row r="35" spans="2:2">
      <c r="B35" s="46" t="s">
        <v>86</v>
      </c>
    </row>
    <row r="36" spans="2:2">
      <c r="B36" s="46" t="s">
        <v>87</v>
      </c>
    </row>
    <row r="37" spans="2:2">
      <c r="B37" s="46" t="s">
        <v>88</v>
      </c>
    </row>
    <row r="38" spans="2:2">
      <c r="B38" s="46" t="s">
        <v>89</v>
      </c>
    </row>
    <row r="39" spans="2:2">
      <c r="B39" s="46" t="s">
        <v>90</v>
      </c>
    </row>
    <row r="40" spans="2:2">
      <c r="B40" s="46" t="s">
        <v>91</v>
      </c>
    </row>
    <row r="41" spans="2:2">
      <c r="B41" s="46" t="s">
        <v>92</v>
      </c>
    </row>
    <row r="42" spans="2:2">
      <c r="B42" s="46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60" t="s">
        <v>176</v>
      </c>
      <c r="C3" s="60" t="s">
        <v>177</v>
      </c>
      <c r="D3" s="60" t="s">
        <v>178</v>
      </c>
    </row>
    <row r="4" spans="2:4" ht="15.5">
      <c r="B4" s="61">
        <v>1</v>
      </c>
      <c r="C4" s="64" t="s">
        <v>156</v>
      </c>
      <c r="D4" s="64" t="s">
        <v>157</v>
      </c>
    </row>
    <row r="5" spans="2:4" ht="15.5">
      <c r="B5" s="62">
        <v>2</v>
      </c>
      <c r="C5" s="65" t="s">
        <v>158</v>
      </c>
      <c r="D5" s="65" t="s">
        <v>159</v>
      </c>
    </row>
    <row r="6" spans="2:4" ht="15.5">
      <c r="B6" s="61">
        <v>3</v>
      </c>
      <c r="C6" s="64" t="s">
        <v>153</v>
      </c>
      <c r="D6" s="64" t="s">
        <v>160</v>
      </c>
    </row>
    <row r="7" spans="2:4" ht="15.5">
      <c r="B7" s="63">
        <v>4</v>
      </c>
      <c r="C7" s="65" t="s">
        <v>161</v>
      </c>
      <c r="D7" s="66" t="s">
        <v>162</v>
      </c>
    </row>
    <row r="8" spans="2:4" ht="15.5">
      <c r="B8" s="61">
        <v>5</v>
      </c>
      <c r="C8" s="64" t="s">
        <v>35</v>
      </c>
      <c r="D8" s="64" t="s">
        <v>163</v>
      </c>
    </row>
    <row r="9" spans="2:4" ht="15.5">
      <c r="B9" s="63">
        <v>6</v>
      </c>
      <c r="C9" s="65" t="s">
        <v>164</v>
      </c>
      <c r="D9" s="66" t="s">
        <v>165</v>
      </c>
    </row>
    <row r="10" spans="2:4" ht="15.5">
      <c r="B10" s="61">
        <v>7</v>
      </c>
      <c r="C10" s="64" t="s">
        <v>166</v>
      </c>
      <c r="D10" s="64" t="s">
        <v>167</v>
      </c>
    </row>
    <row r="11" spans="2:4" ht="15.5">
      <c r="B11" s="63">
        <v>8</v>
      </c>
      <c r="C11" s="65" t="s">
        <v>168</v>
      </c>
      <c r="D11" s="66" t="s">
        <v>169</v>
      </c>
    </row>
    <row r="12" spans="2:4" ht="15.5">
      <c r="B12" s="61">
        <v>9</v>
      </c>
      <c r="C12" s="64" t="s">
        <v>170</v>
      </c>
      <c r="D12" s="64" t="s">
        <v>171</v>
      </c>
    </row>
    <row r="13" spans="2:4" ht="15.5">
      <c r="B13" s="63">
        <v>10</v>
      </c>
      <c r="C13" s="66" t="s">
        <v>172</v>
      </c>
      <c r="D13" s="66" t="s">
        <v>173</v>
      </c>
    </row>
    <row r="14" spans="2:4" ht="15.5">
      <c r="B14" s="61">
        <v>11</v>
      </c>
      <c r="C14" s="64" t="s">
        <v>174</v>
      </c>
      <c r="D14" s="64" t="s">
        <v>175</v>
      </c>
    </row>
    <row r="28" spans="6:6" ht="15.5">
      <c r="F28" s="5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1"/>
  <sheetViews>
    <sheetView workbookViewId="0">
      <selection activeCell="A120" sqref="A2:A120"/>
    </sheetView>
  </sheetViews>
  <sheetFormatPr baseColWidth="10" defaultRowHeight="12.5"/>
  <cols>
    <col min="1" max="1" width="22.08984375" customWidth="1"/>
    <col min="4" max="4" width="19.08984375" customWidth="1"/>
    <col min="7" max="7" width="20.453125" customWidth="1"/>
    <col min="8" max="8" width="6" customWidth="1"/>
    <col min="10" max="10" width="16.08984375" customWidth="1"/>
    <col min="11" max="11" width="17.453125" customWidth="1"/>
  </cols>
  <sheetData>
    <row r="1" spans="1:11" ht="13">
      <c r="A1" t="s">
        <v>189</v>
      </c>
      <c r="B1" t="s">
        <v>190</v>
      </c>
      <c r="C1" t="s">
        <v>191</v>
      </c>
      <c r="D1" t="s">
        <v>195</v>
      </c>
      <c r="G1" s="81" t="s">
        <v>46</v>
      </c>
      <c r="H1" s="82" t="s">
        <v>196</v>
      </c>
      <c r="I1" s="81" t="s">
        <v>48</v>
      </c>
      <c r="J1" s="81" t="s">
        <v>49</v>
      </c>
      <c r="K1" s="83" t="s">
        <v>52</v>
      </c>
    </row>
    <row r="2" spans="1:11" ht="20" customHeight="1">
      <c r="A2" s="101" t="s">
        <v>192</v>
      </c>
      <c r="B2" s="71"/>
      <c r="C2">
        <v>2</v>
      </c>
      <c r="G2" s="84" t="s">
        <v>47</v>
      </c>
      <c r="H2" s="85">
        <v>5</v>
      </c>
      <c r="I2" s="76">
        <v>0.32</v>
      </c>
      <c r="J2" s="76">
        <v>0.4</v>
      </c>
      <c r="K2" s="75">
        <v>0.23</v>
      </c>
    </row>
    <row r="3" spans="1:11" ht="20" customHeight="1">
      <c r="A3" s="102" t="s">
        <v>112</v>
      </c>
      <c r="B3" s="71">
        <v>94</v>
      </c>
      <c r="C3">
        <v>4</v>
      </c>
      <c r="G3" s="86" t="s">
        <v>50</v>
      </c>
      <c r="H3" s="87">
        <v>7</v>
      </c>
      <c r="I3" s="88">
        <v>0.41</v>
      </c>
      <c r="J3" s="88">
        <v>0.51</v>
      </c>
      <c r="K3" s="89">
        <v>0.3</v>
      </c>
    </row>
    <row r="4" spans="1:11" ht="20" customHeight="1">
      <c r="A4" s="101" t="s">
        <v>18</v>
      </c>
      <c r="B4" s="72" t="s">
        <v>193</v>
      </c>
      <c r="C4">
        <v>2</v>
      </c>
      <c r="G4" s="90" t="s">
        <v>51</v>
      </c>
      <c r="H4" s="91">
        <v>8</v>
      </c>
      <c r="I4" s="74">
        <v>0.45</v>
      </c>
      <c r="J4" s="74">
        <v>0.55000000000000004</v>
      </c>
      <c r="K4" s="73">
        <v>0.32</v>
      </c>
    </row>
    <row r="5" spans="1:11" ht="20" customHeight="1">
      <c r="A5" s="102" t="s">
        <v>58</v>
      </c>
      <c r="B5" s="71">
        <v>92</v>
      </c>
      <c r="C5">
        <v>4</v>
      </c>
    </row>
    <row r="6" spans="1:11" ht="20" customHeight="1">
      <c r="A6" s="101" t="s">
        <v>19</v>
      </c>
      <c r="B6" s="72">
        <v>84</v>
      </c>
      <c r="C6">
        <v>2</v>
      </c>
    </row>
    <row r="7" spans="1:11" ht="20" customHeight="1">
      <c r="A7" s="102" t="s">
        <v>113</v>
      </c>
      <c r="B7" s="71">
        <v>94</v>
      </c>
      <c r="C7">
        <v>4</v>
      </c>
    </row>
    <row r="8" spans="1:11" ht="20" customHeight="1">
      <c r="A8" s="101" t="s">
        <v>20</v>
      </c>
      <c r="B8" s="71"/>
      <c r="C8">
        <v>2</v>
      </c>
    </row>
    <row r="9" spans="1:11" ht="20" customHeight="1">
      <c r="A9" s="102" t="s">
        <v>59</v>
      </c>
      <c r="B9" s="71">
        <v>92</v>
      </c>
      <c r="C9">
        <v>4</v>
      </c>
    </row>
    <row r="10" spans="1:11" ht="20" customHeight="1">
      <c r="A10" s="103" t="s">
        <v>140</v>
      </c>
      <c r="B10" s="71">
        <v>91</v>
      </c>
      <c r="C10">
        <v>4</v>
      </c>
    </row>
    <row r="11" spans="1:11" ht="20" customHeight="1">
      <c r="A11" s="101" t="s">
        <v>41</v>
      </c>
      <c r="B11" s="71"/>
      <c r="C11">
        <v>2</v>
      </c>
    </row>
    <row r="12" spans="1:11" ht="20" customHeight="1">
      <c r="A12" s="102" t="s">
        <v>94</v>
      </c>
      <c r="B12" s="71">
        <v>93</v>
      </c>
      <c r="C12">
        <v>4</v>
      </c>
    </row>
    <row r="13" spans="1:11" ht="20" customHeight="1">
      <c r="A13" s="101" t="s">
        <v>21</v>
      </c>
      <c r="B13" s="71" t="s">
        <v>194</v>
      </c>
      <c r="C13">
        <v>2</v>
      </c>
    </row>
    <row r="14" spans="1:11" ht="20" customHeight="1">
      <c r="A14" s="102" t="s">
        <v>60</v>
      </c>
      <c r="B14" s="71">
        <v>92</v>
      </c>
      <c r="C14">
        <v>4</v>
      </c>
    </row>
    <row r="15" spans="1:11" ht="20" customHeight="1">
      <c r="A15" s="102" t="s">
        <v>95</v>
      </c>
      <c r="B15" s="71">
        <v>93</v>
      </c>
      <c r="C15">
        <v>4</v>
      </c>
    </row>
    <row r="16" spans="1:11" ht="20" customHeight="1">
      <c r="A16" s="102" t="s">
        <v>96</v>
      </c>
      <c r="B16" s="71">
        <v>93</v>
      </c>
      <c r="C16">
        <v>4</v>
      </c>
    </row>
    <row r="17" spans="1:3" ht="20" customHeight="1">
      <c r="A17" s="102" t="s">
        <v>61</v>
      </c>
      <c r="B17" s="71">
        <v>92</v>
      </c>
      <c r="C17">
        <v>4</v>
      </c>
    </row>
    <row r="18" spans="1:3" ht="20" customHeight="1">
      <c r="A18" s="102" t="s">
        <v>97</v>
      </c>
      <c r="B18" s="71">
        <v>93</v>
      </c>
      <c r="C18">
        <v>4</v>
      </c>
    </row>
    <row r="19" spans="1:3" ht="20" customHeight="1">
      <c r="A19" s="104" t="s">
        <v>170</v>
      </c>
      <c r="B19" s="71">
        <v>33</v>
      </c>
      <c r="C19">
        <v>1</v>
      </c>
    </row>
    <row r="20" spans="1:3" ht="20" customHeight="1">
      <c r="A20" s="102" t="s">
        <v>62</v>
      </c>
      <c r="B20" s="71">
        <v>92</v>
      </c>
      <c r="C20">
        <v>4</v>
      </c>
    </row>
    <row r="21" spans="1:3" ht="20" customHeight="1">
      <c r="A21" s="102" t="s">
        <v>63</v>
      </c>
      <c r="B21" s="71">
        <v>92</v>
      </c>
      <c r="C21">
        <v>4</v>
      </c>
    </row>
    <row r="22" spans="1:3" ht="20" customHeight="1">
      <c r="A22" s="101" t="s">
        <v>22</v>
      </c>
      <c r="B22" s="71"/>
      <c r="C22">
        <v>2</v>
      </c>
    </row>
    <row r="23" spans="1:3" ht="20" customHeight="1">
      <c r="A23" s="101" t="s">
        <v>23</v>
      </c>
      <c r="B23" s="71"/>
      <c r="C23">
        <v>2</v>
      </c>
    </row>
    <row r="24" spans="1:3" ht="20" customHeight="1">
      <c r="A24" s="102" t="s">
        <v>114</v>
      </c>
      <c r="B24" s="71">
        <v>94</v>
      </c>
      <c r="C24">
        <v>4</v>
      </c>
    </row>
    <row r="25" spans="1:3" ht="20" customHeight="1">
      <c r="A25" s="101" t="s">
        <v>24</v>
      </c>
      <c r="B25" s="71" t="s">
        <v>193</v>
      </c>
      <c r="C25">
        <v>2</v>
      </c>
    </row>
    <row r="26" spans="1:3" ht="20" customHeight="1">
      <c r="A26" s="101" t="s">
        <v>25</v>
      </c>
      <c r="B26" s="71" t="s">
        <v>194</v>
      </c>
      <c r="C26">
        <v>2</v>
      </c>
    </row>
    <row r="27" spans="1:3" ht="20" customHeight="1">
      <c r="A27" s="102" t="s">
        <v>115</v>
      </c>
      <c r="B27" s="71">
        <v>94</v>
      </c>
      <c r="C27">
        <v>4</v>
      </c>
    </row>
    <row r="28" spans="1:3" ht="20" customHeight="1">
      <c r="A28" s="102" t="s">
        <v>116</v>
      </c>
      <c r="B28" s="71">
        <v>94</v>
      </c>
      <c r="C28">
        <v>4</v>
      </c>
    </row>
    <row r="29" spans="1:3" ht="20" customHeight="1">
      <c r="A29" s="102" t="s">
        <v>66</v>
      </c>
      <c r="B29" s="71">
        <v>92</v>
      </c>
      <c r="C29">
        <v>4</v>
      </c>
    </row>
    <row r="30" spans="1:3" ht="20" customHeight="1">
      <c r="A30" s="102" t="s">
        <v>64</v>
      </c>
      <c r="B30" s="71">
        <v>92</v>
      </c>
      <c r="C30">
        <v>4</v>
      </c>
    </row>
    <row r="31" spans="1:3" ht="20" customHeight="1">
      <c r="A31" s="102" t="s">
        <v>65</v>
      </c>
      <c r="B31" s="71">
        <v>92</v>
      </c>
      <c r="C31">
        <v>4</v>
      </c>
    </row>
    <row r="32" spans="1:3" ht="20" customHeight="1">
      <c r="A32" s="102" t="s">
        <v>118</v>
      </c>
      <c r="B32" s="71">
        <v>94</v>
      </c>
      <c r="C32">
        <v>4</v>
      </c>
    </row>
    <row r="33" spans="1:3" ht="20" customHeight="1">
      <c r="A33" s="102" t="s">
        <v>117</v>
      </c>
      <c r="B33" s="71">
        <v>94</v>
      </c>
      <c r="C33">
        <v>4</v>
      </c>
    </row>
    <row r="34" spans="1:3" ht="20" customHeight="1">
      <c r="A34" s="102" t="s">
        <v>67</v>
      </c>
      <c r="B34" s="71">
        <v>92</v>
      </c>
      <c r="C34">
        <v>4</v>
      </c>
    </row>
    <row r="35" spans="1:3" ht="20" customHeight="1">
      <c r="A35" s="102" t="s">
        <v>69</v>
      </c>
      <c r="C35">
        <v>4</v>
      </c>
    </row>
    <row r="36" spans="1:3" ht="20" customHeight="1">
      <c r="A36" s="101" t="s">
        <v>26</v>
      </c>
      <c r="B36" s="71"/>
      <c r="C36">
        <v>2</v>
      </c>
    </row>
    <row r="37" spans="1:3" ht="20" customHeight="1">
      <c r="A37" s="102" t="s">
        <v>68</v>
      </c>
      <c r="B37" s="71">
        <v>92</v>
      </c>
      <c r="C37">
        <v>4</v>
      </c>
    </row>
    <row r="38" spans="1:3" ht="20" customHeight="1">
      <c r="A38" s="102" t="s">
        <v>70</v>
      </c>
      <c r="C38">
        <v>4</v>
      </c>
    </row>
    <row r="39" spans="1:3" ht="20" customHeight="1">
      <c r="A39" s="102" t="s">
        <v>119</v>
      </c>
      <c r="B39" s="71">
        <v>94</v>
      </c>
      <c r="C39">
        <v>4</v>
      </c>
    </row>
    <row r="40" spans="1:3" ht="20" customHeight="1">
      <c r="A40" s="101" t="s">
        <v>27</v>
      </c>
      <c r="B40" s="71"/>
      <c r="C40">
        <v>2</v>
      </c>
    </row>
    <row r="41" spans="1:3" ht="20" customHeight="1">
      <c r="A41" s="101" t="s">
        <v>28</v>
      </c>
      <c r="B41" s="71"/>
      <c r="C41">
        <v>2</v>
      </c>
    </row>
    <row r="42" spans="1:3" ht="20" customHeight="1">
      <c r="A42" s="102" t="s">
        <v>98</v>
      </c>
      <c r="B42" s="71">
        <v>93</v>
      </c>
      <c r="C42">
        <v>4</v>
      </c>
    </row>
    <row r="43" spans="1:3" ht="20" customHeight="1">
      <c r="A43" s="102" t="s">
        <v>71</v>
      </c>
      <c r="B43" s="71">
        <v>92</v>
      </c>
      <c r="C43" s="71">
        <v>92</v>
      </c>
    </row>
    <row r="44" spans="1:3" ht="20" customHeight="1">
      <c r="A44" s="102" t="s">
        <v>99</v>
      </c>
      <c r="B44" s="71">
        <v>93</v>
      </c>
      <c r="C44">
        <v>4</v>
      </c>
    </row>
    <row r="45" spans="1:3" ht="20" customHeight="1">
      <c r="A45" s="101" t="s">
        <v>29</v>
      </c>
      <c r="B45" s="71"/>
      <c r="C45">
        <v>2</v>
      </c>
    </row>
    <row r="46" spans="1:3" ht="20" customHeight="1">
      <c r="A46" s="102" t="s">
        <v>120</v>
      </c>
      <c r="B46" s="71">
        <v>94</v>
      </c>
      <c r="C46">
        <v>4</v>
      </c>
    </row>
    <row r="47" spans="1:3" ht="20" customHeight="1">
      <c r="A47" s="101" t="s">
        <v>30</v>
      </c>
      <c r="B47" s="71"/>
      <c r="C47">
        <v>2</v>
      </c>
    </row>
    <row r="48" spans="1:3" ht="20" customHeight="1">
      <c r="A48" s="102" t="s">
        <v>72</v>
      </c>
      <c r="B48" s="71">
        <v>92</v>
      </c>
      <c r="C48" s="71">
        <v>92</v>
      </c>
    </row>
    <row r="49" spans="1:3" ht="20" customHeight="1">
      <c r="A49" s="102" t="s">
        <v>73</v>
      </c>
      <c r="B49" s="71">
        <v>92</v>
      </c>
      <c r="C49">
        <v>4</v>
      </c>
    </row>
    <row r="50" spans="1:3" ht="20" customHeight="1">
      <c r="A50" s="102" t="s">
        <v>121</v>
      </c>
      <c r="B50" s="71">
        <v>94</v>
      </c>
      <c r="C50">
        <v>4</v>
      </c>
    </row>
    <row r="51" spans="1:3" ht="20" customHeight="1">
      <c r="A51" s="101" t="s">
        <v>31</v>
      </c>
      <c r="B51" s="71"/>
      <c r="C51">
        <v>2</v>
      </c>
    </row>
    <row r="52" spans="1:3" ht="20" customHeight="1">
      <c r="A52" s="102" t="s">
        <v>74</v>
      </c>
      <c r="B52" s="71">
        <v>92</v>
      </c>
      <c r="C52">
        <v>4</v>
      </c>
    </row>
    <row r="53" spans="1:3" ht="20" customHeight="1">
      <c r="A53" s="101" t="s">
        <v>32</v>
      </c>
      <c r="B53" s="71"/>
      <c r="C53">
        <v>2</v>
      </c>
    </row>
    <row r="54" spans="1:3" ht="20" customHeight="1">
      <c r="A54" s="102" t="s">
        <v>122</v>
      </c>
      <c r="B54" s="71">
        <v>94</v>
      </c>
      <c r="C54">
        <v>4</v>
      </c>
    </row>
    <row r="55" spans="1:3" ht="20" customHeight="1">
      <c r="A55" s="102" t="s">
        <v>123</v>
      </c>
      <c r="B55" s="71">
        <v>94</v>
      </c>
      <c r="C55">
        <v>4</v>
      </c>
    </row>
    <row r="56" spans="1:3" ht="20" customHeight="1">
      <c r="A56" s="103" t="s">
        <v>141</v>
      </c>
      <c r="B56" s="71">
        <v>91</v>
      </c>
      <c r="C56">
        <v>4</v>
      </c>
    </row>
    <row r="57" spans="1:3" ht="20" customHeight="1">
      <c r="A57" s="102" t="s">
        <v>125</v>
      </c>
      <c r="B57" s="71">
        <v>94</v>
      </c>
      <c r="C57">
        <v>4</v>
      </c>
    </row>
    <row r="58" spans="1:3" ht="20" customHeight="1">
      <c r="A58" s="102" t="s">
        <v>103</v>
      </c>
      <c r="B58" s="71">
        <v>93</v>
      </c>
      <c r="C58">
        <v>4</v>
      </c>
    </row>
    <row r="59" spans="1:3" ht="20" customHeight="1">
      <c r="A59" s="102" t="s">
        <v>100</v>
      </c>
      <c r="B59" s="71">
        <v>93</v>
      </c>
      <c r="C59">
        <v>4</v>
      </c>
    </row>
    <row r="60" spans="1:3" ht="20" customHeight="1">
      <c r="A60" s="102" t="s">
        <v>75</v>
      </c>
      <c r="B60" s="71">
        <v>92</v>
      </c>
      <c r="C60">
        <v>4</v>
      </c>
    </row>
    <row r="61" spans="1:3" ht="20" customHeight="1">
      <c r="A61" s="101" t="s">
        <v>33</v>
      </c>
      <c r="B61" s="71"/>
      <c r="C61">
        <v>2</v>
      </c>
    </row>
    <row r="62" spans="1:3" ht="20" customHeight="1">
      <c r="A62" s="102" t="s">
        <v>124</v>
      </c>
      <c r="B62" s="71">
        <v>94</v>
      </c>
      <c r="C62">
        <v>4</v>
      </c>
    </row>
    <row r="63" spans="1:3" ht="20" customHeight="1">
      <c r="A63" s="102" t="s">
        <v>76</v>
      </c>
      <c r="B63" s="71">
        <v>92</v>
      </c>
      <c r="C63">
        <v>4</v>
      </c>
    </row>
    <row r="64" spans="1:3" ht="20" customHeight="1">
      <c r="A64" s="102" t="s">
        <v>101</v>
      </c>
      <c r="B64" s="71">
        <v>93</v>
      </c>
      <c r="C64">
        <v>4</v>
      </c>
    </row>
    <row r="65" spans="1:3" ht="20" customHeight="1">
      <c r="A65" s="102" t="s">
        <v>102</v>
      </c>
      <c r="B65" s="71">
        <v>93</v>
      </c>
      <c r="C65">
        <v>4</v>
      </c>
    </row>
    <row r="66" spans="1:3" ht="20" customHeight="1">
      <c r="A66" s="102" t="s">
        <v>77</v>
      </c>
      <c r="B66" s="71">
        <v>92</v>
      </c>
      <c r="C66">
        <v>4</v>
      </c>
    </row>
    <row r="67" spans="1:3" ht="20" customHeight="1">
      <c r="A67" s="105" t="s">
        <v>172</v>
      </c>
      <c r="B67" s="71">
        <v>59</v>
      </c>
      <c r="C67">
        <v>1</v>
      </c>
    </row>
    <row r="68" spans="1:3" ht="20" customHeight="1">
      <c r="A68" s="104" t="s">
        <v>153</v>
      </c>
      <c r="B68" s="71">
        <v>69</v>
      </c>
      <c r="C68">
        <v>1</v>
      </c>
    </row>
    <row r="69" spans="1:3" ht="20" customHeight="1">
      <c r="A69" s="102" t="s">
        <v>126</v>
      </c>
      <c r="B69" s="71">
        <v>94</v>
      </c>
      <c r="C69">
        <v>4</v>
      </c>
    </row>
    <row r="70" spans="1:3" ht="20" customHeight="1">
      <c r="A70" s="102" t="s">
        <v>78</v>
      </c>
      <c r="B70" s="71">
        <v>92</v>
      </c>
      <c r="C70">
        <v>4</v>
      </c>
    </row>
    <row r="71" spans="1:3" ht="20" customHeight="1">
      <c r="A71" s="101" t="s">
        <v>34</v>
      </c>
      <c r="B71" s="71"/>
      <c r="C71">
        <v>2</v>
      </c>
    </row>
    <row r="72" spans="1:3" ht="20" customHeight="1">
      <c r="A72" s="102" t="s">
        <v>79</v>
      </c>
      <c r="B72" s="71">
        <v>92</v>
      </c>
      <c r="C72">
        <v>4</v>
      </c>
    </row>
    <row r="73" spans="1:3" ht="20" customHeight="1">
      <c r="A73" s="106" t="s">
        <v>158</v>
      </c>
      <c r="B73" s="71">
        <v>13</v>
      </c>
      <c r="C73">
        <v>1</v>
      </c>
    </row>
    <row r="74" spans="1:3" ht="20" customHeight="1">
      <c r="A74" s="102" t="s">
        <v>80</v>
      </c>
      <c r="B74" s="71">
        <v>92</v>
      </c>
      <c r="C74">
        <v>4</v>
      </c>
    </row>
    <row r="75" spans="1:3" ht="20" customHeight="1">
      <c r="A75" s="106" t="s">
        <v>168</v>
      </c>
      <c r="B75" s="71">
        <v>34</v>
      </c>
      <c r="C75">
        <v>1</v>
      </c>
    </row>
    <row r="76" spans="1:3" ht="20" customHeight="1">
      <c r="A76" s="102" t="s">
        <v>104</v>
      </c>
      <c r="B76" s="71">
        <v>93</v>
      </c>
      <c r="C76">
        <v>4</v>
      </c>
    </row>
    <row r="77" spans="1:3" ht="20" customHeight="1">
      <c r="A77" s="102" t="s">
        <v>81</v>
      </c>
      <c r="B77" s="71">
        <v>92</v>
      </c>
      <c r="C77">
        <v>4</v>
      </c>
    </row>
    <row r="78" spans="1:3" ht="20" customHeight="1">
      <c r="A78" s="107" t="s">
        <v>142</v>
      </c>
      <c r="B78" s="71">
        <v>91</v>
      </c>
      <c r="C78">
        <v>4</v>
      </c>
    </row>
    <row r="79" spans="1:3" ht="20" customHeight="1">
      <c r="A79" s="108" t="s">
        <v>82</v>
      </c>
      <c r="B79" s="71">
        <v>92</v>
      </c>
      <c r="C79">
        <v>4</v>
      </c>
    </row>
    <row r="80" spans="1:3" ht="20" customHeight="1">
      <c r="A80" s="106" t="s">
        <v>164</v>
      </c>
      <c r="B80" s="71">
        <v>44</v>
      </c>
      <c r="C80">
        <v>1</v>
      </c>
    </row>
    <row r="81" spans="1:3" ht="20" customHeight="1">
      <c r="A81" s="102" t="s">
        <v>83</v>
      </c>
      <c r="B81" s="71">
        <v>92</v>
      </c>
      <c r="C81">
        <v>4</v>
      </c>
    </row>
    <row r="82" spans="1:3" ht="20" customHeight="1">
      <c r="A82" s="104" t="s">
        <v>35</v>
      </c>
      <c r="B82" s="71" t="s">
        <v>193</v>
      </c>
      <c r="C82">
        <v>1</v>
      </c>
    </row>
    <row r="83" spans="1:3" ht="20" customHeight="1">
      <c r="A83" s="102" t="s">
        <v>127</v>
      </c>
      <c r="B83" s="71">
        <v>94</v>
      </c>
      <c r="C83">
        <v>4</v>
      </c>
    </row>
    <row r="84" spans="1:3" ht="20" customHeight="1">
      <c r="A84" s="102" t="s">
        <v>105</v>
      </c>
      <c r="B84" s="71">
        <v>93</v>
      </c>
      <c r="C84">
        <v>4</v>
      </c>
    </row>
    <row r="85" spans="1:3" ht="20" customHeight="1">
      <c r="A85" s="101" t="s">
        <v>36</v>
      </c>
      <c r="B85" s="71"/>
      <c r="C85">
        <v>2</v>
      </c>
    </row>
    <row r="86" spans="1:3" ht="20" customHeight="1">
      <c r="A86" s="102" t="s">
        <v>106</v>
      </c>
      <c r="B86" s="71">
        <v>93</v>
      </c>
      <c r="C86">
        <v>4</v>
      </c>
    </row>
    <row r="87" spans="1:3" ht="20" customHeight="1">
      <c r="A87" s="103" t="s">
        <v>143</v>
      </c>
      <c r="B87" s="71">
        <v>91</v>
      </c>
      <c r="C87">
        <v>4</v>
      </c>
    </row>
    <row r="88" spans="1:3" ht="20" customHeight="1">
      <c r="A88" s="104" t="s">
        <v>156</v>
      </c>
      <c r="B88" s="71">
        <v>75</v>
      </c>
      <c r="C88">
        <v>3</v>
      </c>
    </row>
    <row r="89" spans="1:3" ht="20" customHeight="1">
      <c r="A89" s="102" t="s">
        <v>84</v>
      </c>
      <c r="B89" s="71">
        <v>92</v>
      </c>
      <c r="C89">
        <v>4</v>
      </c>
    </row>
    <row r="90" spans="1:3" ht="20" customHeight="1">
      <c r="A90" s="104" t="s">
        <v>174</v>
      </c>
      <c r="B90" s="71">
        <v>35</v>
      </c>
      <c r="C90">
        <v>1</v>
      </c>
    </row>
    <row r="91" spans="1:3" ht="20" customHeight="1">
      <c r="A91" s="102" t="s">
        <v>107</v>
      </c>
      <c r="B91" s="71">
        <v>93</v>
      </c>
      <c r="C91">
        <v>4</v>
      </c>
    </row>
    <row r="92" spans="1:3" ht="20" customHeight="1">
      <c r="A92" s="102" t="s">
        <v>108</v>
      </c>
      <c r="B92" s="71">
        <v>93</v>
      </c>
      <c r="C92">
        <v>4</v>
      </c>
    </row>
    <row r="93" spans="1:3" ht="20" customHeight="1">
      <c r="A93" s="102" t="s">
        <v>85</v>
      </c>
      <c r="B93" s="71">
        <v>92</v>
      </c>
      <c r="C93">
        <v>4</v>
      </c>
    </row>
    <row r="94" spans="1:3" ht="20" customHeight="1">
      <c r="A94" s="102" t="s">
        <v>128</v>
      </c>
      <c r="B94" s="71">
        <v>94</v>
      </c>
      <c r="C94">
        <v>4</v>
      </c>
    </row>
    <row r="95" spans="1:3" ht="20" customHeight="1">
      <c r="A95" s="102" t="s">
        <v>86</v>
      </c>
      <c r="B95" s="71">
        <v>92</v>
      </c>
      <c r="C95">
        <v>4</v>
      </c>
    </row>
    <row r="96" spans="1:3" ht="20" customHeight="1">
      <c r="A96" s="102" t="s">
        <v>109</v>
      </c>
      <c r="B96" s="71">
        <v>93</v>
      </c>
      <c r="C96">
        <v>4</v>
      </c>
    </row>
    <row r="97" spans="1:3">
      <c r="A97" s="109" t="s">
        <v>129</v>
      </c>
      <c r="B97" s="71">
        <v>94</v>
      </c>
      <c r="C97">
        <v>4</v>
      </c>
    </row>
    <row r="98" spans="1:3">
      <c r="A98" s="109" t="s">
        <v>130</v>
      </c>
      <c r="B98" s="71">
        <v>94</v>
      </c>
      <c r="C98">
        <v>4</v>
      </c>
    </row>
    <row r="99" spans="1:3">
      <c r="A99" s="109" t="s">
        <v>110</v>
      </c>
      <c r="B99" s="71">
        <v>93</v>
      </c>
      <c r="C99">
        <v>4</v>
      </c>
    </row>
    <row r="100" spans="1:3">
      <c r="A100" s="110" t="s">
        <v>37</v>
      </c>
      <c r="B100" s="71"/>
      <c r="C100">
        <v>2</v>
      </c>
    </row>
    <row r="101" spans="1:3">
      <c r="A101" s="111" t="s">
        <v>144</v>
      </c>
      <c r="B101" s="71">
        <v>91</v>
      </c>
      <c r="C101">
        <v>4</v>
      </c>
    </row>
    <row r="102" spans="1:3">
      <c r="A102" s="109" t="s">
        <v>87</v>
      </c>
      <c r="B102" s="71">
        <v>92</v>
      </c>
      <c r="C102">
        <v>4</v>
      </c>
    </row>
    <row r="103" spans="1:3">
      <c r="A103" s="109" t="s">
        <v>88</v>
      </c>
      <c r="B103" s="71">
        <v>92</v>
      </c>
      <c r="C103">
        <v>4</v>
      </c>
    </row>
    <row r="104" spans="1:3">
      <c r="A104" s="110" t="s">
        <v>38</v>
      </c>
      <c r="B104" s="71"/>
      <c r="C104">
        <v>2</v>
      </c>
    </row>
    <row r="105" spans="1:3">
      <c r="A105" s="110" t="s">
        <v>39</v>
      </c>
      <c r="B105" s="71"/>
      <c r="C105">
        <v>2</v>
      </c>
    </row>
    <row r="106" spans="1:3">
      <c r="A106" s="112" t="s">
        <v>166</v>
      </c>
      <c r="B106" s="71">
        <v>67</v>
      </c>
      <c r="C106">
        <v>1</v>
      </c>
    </row>
    <row r="107" spans="1:3">
      <c r="A107" s="109" t="s">
        <v>89</v>
      </c>
      <c r="B107" s="71">
        <v>92</v>
      </c>
      <c r="C107">
        <v>4</v>
      </c>
    </row>
    <row r="108" spans="1:3">
      <c r="A108" s="109" t="s">
        <v>131</v>
      </c>
      <c r="B108" s="71">
        <v>94</v>
      </c>
      <c r="C108">
        <v>4</v>
      </c>
    </row>
    <row r="109" spans="1:3">
      <c r="A109" s="110" t="s">
        <v>40</v>
      </c>
      <c r="B109" s="71"/>
      <c r="C109">
        <v>2</v>
      </c>
    </row>
    <row r="110" spans="1:3">
      <c r="A110" s="113" t="s">
        <v>161</v>
      </c>
      <c r="B110" s="71">
        <v>31</v>
      </c>
      <c r="C110">
        <v>1</v>
      </c>
    </row>
    <row r="111" spans="1:3">
      <c r="A111" s="109" t="s">
        <v>90</v>
      </c>
      <c r="B111" s="71">
        <v>92</v>
      </c>
      <c r="C111">
        <v>4</v>
      </c>
    </row>
    <row r="112" spans="1:3">
      <c r="A112" s="109" t="s">
        <v>91</v>
      </c>
      <c r="B112" s="71">
        <v>92</v>
      </c>
      <c r="C112">
        <v>4</v>
      </c>
    </row>
    <row r="113" spans="1:3">
      <c r="A113" s="109" t="s">
        <v>136</v>
      </c>
      <c r="B113" s="71">
        <v>78</v>
      </c>
      <c r="C113">
        <v>4</v>
      </c>
    </row>
    <row r="114" spans="1:3">
      <c r="A114" s="109" t="s">
        <v>92</v>
      </c>
      <c r="B114" s="71">
        <v>92</v>
      </c>
      <c r="C114">
        <v>4</v>
      </c>
    </row>
    <row r="115" spans="1:3">
      <c r="A115" s="109" t="s">
        <v>132</v>
      </c>
      <c r="B115" s="71">
        <v>94</v>
      </c>
      <c r="C115">
        <v>4</v>
      </c>
    </row>
    <row r="116" spans="1:3">
      <c r="A116" s="109" t="s">
        <v>93</v>
      </c>
      <c r="B116" s="71">
        <v>92</v>
      </c>
      <c r="C116">
        <v>4</v>
      </c>
    </row>
    <row r="117" spans="1:3">
      <c r="A117" s="109" t="s">
        <v>133</v>
      </c>
      <c r="B117" s="71">
        <v>94</v>
      </c>
      <c r="C117">
        <v>4</v>
      </c>
    </row>
    <row r="118" spans="1:3">
      <c r="A118" s="109" t="s">
        <v>137</v>
      </c>
      <c r="B118" s="71">
        <v>78</v>
      </c>
      <c r="C118">
        <v>4</v>
      </c>
    </row>
    <row r="119" spans="1:3">
      <c r="A119" s="111" t="s">
        <v>145</v>
      </c>
      <c r="B119" s="71">
        <v>91</v>
      </c>
      <c r="C119">
        <v>4</v>
      </c>
    </row>
    <row r="120" spans="1:3">
      <c r="A120" s="109" t="s">
        <v>134</v>
      </c>
      <c r="B120" s="71">
        <v>94</v>
      </c>
      <c r="C120">
        <v>4</v>
      </c>
    </row>
    <row r="121" spans="1:3">
      <c r="B121" s="71"/>
      <c r="C121">
        <v>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2022-07-06T09:58:21Z</cp:lastPrinted>
  <dcterms:created xsi:type="dcterms:W3CDTF">2017-07-03T07:42:20Z</dcterms:created>
  <dcterms:modified xsi:type="dcterms:W3CDTF">2022-07-30T15:45:08Z</dcterms:modified>
</cp:coreProperties>
</file>