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5270"/>
  </bookViews>
  <sheets>
    <sheet name="DONNEES" sheetId="1" r:id="rId1"/>
    <sheet name="Feuil2" sheetId="2" r:id="rId2"/>
  </sheets>
  <definedNames>
    <definedName name="CARBURANT">Feuil2!$C:$C</definedName>
    <definedName name="endroit">Feuil2!$B:$B</definedName>
    <definedName name="PAYS">Feuil2!$D:$D</definedName>
    <definedName name="Vehicule">Feuil2!$A:$A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K4" i="1"/>
  <c r="O17" i="1"/>
  <c r="O15" i="1"/>
  <c r="O8" i="1"/>
  <c r="K3" i="1"/>
  <c r="K2" i="1"/>
  <c r="J2" i="1"/>
  <c r="J3" i="1"/>
  <c r="O23" i="1" l="1"/>
  <c r="O21" i="1"/>
  <c r="O6" i="1"/>
</calcChain>
</file>

<file path=xl/sharedStrings.xml><?xml version="1.0" encoding="utf-8"?>
<sst xmlns="http://schemas.openxmlformats.org/spreadsheetml/2006/main" count="44" uniqueCount="26">
  <si>
    <t>DATE</t>
  </si>
  <si>
    <t>VEHICULE</t>
  </si>
  <si>
    <t>CARBURANT</t>
  </si>
  <si>
    <t>VOLUME</t>
  </si>
  <si>
    <t>PRIX AU LITRE</t>
  </si>
  <si>
    <t>TOTAL</t>
  </si>
  <si>
    <t>JEEP</t>
  </si>
  <si>
    <t>LIEUX</t>
  </si>
  <si>
    <t>INTERMARCHE</t>
  </si>
  <si>
    <t>RENAULT</t>
  </si>
  <si>
    <t>AUCHAN</t>
  </si>
  <si>
    <t>ESSO KEHL</t>
  </si>
  <si>
    <t>GAS-OIL</t>
  </si>
  <si>
    <t>ETHANOL  E10</t>
  </si>
  <si>
    <t>SHELL AUTOHOF</t>
  </si>
  <si>
    <t>Allemagne</t>
  </si>
  <si>
    <t>Italie</t>
  </si>
  <si>
    <t>PAYS</t>
  </si>
  <si>
    <t>FRANCE</t>
  </si>
  <si>
    <t>PRIX TOTAL</t>
  </si>
  <si>
    <t>VOLUME TOTAL</t>
  </si>
  <si>
    <t>Espagne</t>
  </si>
  <si>
    <t>Kms Départ</t>
  </si>
  <si>
    <t>Kms à la Pompe</t>
  </si>
  <si>
    <t>Kms Parcourus</t>
  </si>
  <si>
    <t>KMS PARCOURUS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</si>
</sst>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0.00&quot; L &quot;"/>
    <numFmt numFmtId="166" formatCode="#,##0.000\ &quot;€&quot;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3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#,##0.000\ &quot;€&quot;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5" formatCode="00.00&quot; L 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K4" totalsRowShown="0" headerRowDxfId="12" dataDxfId="11">
  <autoFilter ref="A1:K4"/>
  <tableColumns count="11">
    <tableColumn id="1" name="DATE" dataDxfId="10"/>
    <tableColumn id="2" name="VEHICULE" dataDxfId="9"/>
    <tableColumn id="3" name="CARBURANT" dataDxfId="8"/>
    <tableColumn id="4" name="LIEUX" dataDxfId="7"/>
    <tableColumn id="8" name="PAYS" dataDxfId="6"/>
    <tableColumn id="5" name="VOLUME" dataDxfId="5"/>
    <tableColumn id="6" name="PRIX AU LITRE" dataDxfId="2"/>
    <tableColumn id="10" name="Kms Départ" dataDxfId="0"/>
    <tableColumn id="9" name="Kms à la Pompe" dataDxfId="1"/>
    <tableColumn id="11" name="Kms Parcourus" dataDxfId="3">
      <calculatedColumnFormula>Tableau1[[#This Row],[Kms à la Pompe]]-Tableau1[[#This Row],[Kms Départ]]</calculatedColumnFormula>
    </tableColumn>
    <tableColumn id="7" name="TOTAL" dataDxfId="4">
      <calculatedColumnFormula>Tableau1[[#This Row],[VOLUME]]*Tableau1[[#This Row],[PRIX AU LITRE]]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zoomScaleNormal="100" workbookViewId="0">
      <pane ySplit="1" topLeftCell="A2" activePane="bottomLeft" state="frozen"/>
      <selection pane="bottomLeft" activeCell="I13" sqref="I13"/>
    </sheetView>
  </sheetViews>
  <sheetFormatPr baseColWidth="10" defaultRowHeight="15" x14ac:dyDescent="0.25"/>
  <cols>
    <col min="1" max="1" width="14.42578125" customWidth="1"/>
    <col min="2" max="2" width="13.28515625" customWidth="1"/>
    <col min="3" max="3" width="17.28515625" customWidth="1"/>
    <col min="4" max="4" width="19.7109375" customWidth="1"/>
    <col min="5" max="5" width="15.5703125" customWidth="1"/>
    <col min="6" max="6" width="11" customWidth="1"/>
    <col min="7" max="7" width="9.42578125" customWidth="1"/>
    <col min="8" max="8" width="10.5703125" customWidth="1"/>
    <col min="9" max="9" width="11.42578125" customWidth="1"/>
    <col min="10" max="10" width="10" customWidth="1"/>
    <col min="11" max="11" width="11.5703125" customWidth="1"/>
    <col min="14" max="14" width="9.42578125" customWidth="1"/>
    <col min="16" max="16" width="8.42578125" customWidth="1"/>
  </cols>
  <sheetData>
    <row r="1" spans="1:16" ht="63.75" customHeight="1" x14ac:dyDescent="0.25">
      <c r="A1" s="2" t="s">
        <v>0</v>
      </c>
      <c r="B1" s="2" t="s">
        <v>1</v>
      </c>
      <c r="C1" s="2" t="s">
        <v>2</v>
      </c>
      <c r="D1" s="2" t="s">
        <v>7</v>
      </c>
      <c r="E1" s="2" t="s">
        <v>17</v>
      </c>
      <c r="F1" s="2" t="s">
        <v>3</v>
      </c>
      <c r="G1" s="34" t="s">
        <v>4</v>
      </c>
      <c r="H1" s="34" t="s">
        <v>22</v>
      </c>
      <c r="I1" s="34" t="s">
        <v>23</v>
      </c>
      <c r="J1" s="34" t="s">
        <v>24</v>
      </c>
      <c r="K1" s="2" t="s">
        <v>5</v>
      </c>
    </row>
    <row r="2" spans="1:16" ht="15.75" thickBot="1" x14ac:dyDescent="0.3">
      <c r="A2" s="3">
        <v>44581</v>
      </c>
      <c r="B2" s="1" t="s">
        <v>6</v>
      </c>
      <c r="C2" s="1" t="s">
        <v>13</v>
      </c>
      <c r="D2" s="1" t="s">
        <v>8</v>
      </c>
      <c r="E2" s="1" t="s">
        <v>18</v>
      </c>
      <c r="F2" s="5">
        <v>39.29</v>
      </c>
      <c r="G2" s="7">
        <v>1.655</v>
      </c>
      <c r="H2" s="8">
        <v>22000</v>
      </c>
      <c r="I2" s="8">
        <v>22508</v>
      </c>
      <c r="J2" s="8">
        <f>Tableau1[[#This Row],[Kms à la Pompe]]-Tableau1[[#This Row],[Kms Départ]]</f>
        <v>508</v>
      </c>
      <c r="K2" s="4">
        <f>Tableau1[[#This Row],[VOLUME]]*Tableau1[[#This Row],[PRIX AU LITRE]]</f>
        <v>65.024950000000004</v>
      </c>
    </row>
    <row r="3" spans="1:16" x14ac:dyDescent="0.25">
      <c r="A3" s="3">
        <v>44594</v>
      </c>
      <c r="B3" s="1" t="s">
        <v>9</v>
      </c>
      <c r="C3" s="1" t="s">
        <v>12</v>
      </c>
      <c r="D3" s="1" t="s">
        <v>14</v>
      </c>
      <c r="E3" s="1" t="s">
        <v>15</v>
      </c>
      <c r="F3" s="5">
        <v>42</v>
      </c>
      <c r="G3" s="7">
        <v>1.69</v>
      </c>
      <c r="H3" s="8">
        <v>101500</v>
      </c>
      <c r="I3" s="8">
        <v>102205</v>
      </c>
      <c r="J3" s="8">
        <f>Tableau1[[#This Row],[Kms à la Pompe]]-Tableau1[[#This Row],[Kms Départ]]</f>
        <v>705</v>
      </c>
      <c r="K3" s="4">
        <f>Tableau1[[#This Row],[VOLUME]]*Tableau1[[#This Row],[PRIX AU LITRE]]</f>
        <v>70.98</v>
      </c>
      <c r="O3" s="9" t="s">
        <v>19</v>
      </c>
      <c r="P3" s="10"/>
    </row>
    <row r="4" spans="1:16" ht="15.75" thickBot="1" x14ac:dyDescent="0.3">
      <c r="A4" s="3">
        <v>44594</v>
      </c>
      <c r="B4" s="1" t="s">
        <v>6</v>
      </c>
      <c r="C4" s="1" t="s">
        <v>13</v>
      </c>
      <c r="D4" s="1" t="s">
        <v>8</v>
      </c>
      <c r="E4" s="1" t="s">
        <v>18</v>
      </c>
      <c r="F4" s="5">
        <v>40</v>
      </c>
      <c r="G4" s="7">
        <v>1.655</v>
      </c>
      <c r="H4" s="8">
        <v>22508</v>
      </c>
      <c r="I4" s="8">
        <v>23200</v>
      </c>
      <c r="J4" s="8">
        <f>Tableau1[[#This Row],[Kms à la Pompe]]-Tableau1[[#This Row],[Kms Départ]]</f>
        <v>692</v>
      </c>
      <c r="K4" s="4">
        <f>Tableau1[[#This Row],[VOLUME]]*Tableau1[[#This Row],[PRIX AU LITRE]]</f>
        <v>66.2</v>
      </c>
      <c r="O4" s="11"/>
      <c r="P4" s="12"/>
    </row>
    <row r="5" spans="1:16" ht="15.75" thickBot="1" x14ac:dyDescent="0.3"/>
    <row r="6" spans="1:16" x14ac:dyDescent="0.25">
      <c r="M6" s="13" t="s">
        <v>6</v>
      </c>
      <c r="N6" s="14"/>
      <c r="O6" s="25">
        <f>SUMIFS(Tableau1[TOTAL],Tableau1[VEHICULE],M6)</f>
        <v>131.22495000000001</v>
      </c>
      <c r="P6" s="26"/>
    </row>
    <row r="7" spans="1:16" ht="15.75" thickBot="1" x14ac:dyDescent="0.3">
      <c r="M7" s="15"/>
      <c r="N7" s="16"/>
      <c r="O7" s="27"/>
      <c r="P7" s="28"/>
    </row>
    <row r="8" spans="1:16" ht="15" customHeight="1" x14ac:dyDescent="0.25">
      <c r="M8" s="21" t="s">
        <v>9</v>
      </c>
      <c r="N8" s="22"/>
      <c r="O8" s="25">
        <f>SUMIFS(Tableau1[TOTAL],Tableau1[VEHICULE],M8)</f>
        <v>70.98</v>
      </c>
      <c r="P8" s="26"/>
    </row>
    <row r="9" spans="1:16" ht="15.75" customHeight="1" thickBot="1" x14ac:dyDescent="0.3">
      <c r="M9" s="23"/>
      <c r="N9" s="24"/>
      <c r="O9" s="27"/>
      <c r="P9" s="28"/>
    </row>
    <row r="11" spans="1:16" ht="15.75" thickBot="1" x14ac:dyDescent="0.3"/>
    <row r="12" spans="1:16" x14ac:dyDescent="0.25">
      <c r="O12" s="9" t="s">
        <v>20</v>
      </c>
      <c r="P12" s="10"/>
    </row>
    <row r="13" spans="1:16" ht="15.75" thickBot="1" x14ac:dyDescent="0.3">
      <c r="O13" s="11"/>
      <c r="P13" s="12"/>
    </row>
    <row r="14" spans="1:16" ht="15.75" thickBot="1" x14ac:dyDescent="0.3"/>
    <row r="15" spans="1:16" x14ac:dyDescent="0.25">
      <c r="M15" s="13" t="s">
        <v>6</v>
      </c>
      <c r="N15" s="14"/>
      <c r="O15" s="17">
        <f>SUMPRODUCT((Tableau1[VEHICULE]=M15)*Tableau1[VOLUME])</f>
        <v>79.289999999999992</v>
      </c>
      <c r="P15" s="18"/>
    </row>
    <row r="16" spans="1:16" ht="15.75" thickBot="1" x14ac:dyDescent="0.3">
      <c r="M16" s="15"/>
      <c r="N16" s="16"/>
      <c r="O16" s="19"/>
      <c r="P16" s="20"/>
    </row>
    <row r="17" spans="13:16" ht="15" customHeight="1" x14ac:dyDescent="0.25">
      <c r="M17" s="21" t="s">
        <v>9</v>
      </c>
      <c r="N17" s="22"/>
      <c r="O17" s="17">
        <f>SUMPRODUCT((Tableau1[VEHICULE]=M17)*Tableau1[VOLUME])</f>
        <v>42</v>
      </c>
      <c r="P17" s="18"/>
    </row>
    <row r="18" spans="13:16" ht="15.75" customHeight="1" thickBot="1" x14ac:dyDescent="0.3">
      <c r="M18" s="23"/>
      <c r="N18" s="24"/>
      <c r="O18" s="19"/>
      <c r="P18" s="20"/>
    </row>
    <row r="20" spans="13:16" ht="15.75" thickBot="1" x14ac:dyDescent="0.3">
      <c r="O20" s="33" t="s">
        <v>25</v>
      </c>
      <c r="P20" s="33"/>
    </row>
    <row r="21" spans="13:16" x14ac:dyDescent="0.25">
      <c r="M21" s="13" t="s">
        <v>6</v>
      </c>
      <c r="N21" s="14"/>
      <c r="O21" s="29">
        <f>SUMPRODUCT((Tableau1[VEHICULE]=M21)*Tableau1[Kms Parcourus])</f>
        <v>1200</v>
      </c>
      <c r="P21" s="30"/>
    </row>
    <row r="22" spans="13:16" ht="15.75" thickBot="1" x14ac:dyDescent="0.3">
      <c r="M22" s="15"/>
      <c r="N22" s="16"/>
      <c r="O22" s="31"/>
      <c r="P22" s="32"/>
    </row>
    <row r="23" spans="13:16" x14ac:dyDescent="0.25">
      <c r="M23" s="21" t="s">
        <v>9</v>
      </c>
      <c r="N23" s="22"/>
      <c r="O23" s="29">
        <f>SUMPRODUCT((Tableau1[VEHICULE]=M23)*Tableau1[Kms Parcourus])</f>
        <v>705</v>
      </c>
      <c r="P23" s="30"/>
    </row>
    <row r="24" spans="13:16" ht="15.75" thickBot="1" x14ac:dyDescent="0.3">
      <c r="M24" s="23"/>
      <c r="N24" s="24"/>
      <c r="O24" s="31"/>
      <c r="P24" s="32"/>
    </row>
  </sheetData>
  <mergeCells count="15">
    <mergeCell ref="M21:N22"/>
    <mergeCell ref="O21:P22"/>
    <mergeCell ref="M23:N24"/>
    <mergeCell ref="O23:P24"/>
    <mergeCell ref="O20:P20"/>
    <mergeCell ref="M6:N7"/>
    <mergeCell ref="M8:N9"/>
    <mergeCell ref="O6:P7"/>
    <mergeCell ref="O8:P9"/>
    <mergeCell ref="O3:P4"/>
    <mergeCell ref="O12:P13"/>
    <mergeCell ref="M15:N16"/>
    <mergeCell ref="O15:P16"/>
    <mergeCell ref="M17:N18"/>
    <mergeCell ref="O17:P18"/>
  </mergeCells>
  <dataValidations count="4">
    <dataValidation type="list" allowBlank="1" showInputMessage="1" showErrorMessage="1" sqref="B2:B4">
      <formula1>Vehicule</formula1>
    </dataValidation>
    <dataValidation type="list" allowBlank="1" showInputMessage="1" showErrorMessage="1" sqref="C2:C4">
      <formula1>CARBURANT</formula1>
    </dataValidation>
    <dataValidation type="list" allowBlank="1" showInputMessage="1" showErrorMessage="1" sqref="D2:D4">
      <formula1>endroit</formula1>
    </dataValidation>
    <dataValidation type="list" allowBlank="1" showInputMessage="1" showErrorMessage="1" sqref="E2:E4">
      <formula1>PAYS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C17" sqref="C17"/>
    </sheetView>
  </sheetViews>
  <sheetFormatPr baseColWidth="10" defaultRowHeight="15" x14ac:dyDescent="0.25"/>
  <cols>
    <col min="1" max="1" width="14.140625" customWidth="1"/>
    <col min="2" max="2" width="19.5703125" customWidth="1"/>
    <col min="3" max="3" width="19" customWidth="1"/>
    <col min="4" max="4" width="21.42578125" style="6" customWidth="1"/>
  </cols>
  <sheetData>
    <row r="1" spans="1:4" x14ac:dyDescent="0.25">
      <c r="A1" t="s">
        <v>6</v>
      </c>
      <c r="B1" t="s">
        <v>8</v>
      </c>
      <c r="C1" t="s">
        <v>13</v>
      </c>
      <c r="D1" s="6" t="s">
        <v>18</v>
      </c>
    </row>
    <row r="2" spans="1:4" x14ac:dyDescent="0.25">
      <c r="A2" t="s">
        <v>9</v>
      </c>
      <c r="B2" t="s">
        <v>10</v>
      </c>
      <c r="C2" t="s">
        <v>12</v>
      </c>
      <c r="D2" s="6" t="s">
        <v>15</v>
      </c>
    </row>
    <row r="3" spans="1:4" x14ac:dyDescent="0.25">
      <c r="B3" t="s">
        <v>11</v>
      </c>
      <c r="D3" s="6" t="s">
        <v>16</v>
      </c>
    </row>
    <row r="4" spans="1:4" x14ac:dyDescent="0.25">
      <c r="B4" t="s">
        <v>14</v>
      </c>
      <c r="D4" s="6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DONNEES</vt:lpstr>
      <vt:lpstr>Feuil2</vt:lpstr>
      <vt:lpstr>CARBURANT</vt:lpstr>
      <vt:lpstr>endroit</vt:lpstr>
      <vt:lpstr>PAYS</vt:lpstr>
      <vt:lpstr>Vehicule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User</cp:lastModifiedBy>
  <dcterms:created xsi:type="dcterms:W3CDTF">2022-01-20T16:27:42Z</dcterms:created>
  <dcterms:modified xsi:type="dcterms:W3CDTF">2022-02-02T16:10:08Z</dcterms:modified>
</cp:coreProperties>
</file>