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120" windowWidth="11580" windowHeight="6000"/>
  </bookViews>
  <sheets>
    <sheet name="Registre" sheetId="1" r:id="rId1"/>
    <sheet name="Patrimoine" sheetId="8" r:id="rId2"/>
    <sheet name="Récap_mois" sheetId="11" r:id="rId3"/>
    <sheet name="Liste" sheetId="10" r:id="rId4"/>
  </sheets>
  <definedNames>
    <definedName name="_xlnm._FilterDatabase" localSheetId="0" hidden="1">Registre!$A$6:$F$6</definedName>
    <definedName name="cola">T_Reg[Mois]</definedName>
    <definedName name="credit">T_Reg[Crédit]</definedName>
    <definedName name="debit">T_Reg[Débit]</definedName>
    <definedName name="Mois">T_Mois[Mois]</definedName>
    <definedName name="OP_BIS">OFFSET(Liste!$F$1,,,COUNTA(Liste!$F:$F))</definedName>
    <definedName name="operation">Registre!$E$7:$E$7</definedName>
    <definedName name="TD_TR">Liste!$A$2:$A$25,Liste!$B$2:$B$16</definedName>
    <definedName name="_xlnm.Print_Area" localSheetId="1">Patrimoine!$A$1:$E$40</definedName>
  </definedNames>
  <calcPr calcId="145621"/>
</workbook>
</file>

<file path=xl/calcChain.xml><?xml version="1.0" encoding="utf-8"?>
<calcChain xmlns="http://schemas.openxmlformats.org/spreadsheetml/2006/main">
  <c r="E17" i="8" l="1"/>
  <c r="D15" i="8"/>
  <c r="D16" i="8"/>
  <c r="D17" i="8"/>
  <c r="D14" i="8"/>
  <c r="D13" i="8"/>
  <c r="B33" i="11" l="1"/>
  <c r="D33" i="11"/>
  <c r="E33" i="11"/>
  <c r="F33" i="11"/>
  <c r="G33" i="11"/>
  <c r="H33" i="11"/>
  <c r="I33" i="11"/>
  <c r="J33" i="11"/>
  <c r="K33" i="11"/>
  <c r="L33" i="11"/>
  <c r="M33" i="11"/>
  <c r="C33" i="11"/>
  <c r="A1" i="8" l="1"/>
  <c r="J1" i="8" l="1"/>
  <c r="A1" i="11"/>
  <c r="N33" i="11"/>
  <c r="F40" i="10"/>
  <c r="F41" i="10"/>
  <c r="F42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27" i="10"/>
  <c r="F25" i="10"/>
  <c r="F26" i="10"/>
  <c r="E18" i="8"/>
  <c r="E19" i="8"/>
  <c r="E20" i="8"/>
  <c r="E21" i="8"/>
  <c r="E22" i="8"/>
  <c r="E23" i="8"/>
  <c r="E24" i="8"/>
  <c r="E25" i="8"/>
  <c r="E26" i="8"/>
  <c r="E27" i="8"/>
  <c r="E15" i="8"/>
  <c r="E16" i="8"/>
  <c r="D18" i="8"/>
  <c r="D19" i="8"/>
  <c r="D20" i="8"/>
  <c r="D21" i="8"/>
  <c r="D22" i="8"/>
  <c r="D23" i="8"/>
  <c r="D24" i="8"/>
  <c r="D25" i="8"/>
  <c r="D26" i="8"/>
  <c r="D27" i="8"/>
  <c r="B27" i="8"/>
  <c r="D4" i="8"/>
  <c r="E4" i="8" s="1"/>
  <c r="D5" i="8"/>
  <c r="E5" i="8" s="1"/>
  <c r="D6" i="8"/>
  <c r="E6" i="8" s="1"/>
  <c r="D7" i="8"/>
  <c r="E7" i="8" s="1"/>
  <c r="D8" i="8"/>
  <c r="E8" i="8" s="1"/>
  <c r="D9" i="8"/>
  <c r="E9" i="8" s="1"/>
  <c r="D10" i="8"/>
  <c r="E10" i="8" s="1"/>
  <c r="D11" i="8"/>
  <c r="E11" i="8" s="1"/>
  <c r="D12" i="8"/>
  <c r="E12" i="8" s="1"/>
  <c r="E13" i="8"/>
  <c r="E14" i="8"/>
  <c r="A32" i="11"/>
  <c r="C32" i="11" s="1"/>
  <c r="A26" i="11"/>
  <c r="C26" i="11" s="1"/>
  <c r="A27" i="11"/>
  <c r="C27" i="11" s="1"/>
  <c r="A28" i="11"/>
  <c r="C28" i="11" s="1"/>
  <c r="A29" i="11"/>
  <c r="C29" i="11" s="1"/>
  <c r="A30" i="11"/>
  <c r="C30" i="11" s="1"/>
  <c r="A31" i="11"/>
  <c r="C31" i="11" s="1"/>
  <c r="A25" i="11"/>
  <c r="C25" i="11" s="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3" i="11"/>
  <c r="J3" i="11" s="1"/>
  <c r="D3" i="8"/>
  <c r="E3" i="8" s="1"/>
  <c r="A4" i="8"/>
  <c r="B4" i="8" s="1"/>
  <c r="A5" i="8"/>
  <c r="B5" i="8" s="1"/>
  <c r="A6" i="8"/>
  <c r="B6" i="8" s="1"/>
  <c r="A7" i="8"/>
  <c r="B7" i="8" s="1"/>
  <c r="A8" i="8"/>
  <c r="B8" i="8" s="1"/>
  <c r="A9" i="8"/>
  <c r="B9" i="8" s="1"/>
  <c r="A10" i="8"/>
  <c r="B10" i="8" s="1"/>
  <c r="A11" i="8"/>
  <c r="B11" i="8" s="1"/>
  <c r="A12" i="8"/>
  <c r="B12" i="8" s="1"/>
  <c r="A13" i="8"/>
  <c r="B13" i="8" s="1"/>
  <c r="A14" i="8"/>
  <c r="B14" i="8" s="1"/>
  <c r="A15" i="8"/>
  <c r="B15" i="8" s="1"/>
  <c r="A16" i="8"/>
  <c r="B16" i="8" s="1"/>
  <c r="A17" i="8"/>
  <c r="B17" i="8" s="1"/>
  <c r="A18" i="8"/>
  <c r="B18" i="8" s="1"/>
  <c r="A19" i="8"/>
  <c r="B19" i="8" s="1"/>
  <c r="A20" i="8"/>
  <c r="B20" i="8" s="1"/>
  <c r="A21" i="8"/>
  <c r="B21" i="8" s="1"/>
  <c r="A22" i="8"/>
  <c r="B22" i="8" s="1"/>
  <c r="A23" i="8"/>
  <c r="B23" i="8" s="1"/>
  <c r="A24" i="8"/>
  <c r="B24" i="8" s="1"/>
  <c r="B38" i="8" s="1"/>
  <c r="A25" i="8"/>
  <c r="B25" i="8" s="1"/>
  <c r="A26" i="8"/>
  <c r="B26" i="8" s="1"/>
  <c r="B39" i="8" s="1"/>
  <c r="A27" i="8"/>
  <c r="A3" i="8"/>
  <c r="B3" i="8" s="1"/>
  <c r="F23" i="10"/>
  <c r="F24" i="10"/>
  <c r="F1" i="10"/>
  <c r="F2" i="10"/>
  <c r="F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E4" i="1"/>
  <c r="A33" i="8"/>
  <c r="A3" i="1"/>
  <c r="M28" i="11" s="1"/>
  <c r="B3" i="11"/>
  <c r="M32" i="11"/>
  <c r="I32" i="11"/>
  <c r="E32" i="11"/>
  <c r="M31" i="11"/>
  <c r="K31" i="11"/>
  <c r="I31" i="11"/>
  <c r="G31" i="11"/>
  <c r="E31" i="11"/>
  <c r="K30" i="11"/>
  <c r="G30" i="11"/>
  <c r="M29" i="11"/>
  <c r="K29" i="11"/>
  <c r="I29" i="11"/>
  <c r="G29" i="11"/>
  <c r="E29" i="11"/>
  <c r="K28" i="11"/>
  <c r="G28" i="11"/>
  <c r="M27" i="11"/>
  <c r="K27" i="11"/>
  <c r="I27" i="11"/>
  <c r="G27" i="11"/>
  <c r="E27" i="11"/>
  <c r="L32" i="11"/>
  <c r="J32" i="11"/>
  <c r="H32" i="11"/>
  <c r="F32" i="11"/>
  <c r="D32" i="11"/>
  <c r="L31" i="11"/>
  <c r="J31" i="11"/>
  <c r="H31" i="11"/>
  <c r="F31" i="11"/>
  <c r="D31" i="11"/>
  <c r="J30" i="11"/>
  <c r="F30" i="11"/>
  <c r="L29" i="11"/>
  <c r="J29" i="11"/>
  <c r="H29" i="11"/>
  <c r="F29" i="11"/>
  <c r="D29" i="11"/>
  <c r="J28" i="11"/>
  <c r="F28" i="11"/>
  <c r="L27" i="11"/>
  <c r="J27" i="11"/>
  <c r="H27" i="11"/>
  <c r="F27" i="11"/>
  <c r="D27" i="11"/>
  <c r="K26" i="11"/>
  <c r="G26" i="11"/>
  <c r="J26" i="11"/>
  <c r="F26" i="11"/>
  <c r="D25" i="11"/>
  <c r="H25" i="11"/>
  <c r="L25" i="11"/>
  <c r="G25" i="11"/>
  <c r="K25" i="11"/>
  <c r="I25" i="11"/>
  <c r="E25" i="11"/>
  <c r="B25" i="11"/>
  <c r="J25" i="11"/>
  <c r="D26" i="11"/>
  <c r="H26" i="11"/>
  <c r="L26" i="11"/>
  <c r="E26" i="11"/>
  <c r="I26" i="11"/>
  <c r="D28" i="11"/>
  <c r="H28" i="11"/>
  <c r="L28" i="11"/>
  <c r="D30" i="11"/>
  <c r="H30" i="11"/>
  <c r="L30" i="11"/>
  <c r="E28" i="11"/>
  <c r="I28" i="11"/>
  <c r="E30" i="11"/>
  <c r="I30" i="11"/>
  <c r="F4" i="11"/>
  <c r="J4" i="11"/>
  <c r="F5" i="11"/>
  <c r="J5" i="11"/>
  <c r="F6" i="11"/>
  <c r="J6" i="11"/>
  <c r="F7" i="11"/>
  <c r="J7" i="11"/>
  <c r="F8" i="11"/>
  <c r="J8" i="11"/>
  <c r="F9" i="11"/>
  <c r="J9" i="11"/>
  <c r="F10" i="11"/>
  <c r="J10" i="11"/>
  <c r="F11" i="11"/>
  <c r="J11" i="11"/>
  <c r="F12" i="11"/>
  <c r="J12" i="11"/>
  <c r="F13" i="11"/>
  <c r="J13" i="11"/>
  <c r="F14" i="11"/>
  <c r="J14" i="11"/>
  <c r="F15" i="11"/>
  <c r="J15" i="11"/>
  <c r="F16" i="11"/>
  <c r="H16" i="11"/>
  <c r="J16" i="11"/>
  <c r="L16" i="11"/>
  <c r="D17" i="11"/>
  <c r="F17" i="11"/>
  <c r="H17" i="11"/>
  <c r="J17" i="11"/>
  <c r="L17" i="11"/>
  <c r="D18" i="11"/>
  <c r="F18" i="11"/>
  <c r="H18" i="11"/>
  <c r="J18" i="11"/>
  <c r="L18" i="11"/>
  <c r="D19" i="11"/>
  <c r="F19" i="11"/>
  <c r="H19" i="11"/>
  <c r="J19" i="11"/>
  <c r="L19" i="11"/>
  <c r="D20" i="11"/>
  <c r="F20" i="11"/>
  <c r="H20" i="11"/>
  <c r="J20" i="11"/>
  <c r="L20" i="11"/>
  <c r="D21" i="11"/>
  <c r="F21" i="11"/>
  <c r="H21" i="11"/>
  <c r="J21" i="11"/>
  <c r="L21" i="11"/>
  <c r="D22" i="11"/>
  <c r="F22" i="11"/>
  <c r="H22" i="11"/>
  <c r="J22" i="11"/>
  <c r="L22" i="11"/>
  <c r="D23" i="11"/>
  <c r="F23" i="11"/>
  <c r="H23" i="11"/>
  <c r="J23" i="11"/>
  <c r="L23" i="11"/>
  <c r="B26" i="11"/>
  <c r="B28" i="11"/>
  <c r="B30" i="11"/>
  <c r="B32" i="11"/>
  <c r="B4" i="11"/>
  <c r="B14" i="11"/>
  <c r="B6" i="11"/>
  <c r="B31" i="11"/>
  <c r="B27" i="11"/>
  <c r="B21" i="11"/>
  <c r="F3" i="11"/>
  <c r="M3" i="11"/>
  <c r="I3" i="11"/>
  <c r="E3" i="11"/>
  <c r="C22" i="11"/>
  <c r="C20" i="11"/>
  <c r="C18" i="11"/>
  <c r="D16" i="11"/>
  <c r="D14" i="11"/>
  <c r="D12" i="11"/>
  <c r="D10" i="11"/>
  <c r="D8" i="11"/>
  <c r="D6" i="11"/>
  <c r="D4" i="11"/>
  <c r="M25" i="11"/>
  <c r="B29" i="11"/>
  <c r="B23" i="11"/>
  <c r="H3" i="11"/>
  <c r="C23" i="11"/>
  <c r="C21" i="11"/>
  <c r="C19" i="11"/>
  <c r="C17" i="11"/>
  <c r="D15" i="11"/>
  <c r="D13" i="11"/>
  <c r="D11" i="11"/>
  <c r="D9" i="11"/>
  <c r="D7" i="11"/>
  <c r="D5" i="11"/>
  <c r="B20" i="11"/>
  <c r="B16" i="11"/>
  <c r="B12" i="11"/>
  <c r="B8" i="11"/>
  <c r="B22" i="11"/>
  <c r="M23" i="11"/>
  <c r="K23" i="11"/>
  <c r="I23" i="11"/>
  <c r="G23" i="11"/>
  <c r="E23" i="11"/>
  <c r="M22" i="11"/>
  <c r="K22" i="11"/>
  <c r="I22" i="11"/>
  <c r="G22" i="11"/>
  <c r="E22" i="11"/>
  <c r="M21" i="11"/>
  <c r="K21" i="11"/>
  <c r="I21" i="11"/>
  <c r="G21" i="11"/>
  <c r="E21" i="11"/>
  <c r="M20" i="11"/>
  <c r="K20" i="11"/>
  <c r="I20" i="11"/>
  <c r="G20" i="11"/>
  <c r="E20" i="11"/>
  <c r="M19" i="11"/>
  <c r="K19" i="11"/>
  <c r="I19" i="11"/>
  <c r="G19" i="11"/>
  <c r="E19" i="11"/>
  <c r="M18" i="11"/>
  <c r="K18" i="11"/>
  <c r="I18" i="11"/>
  <c r="G18" i="11"/>
  <c r="E18" i="11"/>
  <c r="M17" i="11"/>
  <c r="K17" i="11"/>
  <c r="I17" i="11"/>
  <c r="G17" i="11"/>
  <c r="E17" i="11"/>
  <c r="M16" i="11"/>
  <c r="K16" i="11"/>
  <c r="I16" i="11"/>
  <c r="G16" i="11"/>
  <c r="L15" i="11"/>
  <c r="H15" i="11"/>
  <c r="L14" i="11"/>
  <c r="H14" i="11"/>
  <c r="L13" i="11"/>
  <c r="H13" i="11"/>
  <c r="L12" i="11"/>
  <c r="H12" i="11"/>
  <c r="L11" i="11"/>
  <c r="H11" i="11"/>
  <c r="L10" i="11"/>
  <c r="H10" i="11"/>
  <c r="L9" i="11"/>
  <c r="H9" i="11"/>
  <c r="L8" i="11"/>
  <c r="H8" i="11"/>
  <c r="L7" i="11"/>
  <c r="H7" i="11"/>
  <c r="L6" i="11"/>
  <c r="H6" i="11"/>
  <c r="L5" i="11"/>
  <c r="H5" i="11"/>
  <c r="L4" i="11"/>
  <c r="H4" i="11"/>
  <c r="C16" i="11"/>
  <c r="E16" i="11"/>
  <c r="C15" i="11"/>
  <c r="E15" i="11"/>
  <c r="G15" i="11"/>
  <c r="I15" i="11"/>
  <c r="K15" i="11"/>
  <c r="M15" i="11"/>
  <c r="C14" i="11"/>
  <c r="E14" i="11"/>
  <c r="G14" i="11"/>
  <c r="I14" i="11"/>
  <c r="K14" i="11"/>
  <c r="M14" i="11"/>
  <c r="C13" i="11"/>
  <c r="E13" i="11"/>
  <c r="G13" i="11"/>
  <c r="I13" i="11"/>
  <c r="K13" i="11"/>
  <c r="M13" i="11"/>
  <c r="C12" i="11"/>
  <c r="E12" i="11"/>
  <c r="G12" i="11"/>
  <c r="I12" i="11"/>
  <c r="K12" i="11"/>
  <c r="M12" i="11"/>
  <c r="C11" i="11"/>
  <c r="E11" i="11"/>
  <c r="G11" i="11"/>
  <c r="I11" i="11"/>
  <c r="K11" i="11"/>
  <c r="M11" i="11"/>
  <c r="C10" i="11"/>
  <c r="E10" i="11"/>
  <c r="G10" i="11"/>
  <c r="I10" i="11"/>
  <c r="K10" i="11"/>
  <c r="M10" i="11"/>
  <c r="C9" i="11"/>
  <c r="E9" i="11"/>
  <c r="G9" i="11"/>
  <c r="I9" i="11"/>
  <c r="K9" i="11"/>
  <c r="M9" i="11"/>
  <c r="C8" i="11"/>
  <c r="E8" i="11"/>
  <c r="G8" i="11"/>
  <c r="I8" i="11"/>
  <c r="K8" i="11"/>
  <c r="M8" i="11"/>
  <c r="C7" i="11"/>
  <c r="E7" i="11"/>
  <c r="G7" i="11"/>
  <c r="I7" i="11"/>
  <c r="K7" i="11"/>
  <c r="M7" i="11"/>
  <c r="C6" i="11"/>
  <c r="E6" i="11"/>
  <c r="G6" i="11"/>
  <c r="I6" i="11"/>
  <c r="K6" i="11"/>
  <c r="M6" i="11"/>
  <c r="C5" i="11"/>
  <c r="E5" i="11"/>
  <c r="G5" i="11"/>
  <c r="I5" i="11"/>
  <c r="K5" i="11"/>
  <c r="M5" i="11"/>
  <c r="C4" i="11"/>
  <c r="E4" i="11"/>
  <c r="G4" i="11"/>
  <c r="I4" i="11"/>
  <c r="K4" i="11"/>
  <c r="M4" i="11"/>
  <c r="B18" i="11"/>
  <c r="B19" i="11"/>
  <c r="B15" i="11"/>
  <c r="B11" i="11"/>
  <c r="B7" i="11"/>
  <c r="M30" i="11"/>
  <c r="M26" i="11"/>
  <c r="B10" i="11"/>
  <c r="B17" i="11"/>
  <c r="B13" i="11"/>
  <c r="B9" i="11"/>
  <c r="F25" i="11"/>
  <c r="B36" i="8" l="1"/>
  <c r="L3" i="11"/>
  <c r="L35" i="11" s="1"/>
  <c r="D3" i="11"/>
  <c r="C3" i="11"/>
  <c r="G3" i="11"/>
  <c r="K3" i="11"/>
  <c r="N20" i="11"/>
  <c r="N14" i="11"/>
  <c r="N9" i="11"/>
  <c r="N17" i="11"/>
  <c r="N7" i="11"/>
  <c r="N15" i="11"/>
  <c r="N18" i="11"/>
  <c r="N4" i="11"/>
  <c r="N16" i="11"/>
  <c r="N11" i="11"/>
  <c r="N21" i="11"/>
  <c r="N30" i="11"/>
  <c r="E35" i="11"/>
  <c r="F35" i="11"/>
  <c r="N10" i="11"/>
  <c r="N29" i="11"/>
  <c r="N31" i="11"/>
  <c r="J5" i="1"/>
  <c r="N27" i="11"/>
  <c r="B37" i="8"/>
  <c r="H5" i="1" s="1"/>
  <c r="G5" i="1"/>
  <c r="J35" i="11"/>
  <c r="I35" i="11"/>
  <c r="N26" i="11"/>
  <c r="I5" i="1"/>
  <c r="N25" i="11"/>
  <c r="D35" i="11"/>
  <c r="N6" i="11"/>
  <c r="N8" i="11"/>
  <c r="N22" i="11"/>
  <c r="N12" i="11"/>
  <c r="N19" i="11"/>
  <c r="H35" i="11"/>
  <c r="N23" i="11"/>
  <c r="N13" i="11"/>
  <c r="N28" i="11"/>
  <c r="M35" i="11"/>
  <c r="B28" i="8"/>
  <c r="E28" i="8"/>
  <c r="G32" i="11"/>
  <c r="K32" i="11"/>
  <c r="K35" i="11" s="1"/>
  <c r="B5" i="11"/>
  <c r="N3" i="11" l="1"/>
  <c r="C35" i="11"/>
  <c r="N5" i="11"/>
  <c r="B35" i="11"/>
  <c r="E29" i="8"/>
  <c r="E30" i="8" s="1"/>
  <c r="B29" i="8"/>
  <c r="B30" i="8" s="1"/>
  <c r="B35" i="8"/>
  <c r="G35" i="11"/>
  <c r="N32" i="11"/>
  <c r="F5" i="1" l="1"/>
  <c r="B40" i="8"/>
  <c r="N35" i="11"/>
</calcChain>
</file>

<file path=xl/sharedStrings.xml><?xml version="1.0" encoding="utf-8"?>
<sst xmlns="http://schemas.openxmlformats.org/spreadsheetml/2006/main" count="101" uniqueCount="94">
  <si>
    <t>Crédit</t>
  </si>
  <si>
    <t>Débit</t>
  </si>
  <si>
    <t>Commentaires</t>
  </si>
  <si>
    <t>Opérations</t>
  </si>
  <si>
    <t>jan</t>
  </si>
  <si>
    <t>Cpte-Chèques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</si>
  <si>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</si>
  <si>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</si>
  <si>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</si>
  <si>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</si>
  <si>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</si>
  <si>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</si>
  <si>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</si>
  <si>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</si>
  <si>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</si>
  <si>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</si>
  <si>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</si>
  <si>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TOTAL</t>
  </si>
  <si>
    <t>Dépenses</t>
  </si>
  <si>
    <t>Recettes</t>
  </si>
  <si>
    <t>Bénéfice</t>
  </si>
  <si>
    <t>Perte</t>
  </si>
  <si>
    <t>TOTAL GENERAL</t>
  </si>
  <si>
    <t>TOTAL des DEPENSES</t>
  </si>
  <si>
    <t>TOTAL des RECETTES</t>
  </si>
  <si>
    <t>AVOIR COMPTE-CHEQUES</t>
  </si>
  <si>
    <t>Epargne Handicap</t>
  </si>
  <si>
    <t>Mois</t>
  </si>
  <si>
    <t>Type d'opérations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</si>
  <si>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</si>
  <si>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</si>
  <si>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</si>
  <si>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</si>
  <si>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</si>
  <si>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</si>
  <si>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</si>
  <si>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</si>
  <si>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</si>
  <si>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</si>
  <si>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</si>
  <si>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Solde mensuel</t>
  </si>
  <si>
    <t>AVOIR COMPTE EPARGNE HAND</t>
  </si>
  <si>
    <t>Taux CEH</t>
  </si>
  <si>
    <t>PEL</t>
  </si>
  <si>
    <t>AVOIR PEL</t>
  </si>
  <si>
    <t>CEH</t>
  </si>
  <si>
    <t>TOTAUX</t>
  </si>
  <si>
    <t xml:space="preserve">                Comptabilité de MR XXXXXXXXX</t>
  </si>
  <si>
    <t>Virt sur PEL</t>
  </si>
  <si>
    <t>Jour</t>
  </si>
  <si>
    <t>Nouveaux Soldes</t>
  </si>
  <si>
    <t>Dépenses1</t>
  </si>
  <si>
    <t>Dépenses2</t>
  </si>
  <si>
    <t>Dépenses3</t>
  </si>
  <si>
    <t>Dépenses4</t>
  </si>
  <si>
    <t>Dépenses5</t>
  </si>
  <si>
    <t>Dépenses6</t>
  </si>
  <si>
    <t>Dépenses7</t>
  </si>
  <si>
    <t>Dépenses8</t>
  </si>
  <si>
    <t>Dépenses9</t>
  </si>
  <si>
    <t>Dépenses10</t>
  </si>
  <si>
    <t>Dépenses11</t>
  </si>
  <si>
    <t>Dépenses12</t>
  </si>
  <si>
    <t>Dépenses13</t>
  </si>
  <si>
    <t>Dépenses14</t>
  </si>
  <si>
    <t>Dépenses15</t>
  </si>
  <si>
    <t>Dépenses16</t>
  </si>
  <si>
    <t>Dépenses17</t>
  </si>
  <si>
    <t>Dépenses18</t>
  </si>
  <si>
    <t>Dépenses19</t>
  </si>
  <si>
    <t>Dépenses20</t>
  </si>
  <si>
    <t>Virt sur livret1</t>
  </si>
  <si>
    <t>Virt sur livret2</t>
  </si>
  <si>
    <t>Virt sur Contrat Epargne Handicap</t>
  </si>
  <si>
    <t>Recettes1</t>
  </si>
  <si>
    <t>Recettes2</t>
  </si>
  <si>
    <t>Recettes3</t>
  </si>
  <si>
    <t>Recettes4</t>
  </si>
  <si>
    <t>Recettes5</t>
  </si>
  <si>
    <t>Recettes6</t>
  </si>
  <si>
    <t>Recettes7</t>
  </si>
  <si>
    <t>Recettes8</t>
  </si>
  <si>
    <t>Recettes9</t>
  </si>
  <si>
    <t>Recettes10</t>
  </si>
  <si>
    <t>Recettes11</t>
  </si>
  <si>
    <t>Recettes12</t>
  </si>
  <si>
    <t>AVOIR LIVRET1</t>
  </si>
  <si>
    <t>AVOIR LIVRET2</t>
  </si>
  <si>
    <t>Livret1</t>
  </si>
  <si>
    <t>Livret2</t>
  </si>
  <si>
    <t xml:space="preserve">         Domicilation Bancaire: CCP N° 00000000A - VILLE</t>
  </si>
  <si>
    <t>Virement du Livret1 vers CCP</t>
  </si>
  <si>
    <t>Virement du Livret2 vers CCP</t>
  </si>
  <si>
    <t>Virement du PEL vers CCP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</si>
</sst>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18" x14ac:knownFonts="1">
    <font>
      <sz val="10"/>
      <name val="Arial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Comic Sans MS"/>
      <family val="4"/>
    </font>
    <font>
      <sz val="10"/>
      <color indexed="12"/>
      <name val="Arial"/>
    </font>
    <font>
      <sz val="10"/>
      <color indexed="10"/>
      <name val="Arial"/>
    </font>
    <font>
      <sz val="12"/>
      <name val="Comic Sans MS"/>
      <family val="4"/>
    </font>
    <font>
      <sz val="14"/>
      <name val="Comic Sans MS"/>
      <family val="4"/>
    </font>
    <font>
      <sz val="20"/>
      <name val="Comic Sans MS"/>
      <family val="4"/>
    </font>
    <font>
      <b/>
      <sz val="10"/>
      <name val="Arial"/>
      <family val="2"/>
    </font>
    <font>
      <b/>
      <sz val="10"/>
      <name val="Wingdings"/>
      <charset val="2"/>
    </font>
    <font>
      <sz val="10"/>
      <name val="Wingdings"/>
      <charset val="2"/>
    </font>
    <font>
      <sz val="8"/>
      <name val="Arial"/>
    </font>
    <font>
      <sz val="16"/>
      <name val="Arial"/>
      <family val="2"/>
    </font>
    <font>
      <sz val="10"/>
      <color theme="0"/>
      <name val="Comic Sans MS"/>
      <family val="4"/>
    </font>
    <font>
      <sz val="10"/>
      <color theme="1"/>
      <name val="Arial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Fill="1" applyBorder="1"/>
    <xf numFmtId="2" fontId="4" fillId="0" borderId="0" xfId="0" applyNumberFormat="1" applyFont="1" applyFill="1" applyBorder="1"/>
    <xf numFmtId="2" fontId="3" fillId="0" borderId="0" xfId="0" applyNumberFormat="1" applyFont="1" applyBorder="1"/>
    <xf numFmtId="164" fontId="0" fillId="3" borderId="1" xfId="0" applyNumberFormat="1" applyFill="1" applyBorder="1"/>
    <xf numFmtId="164" fontId="3" fillId="4" borderId="1" xfId="0" applyNumberFormat="1" applyFont="1" applyFill="1" applyBorder="1"/>
    <xf numFmtId="0" fontId="5" fillId="0" borderId="2" xfId="0" applyFont="1" applyBorder="1"/>
    <xf numFmtId="2" fontId="6" fillId="0" borderId="0" xfId="0" applyNumberFormat="1" applyFont="1"/>
    <xf numFmtId="2" fontId="7" fillId="0" borderId="0" xfId="0" applyNumberFormat="1" applyFont="1"/>
    <xf numFmtId="0" fontId="8" fillId="0" borderId="0" xfId="0" applyFont="1"/>
    <xf numFmtId="0" fontId="9" fillId="5" borderId="1" xfId="0" applyFont="1" applyFill="1" applyBorder="1" applyAlignment="1">
      <alignment horizontal="center"/>
    </xf>
    <xf numFmtId="2" fontId="9" fillId="5" borderId="1" xfId="0" applyNumberFormat="1" applyFont="1" applyFill="1" applyBorder="1"/>
    <xf numFmtId="0" fontId="9" fillId="6" borderId="1" xfId="0" applyFont="1" applyFill="1" applyBorder="1" applyAlignment="1">
      <alignment horizontal="center"/>
    </xf>
    <xf numFmtId="2" fontId="9" fillId="6" borderId="1" xfId="0" applyNumberFormat="1" applyFont="1" applyFill="1" applyBorder="1"/>
    <xf numFmtId="0" fontId="9" fillId="7" borderId="1" xfId="0" applyFont="1" applyFill="1" applyBorder="1" applyAlignment="1">
      <alignment horizontal="center"/>
    </xf>
    <xf numFmtId="2" fontId="9" fillId="7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2" fontId="9" fillId="4" borderId="1" xfId="0" applyNumberFormat="1" applyFont="1" applyFill="1" applyBorder="1"/>
    <xf numFmtId="0" fontId="9" fillId="6" borderId="1" xfId="0" applyFont="1" applyFill="1" applyBorder="1"/>
    <xf numFmtId="0" fontId="9" fillId="8" borderId="1" xfId="0" applyFont="1" applyFill="1" applyBorder="1" applyAlignment="1">
      <alignment horizontal="center"/>
    </xf>
    <xf numFmtId="2" fontId="9" fillId="8" borderId="1" xfId="0" applyNumberFormat="1" applyFont="1" applyFill="1" applyBorder="1"/>
    <xf numFmtId="0" fontId="8" fillId="9" borderId="1" xfId="0" applyFont="1" applyFill="1" applyBorder="1" applyAlignment="1">
      <alignment horizontal="center"/>
    </xf>
    <xf numFmtId="2" fontId="8" fillId="9" borderId="4" xfId="0" applyNumberFormat="1" applyFont="1" applyFill="1" applyBorder="1"/>
    <xf numFmtId="2" fontId="8" fillId="9" borderId="5" xfId="0" applyNumberFormat="1" applyFont="1" applyFill="1" applyBorder="1"/>
    <xf numFmtId="2" fontId="8" fillId="9" borderId="6" xfId="0" applyNumberFormat="1" applyFont="1" applyFill="1" applyBorder="1"/>
    <xf numFmtId="2" fontId="9" fillId="9" borderId="1" xfId="0" applyNumberFormat="1" applyFont="1" applyFill="1" applyBorder="1"/>
    <xf numFmtId="0" fontId="8" fillId="0" borderId="7" xfId="0" applyFont="1" applyBorder="1"/>
    <xf numFmtId="0" fontId="8" fillId="0" borderId="1" xfId="0" applyFont="1" applyBorder="1"/>
    <xf numFmtId="2" fontId="8" fillId="0" borderId="1" xfId="0" applyNumberFormat="1" applyFont="1" applyBorder="1"/>
    <xf numFmtId="2" fontId="8" fillId="0" borderId="8" xfId="0" applyNumberFormat="1" applyFont="1" applyBorder="1"/>
    <xf numFmtId="0" fontId="9" fillId="10" borderId="1" xfId="0" applyFont="1" applyFill="1" applyBorder="1"/>
    <xf numFmtId="2" fontId="9" fillId="10" borderId="1" xfId="0" applyNumberFormat="1" applyFont="1" applyFill="1" applyBorder="1"/>
    <xf numFmtId="0" fontId="1" fillId="11" borderId="9" xfId="0" applyFont="1" applyFill="1" applyBorder="1" applyAlignment="1"/>
    <xf numFmtId="0" fontId="5" fillId="0" borderId="2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Fill="1"/>
    <xf numFmtId="0" fontId="11" fillId="0" borderId="0" xfId="0" applyFont="1"/>
    <xf numFmtId="2" fontId="8" fillId="0" borderId="10" xfId="0" applyNumberFormat="1" applyFont="1" applyBorder="1"/>
    <xf numFmtId="0" fontId="0" fillId="12" borderId="11" xfId="0" applyFill="1" applyBorder="1"/>
    <xf numFmtId="0" fontId="0" fillId="8" borderId="12" xfId="0" applyFill="1" applyBorder="1"/>
    <xf numFmtId="0" fontId="4" fillId="4" borderId="13" xfId="0" applyFont="1" applyFill="1" applyBorder="1" applyAlignment="1">
      <alignment horizontal="center"/>
    </xf>
    <xf numFmtId="0" fontId="0" fillId="13" borderId="14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2" fontId="0" fillId="0" borderId="17" xfId="0" applyNumberFormat="1" applyBorder="1"/>
    <xf numFmtId="2" fontId="0" fillId="0" borderId="3" xfId="0" applyNumberFormat="1" applyBorder="1"/>
    <xf numFmtId="2" fontId="0" fillId="0" borderId="18" xfId="0" applyNumberFormat="1" applyBorder="1"/>
    <xf numFmtId="2" fontId="0" fillId="0" borderId="19" xfId="0" applyNumberFormat="1" applyBorder="1"/>
    <xf numFmtId="0" fontId="0" fillId="14" borderId="0" xfId="0" applyFill="1"/>
    <xf numFmtId="2" fontId="8" fillId="9" borderId="0" xfId="0" applyNumberFormat="1" applyFont="1" applyFill="1" applyBorder="1"/>
    <xf numFmtId="0" fontId="0" fillId="0" borderId="3" xfId="0" applyBorder="1"/>
    <xf numFmtId="0" fontId="0" fillId="0" borderId="9" xfId="0" applyBorder="1" applyAlignment="1">
      <alignment horizontal="center"/>
    </xf>
    <xf numFmtId="164" fontId="0" fillId="15" borderId="9" xfId="0" applyNumberFormat="1" applyFill="1" applyBorder="1"/>
    <xf numFmtId="164" fontId="3" fillId="0" borderId="1" xfId="0" applyNumberFormat="1" applyFont="1" applyFill="1" applyBorder="1"/>
    <xf numFmtId="0" fontId="0" fillId="16" borderId="11" xfId="0" applyFill="1" applyBorder="1"/>
    <xf numFmtId="2" fontId="0" fillId="16" borderId="3" xfId="0" applyNumberFormat="1" applyFill="1" applyBorder="1"/>
    <xf numFmtId="0" fontId="0" fillId="16" borderId="20" xfId="0" applyFill="1" applyBorder="1"/>
    <xf numFmtId="2" fontId="0" fillId="16" borderId="21" xfId="0" applyNumberFormat="1" applyFill="1" applyBorder="1"/>
    <xf numFmtId="0" fontId="0" fillId="7" borderId="3" xfId="0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2" fontId="0" fillId="0" borderId="3" xfId="0" applyNumberFormat="1" applyBorder="1" applyProtection="1">
      <protection locked="0"/>
    </xf>
    <xf numFmtId="0" fontId="0" fillId="13" borderId="22" xfId="0" applyFill="1" applyBorder="1" applyAlignment="1">
      <alignment horizontal="center"/>
    </xf>
    <xf numFmtId="2" fontId="0" fillId="0" borderId="23" xfId="0" applyNumberFormat="1" applyBorder="1"/>
    <xf numFmtId="2" fontId="0" fillId="16" borderId="24" xfId="0" applyNumberFormat="1" applyFill="1" applyBorder="1"/>
    <xf numFmtId="2" fontId="0" fillId="0" borderId="24" xfId="0" applyNumberFormat="1" applyBorder="1"/>
    <xf numFmtId="2" fontId="0" fillId="16" borderId="25" xfId="0" applyNumberFormat="1" applyFill="1" applyBorder="1"/>
    <xf numFmtId="2" fontId="0" fillId="0" borderId="26" xfId="0" applyNumberFormat="1" applyBorder="1"/>
    <xf numFmtId="0" fontId="0" fillId="16" borderId="18" xfId="0" applyFill="1" applyBorder="1"/>
    <xf numFmtId="2" fontId="0" fillId="0" borderId="27" xfId="0" applyNumberFormat="1" applyBorder="1"/>
    <xf numFmtId="0" fontId="0" fillId="7" borderId="24" xfId="0" applyFill="1" applyBorder="1" applyProtection="1">
      <protection locked="0"/>
    </xf>
    <xf numFmtId="0" fontId="11" fillId="7" borderId="4" xfId="0" applyFont="1" applyFill="1" applyBorder="1" applyProtection="1">
      <protection locked="0"/>
    </xf>
    <xf numFmtId="0" fontId="4" fillId="7" borderId="25" xfId="0" applyFont="1" applyFill="1" applyBorder="1" applyProtection="1">
      <protection locked="0"/>
    </xf>
    <xf numFmtId="0" fontId="0" fillId="6" borderId="5" xfId="0" applyFill="1" applyBorder="1" applyProtection="1">
      <protection locked="0"/>
    </xf>
    <xf numFmtId="0" fontId="11" fillId="6" borderId="4" xfId="0" applyFont="1" applyFill="1" applyBorder="1" applyProtection="1">
      <protection locked="0"/>
    </xf>
    <xf numFmtId="0" fontId="5" fillId="0" borderId="36" xfId="0" applyFont="1" applyBorder="1"/>
    <xf numFmtId="0" fontId="4" fillId="0" borderId="1" xfId="0" applyFont="1" applyBorder="1"/>
    <xf numFmtId="164" fontId="3" fillId="2" borderId="1" xfId="0" applyNumberFormat="1" applyFont="1" applyFill="1" applyBorder="1"/>
    <xf numFmtId="2" fontId="16" fillId="0" borderId="2" xfId="0" applyNumberFormat="1" applyFont="1" applyBorder="1"/>
    <xf numFmtId="0" fontId="5" fillId="0" borderId="37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1" borderId="33" xfId="0" applyFont="1" applyFill="1" applyBorder="1" applyAlignment="1">
      <alignment horizontal="center"/>
    </xf>
    <xf numFmtId="0" fontId="1" fillId="11" borderId="34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17" borderId="0" xfId="0" applyFont="1" applyFill="1" applyAlignment="1">
      <alignment horizontal="center"/>
    </xf>
    <xf numFmtId="0" fontId="0" fillId="18" borderId="0" xfId="0" applyFill="1" applyAlignment="1">
      <alignment horizontal="center" vertical="center" wrapText="1"/>
    </xf>
    <xf numFmtId="0" fontId="15" fillId="0" borderId="35" xfId="0" applyFont="1" applyBorder="1" applyAlignment="1">
      <alignment horizontal="center"/>
    </xf>
    <xf numFmtId="0" fontId="17" fillId="6" borderId="6" xfId="0" applyFont="1" applyFill="1" applyBorder="1" applyProtection="1">
      <protection locked="0"/>
    </xf>
  </cellXfs>
  <cellStyles count="1">
    <cellStyle name="Normal" xfId="0" builtinId="0"/>
  </cellStyles>
  <dxfs count="24">
    <dxf>
      <font>
        <condense val="0"/>
        <extend val="0"/>
        <color indexed="53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indexed="44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indexed="44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4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ill>
        <patternFill patternType="solid">
          <fgColor indexed="64"/>
          <bgColor indexed="29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29"/>
        </patternFill>
      </fill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9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31794</xdr:colOff>
      <xdr:row>0</xdr:row>
      <xdr:rowOff>10169</xdr:rowOff>
    </xdr:from>
    <xdr:to>
      <xdr:col>3</xdr:col>
      <xdr:colOff>57194</xdr:colOff>
      <xdr:row>1</xdr:row>
      <xdr:rowOff>118119</xdr:rowOff>
    </xdr:to>
    <xdr:sp macro="[0]!Sauve" textlink="">
      <xdr:nvSpPr>
        <xdr:cNvPr id="3" name="Rectangle à coins arrondis 2"/>
        <xdr:cNvSpPr/>
      </xdr:nvSpPr>
      <xdr:spPr bwMode="auto">
        <a:xfrm>
          <a:off x="31794" y="10169"/>
          <a:ext cx="1537855" cy="431223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SAUVEGARDE</a:t>
          </a:r>
        </a:p>
      </xdr:txBody>
    </xdr:sp>
    <xdr:clientData/>
  </xdr:twoCellAnchor>
  <xdr:twoCellAnchor>
    <xdr:from>
      <xdr:col>8</xdr:col>
      <xdr:colOff>38100</xdr:colOff>
      <xdr:row>0</xdr:row>
      <xdr:rowOff>0</xdr:rowOff>
    </xdr:from>
    <xdr:to>
      <xdr:col>8</xdr:col>
      <xdr:colOff>768350</xdr:colOff>
      <xdr:row>2</xdr:row>
      <xdr:rowOff>0</xdr:rowOff>
    </xdr:to>
    <xdr:sp macro="[0]!Feuil1.aide_cr" textlink="">
      <xdr:nvSpPr>
        <xdr:cNvPr id="5" name="Cylindre 4"/>
        <xdr:cNvSpPr/>
      </xdr:nvSpPr>
      <xdr:spPr bwMode="auto">
        <a:xfrm>
          <a:off x="6210300" y="0"/>
          <a:ext cx="730250" cy="577850"/>
        </a:xfrm>
        <a:prstGeom prst="can">
          <a:avLst/>
        </a:prstGeom>
        <a:gradFill flip="none" rotWithShape="1">
          <a:gsLst>
            <a:gs pos="0">
              <a:srgbClr val="825600"/>
            </a:gs>
            <a:gs pos="13000">
              <a:srgbClr val="FFA800"/>
            </a:gs>
            <a:gs pos="28000">
              <a:srgbClr val="825600"/>
            </a:gs>
            <a:gs pos="42999">
              <a:srgbClr val="FFA800"/>
            </a:gs>
            <a:gs pos="58000">
              <a:srgbClr val="825600"/>
            </a:gs>
            <a:gs pos="72000">
              <a:srgbClr val="FFA800"/>
            </a:gs>
            <a:gs pos="87000">
              <a:srgbClr val="825600"/>
            </a:gs>
            <a:gs pos="100000">
              <a:srgbClr val="FFA800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50800" dir="5400000" algn="ctr" rotWithShape="0">
            <a:schemeClr val="accent6">
              <a:lumMod val="75000"/>
            </a:scheme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6</xdr:col>
      <xdr:colOff>277092</xdr:colOff>
      <xdr:row>6</xdr:row>
      <xdr:rowOff>25976</xdr:rowOff>
    </xdr:from>
    <xdr:to>
      <xdr:col>7</xdr:col>
      <xdr:colOff>1021773</xdr:colOff>
      <xdr:row>8</xdr:row>
      <xdr:rowOff>46181</xdr:rowOff>
    </xdr:to>
    <xdr:sp macro="[0]!chgt_an" textlink="">
      <xdr:nvSpPr>
        <xdr:cNvPr id="6" name="Cylindre 5"/>
        <xdr:cNvSpPr/>
      </xdr:nvSpPr>
      <xdr:spPr bwMode="auto">
        <a:xfrm>
          <a:off x="6303819" y="1382567"/>
          <a:ext cx="1483590" cy="412750"/>
        </a:xfrm>
        <a:prstGeom prst="can">
          <a:avLst/>
        </a:prstGeom>
        <a:gradFill flip="none" rotWithShape="0">
          <a:gsLst>
            <a:gs pos="50015">
              <a:srgbClr val="C4F1FF"/>
            </a:gs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  <a:tileRect/>
        </a:gradFill>
        <a:ln>
          <a:headEnd type="none" w="med" len="med"/>
          <a:tailEnd type="none" w="med" len="med"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 </a:t>
          </a:r>
          <a:r>
            <a:rPr lang="fr-FR" sz="1100">
              <a:solidFill>
                <a:sysClr val="windowText" lastClr="000000"/>
              </a:solidFill>
            </a:rPr>
            <a:t>D'ANNEE</a:t>
          </a:r>
        </a:p>
      </xdr:txBody>
    </xdr:sp>
    <xdr:clientData/>
  </xdr:twoCellAnchor>
  <xdr:twoCellAnchor>
    <xdr:from>
      <xdr:col>8</xdr:col>
      <xdr:colOff>161193</xdr:colOff>
      <xdr:row>6</xdr:row>
      <xdr:rowOff>146244</xdr:rowOff>
    </xdr:from>
    <xdr:to>
      <xdr:col>10</xdr:col>
      <xdr:colOff>587605</xdr:colOff>
      <xdr:row>21</xdr:row>
      <xdr:rowOff>9769</xdr:rowOff>
    </xdr:to>
    <xdr:sp macro="" textlink="">
      <xdr:nvSpPr>
        <xdr:cNvPr id="2" name="ZoneTexte 1"/>
        <xdr:cNvSpPr txBox="1"/>
      </xdr:nvSpPr>
      <xdr:spPr>
        <a:xfrm>
          <a:off x="6872655" y="1738629"/>
          <a:ext cx="2214181" cy="279429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Aide</a:t>
          </a:r>
          <a:r>
            <a:rPr lang="fr-FR" sz="1100" b="1" u="sng" baseline="0"/>
            <a:t> pour l'utilisation</a:t>
          </a:r>
        </a:p>
        <a:p>
          <a:r>
            <a:rPr lang="fr-FR" sz="900" b="1" baseline="0"/>
            <a:t>1.</a:t>
          </a:r>
          <a:r>
            <a:rPr lang="fr-FR" sz="900" baseline="0"/>
            <a:t> Initialiser les différents soldes au 31/12/2020</a:t>
          </a:r>
        </a:p>
        <a:p>
          <a:r>
            <a:rPr lang="fr-FR" sz="900" b="1" baseline="0"/>
            <a:t>2.</a:t>
          </a:r>
          <a:r>
            <a:rPr lang="fr-FR" sz="900" baseline="0"/>
            <a:t> Initialiser la liste des opérations colonnes A et B de l'onglet "Liste", puis le Taux (Frais de gestion) pour le Contrat Epargne Handicap (cellule D2).</a:t>
          </a:r>
        </a:p>
        <a:p>
          <a:r>
            <a:rPr lang="fr-FR" sz="900" b="1" baseline="0"/>
            <a:t>2bis</a:t>
          </a:r>
          <a:r>
            <a:rPr lang="fr-FR" sz="900" baseline="0"/>
            <a:t>. Initialiser les intérêts des livrets (onglet Patrimoine) colonne K.</a:t>
          </a:r>
        </a:p>
        <a:p>
          <a:r>
            <a:rPr lang="fr-FR" sz="900" b="1" baseline="0"/>
            <a:t>3.</a:t>
          </a:r>
          <a:r>
            <a:rPr lang="fr-FR" sz="900" baseline="0"/>
            <a:t> Utiliser uniquement pour la saisie des opérations le formulaire en cliquant sur NOUVELLE SAISIE.</a:t>
          </a:r>
        </a:p>
        <a:p>
          <a:r>
            <a:rPr lang="fr-FR" sz="900" b="1" baseline="0"/>
            <a:t>4.</a:t>
          </a:r>
          <a:r>
            <a:rPr lang="fr-FR" sz="900" baseline="0"/>
            <a:t> Possibilité de rectifier les données directement dans cette feuille en cas d'erreur. Les colonnes A et E sont alimentées par les listes déroulantes.</a:t>
          </a:r>
        </a:p>
        <a:p>
          <a:r>
            <a:rPr lang="fr-FR" sz="900" b="1" baseline="0"/>
            <a:t>5.</a:t>
          </a:r>
          <a:r>
            <a:rPr lang="fr-FR" sz="900" baseline="0"/>
            <a:t> Ne pas modifier les formules.</a:t>
          </a:r>
        </a:p>
        <a:p>
          <a:r>
            <a:rPr lang="fr-FR" sz="900" b="1" baseline="0"/>
            <a:t>6.</a:t>
          </a:r>
          <a:r>
            <a:rPr lang="fr-FR" sz="900" baseline="0"/>
            <a:t> Les pages Patrimoine, Récap_mois  sont protégées sans mot de passe.</a:t>
          </a:r>
          <a:endParaRPr lang="fr-FR" sz="900"/>
        </a:p>
      </xdr:txBody>
    </xdr:sp>
    <xdr:clientData/>
  </xdr:twoCellAnchor>
  <xdr:twoCellAnchor>
    <xdr:from>
      <xdr:col>6</xdr:col>
      <xdr:colOff>421409</xdr:colOff>
      <xdr:row>8</xdr:row>
      <xdr:rowOff>150095</xdr:rowOff>
    </xdr:from>
    <xdr:to>
      <xdr:col>8</xdr:col>
      <xdr:colOff>150090</xdr:colOff>
      <xdr:row>13</xdr:row>
      <xdr:rowOff>17324</xdr:rowOff>
    </xdr:to>
    <xdr:grpSp>
      <xdr:nvGrpSpPr>
        <xdr:cNvPr id="1262" name="Groupe 10"/>
        <xdr:cNvGrpSpPr>
          <a:grpSpLocks/>
        </xdr:cNvGrpSpPr>
      </xdr:nvGrpSpPr>
      <xdr:grpSpPr bwMode="auto">
        <a:xfrm>
          <a:off x="6448136" y="1899231"/>
          <a:ext cx="1564409" cy="848593"/>
          <a:chOff x="7288784" y="7913077"/>
          <a:chExt cx="1631254" cy="908026"/>
        </a:xfrm>
      </xdr:grpSpPr>
      <xdr:sp macro="[0]!va_patrimoine" textlink="">
        <xdr:nvSpPr>
          <xdr:cNvPr id="8" name="Organigramme : Document 7"/>
          <xdr:cNvSpPr/>
        </xdr:nvSpPr>
        <xdr:spPr bwMode="auto">
          <a:xfrm>
            <a:off x="7288784" y="7913077"/>
            <a:ext cx="1069442" cy="481809"/>
          </a:xfrm>
          <a:prstGeom prst="flowChartDocument">
            <a:avLst/>
          </a:prstGeom>
          <a:gradFill>
            <a:gsLst>
              <a:gs pos="84140">
                <a:srgbClr val="FFDBDB"/>
              </a:gs>
              <a:gs pos="0">
                <a:schemeClr val="bg2">
                  <a:lumMod val="50000"/>
                </a:schemeClr>
              </a:gs>
              <a:gs pos="85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ln>
            <a:headEnd type="none" w="med" len="med"/>
            <a:tailEnd type="none" w="med" len="med"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lIns="18288" tIns="0" rIns="0" bIns="0" rtlCol="0" anchor="t" upright="1"/>
          <a:lstStyle/>
          <a:p>
            <a:pPr algn="l"/>
            <a:r>
              <a:rPr lang="fr-FR" sz="1000" baseline="0"/>
              <a:t>Patrimoine</a:t>
            </a:r>
          </a:p>
        </xdr:txBody>
      </xdr:sp>
      <xdr:sp macro="[0]!va_récap" textlink="">
        <xdr:nvSpPr>
          <xdr:cNvPr id="9" name="Organigramme : Document 8"/>
          <xdr:cNvSpPr/>
        </xdr:nvSpPr>
        <xdr:spPr bwMode="auto">
          <a:xfrm>
            <a:off x="7636188" y="8157325"/>
            <a:ext cx="918959" cy="466112"/>
          </a:xfrm>
          <a:prstGeom prst="flowChartDocument">
            <a:avLst/>
          </a:prstGeom>
          <a:gradFill>
            <a:gsLst>
              <a:gs pos="0">
                <a:schemeClr val="accent3">
                  <a:lumMod val="40000"/>
                  <a:lumOff val="60000"/>
                </a:schemeClr>
              </a:gs>
              <a:gs pos="86000">
                <a:schemeClr val="accent2">
                  <a:tint val="37000"/>
                  <a:satMod val="30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ln>
            <a:headEnd type="none" w="med" len="med"/>
            <a:tailEnd type="none" w="med" len="med"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lIns="18288" tIns="0" rIns="0" bIns="0" rtlCol="0" anchor="t" upright="1"/>
          <a:lstStyle/>
          <a:p>
            <a:pPr marL="0" indent="0" algn="l">
              <a:buFontTx/>
              <a:buNone/>
            </a:pPr>
            <a:r>
              <a:rPr lang="fr-FR" sz="1000" baseline="0"/>
              <a:t>Récap</a:t>
            </a:r>
          </a:p>
        </xdr:txBody>
      </xdr:sp>
      <xdr:sp macro="[0]!va_liste" textlink="">
        <xdr:nvSpPr>
          <xdr:cNvPr id="10" name="Organigramme : Document 9"/>
          <xdr:cNvSpPr/>
        </xdr:nvSpPr>
        <xdr:spPr bwMode="auto">
          <a:xfrm>
            <a:off x="8035189" y="8383041"/>
            <a:ext cx="884849" cy="438062"/>
          </a:xfrm>
          <a:prstGeom prst="flowChartDocument">
            <a:avLst/>
          </a:prstGeom>
          <a:gradFill>
            <a:gsLst>
              <a:gs pos="0">
                <a:schemeClr val="tx2">
                  <a:lumMod val="40000"/>
                  <a:lumOff val="60000"/>
                </a:schemeClr>
              </a:gs>
              <a:gs pos="100000">
                <a:schemeClr val="accent2">
                  <a:tint val="15000"/>
                  <a:satMod val="350000"/>
                </a:schemeClr>
              </a:gs>
            </a:gsLst>
          </a:gradFill>
          <a:ln>
            <a:headEnd type="none" w="med" len="med"/>
            <a:tailEnd type="none" w="med" len="med"/>
          </a:ln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lIns="18288" tIns="0" rIns="0" bIns="0" rtlCol="0" anchor="t" upright="1"/>
          <a:lstStyle/>
          <a:p>
            <a:pPr marL="0" indent="0" algn="l">
              <a:buFontTx/>
              <a:buNone/>
            </a:pPr>
            <a:r>
              <a:rPr lang="fr-FR" sz="1000" baseline="0"/>
              <a:t>Liste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146050</xdr:colOff>
      <xdr:row>6</xdr:row>
      <xdr:rowOff>88900</xdr:rowOff>
    </xdr:from>
    <xdr:to>
      <xdr:col>11</xdr:col>
      <xdr:colOff>215900</xdr:colOff>
      <xdr:row>11</xdr:row>
      <xdr:rowOff>222250</xdr:rowOff>
    </xdr:to>
    <xdr:sp macro="" textlink="">
      <xdr:nvSpPr>
        <xdr:cNvPr id="2" name="ZoneTexte 1"/>
        <xdr:cNvSpPr txBox="1"/>
      </xdr:nvSpPr>
      <xdr:spPr>
        <a:xfrm>
          <a:off x="9118600" y="1657350"/>
          <a:ext cx="2355850" cy="13081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renseigner dès connaissance des Intérêts</a:t>
          </a:r>
          <a:r>
            <a:rPr lang="fr-FR" sz="1100" baseline="0"/>
            <a:t> des livrets et de la participation aux bénéfices du CEH en début d'année.</a:t>
          </a:r>
        </a:p>
        <a:p>
          <a:pPr>
            <a:lnSpc>
              <a:spcPts val="1100"/>
            </a:lnSpc>
          </a:pPr>
          <a:r>
            <a:rPr lang="fr-FR" sz="1100" baseline="0"/>
            <a:t>Ces valeurs vont servir au calcul ligne 5 du Registre. Elles seront remises à zéro lors du changement d'année.</a:t>
          </a:r>
          <a:endParaRPr lang="fr-FR" sz="1100"/>
        </a:p>
      </xdr:txBody>
    </xdr:sp>
    <xdr:clientData/>
  </xdr:twoCellAnchor>
  <xdr:twoCellAnchor>
    <xdr:from>
      <xdr:col>10</xdr:col>
      <xdr:colOff>133350</xdr:colOff>
      <xdr:row>4</xdr:row>
      <xdr:rowOff>209550</xdr:rowOff>
    </xdr:from>
    <xdr:to>
      <xdr:col>10</xdr:col>
      <xdr:colOff>222250</xdr:colOff>
      <xdr:row>6</xdr:row>
      <xdr:rowOff>88900</xdr:rowOff>
    </xdr:to>
    <xdr:cxnSp macro="">
      <xdr:nvCxnSpPr>
        <xdr:cNvPr id="4166" name="Connecteur droit avec flèche 3"/>
        <xdr:cNvCxnSpPr>
          <a:cxnSpLocks noChangeShapeType="1"/>
        </xdr:cNvCxnSpPr>
      </xdr:nvCxnSpPr>
      <xdr:spPr bwMode="auto">
        <a:xfrm flipV="1">
          <a:off x="10629900" y="1308100"/>
          <a:ext cx="88900" cy="34925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603250</xdr:colOff>
      <xdr:row>1</xdr:row>
      <xdr:rowOff>158750</xdr:rowOff>
    </xdr:from>
    <xdr:to>
      <xdr:col>6</xdr:col>
      <xdr:colOff>572770</xdr:colOff>
      <xdr:row>4</xdr:row>
      <xdr:rowOff>171450</xdr:rowOff>
    </xdr:to>
    <xdr:sp macro="[0]!va_registre" textlink="">
      <xdr:nvSpPr>
        <xdr:cNvPr id="3" name="Flèche courbée vers la gauche 2"/>
        <xdr:cNvSpPr/>
      </xdr:nvSpPr>
      <xdr:spPr bwMode="auto">
        <a:xfrm>
          <a:off x="7289800" y="552450"/>
          <a:ext cx="731520" cy="717550"/>
        </a:xfrm>
        <a:prstGeom prst="curvedLef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Registre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228600</xdr:colOff>
      <xdr:row>1</xdr:row>
      <xdr:rowOff>95250</xdr:rowOff>
    </xdr:from>
    <xdr:to>
      <xdr:col>15</xdr:col>
      <xdr:colOff>198120</xdr:colOff>
      <xdr:row>5</xdr:row>
      <xdr:rowOff>82550</xdr:rowOff>
    </xdr:to>
    <xdr:sp macro="[0]!va_registre" textlink="">
      <xdr:nvSpPr>
        <xdr:cNvPr id="2" name="Flèche courbée vers la gauche 1"/>
        <xdr:cNvSpPr/>
      </xdr:nvSpPr>
      <xdr:spPr bwMode="auto">
        <a:xfrm>
          <a:off x="10198100" y="368300"/>
          <a:ext cx="731520" cy="641350"/>
        </a:xfrm>
        <a:prstGeom prst="curvedLef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Registre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196850</xdr:colOff>
      <xdr:row>20</xdr:row>
      <xdr:rowOff>6350</xdr:rowOff>
    </xdr:from>
    <xdr:to>
      <xdr:col>2</xdr:col>
      <xdr:colOff>393700</xdr:colOff>
      <xdr:row>23</xdr:row>
      <xdr:rowOff>25400</xdr:rowOff>
    </xdr:to>
    <xdr:sp macro="" textlink="">
      <xdr:nvSpPr>
        <xdr:cNvPr id="2" name="ZoneTexte 1"/>
        <xdr:cNvSpPr txBox="1"/>
      </xdr:nvSpPr>
      <xdr:spPr>
        <a:xfrm>
          <a:off x="2197100" y="3028950"/>
          <a:ext cx="2203450" cy="5016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Listes utilisées pour le formulaire de saisie.</a:t>
          </a:r>
        </a:p>
      </xdr:txBody>
    </xdr:sp>
    <xdr:clientData/>
  </xdr:twoCellAnchor>
  <xdr:twoCellAnchor>
    <xdr:from>
      <xdr:col>1</xdr:col>
      <xdr:colOff>825500</xdr:colOff>
      <xdr:row>14</xdr:row>
      <xdr:rowOff>152400</xdr:rowOff>
    </xdr:from>
    <xdr:to>
      <xdr:col>1</xdr:col>
      <xdr:colOff>825500</xdr:colOff>
      <xdr:row>19</xdr:row>
      <xdr:rowOff>152400</xdr:rowOff>
    </xdr:to>
    <xdr:cxnSp macro="">
      <xdr:nvCxnSpPr>
        <xdr:cNvPr id="2265" name="Connecteur droit avec flèche 3"/>
        <xdr:cNvCxnSpPr>
          <a:cxnSpLocks noChangeShapeType="1"/>
        </xdr:cNvCxnSpPr>
      </xdr:nvCxnSpPr>
      <xdr:spPr bwMode="auto">
        <a:xfrm flipV="1">
          <a:off x="2819400" y="2381250"/>
          <a:ext cx="0" cy="6350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0</xdr:colOff>
      <xdr:row>21</xdr:row>
      <xdr:rowOff>82550</xdr:rowOff>
    </xdr:from>
    <xdr:to>
      <xdr:col>1</xdr:col>
      <xdr:colOff>196850</xdr:colOff>
      <xdr:row>21</xdr:row>
      <xdr:rowOff>88900</xdr:rowOff>
    </xdr:to>
    <xdr:cxnSp macro="">
      <xdr:nvCxnSpPr>
        <xdr:cNvPr id="2266" name="Connecteur droit avec flèche 5"/>
        <xdr:cNvCxnSpPr>
          <a:cxnSpLocks noChangeShapeType="1"/>
          <a:stCxn id="2" idx="1"/>
        </xdr:cNvCxnSpPr>
      </xdr:nvCxnSpPr>
      <xdr:spPr bwMode="auto">
        <a:xfrm flipH="1" flipV="1">
          <a:off x="1993900" y="3263900"/>
          <a:ext cx="196850" cy="635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1885950</xdr:colOff>
      <xdr:row>13</xdr:row>
      <xdr:rowOff>6350</xdr:rowOff>
    </xdr:from>
    <xdr:to>
      <xdr:col>2</xdr:col>
      <xdr:colOff>146050</xdr:colOff>
      <xdr:row>20</xdr:row>
      <xdr:rowOff>25400</xdr:rowOff>
    </xdr:to>
    <xdr:cxnSp macro="">
      <xdr:nvCxnSpPr>
        <xdr:cNvPr id="2267" name="Connecteur droit avec flèche 7"/>
        <xdr:cNvCxnSpPr>
          <a:cxnSpLocks noChangeShapeType="1"/>
        </xdr:cNvCxnSpPr>
      </xdr:nvCxnSpPr>
      <xdr:spPr bwMode="auto">
        <a:xfrm flipV="1">
          <a:off x="3879850" y="2076450"/>
          <a:ext cx="273050" cy="97155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82550</xdr:colOff>
      <xdr:row>4</xdr:row>
      <xdr:rowOff>44450</xdr:rowOff>
    </xdr:from>
    <xdr:to>
      <xdr:col>8</xdr:col>
      <xdr:colOff>19050</xdr:colOff>
      <xdr:row>17</xdr:row>
      <xdr:rowOff>38100</xdr:rowOff>
    </xdr:to>
    <xdr:sp macro="" textlink="">
      <xdr:nvSpPr>
        <xdr:cNvPr id="9" name="ZoneTexte 8"/>
        <xdr:cNvSpPr txBox="1"/>
      </xdr:nvSpPr>
      <xdr:spPr>
        <a:xfrm>
          <a:off x="8636000" y="685800"/>
          <a:ext cx="1460500" cy="20574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FR" sz="1100"/>
            <a:t>Cette liste est identique aux données des  colonnes</a:t>
          </a:r>
          <a:r>
            <a:rPr lang="fr-FR" sz="1100" baseline="0"/>
            <a:t> A et B.</a:t>
          </a:r>
        </a:p>
        <a:p>
          <a:pPr>
            <a:lnSpc>
              <a:spcPts val="1100"/>
            </a:lnSpc>
          </a:pPr>
          <a:r>
            <a:rPr lang="fr-FR" sz="1100" baseline="0"/>
            <a:t>Elle sert  pour la modification éventuelle (en cas d'erreur de rubrique lors de la saisie initiale) de la colonne E du Registre.</a:t>
          </a:r>
          <a:endParaRPr lang="fr-FR" sz="1100"/>
        </a:p>
      </xdr:txBody>
    </xdr:sp>
    <xdr:clientData/>
  </xdr:twoCellAnchor>
  <xdr:twoCellAnchor>
    <xdr:from>
      <xdr:col>3</xdr:col>
      <xdr:colOff>154841</xdr:colOff>
      <xdr:row>3</xdr:row>
      <xdr:rowOff>74014</xdr:rowOff>
    </xdr:from>
    <xdr:to>
      <xdr:col>4</xdr:col>
      <xdr:colOff>124361</xdr:colOff>
      <xdr:row>7</xdr:row>
      <xdr:rowOff>115141</xdr:rowOff>
    </xdr:to>
    <xdr:sp macro="[0]!va_registre" textlink="">
      <xdr:nvSpPr>
        <xdr:cNvPr id="4" name="Flèche courbée vers la gauche 3"/>
        <xdr:cNvSpPr/>
      </xdr:nvSpPr>
      <xdr:spPr bwMode="auto">
        <a:xfrm>
          <a:off x="4923691" y="556614"/>
          <a:ext cx="731520" cy="676127"/>
        </a:xfrm>
        <a:prstGeom prst="curvedLef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Registre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Reg" displayName="T_Reg" ref="A6:F7" totalsRowShown="0" headerRowDxfId="23" headerRowBorderDxfId="22" tableBorderDxfId="21" totalsRowBorderDxfId="20">
  <autoFilter ref="A6:F7"/>
  <tableColumns count="6">
    <tableColumn id="1" name="Mois" dataDxfId="19"/>
    <tableColumn id="2" name="Jour" dataDxfId="18"/>
    <tableColumn id="3" name="Crédit" dataDxfId="17"/>
    <tableColumn id="4" name="Débit" dataDxfId="16"/>
    <tableColumn id="5" name="Opérations" dataDxfId="15"/>
    <tableColumn id="6" name="Commentaires" dataDxfId="1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Dep" displayName="T_Dep" ref="A1:A25" totalsRowShown="0" headerRowDxfId="13" dataDxfId="11" headerRowBorderDxfId="12" tableBorderDxfId="10" totalsRowBorderDxfId="9">
  <autoFilter ref="A1:A25"/>
  <tableColumns count="1">
    <tableColumn id="1" name="Dépenses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_Mois" displayName="T_Mois" ref="C1:C13" totalsRowShown="0" headerRowDxfId="7">
  <autoFilter ref="C1:C13"/>
  <tableColumns count="1">
    <tableColumn id="1" name="Moi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_Rec" displayName="T_Rec" ref="B1:B16" totalsRowShown="0" headerRowDxfId="6" dataDxfId="4" headerRowBorderDxfId="5" tableBorderDxfId="3" totalsRowBorderDxfId="2">
  <autoFilter ref="B1:B16"/>
  <tableColumns count="1">
    <tableColumn id="1" name="Recette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4"/>
  <sheetViews>
    <sheetView showGridLines="0" tabSelected="1" zoomScale="110" zoomScaleNormal="110" workbookViewId="0">
      <pane ySplit="6" topLeftCell="A7" activePane="bottomLeft" state="frozen"/>
      <selection pane="bottomLeft" activeCell="H5" sqref="H5"/>
    </sheetView>
  </sheetViews>
  <sheetFormatPr baseColWidth="10" defaultRowHeight="12.5" x14ac:dyDescent="0.25"/>
  <cols>
    <col min="1" max="1" width="6.36328125" customWidth="1"/>
    <col min="2" max="2" width="6.08984375" style="42" customWidth="1"/>
    <col min="3" max="3" width="9.1796875" style="15" customWidth="1"/>
    <col min="4" max="4" width="8.7265625" style="16" customWidth="1"/>
    <col min="5" max="5" width="29.81640625" customWidth="1"/>
    <col min="6" max="6" width="26" customWidth="1"/>
    <col min="7" max="7" width="10.54296875" customWidth="1"/>
    <col min="8" max="8" width="15.7265625" customWidth="1"/>
    <col min="9" max="9" width="13.1796875" customWidth="1"/>
    <col min="10" max="10" width="12.36328125" customWidth="1"/>
    <col min="11" max="11" width="10.26953125" customWidth="1"/>
    <col min="13" max="13" width="11.7265625" customWidth="1"/>
    <col min="14" max="14" width="6.7265625" customWidth="1"/>
    <col min="15" max="15" width="27.7265625" customWidth="1"/>
    <col min="16" max="16" width="4.1796875" customWidth="1"/>
    <col min="17" max="17" width="26" customWidth="1"/>
  </cols>
  <sheetData>
    <row r="1" spans="1:13" ht="25.5" thickBot="1" x14ac:dyDescent="0.55000000000000004">
      <c r="A1" s="40">
        <v>2021</v>
      </c>
      <c r="B1" s="102" t="s">
        <v>47</v>
      </c>
      <c r="C1" s="103"/>
      <c r="D1" s="103"/>
      <c r="E1" s="103"/>
      <c r="F1" s="103"/>
      <c r="G1" s="103"/>
      <c r="H1" s="104"/>
      <c r="I1" s="4"/>
      <c r="J1" s="4"/>
      <c r="K1" s="4"/>
      <c r="L1" s="4"/>
      <c r="M1" s="4"/>
    </row>
    <row r="2" spans="1:13" ht="20.5" customHeight="1" thickBot="1" x14ac:dyDescent="0.4">
      <c r="A2" s="99" t="s">
        <v>90</v>
      </c>
      <c r="B2" s="100"/>
      <c r="C2" s="100"/>
      <c r="D2" s="100"/>
      <c r="E2" s="100"/>
      <c r="F2" s="100"/>
      <c r="G2" s="100"/>
      <c r="H2" s="101"/>
      <c r="I2" s="5"/>
      <c r="J2" s="5"/>
      <c r="K2" s="5"/>
      <c r="L2" s="5"/>
      <c r="M2" s="5"/>
    </row>
    <row r="3" spans="1:13" ht="13" thickBot="1" x14ac:dyDescent="0.3">
      <c r="A3" s="93" t="str">
        <f>"ANNEE : "&amp;A1</f>
        <v>ANNEE : 2021</v>
      </c>
      <c r="B3" s="94"/>
      <c r="C3" s="94"/>
      <c r="D3" s="95"/>
      <c r="E3" s="2"/>
      <c r="F3" s="3" t="s">
        <v>5</v>
      </c>
      <c r="G3" s="3" t="s">
        <v>88</v>
      </c>
      <c r="H3" s="62" t="s">
        <v>26</v>
      </c>
      <c r="I3" s="3" t="s">
        <v>89</v>
      </c>
      <c r="J3" s="3" t="s">
        <v>43</v>
      </c>
      <c r="K3" s="6"/>
      <c r="L3" s="8"/>
      <c r="M3" s="8"/>
    </row>
    <row r="4" spans="1:13" ht="16" thickBot="1" x14ac:dyDescent="0.4">
      <c r="A4" s="96"/>
      <c r="B4" s="97"/>
      <c r="C4" s="97"/>
      <c r="D4" s="98"/>
      <c r="E4" s="2" t="str">
        <f>"Soldes au 31/12/"&amp;A1-1</f>
        <v>Soldes au 31/12/2020</v>
      </c>
      <c r="F4" s="89">
        <v>0</v>
      </c>
      <c r="G4" s="12">
        <v>0</v>
      </c>
      <c r="H4" s="63">
        <v>0</v>
      </c>
      <c r="I4" s="13">
        <v>0</v>
      </c>
      <c r="J4" s="64">
        <v>0</v>
      </c>
      <c r="K4" s="9"/>
      <c r="L4" s="10"/>
      <c r="M4" s="11"/>
    </row>
    <row r="5" spans="1:13" ht="16" thickBot="1" x14ac:dyDescent="0.4">
      <c r="A5" s="96"/>
      <c r="B5" s="97"/>
      <c r="C5" s="97"/>
      <c r="D5" s="98"/>
      <c r="E5" s="88" t="s">
        <v>50</v>
      </c>
      <c r="F5" s="89">
        <f>Patrimoine!B35</f>
        <v>0</v>
      </c>
      <c r="G5" s="12">
        <f>Patrimoine!B36</f>
        <v>0</v>
      </c>
      <c r="H5" s="63">
        <f>Patrimoine!B37</f>
        <v>0</v>
      </c>
      <c r="I5" s="13">
        <f>Patrimoine!B38</f>
        <v>0</v>
      </c>
      <c r="J5" s="64">
        <f>Patrimoine!B39</f>
        <v>0</v>
      </c>
      <c r="K5" s="9"/>
      <c r="L5" s="10"/>
      <c r="M5" s="11"/>
    </row>
    <row r="6" spans="1:13" ht="16" thickBot="1" x14ac:dyDescent="0.5">
      <c r="A6" s="14" t="s">
        <v>27</v>
      </c>
      <c r="B6" s="41" t="s">
        <v>49</v>
      </c>
      <c r="C6" s="90" t="s">
        <v>0</v>
      </c>
      <c r="D6" s="90" t="s">
        <v>1</v>
      </c>
      <c r="E6" s="14" t="s">
        <v>3</v>
      </c>
      <c r="F6" s="91" t="s">
        <v>2</v>
      </c>
      <c r="H6" s="6"/>
      <c r="I6" s="6"/>
      <c r="J6" s="7"/>
      <c r="K6" s="7"/>
    </row>
    <row r="7" spans="1:13" ht="15.65" customHeight="1" x14ac:dyDescent="0.45">
      <c r="A7" s="87"/>
      <c r="F7" s="92"/>
      <c r="G7" s="44"/>
      <c r="J7" s="1"/>
      <c r="K7" s="1"/>
    </row>
    <row r="8" spans="1:13" ht="15.65" customHeight="1" x14ac:dyDescent="0.25">
      <c r="I8" s="44"/>
    </row>
    <row r="9" spans="1:13" ht="15.65" customHeight="1" x14ac:dyDescent="0.25">
      <c r="I9" s="44"/>
    </row>
    <row r="10" spans="1:13" ht="15.65" customHeight="1" x14ac:dyDescent="0.25">
      <c r="I10" s="44"/>
    </row>
    <row r="11" spans="1:13" ht="15.65" customHeight="1" x14ac:dyDescent="0.25">
      <c r="I11" s="44"/>
    </row>
    <row r="12" spans="1:13" ht="15.65" customHeight="1" x14ac:dyDescent="0.25">
      <c r="I12" s="44"/>
    </row>
    <row r="13" spans="1:13" ht="15.65" customHeight="1" x14ac:dyDescent="0.25">
      <c r="I13" s="44"/>
    </row>
    <row r="14" spans="1:13" ht="15.65" customHeight="1" x14ac:dyDescent="0.25">
      <c r="I14" s="44"/>
    </row>
    <row r="15" spans="1:13" ht="15.65" customHeight="1" x14ac:dyDescent="0.25">
      <c r="I15" s="44"/>
    </row>
    <row r="16" spans="1:13" ht="15.65" customHeight="1" x14ac:dyDescent="0.25">
      <c r="I16" s="44"/>
    </row>
    <row r="17" spans="9:9" ht="15.65" customHeight="1" x14ac:dyDescent="0.25">
      <c r="I17" s="44"/>
    </row>
    <row r="18" spans="9:9" ht="15.65" customHeight="1" x14ac:dyDescent="0.25">
      <c r="I18" s="44"/>
    </row>
    <row r="19" spans="9:9" ht="15.65" customHeight="1" x14ac:dyDescent="0.25">
      <c r="I19" s="44"/>
    </row>
    <row r="20" spans="9:9" ht="15.65" customHeight="1" x14ac:dyDescent="0.25">
      <c r="I20" s="44"/>
    </row>
    <row r="21" spans="9:9" ht="15.65" customHeight="1" x14ac:dyDescent="0.25">
      <c r="I21" s="44"/>
    </row>
    <row r="22" spans="9:9" ht="15.65" customHeight="1" x14ac:dyDescent="0.25">
      <c r="I22" s="44"/>
    </row>
    <row r="23" spans="9:9" ht="15.65" customHeight="1" x14ac:dyDescent="0.25">
      <c r="I23" s="44"/>
    </row>
    <row r="24" spans="9:9" ht="15.65" customHeight="1" x14ac:dyDescent="0.25">
      <c r="I24" s="44"/>
    </row>
    <row r="25" spans="9:9" ht="15.65" customHeight="1" x14ac:dyDescent="0.25">
      <c r="I25" s="44"/>
    </row>
    <row r="26" spans="9:9" ht="15.65" customHeight="1" x14ac:dyDescent="0.25">
      <c r="I26" s="44"/>
    </row>
    <row r="27" spans="9:9" ht="15.65" customHeight="1" x14ac:dyDescent="0.25">
      <c r="I27" s="44"/>
    </row>
    <row r="28" spans="9:9" ht="15.65" customHeight="1" x14ac:dyDescent="0.25">
      <c r="I28" s="44"/>
    </row>
    <row r="29" spans="9:9" ht="15.65" customHeight="1" x14ac:dyDescent="0.25">
      <c r="I29" s="44"/>
    </row>
    <row r="30" spans="9:9" ht="15.65" customHeight="1" x14ac:dyDescent="0.25">
      <c r="I30" s="44"/>
    </row>
    <row r="31" spans="9:9" ht="15.65" customHeight="1" x14ac:dyDescent="0.25">
      <c r="I31" s="44"/>
    </row>
    <row r="32" spans="9:9" ht="15.65" customHeight="1" x14ac:dyDescent="0.25">
      <c r="I32" s="44"/>
    </row>
    <row r="33" spans="9:9" ht="15.65" customHeight="1" x14ac:dyDescent="0.25">
      <c r="I33" s="44"/>
    </row>
    <row r="34" spans="9:9" ht="15.65" customHeight="1" x14ac:dyDescent="0.25">
      <c r="I34" s="44"/>
    </row>
    <row r="35" spans="9:9" ht="15.65" customHeight="1" x14ac:dyDescent="0.25">
      <c r="I35" s="44"/>
    </row>
    <row r="36" spans="9:9" ht="15.65" customHeight="1" x14ac:dyDescent="0.25">
      <c r="I36" s="44"/>
    </row>
    <row r="37" spans="9:9" ht="15.65" customHeight="1" x14ac:dyDescent="0.25">
      <c r="I37" s="44"/>
    </row>
    <row r="38" spans="9:9" ht="15.65" customHeight="1" x14ac:dyDescent="0.25">
      <c r="I38" s="44"/>
    </row>
    <row r="39" spans="9:9" ht="15.65" customHeight="1" x14ac:dyDescent="0.25">
      <c r="I39" s="44"/>
    </row>
    <row r="40" spans="9:9" ht="15.65" customHeight="1" x14ac:dyDescent="0.25">
      <c r="I40" s="44"/>
    </row>
    <row r="41" spans="9:9" ht="15.65" customHeight="1" x14ac:dyDescent="0.25">
      <c r="I41" s="44"/>
    </row>
    <row r="42" spans="9:9" ht="15.65" customHeight="1" x14ac:dyDescent="0.25">
      <c r="I42" s="44"/>
    </row>
    <row r="43" spans="9:9" ht="15.65" customHeight="1" x14ac:dyDescent="0.25">
      <c r="I43" s="44"/>
    </row>
    <row r="44" spans="9:9" ht="15.65" customHeight="1" x14ac:dyDescent="0.25">
      <c r="I44" s="44"/>
    </row>
    <row r="45" spans="9:9" ht="15.65" customHeight="1" x14ac:dyDescent="0.25">
      <c r="I45" s="44"/>
    </row>
    <row r="46" spans="9:9" ht="15.65" customHeight="1" x14ac:dyDescent="0.25">
      <c r="I46" s="44"/>
    </row>
    <row r="47" spans="9:9" ht="15.65" customHeight="1" x14ac:dyDescent="0.25">
      <c r="I47" s="44"/>
    </row>
    <row r="48" spans="9:9" ht="15.65" customHeight="1" x14ac:dyDescent="0.25">
      <c r="I48" s="44"/>
    </row>
    <row r="49" spans="9:9" ht="15.65" customHeight="1" x14ac:dyDescent="0.25">
      <c r="I49" s="44"/>
    </row>
    <row r="50" spans="9:9" ht="15.65" customHeight="1" x14ac:dyDescent="0.25">
      <c r="I50" s="44"/>
    </row>
    <row r="51" spans="9:9" ht="15.65" customHeight="1" x14ac:dyDescent="0.25">
      <c r="I51" s="44"/>
    </row>
    <row r="52" spans="9:9" ht="15.65" customHeight="1" x14ac:dyDescent="0.25">
      <c r="I52" s="44"/>
    </row>
    <row r="53" spans="9:9" ht="15.65" customHeight="1" x14ac:dyDescent="0.25">
      <c r="I53" s="44"/>
    </row>
    <row r="54" spans="9:9" ht="15.65" customHeight="1" x14ac:dyDescent="0.25">
      <c r="I54" s="44"/>
    </row>
    <row r="55" spans="9:9" ht="15.65" customHeight="1" x14ac:dyDescent="0.25">
      <c r="I55" s="44"/>
    </row>
    <row r="56" spans="9:9" ht="15.65" customHeight="1" x14ac:dyDescent="0.25">
      <c r="I56" s="44"/>
    </row>
    <row r="57" spans="9:9" ht="15.65" customHeight="1" x14ac:dyDescent="0.25">
      <c r="I57" s="44"/>
    </row>
    <row r="58" spans="9:9" ht="15.65" customHeight="1" x14ac:dyDescent="0.25">
      <c r="I58" s="44"/>
    </row>
    <row r="59" spans="9:9" ht="15.65" customHeight="1" x14ac:dyDescent="0.25">
      <c r="I59" s="44"/>
    </row>
    <row r="60" spans="9:9" ht="15.65" customHeight="1" x14ac:dyDescent="0.25">
      <c r="I60" s="44"/>
    </row>
    <row r="61" spans="9:9" ht="15.65" customHeight="1" x14ac:dyDescent="0.25">
      <c r="I61" s="44"/>
    </row>
    <row r="62" spans="9:9" ht="15.65" customHeight="1" x14ac:dyDescent="0.25">
      <c r="I62" s="44"/>
    </row>
    <row r="63" spans="9:9" ht="15.65" customHeight="1" x14ac:dyDescent="0.25">
      <c r="I63" s="44"/>
    </row>
    <row r="64" spans="9:9" ht="15.65" customHeight="1" x14ac:dyDescent="0.25">
      <c r="I64" s="44"/>
    </row>
    <row r="65" spans="9:9" ht="15.65" customHeight="1" x14ac:dyDescent="0.25">
      <c r="I65" s="44"/>
    </row>
    <row r="66" spans="9:9" ht="15.65" customHeight="1" x14ac:dyDescent="0.25">
      <c r="I66" s="44"/>
    </row>
    <row r="67" spans="9:9" ht="15.65" customHeight="1" x14ac:dyDescent="0.25">
      <c r="I67" s="44"/>
    </row>
    <row r="68" spans="9:9" ht="15.65" customHeight="1" x14ac:dyDescent="0.25">
      <c r="I68" s="44"/>
    </row>
    <row r="69" spans="9:9" ht="15.65" customHeight="1" x14ac:dyDescent="0.25">
      <c r="I69" s="44"/>
    </row>
    <row r="70" spans="9:9" ht="15.65" customHeight="1" x14ac:dyDescent="0.25">
      <c r="I70" s="44"/>
    </row>
    <row r="71" spans="9:9" ht="15.65" customHeight="1" x14ac:dyDescent="0.25">
      <c r="I71" s="44"/>
    </row>
    <row r="72" spans="9:9" ht="15.65" customHeight="1" x14ac:dyDescent="0.25">
      <c r="I72" s="44"/>
    </row>
    <row r="73" spans="9:9" ht="15.65" customHeight="1" x14ac:dyDescent="0.25">
      <c r="I73" s="44"/>
    </row>
    <row r="74" spans="9:9" ht="15.65" customHeight="1" x14ac:dyDescent="0.25">
      <c r="I74" s="44"/>
    </row>
    <row r="75" spans="9:9" ht="15.65" customHeight="1" x14ac:dyDescent="0.25">
      <c r="I75" s="44"/>
    </row>
    <row r="76" spans="9:9" ht="15.65" customHeight="1" x14ac:dyDescent="0.25">
      <c r="I76" s="44"/>
    </row>
    <row r="77" spans="9:9" ht="15.65" customHeight="1" x14ac:dyDescent="0.25">
      <c r="I77" s="44"/>
    </row>
    <row r="78" spans="9:9" ht="15.65" customHeight="1" x14ac:dyDescent="0.25">
      <c r="I78" s="44"/>
    </row>
    <row r="79" spans="9:9" ht="15.65" customHeight="1" x14ac:dyDescent="0.25">
      <c r="I79" s="44"/>
    </row>
    <row r="80" spans="9:9" ht="15.65" customHeight="1" x14ac:dyDescent="0.25">
      <c r="I80" s="44"/>
    </row>
    <row r="81" spans="9:9" ht="15.65" customHeight="1" x14ac:dyDescent="0.25">
      <c r="I81" s="44"/>
    </row>
    <row r="82" spans="9:9" ht="15.65" customHeight="1" x14ac:dyDescent="0.25">
      <c r="I82" s="44"/>
    </row>
    <row r="83" spans="9:9" ht="15.65" customHeight="1" x14ac:dyDescent="0.25">
      <c r="I83" s="44"/>
    </row>
    <row r="84" spans="9:9" ht="15.65" customHeight="1" x14ac:dyDescent="0.25">
      <c r="I84" s="44"/>
    </row>
    <row r="85" spans="9:9" ht="15.65" customHeight="1" x14ac:dyDescent="0.25">
      <c r="I85" s="44"/>
    </row>
    <row r="86" spans="9:9" ht="15.65" customHeight="1" x14ac:dyDescent="0.25">
      <c r="I86" s="44"/>
    </row>
    <row r="87" spans="9:9" ht="15.65" customHeight="1" x14ac:dyDescent="0.25">
      <c r="I87" s="44"/>
    </row>
    <row r="88" spans="9:9" ht="15.65" customHeight="1" x14ac:dyDescent="0.25">
      <c r="I88" s="44"/>
    </row>
    <row r="89" spans="9:9" ht="15.65" customHeight="1" x14ac:dyDescent="0.25">
      <c r="I89" s="44"/>
    </row>
    <row r="90" spans="9:9" ht="15.65" customHeight="1" x14ac:dyDescent="0.25">
      <c r="I90" s="44"/>
    </row>
    <row r="91" spans="9:9" ht="15.65" customHeight="1" x14ac:dyDescent="0.25">
      <c r="I91" s="44"/>
    </row>
    <row r="92" spans="9:9" ht="15.65" customHeight="1" x14ac:dyDescent="0.25">
      <c r="I92" s="44"/>
    </row>
    <row r="93" spans="9:9" ht="15.65" customHeight="1" x14ac:dyDescent="0.25">
      <c r="I93" s="44"/>
    </row>
    <row r="94" spans="9:9" ht="15.65" customHeight="1" x14ac:dyDescent="0.25">
      <c r="I94" s="44"/>
    </row>
    <row r="95" spans="9:9" ht="15.65" customHeight="1" x14ac:dyDescent="0.25">
      <c r="I95" s="44"/>
    </row>
    <row r="96" spans="9:9" ht="15.65" customHeight="1" x14ac:dyDescent="0.25">
      <c r="I96" s="44"/>
    </row>
    <row r="97" spans="9:10" ht="15.65" customHeight="1" x14ac:dyDescent="0.25">
      <c r="I97" s="44"/>
    </row>
    <row r="98" spans="9:10" ht="15.65" customHeight="1" x14ac:dyDescent="0.25">
      <c r="I98" s="44"/>
    </row>
    <row r="99" spans="9:10" ht="15.65" customHeight="1" x14ac:dyDescent="0.25">
      <c r="I99" s="44"/>
    </row>
    <row r="100" spans="9:10" ht="15.65" customHeight="1" x14ac:dyDescent="0.25">
      <c r="I100" s="44"/>
    </row>
    <row r="101" spans="9:10" ht="15.65" customHeight="1" x14ac:dyDescent="0.25">
      <c r="I101" s="44"/>
    </row>
    <row r="102" spans="9:10" ht="15.65" customHeight="1" x14ac:dyDescent="0.25">
      <c r="I102" s="44"/>
    </row>
    <row r="103" spans="9:10" ht="15.65" customHeight="1" x14ac:dyDescent="0.25">
      <c r="I103" s="44"/>
    </row>
    <row r="104" spans="9:10" ht="15.65" customHeight="1" x14ac:dyDescent="0.25">
      <c r="I104" s="44"/>
    </row>
    <row r="105" spans="9:10" ht="15.65" customHeight="1" x14ac:dyDescent="0.25">
      <c r="I105" s="44"/>
    </row>
    <row r="106" spans="9:10" ht="15.65" customHeight="1" x14ac:dyDescent="0.25">
      <c r="I106" s="44"/>
    </row>
    <row r="107" spans="9:10" ht="15.65" customHeight="1" x14ac:dyDescent="0.25">
      <c r="I107" s="44"/>
    </row>
    <row r="108" spans="9:10" ht="15.65" customHeight="1" x14ac:dyDescent="0.25">
      <c r="I108" s="44"/>
      <c r="J108" s="43"/>
    </row>
    <row r="109" spans="9:10" ht="15.65" customHeight="1" x14ac:dyDescent="0.25">
      <c r="I109" s="44"/>
    </row>
    <row r="110" spans="9:10" ht="15.65" customHeight="1" x14ac:dyDescent="0.25">
      <c r="I110" s="44"/>
    </row>
    <row r="111" spans="9:10" ht="15.65" customHeight="1" x14ac:dyDescent="0.25">
      <c r="I111" s="46"/>
    </row>
    <row r="112" spans="9:10" ht="15.65" customHeight="1" x14ac:dyDescent="0.25">
      <c r="I112" s="46"/>
    </row>
    <row r="113" spans="9:9" ht="15.65" customHeight="1" x14ac:dyDescent="0.25">
      <c r="I113" s="46"/>
    </row>
    <row r="114" spans="9:9" ht="15.65" customHeight="1" x14ac:dyDescent="0.25">
      <c r="I114" s="45"/>
    </row>
    <row r="115" spans="9:9" ht="15.65" customHeight="1" x14ac:dyDescent="0.25">
      <c r="I115" s="45"/>
    </row>
    <row r="116" spans="9:9" ht="15.65" customHeight="1" x14ac:dyDescent="0.25">
      <c r="I116" s="45"/>
    </row>
    <row r="117" spans="9:9" ht="15.65" customHeight="1" x14ac:dyDescent="0.25">
      <c r="I117" s="45"/>
    </row>
    <row r="118" spans="9:9" ht="15.65" customHeight="1" x14ac:dyDescent="0.25">
      <c r="I118" s="45"/>
    </row>
    <row r="119" spans="9:9" ht="15.65" customHeight="1" x14ac:dyDescent="0.25">
      <c r="I119" s="45"/>
    </row>
    <row r="120" spans="9:9" ht="15.65" customHeight="1" x14ac:dyDescent="0.25">
      <c r="I120" s="45"/>
    </row>
    <row r="121" spans="9:9" ht="15.65" customHeight="1" x14ac:dyDescent="0.25">
      <c r="I121" s="45"/>
    </row>
    <row r="122" spans="9:9" ht="15.65" customHeight="1" x14ac:dyDescent="0.25">
      <c r="I122" s="45"/>
    </row>
    <row r="123" spans="9:9" ht="15.65" customHeight="1" x14ac:dyDescent="0.25">
      <c r="I123" s="45"/>
    </row>
    <row r="124" spans="9:9" ht="15.65" customHeight="1" x14ac:dyDescent="0.25">
      <c r="I124" s="45"/>
    </row>
    <row r="125" spans="9:9" ht="15.65" customHeight="1" x14ac:dyDescent="0.25">
      <c r="I125" s="45"/>
    </row>
    <row r="126" spans="9:9" ht="15.65" customHeight="1" x14ac:dyDescent="0.25">
      <c r="I126" s="45"/>
    </row>
    <row r="127" spans="9:9" ht="15.65" customHeight="1" x14ac:dyDescent="0.25">
      <c r="I127" s="45"/>
    </row>
    <row r="128" spans="9:9" ht="15.65" customHeight="1" x14ac:dyDescent="0.25">
      <c r="I128" s="45"/>
    </row>
    <row r="129" spans="9:9" ht="15.65" customHeight="1" x14ac:dyDescent="0.25">
      <c r="I129" s="45"/>
    </row>
    <row r="130" spans="9:9" ht="15.65" customHeight="1" x14ac:dyDescent="0.25">
      <c r="I130" s="45"/>
    </row>
    <row r="131" spans="9:9" ht="15.65" customHeight="1" x14ac:dyDescent="0.25">
      <c r="I131" s="45"/>
    </row>
    <row r="132" spans="9:9" ht="15.65" customHeight="1" x14ac:dyDescent="0.25">
      <c r="I132" s="45"/>
    </row>
    <row r="133" spans="9:9" ht="15.65" customHeight="1" x14ac:dyDescent="0.25">
      <c r="I133" s="45"/>
    </row>
    <row r="134" spans="9:9" ht="15.65" customHeight="1" x14ac:dyDescent="0.25">
      <c r="I134" s="45"/>
    </row>
    <row r="135" spans="9:9" ht="15.65" customHeight="1" x14ac:dyDescent="0.25">
      <c r="I135" s="45"/>
    </row>
    <row r="136" spans="9:9" ht="15.65" customHeight="1" x14ac:dyDescent="0.25">
      <c r="I136" s="45"/>
    </row>
    <row r="137" spans="9:9" ht="15.65" customHeight="1" x14ac:dyDescent="0.25">
      <c r="I137" s="45"/>
    </row>
    <row r="138" spans="9:9" ht="15.65" customHeight="1" x14ac:dyDescent="0.25">
      <c r="I138" s="45"/>
    </row>
    <row r="139" spans="9:9" ht="15.65" customHeight="1" x14ac:dyDescent="0.25">
      <c r="I139" s="45"/>
    </row>
    <row r="140" spans="9:9" ht="15.65" customHeight="1" x14ac:dyDescent="0.25">
      <c r="I140" s="45"/>
    </row>
    <row r="141" spans="9:9" ht="15.65" customHeight="1" x14ac:dyDescent="0.25">
      <c r="I141" s="45"/>
    </row>
    <row r="142" spans="9:9" ht="15.65" customHeight="1" x14ac:dyDescent="0.25">
      <c r="I142" s="45"/>
    </row>
    <row r="143" spans="9:9" ht="15.65" customHeight="1" x14ac:dyDescent="0.25">
      <c r="I143" s="45"/>
    </row>
    <row r="144" spans="9:9" ht="15.65" customHeight="1" x14ac:dyDescent="0.25">
      <c r="I144" s="45"/>
    </row>
    <row r="145" spans="9:9" ht="15.65" customHeight="1" x14ac:dyDescent="0.25">
      <c r="I145" s="45"/>
    </row>
    <row r="146" spans="9:9" ht="15.65" customHeight="1" x14ac:dyDescent="0.25">
      <c r="I146" s="45"/>
    </row>
    <row r="147" spans="9:9" ht="15.65" customHeight="1" x14ac:dyDescent="0.25">
      <c r="I147" s="45"/>
    </row>
    <row r="148" spans="9:9" ht="15.65" customHeight="1" x14ac:dyDescent="0.25">
      <c r="I148" s="45"/>
    </row>
    <row r="149" spans="9:9" ht="15.65" customHeight="1" x14ac:dyDescent="0.25">
      <c r="I149" s="45"/>
    </row>
    <row r="150" spans="9:9" ht="15.65" customHeight="1" x14ac:dyDescent="0.25">
      <c r="I150" s="45"/>
    </row>
    <row r="151" spans="9:9" ht="15.65" customHeight="1" x14ac:dyDescent="0.25">
      <c r="I151" s="45"/>
    </row>
    <row r="152" spans="9:9" ht="15.65" customHeight="1" x14ac:dyDescent="0.25">
      <c r="I152" s="45"/>
    </row>
    <row r="153" spans="9:9" ht="15.65" customHeight="1" x14ac:dyDescent="0.25">
      <c r="I153" s="45"/>
    </row>
    <row r="154" spans="9:9" ht="15.65" customHeight="1" x14ac:dyDescent="0.25">
      <c r="I154" s="45"/>
    </row>
    <row r="155" spans="9:9" ht="15.65" customHeight="1" x14ac:dyDescent="0.25">
      <c r="I155" s="45"/>
    </row>
    <row r="156" spans="9:9" ht="15.65" customHeight="1" x14ac:dyDescent="0.25">
      <c r="I156" s="45"/>
    </row>
    <row r="157" spans="9:9" ht="15.65" customHeight="1" x14ac:dyDescent="0.25">
      <c r="I157" s="45"/>
    </row>
    <row r="158" spans="9:9" ht="15.65" customHeight="1" x14ac:dyDescent="0.25">
      <c r="I158" s="45"/>
    </row>
    <row r="159" spans="9:9" ht="15.65" customHeight="1" x14ac:dyDescent="0.25">
      <c r="I159" s="45"/>
    </row>
    <row r="160" spans="9:9" ht="15.65" customHeight="1" x14ac:dyDescent="0.25">
      <c r="I160" s="45"/>
    </row>
    <row r="161" spans="9:9" ht="15.65" customHeight="1" x14ac:dyDescent="0.25">
      <c r="I161" s="45"/>
    </row>
    <row r="162" spans="9:9" ht="15.65" customHeight="1" x14ac:dyDescent="0.25">
      <c r="I162" s="45"/>
    </row>
    <row r="163" spans="9:9" ht="15.65" customHeight="1" x14ac:dyDescent="0.25">
      <c r="I163" s="45"/>
    </row>
    <row r="164" spans="9:9" ht="15.65" customHeight="1" x14ac:dyDescent="0.25">
      <c r="I164" s="45"/>
    </row>
    <row r="165" spans="9:9" ht="15.65" customHeight="1" x14ac:dyDescent="0.25">
      <c r="I165" s="45"/>
    </row>
    <row r="166" spans="9:9" ht="15.65" customHeight="1" x14ac:dyDescent="0.25">
      <c r="I166" s="45"/>
    </row>
    <row r="167" spans="9:9" ht="15.65" customHeight="1" x14ac:dyDescent="0.25">
      <c r="I167" s="45"/>
    </row>
    <row r="168" spans="9:9" ht="15.65" customHeight="1" x14ac:dyDescent="0.25">
      <c r="I168" s="45"/>
    </row>
    <row r="169" spans="9:9" ht="15.65" customHeight="1" x14ac:dyDescent="0.25">
      <c r="I169" s="45"/>
    </row>
    <row r="170" spans="9:9" ht="15.65" customHeight="1" x14ac:dyDescent="0.25">
      <c r="I170" s="45"/>
    </row>
    <row r="171" spans="9:9" ht="15.65" customHeight="1" x14ac:dyDescent="0.25">
      <c r="I171" s="45"/>
    </row>
    <row r="172" spans="9:9" ht="15.65" customHeight="1" x14ac:dyDescent="0.25">
      <c r="I172" s="45"/>
    </row>
    <row r="173" spans="9:9" ht="15.65" customHeight="1" x14ac:dyDescent="0.25">
      <c r="I173" s="45"/>
    </row>
    <row r="174" spans="9:9" ht="15.65" customHeight="1" x14ac:dyDescent="0.25">
      <c r="I174" s="45"/>
    </row>
    <row r="175" spans="9:9" ht="15.65" customHeight="1" x14ac:dyDescent="0.25">
      <c r="I175" s="45"/>
    </row>
    <row r="176" spans="9:9" ht="15.65" customHeight="1" x14ac:dyDescent="0.25">
      <c r="I176" s="45"/>
    </row>
    <row r="177" spans="9:9" ht="15.65" customHeight="1" x14ac:dyDescent="0.25">
      <c r="I177" s="45"/>
    </row>
    <row r="178" spans="9:9" ht="15.65" customHeight="1" x14ac:dyDescent="0.25">
      <c r="I178" s="45"/>
    </row>
    <row r="179" spans="9:9" ht="15.65" customHeight="1" x14ac:dyDescent="0.25">
      <c r="I179" s="45"/>
    </row>
    <row r="180" spans="9:9" ht="15.65" customHeight="1" x14ac:dyDescent="0.25">
      <c r="I180" s="45"/>
    </row>
    <row r="181" spans="9:9" ht="15.65" customHeight="1" x14ac:dyDescent="0.25">
      <c r="I181" s="45"/>
    </row>
    <row r="182" spans="9:9" ht="15.65" customHeight="1" x14ac:dyDescent="0.25">
      <c r="I182" s="45"/>
    </row>
    <row r="183" spans="9:9" ht="15.65" customHeight="1" x14ac:dyDescent="0.25">
      <c r="I183" s="45"/>
    </row>
    <row r="184" spans="9:9" ht="15.65" customHeight="1" x14ac:dyDescent="0.25">
      <c r="I184" s="45"/>
    </row>
    <row r="185" spans="9:9" ht="15.65" customHeight="1" x14ac:dyDescent="0.25">
      <c r="I185" s="45"/>
    </row>
    <row r="186" spans="9:9" ht="15.65" customHeight="1" x14ac:dyDescent="0.25">
      <c r="I186" s="45"/>
    </row>
    <row r="187" spans="9:9" ht="15.65" customHeight="1" x14ac:dyDescent="0.25">
      <c r="I187" s="45"/>
    </row>
    <row r="188" spans="9:9" ht="15.65" customHeight="1" x14ac:dyDescent="0.25">
      <c r="I188" s="45"/>
    </row>
    <row r="189" spans="9:9" ht="15.65" customHeight="1" x14ac:dyDescent="0.25">
      <c r="I189" s="45"/>
    </row>
    <row r="190" spans="9:9" ht="15.65" customHeight="1" x14ac:dyDescent="0.25">
      <c r="I190" s="45"/>
    </row>
    <row r="191" spans="9:9" ht="15.65" customHeight="1" x14ac:dyDescent="0.25">
      <c r="I191" s="45"/>
    </row>
    <row r="192" spans="9:9" ht="15.65" customHeight="1" x14ac:dyDescent="0.25">
      <c r="I192" s="45"/>
    </row>
    <row r="193" spans="9:9" ht="15.65" customHeight="1" x14ac:dyDescent="0.25">
      <c r="I193" s="45"/>
    </row>
    <row r="194" spans="9:9" ht="15.65" customHeight="1" x14ac:dyDescent="0.25">
      <c r="I194" s="45"/>
    </row>
    <row r="195" spans="9:9" ht="15.65" customHeight="1" x14ac:dyDescent="0.25">
      <c r="I195" s="45"/>
    </row>
    <row r="196" spans="9:9" ht="15.65" customHeight="1" x14ac:dyDescent="0.25">
      <c r="I196" s="45"/>
    </row>
    <row r="197" spans="9:9" ht="15.65" customHeight="1" x14ac:dyDescent="0.25">
      <c r="I197" s="45"/>
    </row>
    <row r="198" spans="9:9" ht="15.65" customHeight="1" x14ac:dyDescent="0.25">
      <c r="I198" s="45"/>
    </row>
    <row r="199" spans="9:9" ht="15.65" customHeight="1" x14ac:dyDescent="0.25">
      <c r="I199" s="45"/>
    </row>
    <row r="200" spans="9:9" ht="15.65" customHeight="1" x14ac:dyDescent="0.25">
      <c r="I200" s="45"/>
    </row>
    <row r="201" spans="9:9" ht="15.65" customHeight="1" x14ac:dyDescent="0.25">
      <c r="I201" s="45"/>
    </row>
    <row r="202" spans="9:9" ht="15.65" customHeight="1" x14ac:dyDescent="0.25">
      <c r="I202" s="45"/>
    </row>
    <row r="203" spans="9:9" ht="15.65" customHeight="1" x14ac:dyDescent="0.25">
      <c r="I203" s="45"/>
    </row>
    <row r="204" spans="9:9" ht="15.65" customHeight="1" x14ac:dyDescent="0.25">
      <c r="I204" s="45"/>
    </row>
    <row r="205" spans="9:9" ht="15.65" customHeight="1" x14ac:dyDescent="0.25">
      <c r="I205" s="45"/>
    </row>
    <row r="206" spans="9:9" ht="15.65" customHeight="1" x14ac:dyDescent="0.25">
      <c r="I206" s="45"/>
    </row>
    <row r="207" spans="9:9" ht="15.65" customHeight="1" x14ac:dyDescent="0.25">
      <c r="I207" s="45"/>
    </row>
    <row r="208" spans="9:9" ht="15.65" customHeight="1" x14ac:dyDescent="0.25">
      <c r="I208" s="45"/>
    </row>
    <row r="209" spans="9:9" ht="15.65" customHeight="1" x14ac:dyDescent="0.25">
      <c r="I209" s="45"/>
    </row>
    <row r="210" spans="9:9" ht="15.65" customHeight="1" x14ac:dyDescent="0.25">
      <c r="I210" s="45"/>
    </row>
    <row r="211" spans="9:9" ht="15.65" customHeight="1" x14ac:dyDescent="0.25">
      <c r="I211" s="45"/>
    </row>
    <row r="212" spans="9:9" ht="15.65" customHeight="1" x14ac:dyDescent="0.25">
      <c r="I212" s="45"/>
    </row>
    <row r="213" spans="9:9" ht="15.65" customHeight="1" x14ac:dyDescent="0.25">
      <c r="I213" s="45"/>
    </row>
    <row r="214" spans="9:9" ht="15.65" customHeight="1" x14ac:dyDescent="0.25">
      <c r="I214" s="45"/>
    </row>
    <row r="215" spans="9:9" ht="15.65" customHeight="1" x14ac:dyDescent="0.25">
      <c r="I215" s="45"/>
    </row>
    <row r="216" spans="9:9" ht="15.65" customHeight="1" x14ac:dyDescent="0.25">
      <c r="I216" s="45"/>
    </row>
    <row r="217" spans="9:9" ht="15.65" customHeight="1" x14ac:dyDescent="0.25">
      <c r="I217" s="45"/>
    </row>
    <row r="218" spans="9:9" ht="15.65" customHeight="1" x14ac:dyDescent="0.25">
      <c r="I218" s="45"/>
    </row>
    <row r="219" spans="9:9" ht="15.65" customHeight="1" x14ac:dyDescent="0.25">
      <c r="I219" s="45"/>
    </row>
    <row r="220" spans="9:9" ht="15.65" customHeight="1" x14ac:dyDescent="0.25">
      <c r="I220" s="45"/>
    </row>
    <row r="221" spans="9:9" ht="15.65" customHeight="1" x14ac:dyDescent="0.25">
      <c r="I221" s="45"/>
    </row>
    <row r="222" spans="9:9" ht="15.65" customHeight="1" x14ac:dyDescent="0.25">
      <c r="I222" s="45"/>
    </row>
    <row r="223" spans="9:9" ht="15.65" customHeight="1" x14ac:dyDescent="0.25">
      <c r="I223" s="45"/>
    </row>
    <row r="224" spans="9:9" ht="15.65" customHeight="1" x14ac:dyDescent="0.25">
      <c r="I224" s="45"/>
    </row>
    <row r="225" spans="9:9" ht="15.65" customHeight="1" x14ac:dyDescent="0.25">
      <c r="I225" s="45"/>
    </row>
    <row r="226" spans="9:9" ht="15.65" customHeight="1" x14ac:dyDescent="0.25">
      <c r="I226" s="45"/>
    </row>
    <row r="227" spans="9:9" ht="15.65" customHeight="1" x14ac:dyDescent="0.25">
      <c r="I227" s="45"/>
    </row>
    <row r="228" spans="9:9" ht="15.65" customHeight="1" x14ac:dyDescent="0.25">
      <c r="I228" s="45"/>
    </row>
    <row r="229" spans="9:9" ht="15.65" customHeight="1" x14ac:dyDescent="0.25">
      <c r="I229" s="45"/>
    </row>
    <row r="230" spans="9:9" ht="15.65" customHeight="1" x14ac:dyDescent="0.25">
      <c r="I230" s="45"/>
    </row>
    <row r="231" spans="9:9" ht="15.65" customHeight="1" x14ac:dyDescent="0.25">
      <c r="I231" s="45"/>
    </row>
    <row r="232" spans="9:9" ht="15.65" customHeight="1" x14ac:dyDescent="0.25">
      <c r="I232" s="45"/>
    </row>
    <row r="233" spans="9:9" ht="15.65" customHeight="1" x14ac:dyDescent="0.25">
      <c r="I233" s="45"/>
    </row>
    <row r="234" spans="9:9" ht="15.65" customHeight="1" x14ac:dyDescent="0.25">
      <c r="I234" s="45"/>
    </row>
    <row r="235" spans="9:9" ht="15.65" customHeight="1" x14ac:dyDescent="0.25">
      <c r="I235" s="45"/>
    </row>
    <row r="236" spans="9:9" ht="15.65" customHeight="1" x14ac:dyDescent="0.25">
      <c r="I236" s="45"/>
    </row>
    <row r="237" spans="9:9" ht="15.65" customHeight="1" x14ac:dyDescent="0.25">
      <c r="I237" s="45"/>
    </row>
    <row r="238" spans="9:9" ht="15.65" customHeight="1" x14ac:dyDescent="0.25">
      <c r="I238" s="45"/>
    </row>
    <row r="239" spans="9:9" ht="15.65" customHeight="1" x14ac:dyDescent="0.25">
      <c r="I239" s="45"/>
    </row>
    <row r="240" spans="9:9" ht="15.65" customHeight="1" x14ac:dyDescent="0.25">
      <c r="I240" s="45"/>
    </row>
    <row r="241" spans="9:9" ht="15.65" customHeight="1" x14ac:dyDescent="0.25">
      <c r="I241" s="45"/>
    </row>
    <row r="242" spans="9:9" ht="15.65" customHeight="1" x14ac:dyDescent="0.25">
      <c r="I242" s="45"/>
    </row>
    <row r="243" spans="9:9" ht="15.65" customHeight="1" x14ac:dyDescent="0.25">
      <c r="I243" s="45"/>
    </row>
    <row r="244" spans="9:9" ht="15.65" customHeight="1" x14ac:dyDescent="0.25">
      <c r="I244" s="45"/>
    </row>
    <row r="245" spans="9:9" ht="15.65" customHeight="1" x14ac:dyDescent="0.25">
      <c r="I245" s="45"/>
    </row>
    <row r="246" spans="9:9" ht="15.65" customHeight="1" x14ac:dyDescent="0.25">
      <c r="I246" s="45"/>
    </row>
    <row r="247" spans="9:9" ht="15.65" customHeight="1" x14ac:dyDescent="0.25">
      <c r="I247" s="45"/>
    </row>
    <row r="248" spans="9:9" ht="15.65" customHeight="1" x14ac:dyDescent="0.25">
      <c r="I248" s="45"/>
    </row>
    <row r="249" spans="9:9" ht="15.65" customHeight="1" x14ac:dyDescent="0.25">
      <c r="I249" s="45"/>
    </row>
    <row r="250" spans="9:9" ht="15.65" customHeight="1" x14ac:dyDescent="0.25">
      <c r="I250" s="45"/>
    </row>
    <row r="251" spans="9:9" ht="15.65" customHeight="1" x14ac:dyDescent="0.25">
      <c r="I251" s="45"/>
    </row>
    <row r="252" spans="9:9" ht="15.65" customHeight="1" x14ac:dyDescent="0.25">
      <c r="I252" s="45"/>
    </row>
    <row r="253" spans="9:9" ht="15.65" customHeight="1" x14ac:dyDescent="0.25">
      <c r="I253" s="45"/>
    </row>
    <row r="254" spans="9:9" ht="15.65" customHeight="1" x14ac:dyDescent="0.25">
      <c r="I254" s="45"/>
    </row>
    <row r="255" spans="9:9" ht="15.65" customHeight="1" x14ac:dyDescent="0.25">
      <c r="I255" s="45"/>
    </row>
    <row r="256" spans="9:9" ht="15.65" customHeight="1" x14ac:dyDescent="0.25">
      <c r="I256" s="45"/>
    </row>
    <row r="257" spans="9:9" ht="15.65" customHeight="1" x14ac:dyDescent="0.25">
      <c r="I257" s="45"/>
    </row>
    <row r="258" spans="9:9" ht="15.65" customHeight="1" x14ac:dyDescent="0.25">
      <c r="I258" s="45"/>
    </row>
    <row r="259" spans="9:9" ht="15.65" customHeight="1" x14ac:dyDescent="0.25">
      <c r="I259" s="45"/>
    </row>
    <row r="260" spans="9:9" ht="15.65" customHeight="1" x14ac:dyDescent="0.25">
      <c r="I260" s="45"/>
    </row>
    <row r="261" spans="9:9" ht="15.65" customHeight="1" x14ac:dyDescent="0.25">
      <c r="I261" s="45"/>
    </row>
    <row r="262" spans="9:9" ht="15.65" customHeight="1" x14ac:dyDescent="0.25">
      <c r="I262" s="45"/>
    </row>
    <row r="263" spans="9:9" ht="15.65" customHeight="1" x14ac:dyDescent="0.25">
      <c r="I263" s="45"/>
    </row>
    <row r="264" spans="9:9" ht="15.65" customHeight="1" x14ac:dyDescent="0.25">
      <c r="I264" s="45"/>
    </row>
    <row r="265" spans="9:9" ht="15.65" customHeight="1" x14ac:dyDescent="0.25">
      <c r="I265" s="45"/>
    </row>
    <row r="266" spans="9:9" ht="15.65" customHeight="1" x14ac:dyDescent="0.25">
      <c r="I266" s="45"/>
    </row>
    <row r="267" spans="9:9" ht="15.65" customHeight="1" x14ac:dyDescent="0.25">
      <c r="I267" s="45"/>
    </row>
    <row r="268" spans="9:9" ht="15.65" customHeight="1" x14ac:dyDescent="0.25">
      <c r="I268" s="45"/>
    </row>
    <row r="269" spans="9:9" ht="15.65" customHeight="1" x14ac:dyDescent="0.25">
      <c r="I269" s="45"/>
    </row>
    <row r="270" spans="9:9" ht="15.65" customHeight="1" x14ac:dyDescent="0.25">
      <c r="I270" s="45"/>
    </row>
    <row r="271" spans="9:9" ht="15.65" customHeight="1" x14ac:dyDescent="0.25">
      <c r="I271" s="45"/>
    </row>
    <row r="272" spans="9:9" ht="15.65" customHeight="1" x14ac:dyDescent="0.25">
      <c r="I272" s="45"/>
    </row>
    <row r="273" spans="9:9" ht="15.65" customHeight="1" x14ac:dyDescent="0.25">
      <c r="I273" s="45"/>
    </row>
    <row r="274" spans="9:9" ht="15.65" customHeight="1" x14ac:dyDescent="0.25">
      <c r="I274" s="45"/>
    </row>
    <row r="275" spans="9:9" ht="15.65" customHeight="1" x14ac:dyDescent="0.25">
      <c r="I275" s="45"/>
    </row>
    <row r="276" spans="9:9" ht="15.65" customHeight="1" x14ac:dyDescent="0.25">
      <c r="I276" s="45"/>
    </row>
    <row r="277" spans="9:9" ht="15.65" customHeight="1" x14ac:dyDescent="0.25">
      <c r="I277" s="45"/>
    </row>
    <row r="278" spans="9:9" ht="15.65" customHeight="1" x14ac:dyDescent="0.25">
      <c r="I278" s="45"/>
    </row>
    <row r="279" spans="9:9" ht="15.65" customHeight="1" x14ac:dyDescent="0.25">
      <c r="I279" s="45"/>
    </row>
    <row r="280" spans="9:9" ht="15.65" customHeight="1" x14ac:dyDescent="0.25">
      <c r="I280" s="45"/>
    </row>
    <row r="281" spans="9:9" ht="15.65" customHeight="1" x14ac:dyDescent="0.25">
      <c r="I281" s="45"/>
    </row>
    <row r="282" spans="9:9" ht="15.65" customHeight="1" x14ac:dyDescent="0.25">
      <c r="I282" s="45"/>
    </row>
    <row r="283" spans="9:9" ht="15.65" customHeight="1" x14ac:dyDescent="0.25">
      <c r="I283" s="45"/>
    </row>
    <row r="284" spans="9:9" ht="15.65" customHeight="1" x14ac:dyDescent="0.25">
      <c r="I284" s="45"/>
    </row>
    <row r="285" spans="9:9" ht="15.65" customHeight="1" x14ac:dyDescent="0.25">
      <c r="I285" s="45"/>
    </row>
    <row r="286" spans="9:9" ht="15.65" customHeight="1" x14ac:dyDescent="0.25">
      <c r="I286" s="45"/>
    </row>
    <row r="287" spans="9:9" ht="15.65" customHeight="1" x14ac:dyDescent="0.25">
      <c r="I287" s="45"/>
    </row>
    <row r="288" spans="9:9" ht="15.65" customHeight="1" x14ac:dyDescent="0.25">
      <c r="I288" s="45"/>
    </row>
    <row r="289" spans="9:9" ht="15.65" customHeight="1" x14ac:dyDescent="0.25">
      <c r="I289" s="45"/>
    </row>
    <row r="290" spans="9:9" ht="15.65" customHeight="1" x14ac:dyDescent="0.25">
      <c r="I290" s="45"/>
    </row>
    <row r="291" spans="9:9" ht="15.65" customHeight="1" x14ac:dyDescent="0.25">
      <c r="I291" s="45"/>
    </row>
    <row r="292" spans="9:9" ht="15.65" customHeight="1" x14ac:dyDescent="0.25">
      <c r="I292" s="45"/>
    </row>
    <row r="293" spans="9:9" ht="15.65" customHeight="1" x14ac:dyDescent="0.25">
      <c r="I293" s="45"/>
    </row>
    <row r="294" spans="9:9" ht="15.65" customHeight="1" x14ac:dyDescent="0.25">
      <c r="I294" s="45"/>
    </row>
    <row r="295" spans="9:9" ht="15.65" customHeight="1" x14ac:dyDescent="0.25">
      <c r="I295" s="45"/>
    </row>
    <row r="296" spans="9:9" ht="15.65" customHeight="1" x14ac:dyDescent="0.25">
      <c r="I296" s="45"/>
    </row>
    <row r="297" spans="9:9" ht="15.65" customHeight="1" x14ac:dyDescent="0.25">
      <c r="I297" s="45"/>
    </row>
    <row r="298" spans="9:9" ht="15.65" customHeight="1" x14ac:dyDescent="0.25">
      <c r="I298" s="45"/>
    </row>
    <row r="299" spans="9:9" ht="15.65" customHeight="1" x14ac:dyDescent="0.25">
      <c r="I299" s="45"/>
    </row>
    <row r="300" spans="9:9" ht="15.65" customHeight="1" x14ac:dyDescent="0.25">
      <c r="I300" s="45"/>
    </row>
    <row r="301" spans="9:9" ht="15.65" customHeight="1" x14ac:dyDescent="0.25">
      <c r="I301" s="45"/>
    </row>
    <row r="302" spans="9:9" ht="15.65" customHeight="1" x14ac:dyDescent="0.25">
      <c r="I302" s="45"/>
    </row>
    <row r="303" spans="9:9" ht="15.65" customHeight="1" x14ac:dyDescent="0.25">
      <c r="I303" s="45"/>
    </row>
    <row r="304" spans="9:9" ht="15.65" customHeight="1" x14ac:dyDescent="0.25">
      <c r="I304" s="45"/>
    </row>
  </sheetData>
  <mergeCells count="3">
    <mergeCell ref="A3:D5"/>
    <mergeCell ref="A2:H2"/>
    <mergeCell ref="B1:H1"/>
  </mergeCells>
  <phoneticPr fontId="0" type="noConversion"/>
  <conditionalFormatting sqref="F5">
    <cfRule type="cellIs" dxfId="0" priority="1" stopIfTrue="1" operator="lessThan">
      <formula>0</formula>
    </cfRule>
  </conditionalFormatting>
  <dataValidations count="3">
    <dataValidation type="list" allowBlank="1" showInputMessage="1" showErrorMessage="1" sqref="J11">
      <formula1>OP_D &amp; OP_R</formula1>
    </dataValidation>
    <dataValidation type="list" allowBlank="1" showInputMessage="1" showErrorMessage="1" sqref="E7">
      <formula1>OP_BIS</formula1>
    </dataValidation>
    <dataValidation type="list" allowBlank="1" showInputMessage="1" showErrorMessage="1" sqref="A7">
      <formula1>Mois</formula1>
    </dataValidation>
  </dataValidations>
  <pageMargins left="0.49" right="0.18" top="0.47" bottom="0.49" header="0.34" footer="0.4921259845"/>
  <pageSetup paperSize="9" orientation="landscape" horizontalDpi="4294967293" verticalDpi="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40"/>
  <sheetViews>
    <sheetView workbookViewId="0">
      <selection activeCell="B39" sqref="B39"/>
    </sheetView>
  </sheetViews>
  <sheetFormatPr baseColWidth="10" defaultRowHeight="12.5" x14ac:dyDescent="0.25"/>
  <cols>
    <col min="1" max="1" width="35.54296875" customWidth="1"/>
    <col min="2" max="2" width="13.7265625" customWidth="1"/>
    <col min="3" max="3" width="2.1796875" customWidth="1"/>
    <col min="4" max="4" width="30.54296875" customWidth="1"/>
    <col min="5" max="5" width="13.7265625" customWidth="1"/>
  </cols>
  <sheetData>
    <row r="1" spans="1:11" ht="31" thickBot="1" x14ac:dyDescent="0.9">
      <c r="A1" s="106" t="str">
        <f>"Compte de Résultat, ANNEE: "&amp; Registre!A1</f>
        <v>Compte de Résultat, ANNEE: 2021</v>
      </c>
      <c r="B1" s="106"/>
      <c r="C1" s="106"/>
      <c r="D1" s="106"/>
      <c r="E1" s="106"/>
      <c r="J1" s="108" t="str">
        <f>"INTERETS LIVRETS et BENEFICES CEH " &amp;Registre!A1-1</f>
        <v>INTERETS LIVRETS et BENEFICES CEH 2020</v>
      </c>
      <c r="K1" s="108"/>
    </row>
    <row r="2" spans="1:11" ht="18.5" thickBot="1" x14ac:dyDescent="0.55000000000000004">
      <c r="A2" s="105" t="s">
        <v>18</v>
      </c>
      <c r="B2" s="105"/>
      <c r="C2" s="29"/>
      <c r="D2" s="105" t="s">
        <v>19</v>
      </c>
      <c r="E2" s="105"/>
      <c r="J2" s="61" t="s">
        <v>88</v>
      </c>
      <c r="K2" s="73">
        <v>0</v>
      </c>
    </row>
    <row r="3" spans="1:11" ht="18.5" thickBot="1" x14ac:dyDescent="0.55000000000000004">
      <c r="A3" s="34" t="str">
        <f>IF(Liste!A2="","",Liste!A2)</f>
        <v>Dépenses1</v>
      </c>
      <c r="B3" s="37">
        <f>IF(Liste!A2="","",SUMPRODUCT((operation=A3)*(debit)))</f>
        <v>0</v>
      </c>
      <c r="C3" s="30"/>
      <c r="D3" s="34" t="str">
        <f>IF(Liste!B2="","",Liste!B2)</f>
        <v>Recettes1</v>
      </c>
      <c r="E3" s="48">
        <f>IF(Liste!B2="","",SUMPRODUCT((operation=D3)*(credit)))</f>
        <v>0</v>
      </c>
      <c r="J3" s="61" t="s">
        <v>89</v>
      </c>
      <c r="K3" s="73">
        <v>0</v>
      </c>
    </row>
    <row r="4" spans="1:11" ht="18.5" thickBot="1" x14ac:dyDescent="0.55000000000000004">
      <c r="A4" s="34" t="str">
        <f>IF(Liste!A3="","",Liste!A3)</f>
        <v>Dépenses2</v>
      </c>
      <c r="B4" s="37">
        <f>IF(Liste!A3="","",SUMPRODUCT((operation=A4)*(debit)))</f>
        <v>0</v>
      </c>
      <c r="C4" s="31"/>
      <c r="D4" s="34" t="str">
        <f>IF(Liste!B3="","",Liste!B3)</f>
        <v>Recettes2</v>
      </c>
      <c r="E4" s="48">
        <f>IF(Liste!B3="","",SUMPRODUCT((operation=D4)*(credit)))</f>
        <v>0</v>
      </c>
      <c r="J4" s="61" t="s">
        <v>43</v>
      </c>
      <c r="K4" s="73">
        <v>0</v>
      </c>
    </row>
    <row r="5" spans="1:11" ht="18.5" thickBot="1" x14ac:dyDescent="0.55000000000000004">
      <c r="A5" s="34" t="str">
        <f>IF(Liste!A4="","",Liste!A4)</f>
        <v>Dépenses3</v>
      </c>
      <c r="B5" s="37">
        <f>IF(Liste!A4="","",SUMPRODUCT((operation=A5)*(debit)))</f>
        <v>0</v>
      </c>
      <c r="C5" s="31"/>
      <c r="D5" s="34" t="str">
        <f>IF(Liste!B4="","",Liste!B4)</f>
        <v>Recettes3</v>
      </c>
      <c r="E5" s="48">
        <f>IF(Liste!B4="","",SUMPRODUCT((operation=D5)*(credit)))</f>
        <v>0</v>
      </c>
      <c r="J5" s="61" t="s">
        <v>45</v>
      </c>
      <c r="K5" s="73">
        <v>0</v>
      </c>
    </row>
    <row r="6" spans="1:11" ht="18.5" thickBot="1" x14ac:dyDescent="0.55000000000000004">
      <c r="A6" s="34" t="str">
        <f>IF(Liste!A5="","",Liste!A5)</f>
        <v>Dépenses4</v>
      </c>
      <c r="B6" s="37">
        <f>IF(Liste!A5="","",SUMPRODUCT((operation=A6)*(debit)))</f>
        <v>0</v>
      </c>
      <c r="C6" s="31"/>
      <c r="D6" s="34" t="str">
        <f>IF(Liste!B5="","",Liste!B5)</f>
        <v>Recettes4</v>
      </c>
      <c r="E6" s="48">
        <f>IF(Liste!B5="","",SUMPRODUCT((operation=D6)*(credit)))</f>
        <v>0</v>
      </c>
    </row>
    <row r="7" spans="1:11" ht="18.5" thickBot="1" x14ac:dyDescent="0.55000000000000004">
      <c r="A7" s="34" t="str">
        <f>IF(Liste!A6="","",Liste!A6)</f>
        <v>Dépenses5</v>
      </c>
      <c r="B7" s="37">
        <f>IF(Liste!A6="","",SUMPRODUCT((operation=A7)*(debit)))</f>
        <v>0</v>
      </c>
      <c r="C7" s="31"/>
      <c r="D7" s="34" t="str">
        <f>IF(Liste!B6="","",Liste!B6)</f>
        <v>Recettes5</v>
      </c>
      <c r="E7" s="48">
        <f>IF(Liste!B6="","",SUMPRODUCT((operation=D7)*(credit)))</f>
        <v>0</v>
      </c>
    </row>
    <row r="8" spans="1:11" ht="18.5" thickBot="1" x14ac:dyDescent="0.55000000000000004">
      <c r="A8" s="34" t="str">
        <f>IF(Liste!A7="","",Liste!A7)</f>
        <v>Dépenses6</v>
      </c>
      <c r="B8" s="37">
        <f>IF(Liste!A7="","",SUMPRODUCT((operation=A8)*(debit)))</f>
        <v>0</v>
      </c>
      <c r="C8" s="31"/>
      <c r="D8" s="34" t="str">
        <f>IF(Liste!B7="","",Liste!B7)</f>
        <v>Recettes6</v>
      </c>
      <c r="E8" s="48">
        <f>IF(Liste!B7="","",SUMPRODUCT((operation=D8)*(credit)))</f>
        <v>0</v>
      </c>
    </row>
    <row r="9" spans="1:11" ht="18.5" thickBot="1" x14ac:dyDescent="0.55000000000000004">
      <c r="A9" s="34" t="str">
        <f>IF(Liste!A8="","",Liste!A8)</f>
        <v>Dépenses7</v>
      </c>
      <c r="B9" s="37">
        <f>IF(Liste!A8="","",SUMPRODUCT((operation=A9)*(debit)))</f>
        <v>0</v>
      </c>
      <c r="C9" s="31"/>
      <c r="D9" s="34" t="str">
        <f>IF(Liste!B8="","",Liste!B8)</f>
        <v>Recettes7</v>
      </c>
      <c r="E9" s="48">
        <f>IF(Liste!B8="","",SUMPRODUCT((operation=D9)*(credit)))</f>
        <v>0</v>
      </c>
    </row>
    <row r="10" spans="1:11" ht="18.5" thickBot="1" x14ac:dyDescent="0.55000000000000004">
      <c r="A10" s="34" t="str">
        <f>IF(Liste!A9="","",Liste!A9)</f>
        <v>Dépenses8</v>
      </c>
      <c r="B10" s="37">
        <f>IF(Liste!A9="","",SUMPRODUCT((operation=A10)*(debit)))</f>
        <v>0</v>
      </c>
      <c r="C10" s="31"/>
      <c r="D10" s="34" t="str">
        <f>IF(Liste!B9="","",Liste!B9)</f>
        <v>Recettes8</v>
      </c>
      <c r="E10" s="48">
        <f>IF(Liste!B9="","",SUMPRODUCT((operation=D10)*(credit)))</f>
        <v>0</v>
      </c>
    </row>
    <row r="11" spans="1:11" ht="18.5" thickBot="1" x14ac:dyDescent="0.55000000000000004">
      <c r="A11" s="34" t="str">
        <f>IF(Liste!A10="","",Liste!A10)</f>
        <v>Dépenses9</v>
      </c>
      <c r="B11" s="37">
        <f>IF(Liste!A10="","",SUMPRODUCT((operation=A11)*(debit)))</f>
        <v>0</v>
      </c>
      <c r="C11" s="31"/>
      <c r="D11" s="34" t="str">
        <f>IF(Liste!B10="","",Liste!B10)</f>
        <v>Recettes9</v>
      </c>
      <c r="E11" s="48">
        <f>IF(Liste!B10="","",SUMPRODUCT((operation=D11)*(credit)))</f>
        <v>0</v>
      </c>
    </row>
    <row r="12" spans="1:11" ht="18.5" thickBot="1" x14ac:dyDescent="0.55000000000000004">
      <c r="A12" s="34" t="str">
        <f>IF(Liste!A11="","",Liste!A11)</f>
        <v>Dépenses10</v>
      </c>
      <c r="B12" s="37">
        <f>IF(Liste!A11="","",SUMPRODUCT((operation=A12)*(debit)))</f>
        <v>0</v>
      </c>
      <c r="C12" s="31"/>
      <c r="D12" s="34" t="str">
        <f>IF(Liste!B11="","",Liste!B11)</f>
        <v>Recettes10</v>
      </c>
      <c r="E12" s="48">
        <f>IF(Liste!B11="","",SUMPRODUCT((operation=D12)*(credit)))</f>
        <v>0</v>
      </c>
    </row>
    <row r="13" spans="1:11" ht="18.5" thickBot="1" x14ac:dyDescent="0.55000000000000004">
      <c r="A13" s="34" t="str">
        <f>IF(Liste!A12="","",Liste!A12)</f>
        <v>Dépenses11</v>
      </c>
      <c r="B13" s="37">
        <f>IF(Liste!A12="","",SUMPRODUCT((operation=A13)*(debit)))</f>
        <v>0</v>
      </c>
      <c r="C13" s="31"/>
      <c r="D13" s="34" t="str">
        <f>IF(Liste!B12="","",Liste!B12)</f>
        <v>Recettes11</v>
      </c>
      <c r="E13" s="48">
        <f>IF(Liste!B12="","",SUMPRODUCT((operation=D13)*(credit)))</f>
        <v>0</v>
      </c>
    </row>
    <row r="14" spans="1:11" ht="18.5" thickBot="1" x14ac:dyDescent="0.55000000000000004">
      <c r="A14" s="34" t="str">
        <f>IF(Liste!A13="","",Liste!A13)</f>
        <v>Dépenses12</v>
      </c>
      <c r="B14" s="37">
        <f>IF(Liste!A13="","",SUMPRODUCT((operation=A14)*(debit)))</f>
        <v>0</v>
      </c>
      <c r="C14" s="31"/>
      <c r="D14" s="34" t="str">
        <f>IF(Liste!B13="","",Liste!B13)</f>
        <v>Recettes12</v>
      </c>
      <c r="E14" s="48">
        <f>IF(Liste!B13="","",SUMPRODUCT((operation=D14)*(credit)))</f>
        <v>0</v>
      </c>
    </row>
    <row r="15" spans="1:11" ht="18.5" thickBot="1" x14ac:dyDescent="0.55000000000000004">
      <c r="A15" s="34" t="str">
        <f>IF(Liste!A14="","",Liste!A14)</f>
        <v>Dépenses13</v>
      </c>
      <c r="B15" s="37">
        <f>IF(Liste!A14="","",SUMPRODUCT((operation=A15)*(debit)))</f>
        <v>0</v>
      </c>
      <c r="C15" s="31"/>
      <c r="D15" s="34" t="str">
        <f>IF(Liste!B14="","",Liste!B14)</f>
        <v>Virement du Livret1 vers CCP</v>
      </c>
      <c r="E15" s="48">
        <f>IF(Liste!B14="","",SUMPRODUCT((operation=D15)*(credit)))</f>
        <v>0</v>
      </c>
    </row>
    <row r="16" spans="1:11" ht="18.5" thickBot="1" x14ac:dyDescent="0.55000000000000004">
      <c r="A16" s="34" t="str">
        <f>IF(Liste!A15="","",Liste!A15)</f>
        <v>Dépenses14</v>
      </c>
      <c r="B16" s="37">
        <f>IF(Liste!A15="","",SUMPRODUCT((operation=A16)*(debit)))</f>
        <v>0</v>
      </c>
      <c r="C16" s="31"/>
      <c r="D16" s="34" t="str">
        <f>IF(Liste!B15="","",Liste!B15)</f>
        <v>Virement du Livret2 vers CCP</v>
      </c>
      <c r="E16" s="48">
        <f>IF(Liste!B15="","",SUMPRODUCT((operation=D16)*(credit)))</f>
        <v>0</v>
      </c>
    </row>
    <row r="17" spans="1:5" ht="18.5" thickBot="1" x14ac:dyDescent="0.55000000000000004">
      <c r="A17" s="34" t="str">
        <f>IF(Liste!A16="","",Liste!A16)</f>
        <v>Dépenses15</v>
      </c>
      <c r="B17" s="37">
        <f>IF(Liste!A16="","",SUMPRODUCT((operation=A17)*(debit)))</f>
        <v>0</v>
      </c>
      <c r="C17" s="31"/>
      <c r="D17" s="34" t="str">
        <f>IF(Liste!B16="","",Liste!B16)</f>
        <v>Virement du PEL vers CCP</v>
      </c>
      <c r="E17" s="48">
        <f>IF(Liste!B16="","",SUMPRODUCT((operation=D17)*(credit)))</f>
        <v>0</v>
      </c>
    </row>
    <row r="18" spans="1:5" ht="18.5" thickBot="1" x14ac:dyDescent="0.55000000000000004">
      <c r="A18" s="34" t="str">
        <f>IF(Liste!A17="","",Liste!A17)</f>
        <v>Dépenses16</v>
      </c>
      <c r="B18" s="37">
        <f>IF(Liste!A17="","",SUMPRODUCT((operation=A18)*(debit)))</f>
        <v>0</v>
      </c>
      <c r="C18" s="31"/>
      <c r="D18" s="34" t="str">
        <f>IF(Liste!B18="","",Liste!B18)</f>
        <v/>
      </c>
      <c r="E18" s="48" t="str">
        <f>IF(Liste!B18="","",SUMPRODUCT((operation=D18)*(credit)))</f>
        <v/>
      </c>
    </row>
    <row r="19" spans="1:5" ht="18.5" thickBot="1" x14ac:dyDescent="0.55000000000000004">
      <c r="A19" s="34" t="str">
        <f>IF(Liste!A18="","",Liste!A18)</f>
        <v>Dépenses17</v>
      </c>
      <c r="B19" s="37">
        <f>IF(Liste!A18="","",SUMPRODUCT((operation=A19)*(debit)))</f>
        <v>0</v>
      </c>
      <c r="C19" s="31"/>
      <c r="D19" s="34" t="str">
        <f>IF(Liste!B19="","",Liste!B19)</f>
        <v/>
      </c>
      <c r="E19" s="48" t="str">
        <f>IF(Liste!B19="","",SUMPRODUCT((operation=D19)*(credit)))</f>
        <v/>
      </c>
    </row>
    <row r="20" spans="1:5" ht="18.5" thickBot="1" x14ac:dyDescent="0.55000000000000004">
      <c r="A20" s="34" t="str">
        <f>IF(Liste!A19="","",Liste!A19)</f>
        <v>Dépenses18</v>
      </c>
      <c r="B20" s="37">
        <f>IF(Liste!A19="","",SUMPRODUCT((operation=A20)*(debit)))</f>
        <v>0</v>
      </c>
      <c r="C20" s="31"/>
      <c r="D20" s="34" t="str">
        <f>IF(Liste!B20="","",Liste!B20)</f>
        <v/>
      </c>
      <c r="E20" s="48" t="str">
        <f>IF(Liste!B20="","",SUMPRODUCT((operation=D20)*(credit)))</f>
        <v/>
      </c>
    </row>
    <row r="21" spans="1:5" ht="18.5" thickBot="1" x14ac:dyDescent="0.55000000000000004">
      <c r="A21" s="34" t="str">
        <f>IF(Liste!A20="","",Liste!A20)</f>
        <v>Dépenses19</v>
      </c>
      <c r="B21" s="37">
        <f>IF(Liste!A20="","",SUMPRODUCT((operation=A21)*(debit)))</f>
        <v>0</v>
      </c>
      <c r="C21" s="32"/>
      <c r="D21" s="34" t="str">
        <f>IF(Liste!B21="","",Liste!B21)</f>
        <v/>
      </c>
      <c r="E21" s="48" t="str">
        <f>IF(Liste!B21="","",SUMPRODUCT((operation=D21)*(credit)))</f>
        <v/>
      </c>
    </row>
    <row r="22" spans="1:5" ht="18.5" thickBot="1" x14ac:dyDescent="0.55000000000000004">
      <c r="A22" s="34" t="str">
        <f>IF(Liste!A21="","",Liste!A21)</f>
        <v>Dépenses20</v>
      </c>
      <c r="B22" s="37">
        <f>IF(Liste!A21="","",SUMPRODUCT((operation=A22)*(debit)))</f>
        <v>0</v>
      </c>
      <c r="C22" s="32"/>
      <c r="D22" s="34" t="str">
        <f>IF(Liste!B22="","",Liste!B22)</f>
        <v/>
      </c>
      <c r="E22" s="48" t="str">
        <f>IF(Liste!B22="","",SUMPRODUCT((operation=D22)*(credit)))</f>
        <v/>
      </c>
    </row>
    <row r="23" spans="1:5" ht="18.5" thickBot="1" x14ac:dyDescent="0.55000000000000004">
      <c r="A23" s="34" t="str">
        <f>IF(Liste!A22="","",Liste!A22)</f>
        <v>Virt sur livret1</v>
      </c>
      <c r="B23" s="37">
        <f>IF(Liste!A22="","",SUMPRODUCT((operation=A23)*(debit)))</f>
        <v>0</v>
      </c>
      <c r="C23" s="32"/>
      <c r="D23" s="34" t="str">
        <f>IF(Liste!B23="","",Liste!B23)</f>
        <v/>
      </c>
      <c r="E23" s="48" t="str">
        <f>IF(Liste!B23="","",SUMPRODUCT((operation=D23)*(credit)))</f>
        <v/>
      </c>
    </row>
    <row r="24" spans="1:5" ht="18.5" thickBot="1" x14ac:dyDescent="0.55000000000000004">
      <c r="A24" s="34" t="str">
        <f>IF(Liste!A23="","",Liste!A23)</f>
        <v>Virt sur livret2</v>
      </c>
      <c r="B24" s="37">
        <f>IF(Liste!A23="","",SUMPRODUCT((operation=A24)*(debit)))</f>
        <v>0</v>
      </c>
      <c r="C24" s="32"/>
      <c r="D24" s="34" t="str">
        <f>IF(Liste!B24="","",Liste!B24)</f>
        <v/>
      </c>
      <c r="E24" s="48" t="str">
        <f>IF(Liste!B24="","",SUMPRODUCT((operation=D24)*(credit)))</f>
        <v/>
      </c>
    </row>
    <row r="25" spans="1:5" ht="18.5" thickBot="1" x14ac:dyDescent="0.55000000000000004">
      <c r="A25" s="34" t="str">
        <f>IF(Liste!A24="","",Liste!A24)</f>
        <v>Virt sur Contrat Epargne Handicap</v>
      </c>
      <c r="B25" s="37">
        <f>IF(Liste!A24="","",SUMPRODUCT((operation=A25)*(debit)))</f>
        <v>0</v>
      </c>
      <c r="C25" s="60"/>
      <c r="D25" s="34" t="str">
        <f>IF(Liste!B25="","",Liste!B25)</f>
        <v/>
      </c>
      <c r="E25" s="48" t="str">
        <f>IF(Liste!B25="","",SUMPRODUCT((operation=D25)*(credit)))</f>
        <v/>
      </c>
    </row>
    <row r="26" spans="1:5" ht="18.5" thickBot="1" x14ac:dyDescent="0.55000000000000004">
      <c r="A26" s="34" t="str">
        <f>IF(Liste!A25="","",Liste!A25)</f>
        <v>Virt sur PEL</v>
      </c>
      <c r="B26" s="37">
        <f>IF(Liste!A25="","",SUMPRODUCT((operation=A26)*(debit)))</f>
        <v>0</v>
      </c>
      <c r="C26" s="60"/>
      <c r="D26" s="34" t="str">
        <f>IF(Liste!B26="","",Liste!B26)</f>
        <v/>
      </c>
      <c r="E26" s="48" t="str">
        <f>IF(Liste!B26="","",SUMPRODUCT((operation=D26)*(credit)))</f>
        <v/>
      </c>
    </row>
    <row r="27" spans="1:5" ht="18.5" thickBot="1" x14ac:dyDescent="0.55000000000000004">
      <c r="A27" s="34" t="str">
        <f>IF(Liste!A26="","",Liste!A26)</f>
        <v/>
      </c>
      <c r="B27" s="37" t="str">
        <f>IF(Liste!A26="","",SUMPRODUCT((operation=A27)*(debit)))</f>
        <v/>
      </c>
      <c r="C27" s="60"/>
      <c r="D27" s="34" t="str">
        <f>IF(Liste!B27="","",Liste!B27)</f>
        <v/>
      </c>
      <c r="E27" s="48" t="str">
        <f>IF(Liste!B27="","",SUMPRODUCT((operation=D27)*(credit)))</f>
        <v/>
      </c>
    </row>
    <row r="28" spans="1:5" ht="22" thickBot="1" x14ac:dyDescent="0.65">
      <c r="A28" s="18" t="s">
        <v>23</v>
      </c>
      <c r="B28" s="19">
        <f>SUM(B3:B27)</f>
        <v>0</v>
      </c>
      <c r="C28" s="33"/>
      <c r="D28" s="24" t="s">
        <v>24</v>
      </c>
      <c r="E28" s="25">
        <f>SUM(E3:E27)</f>
        <v>0</v>
      </c>
    </row>
    <row r="29" spans="1:5" ht="22" thickBot="1" x14ac:dyDescent="0.65">
      <c r="A29" s="22" t="s">
        <v>20</v>
      </c>
      <c r="B29" s="23">
        <f>IF(E28&gt;B28,E28-B28,0)</f>
        <v>0</v>
      </c>
      <c r="C29" s="33"/>
      <c r="D29" s="27" t="s">
        <v>21</v>
      </c>
      <c r="E29" s="28">
        <f>IF(B28&gt;E28,B28-E28,0)</f>
        <v>0</v>
      </c>
    </row>
    <row r="30" spans="1:5" ht="22" thickBot="1" x14ac:dyDescent="0.65">
      <c r="A30" s="20" t="s">
        <v>22</v>
      </c>
      <c r="B30" s="21">
        <f>B28+B29</f>
        <v>0</v>
      </c>
      <c r="C30" s="33"/>
      <c r="D30" s="26"/>
      <c r="E30" s="21">
        <f>E28+E29</f>
        <v>0</v>
      </c>
    </row>
    <row r="33" spans="1:2" ht="18" x14ac:dyDescent="0.5">
      <c r="A33" s="107" t="str">
        <f>"PATRIMOINE au 31/12/"&amp;Registre!A1</f>
        <v>PATRIMOINE au 31/12/2021</v>
      </c>
      <c r="B33" s="107"/>
    </row>
    <row r="34" spans="1:2" ht="18.5" thickBot="1" x14ac:dyDescent="0.55000000000000004">
      <c r="A34" s="17"/>
      <c r="B34" s="17"/>
    </row>
    <row r="35" spans="1:2" ht="18.5" thickBot="1" x14ac:dyDescent="0.55000000000000004">
      <c r="A35" s="35" t="s">
        <v>25</v>
      </c>
      <c r="B35" s="36">
        <f>Registre!F4+E28-B28</f>
        <v>0</v>
      </c>
    </row>
    <row r="36" spans="1:2" ht="18.5" thickBot="1" x14ac:dyDescent="0.55000000000000004">
      <c r="A36" s="35" t="s">
        <v>86</v>
      </c>
      <c r="B36" s="36">
        <f>Registre!G4+B23-E15+K2</f>
        <v>0</v>
      </c>
    </row>
    <row r="37" spans="1:2" ht="18.5" thickBot="1" x14ac:dyDescent="0.55000000000000004">
      <c r="A37" s="35" t="s">
        <v>41</v>
      </c>
      <c r="B37" s="36">
        <f>Registre!H4+(B25*Liste!D2)-E9+K5</f>
        <v>0</v>
      </c>
    </row>
    <row r="38" spans="1:2" ht="18.5" thickBot="1" x14ac:dyDescent="0.55000000000000004">
      <c r="A38" s="35" t="s">
        <v>87</v>
      </c>
      <c r="B38" s="36">
        <f>Registre!I4+B24-E16+K3</f>
        <v>0</v>
      </c>
    </row>
    <row r="39" spans="1:2" ht="18.5" thickBot="1" x14ac:dyDescent="0.55000000000000004">
      <c r="A39" s="35" t="s">
        <v>44</v>
      </c>
      <c r="B39" s="36">
        <f>Registre!J4+B26-E17+K4</f>
        <v>0</v>
      </c>
    </row>
    <row r="40" spans="1:2" ht="22" thickBot="1" x14ac:dyDescent="0.65">
      <c r="A40" s="38" t="s">
        <v>17</v>
      </c>
      <c r="B40" s="39">
        <f>SUM(B35:B39)</f>
        <v>0</v>
      </c>
    </row>
  </sheetData>
  <mergeCells count="5">
    <mergeCell ref="A2:B2"/>
    <mergeCell ref="D2:E2"/>
    <mergeCell ref="A1:E1"/>
    <mergeCell ref="A33:B33"/>
    <mergeCell ref="J1:K1"/>
  </mergeCells>
  <phoneticPr fontId="14" type="noConversion"/>
  <pageMargins left="0.86614173228346458" right="0.39370078740157483" top="0.74803149606299213" bottom="0.74803149606299213" header="0.31496062992125984" footer="0.31496062992125984"/>
  <pageSetup paperSize="9" scale="94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36"/>
  <sheetViews>
    <sheetView showZeros="0" topLeftCell="A10" workbookViewId="0">
      <selection activeCell="E40" sqref="E40"/>
    </sheetView>
  </sheetViews>
  <sheetFormatPr baseColWidth="10" defaultRowHeight="12.5" x14ac:dyDescent="0.25"/>
  <cols>
    <col min="1" max="1" width="29.26953125" customWidth="1"/>
    <col min="2" max="13" width="8.54296875" customWidth="1"/>
  </cols>
  <sheetData>
    <row r="1" spans="1:14" ht="21.5" customHeight="1" thickBot="1" x14ac:dyDescent="0.45">
      <c r="A1" s="109" t="str">
        <f>"Année: " &amp;Registre!A1 &amp; ",Récap par mois "</f>
        <v xml:space="preserve">Année: 2021,Récap par mois 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13.5" thickTop="1" thickBot="1" x14ac:dyDescent="0.3">
      <c r="A2" s="52" t="s">
        <v>28</v>
      </c>
      <c r="B2" s="53" t="s">
        <v>29</v>
      </c>
      <c r="C2" s="53" t="s">
        <v>30</v>
      </c>
      <c r="D2" s="53" t="s">
        <v>31</v>
      </c>
      <c r="E2" s="53" t="s">
        <v>32</v>
      </c>
      <c r="F2" s="53" t="s">
        <v>9</v>
      </c>
      <c r="G2" s="53" t="s">
        <v>33</v>
      </c>
      <c r="H2" s="53" t="s">
        <v>34</v>
      </c>
      <c r="I2" s="53" t="s">
        <v>35</v>
      </c>
      <c r="J2" s="53" t="s">
        <v>36</v>
      </c>
      <c r="K2" s="53" t="s">
        <v>37</v>
      </c>
      <c r="L2" s="53" t="s">
        <v>38</v>
      </c>
      <c r="M2" s="74" t="s">
        <v>39</v>
      </c>
      <c r="N2" s="54" t="s">
        <v>46</v>
      </c>
    </row>
    <row r="3" spans="1:14" ht="13" thickTop="1" x14ac:dyDescent="0.25">
      <c r="A3" s="50" t="str">
        <f>IF(Liste!A2="","",Liste!A2)</f>
        <v>Dépenses1</v>
      </c>
      <c r="B3" s="55">
        <f>IFERROR(SUMPRODUCT(((operation=A3)*(debit)*(cola=Liste!$C$2))),"")</f>
        <v>0</v>
      </c>
      <c r="C3" s="55">
        <f>IFERROR(SUMPRODUCT(((operation=A3)*(debit)*(cola=Liste!$C$3))),"")</f>
        <v>0</v>
      </c>
      <c r="D3" s="55">
        <f>IFERROR(SUMPRODUCT(((operation=A3)*(debit)*(cola=Liste!$C$4))),"")</f>
        <v>0</v>
      </c>
      <c r="E3" s="55">
        <f>IFERROR(SUMPRODUCT(((operation=A3)*(debit)*(cola=Liste!$C$5))),"")</f>
        <v>0</v>
      </c>
      <c r="F3" s="55">
        <f>IFERROR(SUMPRODUCT(((operation=A3)*(debit)*(cola=Liste!$C$6))),"")</f>
        <v>0</v>
      </c>
      <c r="G3" s="55">
        <f>IFERROR(SUMPRODUCT(((operation=A3)*(debit)*(cola=Liste!$C$7))),"")</f>
        <v>0</v>
      </c>
      <c r="H3" s="55">
        <f>IFERROR(SUMPRODUCT(((operation=A3)*(debit)*(cola=Liste!$C$8))),"")</f>
        <v>0</v>
      </c>
      <c r="I3" s="55">
        <f>IFERROR(SUMPRODUCT(((operation=A3)*(debit)*(cola=Liste!$C$9))),"")</f>
        <v>0</v>
      </c>
      <c r="J3" s="55">
        <f>IFERROR(SUMPRODUCT(((operation=A3)*(debit)*(cola=Liste!$C$10))),"")</f>
        <v>0</v>
      </c>
      <c r="K3" s="55">
        <f>IFERROR(SUMPRODUCT(((operation=A3)*(debit)*(cola=Liste!$C$11))),"")</f>
        <v>0</v>
      </c>
      <c r="L3" s="55">
        <f>IFERROR(SUMPRODUCT(((operation=A3)*(debit)*(cola=Liste!$C$12))),"")</f>
        <v>0</v>
      </c>
      <c r="M3" s="75">
        <f>IFERROR(SUMPRODUCT(((operation=A3)*(debit)*(cola=Liste!$C$13))),"")</f>
        <v>0</v>
      </c>
      <c r="N3" s="79">
        <f>SUM(B3:M3)</f>
        <v>0</v>
      </c>
    </row>
    <row r="4" spans="1:14" x14ac:dyDescent="0.25">
      <c r="A4" s="50" t="str">
        <f>IF(Liste!A3="","",Liste!A3)</f>
        <v>Dépenses2</v>
      </c>
      <c r="B4" s="55">
        <f>IFERROR(SUMPRODUCT(((operation=A4)*(debit)*(cola=Liste!$C$2))),"")</f>
        <v>0</v>
      </c>
      <c r="C4" s="55">
        <f>IFERROR(SUMPRODUCT(((operation=A4)*(debit)*(cola=Liste!$C$3))),"")</f>
        <v>0</v>
      </c>
      <c r="D4" s="55">
        <f>IFERROR(SUMPRODUCT(((operation=A4)*(debit)*(cola=Liste!$C$4))),"")</f>
        <v>0</v>
      </c>
      <c r="E4" s="55">
        <f>IFERROR(SUMPRODUCT(((operation=A4)*(debit)*(cola=Liste!$C$5))),"")</f>
        <v>0</v>
      </c>
      <c r="F4" s="55">
        <f>IFERROR(SUMPRODUCT(((operation=A4)*(debit)*(cola=Liste!$C$6))),"")</f>
        <v>0</v>
      </c>
      <c r="G4" s="55">
        <f>IFERROR(SUMPRODUCT(((operation=A4)*(debit)*(cola=Liste!$C$7))),"")</f>
        <v>0</v>
      </c>
      <c r="H4" s="55">
        <f>IFERROR(SUMPRODUCT(((operation=A4)*(debit)*(cola=Liste!$C$8))),"")</f>
        <v>0</v>
      </c>
      <c r="I4" s="55">
        <f>IFERROR(SUMPRODUCT(((operation=A4)*(debit)*(cola=Liste!$C$9))),"")</f>
        <v>0</v>
      </c>
      <c r="J4" s="55">
        <f>IFERROR(SUMPRODUCT(((operation=A4)*(debit)*(cola=Liste!$C$10))),"")</f>
        <v>0</v>
      </c>
      <c r="K4" s="55">
        <f>IFERROR(SUMPRODUCT(((operation=A4)*(debit)*(cola=Liste!$C$11))),"")</f>
        <v>0</v>
      </c>
      <c r="L4" s="55">
        <f>IFERROR(SUMPRODUCT(((operation=A4)*(debit)*(cola=Liste!$C$12))),"")</f>
        <v>0</v>
      </c>
      <c r="M4" s="75">
        <f>IFERROR(SUMPRODUCT(((operation=A4)*(debit)*(cola=Liste!$C$13))),"")</f>
        <v>0</v>
      </c>
      <c r="N4" s="57">
        <f t="shared" ref="N4:N23" si="0">SUM(B4:M4)</f>
        <v>0</v>
      </c>
    </row>
    <row r="5" spans="1:14" x14ac:dyDescent="0.25">
      <c r="A5" s="50" t="str">
        <f>IF(Liste!A4="","",Liste!A4)</f>
        <v>Dépenses3</v>
      </c>
      <c r="B5" s="55">
        <f>IFERROR(SUMPRODUCT(((operation=A5)*(debit)*(cola=Liste!$C$2))),"")</f>
        <v>0</v>
      </c>
      <c r="C5" s="55">
        <f>IFERROR(SUMPRODUCT(((operation=A5)*(debit)*(cola=Liste!$C$3))),"")</f>
        <v>0</v>
      </c>
      <c r="D5" s="55">
        <f>IFERROR(SUMPRODUCT(((operation=A5)*(debit)*(cola=Liste!$C$4))),"")</f>
        <v>0</v>
      </c>
      <c r="E5" s="55">
        <f>IFERROR(SUMPRODUCT(((operation=A5)*(debit)*(cola=Liste!$C$5))),"")</f>
        <v>0</v>
      </c>
      <c r="F5" s="55">
        <f>IFERROR(SUMPRODUCT(((operation=A5)*(debit)*(cola=Liste!$C$6))),"")</f>
        <v>0</v>
      </c>
      <c r="G5" s="55">
        <f>IFERROR(SUMPRODUCT(((operation=A5)*(debit)*(cola=Liste!$C$7))),"")</f>
        <v>0</v>
      </c>
      <c r="H5" s="55">
        <f>IFERROR(SUMPRODUCT(((operation=A5)*(debit)*(cola=Liste!$C$8))),"")</f>
        <v>0</v>
      </c>
      <c r="I5" s="55">
        <f>IFERROR(SUMPRODUCT(((operation=A5)*(debit)*(cola=Liste!$C$9))),"")</f>
        <v>0</v>
      </c>
      <c r="J5" s="55">
        <f>IFERROR(SUMPRODUCT(((operation=A5)*(debit)*(cola=Liste!$C$10))),"")</f>
        <v>0</v>
      </c>
      <c r="K5" s="55">
        <f>IFERROR(SUMPRODUCT(((operation=A5)*(debit)*(cola=Liste!$C$11))),"")</f>
        <v>0</v>
      </c>
      <c r="L5" s="55">
        <f>IFERROR(SUMPRODUCT(((operation=A5)*(debit)*(cola=Liste!$C$12))),"")</f>
        <v>0</v>
      </c>
      <c r="M5" s="75">
        <f>IFERROR(SUMPRODUCT(((operation=A5)*(debit)*(cola=Liste!$C$13))),"")</f>
        <v>0</v>
      </c>
      <c r="N5" s="57">
        <f t="shared" si="0"/>
        <v>0</v>
      </c>
    </row>
    <row r="6" spans="1:14" x14ac:dyDescent="0.25">
      <c r="A6" s="50" t="str">
        <f>IF(Liste!A5="","",Liste!A5)</f>
        <v>Dépenses4</v>
      </c>
      <c r="B6" s="55">
        <f>IFERROR(SUMPRODUCT(((operation=A6)*(debit)*(cola=Liste!$C$2))),"")</f>
        <v>0</v>
      </c>
      <c r="C6" s="55">
        <f>IFERROR(SUMPRODUCT(((operation=A6)*(debit)*(cola=Liste!$C$3))),"")</f>
        <v>0</v>
      </c>
      <c r="D6" s="55">
        <f>IFERROR(SUMPRODUCT(((operation=A6)*(debit)*(cola=Liste!$C$4))),"")</f>
        <v>0</v>
      </c>
      <c r="E6" s="55">
        <f>IFERROR(SUMPRODUCT(((operation=A6)*(debit)*(cola=Liste!$C$5))),"")</f>
        <v>0</v>
      </c>
      <c r="F6" s="55">
        <f>IFERROR(SUMPRODUCT(((operation=A6)*(debit)*(cola=Liste!$C$6))),"")</f>
        <v>0</v>
      </c>
      <c r="G6" s="55">
        <f>IFERROR(SUMPRODUCT(((operation=A6)*(debit)*(cola=Liste!$C$7))),"")</f>
        <v>0</v>
      </c>
      <c r="H6" s="55">
        <f>IFERROR(SUMPRODUCT(((operation=A6)*(debit)*(cola=Liste!$C$8))),"")</f>
        <v>0</v>
      </c>
      <c r="I6" s="55">
        <f>IFERROR(SUMPRODUCT(((operation=A6)*(debit)*(cola=Liste!$C$9))),"")</f>
        <v>0</v>
      </c>
      <c r="J6" s="55">
        <f>IFERROR(SUMPRODUCT(((operation=A6)*(debit)*(cola=Liste!$C$10))),"")</f>
        <v>0</v>
      </c>
      <c r="K6" s="55">
        <f>IFERROR(SUMPRODUCT(((operation=A6)*(debit)*(cola=Liste!$C$11))),"")</f>
        <v>0</v>
      </c>
      <c r="L6" s="55">
        <f>IFERROR(SUMPRODUCT(((operation=A6)*(debit)*(cola=Liste!$C$12))),"")</f>
        <v>0</v>
      </c>
      <c r="M6" s="75">
        <f>IFERROR(SUMPRODUCT(((operation=A6)*(debit)*(cola=Liste!$C$13))),"")</f>
        <v>0</v>
      </c>
      <c r="N6" s="57">
        <f t="shared" si="0"/>
        <v>0</v>
      </c>
    </row>
    <row r="7" spans="1:14" x14ac:dyDescent="0.25">
      <c r="A7" s="50" t="str">
        <f>IF(Liste!A6="","",Liste!A6)</f>
        <v>Dépenses5</v>
      </c>
      <c r="B7" s="55">
        <f>IFERROR(SUMPRODUCT(((operation=A7)*(debit)*(cola=Liste!$C$2))),"")</f>
        <v>0</v>
      </c>
      <c r="C7" s="55">
        <f>IFERROR(SUMPRODUCT(((operation=A7)*(debit)*(cola=Liste!$C$3))),"")</f>
        <v>0</v>
      </c>
      <c r="D7" s="55">
        <f>IFERROR(SUMPRODUCT(((operation=A7)*(debit)*(cola=Liste!$C$4))),"")</f>
        <v>0</v>
      </c>
      <c r="E7" s="55">
        <f>IFERROR(SUMPRODUCT(((operation=A7)*(debit)*(cola=Liste!$C$5))),"")</f>
        <v>0</v>
      </c>
      <c r="F7" s="55">
        <f>IFERROR(SUMPRODUCT(((operation=A7)*(debit)*(cola=Liste!$C$6))),"")</f>
        <v>0</v>
      </c>
      <c r="G7" s="55">
        <f>IFERROR(SUMPRODUCT(((operation=A7)*(debit)*(cola=Liste!$C$7))),"")</f>
        <v>0</v>
      </c>
      <c r="H7" s="55">
        <f>IFERROR(SUMPRODUCT(((operation=A7)*(debit)*(cola=Liste!$C$8))),"")</f>
        <v>0</v>
      </c>
      <c r="I7" s="55">
        <f>IFERROR(SUMPRODUCT(((operation=A7)*(debit)*(cola=Liste!$C$9))),"")</f>
        <v>0</v>
      </c>
      <c r="J7" s="55">
        <f>IFERROR(SUMPRODUCT(((operation=A7)*(debit)*(cola=Liste!$C$10))),"")</f>
        <v>0</v>
      </c>
      <c r="K7" s="55">
        <f>IFERROR(SUMPRODUCT(((operation=A7)*(debit)*(cola=Liste!$C$11))),"")</f>
        <v>0</v>
      </c>
      <c r="L7" s="55">
        <f>IFERROR(SUMPRODUCT(((operation=A7)*(debit)*(cola=Liste!$C$12))),"")</f>
        <v>0</v>
      </c>
      <c r="M7" s="75">
        <f>IFERROR(SUMPRODUCT(((operation=A7)*(debit)*(cola=Liste!$C$13))),"")</f>
        <v>0</v>
      </c>
      <c r="N7" s="57">
        <f t="shared" si="0"/>
        <v>0</v>
      </c>
    </row>
    <row r="8" spans="1:14" x14ac:dyDescent="0.25">
      <c r="A8" s="50" t="str">
        <f>IF(Liste!A7="","",Liste!A7)</f>
        <v>Dépenses6</v>
      </c>
      <c r="B8" s="55">
        <f>IFERROR(SUMPRODUCT(((operation=A8)*(debit)*(cola=Liste!$C$2))),"")</f>
        <v>0</v>
      </c>
      <c r="C8" s="55">
        <f>IFERROR(SUMPRODUCT(((operation=A8)*(debit)*(cola=Liste!$C$3))),"")</f>
        <v>0</v>
      </c>
      <c r="D8" s="55">
        <f>IFERROR(SUMPRODUCT(((operation=A8)*(debit)*(cola=Liste!$C$4))),"")</f>
        <v>0</v>
      </c>
      <c r="E8" s="55">
        <f>IFERROR(SUMPRODUCT(((operation=A8)*(debit)*(cola=Liste!$C$5))),"")</f>
        <v>0</v>
      </c>
      <c r="F8" s="55">
        <f>IFERROR(SUMPRODUCT(((operation=A8)*(debit)*(cola=Liste!$C$6))),"")</f>
        <v>0</v>
      </c>
      <c r="G8" s="55">
        <f>IFERROR(SUMPRODUCT(((operation=A8)*(debit)*(cola=Liste!$C$7))),"")</f>
        <v>0</v>
      </c>
      <c r="H8" s="55">
        <f>IFERROR(SUMPRODUCT(((operation=A8)*(debit)*(cola=Liste!$C$8))),"")</f>
        <v>0</v>
      </c>
      <c r="I8" s="55">
        <f>IFERROR(SUMPRODUCT(((operation=A8)*(debit)*(cola=Liste!$C$9))),"")</f>
        <v>0</v>
      </c>
      <c r="J8" s="55">
        <f>IFERROR(SUMPRODUCT(((operation=A8)*(debit)*(cola=Liste!$C$10))),"")</f>
        <v>0</v>
      </c>
      <c r="K8" s="55">
        <f>IFERROR(SUMPRODUCT(((operation=A8)*(debit)*(cola=Liste!$C$11))),"")</f>
        <v>0</v>
      </c>
      <c r="L8" s="55">
        <f>IFERROR(SUMPRODUCT(((operation=A8)*(debit)*(cola=Liste!$C$12))),"")</f>
        <v>0</v>
      </c>
      <c r="M8" s="75">
        <f>IFERROR(SUMPRODUCT(((operation=A8)*(debit)*(cola=Liste!$C$13))),"")</f>
        <v>0</v>
      </c>
      <c r="N8" s="57">
        <f t="shared" si="0"/>
        <v>0</v>
      </c>
    </row>
    <row r="9" spans="1:14" x14ac:dyDescent="0.25">
      <c r="A9" s="50" t="str">
        <f>IF(Liste!A8="","",Liste!A8)</f>
        <v>Dépenses7</v>
      </c>
      <c r="B9" s="55">
        <f>IFERROR(SUMPRODUCT(((operation=A9)*(debit)*(cola=Liste!$C$2))),"")</f>
        <v>0</v>
      </c>
      <c r="C9" s="55">
        <f>IFERROR(SUMPRODUCT(((operation=A9)*(debit)*(cola=Liste!$C$3))),"")</f>
        <v>0</v>
      </c>
      <c r="D9" s="55">
        <f>IFERROR(SUMPRODUCT(((operation=A9)*(debit)*(cola=Liste!$C$4))),"")</f>
        <v>0</v>
      </c>
      <c r="E9" s="55">
        <f>IFERROR(SUMPRODUCT(((operation=A9)*(debit)*(cola=Liste!$C$5))),"")</f>
        <v>0</v>
      </c>
      <c r="F9" s="55">
        <f>IFERROR(SUMPRODUCT(((operation=A9)*(debit)*(cola=Liste!$C$6))),"")</f>
        <v>0</v>
      </c>
      <c r="G9" s="55">
        <f>IFERROR(SUMPRODUCT(((operation=A9)*(debit)*(cola=Liste!$C$7))),"")</f>
        <v>0</v>
      </c>
      <c r="H9" s="55">
        <f>IFERROR(SUMPRODUCT(((operation=A9)*(debit)*(cola=Liste!$C$8))),"")</f>
        <v>0</v>
      </c>
      <c r="I9" s="55">
        <f>IFERROR(SUMPRODUCT(((operation=A9)*(debit)*(cola=Liste!$C$9))),"")</f>
        <v>0</v>
      </c>
      <c r="J9" s="55">
        <f>IFERROR(SUMPRODUCT(((operation=A9)*(debit)*(cola=Liste!$C$10))),"")</f>
        <v>0</v>
      </c>
      <c r="K9" s="55">
        <f>IFERROR(SUMPRODUCT(((operation=A9)*(debit)*(cola=Liste!$C$11))),"")</f>
        <v>0</v>
      </c>
      <c r="L9" s="55">
        <f>IFERROR(SUMPRODUCT(((operation=A9)*(debit)*(cola=Liste!$C$12))),"")</f>
        <v>0</v>
      </c>
      <c r="M9" s="75">
        <f>IFERROR(SUMPRODUCT(((operation=A9)*(debit)*(cola=Liste!$C$13))),"")</f>
        <v>0</v>
      </c>
      <c r="N9" s="57">
        <f t="shared" si="0"/>
        <v>0</v>
      </c>
    </row>
    <row r="10" spans="1:14" x14ac:dyDescent="0.25">
      <c r="A10" s="50" t="str">
        <f>IF(Liste!A9="","",Liste!A9)</f>
        <v>Dépenses8</v>
      </c>
      <c r="B10" s="55">
        <f>IFERROR(SUMPRODUCT(((operation=A10)*(debit)*(cola=Liste!$C$2))),"")</f>
        <v>0</v>
      </c>
      <c r="C10" s="55">
        <f>IFERROR(SUMPRODUCT(((operation=A10)*(debit)*(cola=Liste!$C$3))),"")</f>
        <v>0</v>
      </c>
      <c r="D10" s="55">
        <f>IFERROR(SUMPRODUCT(((operation=A10)*(debit)*(cola=Liste!$C$4))),"")</f>
        <v>0</v>
      </c>
      <c r="E10" s="55">
        <f>IFERROR(SUMPRODUCT(((operation=A10)*(debit)*(cola=Liste!$C$5))),"")</f>
        <v>0</v>
      </c>
      <c r="F10" s="55">
        <f>IFERROR(SUMPRODUCT(((operation=A10)*(debit)*(cola=Liste!$C$6))),"")</f>
        <v>0</v>
      </c>
      <c r="G10" s="55">
        <f>IFERROR(SUMPRODUCT(((operation=A10)*(debit)*(cola=Liste!$C$7))),"")</f>
        <v>0</v>
      </c>
      <c r="H10" s="55">
        <f>IFERROR(SUMPRODUCT(((operation=A10)*(debit)*(cola=Liste!$C$8))),"")</f>
        <v>0</v>
      </c>
      <c r="I10" s="55">
        <f>IFERROR(SUMPRODUCT(((operation=A10)*(debit)*(cola=Liste!$C$9))),"")</f>
        <v>0</v>
      </c>
      <c r="J10" s="55">
        <f>IFERROR(SUMPRODUCT(((operation=A10)*(debit)*(cola=Liste!$C$10))),"")</f>
        <v>0</v>
      </c>
      <c r="K10" s="55">
        <f>IFERROR(SUMPRODUCT(((operation=A10)*(debit)*(cola=Liste!$C$11))),"")</f>
        <v>0</v>
      </c>
      <c r="L10" s="55">
        <f>IFERROR(SUMPRODUCT(((operation=A10)*(debit)*(cola=Liste!$C$12))),"")</f>
        <v>0</v>
      </c>
      <c r="M10" s="75">
        <f>IFERROR(SUMPRODUCT(((operation=A10)*(debit)*(cola=Liste!$C$13))),"")</f>
        <v>0</v>
      </c>
      <c r="N10" s="57">
        <f t="shared" si="0"/>
        <v>0</v>
      </c>
    </row>
    <row r="11" spans="1:14" x14ac:dyDescent="0.25">
      <c r="A11" s="50" t="str">
        <f>IF(Liste!A10="","",Liste!A10)</f>
        <v>Dépenses9</v>
      </c>
      <c r="B11" s="55">
        <f>IFERROR(SUMPRODUCT(((operation=A11)*(debit)*(cola=Liste!$C$2))),"")</f>
        <v>0</v>
      </c>
      <c r="C11" s="55">
        <f>IFERROR(SUMPRODUCT(((operation=A11)*(debit)*(cola=Liste!$C$3))),"")</f>
        <v>0</v>
      </c>
      <c r="D11" s="55">
        <f>IFERROR(SUMPRODUCT(((operation=A11)*(debit)*(cola=Liste!$C$4))),"")</f>
        <v>0</v>
      </c>
      <c r="E11" s="55">
        <f>IFERROR(SUMPRODUCT(((operation=A11)*(debit)*(cola=Liste!$C$5))),"")</f>
        <v>0</v>
      </c>
      <c r="F11" s="55">
        <f>IFERROR(SUMPRODUCT(((operation=A11)*(debit)*(cola=Liste!$C$6))),"")</f>
        <v>0</v>
      </c>
      <c r="G11" s="55">
        <f>IFERROR(SUMPRODUCT(((operation=A11)*(debit)*(cola=Liste!$C$7))),"")</f>
        <v>0</v>
      </c>
      <c r="H11" s="55">
        <f>IFERROR(SUMPRODUCT(((operation=A11)*(debit)*(cola=Liste!$C$8))),"")</f>
        <v>0</v>
      </c>
      <c r="I11" s="55">
        <f>IFERROR(SUMPRODUCT(((operation=A11)*(debit)*(cola=Liste!$C$9))),"")</f>
        <v>0</v>
      </c>
      <c r="J11" s="55">
        <f>IFERROR(SUMPRODUCT(((operation=A11)*(debit)*(cola=Liste!$C$10))),"")</f>
        <v>0</v>
      </c>
      <c r="K11" s="55">
        <f>IFERROR(SUMPRODUCT(((operation=A11)*(debit)*(cola=Liste!$C$11))),"")</f>
        <v>0</v>
      </c>
      <c r="L11" s="55">
        <f>IFERROR(SUMPRODUCT(((operation=A11)*(debit)*(cola=Liste!$C$12))),"")</f>
        <v>0</v>
      </c>
      <c r="M11" s="75">
        <f>IFERROR(SUMPRODUCT(((operation=A11)*(debit)*(cola=Liste!$C$13))),"")</f>
        <v>0</v>
      </c>
      <c r="N11" s="57">
        <f t="shared" si="0"/>
        <v>0</v>
      </c>
    </row>
    <row r="12" spans="1:14" x14ac:dyDescent="0.25">
      <c r="A12" s="50" t="str">
        <f>IF(Liste!A11="","",Liste!A11)</f>
        <v>Dépenses10</v>
      </c>
      <c r="B12" s="55">
        <f>IFERROR(SUMPRODUCT(((operation=A12)*(debit)*(cola=Liste!$C$2))),"")</f>
        <v>0</v>
      </c>
      <c r="C12" s="55">
        <f>IFERROR(SUMPRODUCT(((operation=A12)*(debit)*(cola=Liste!$C$3))),"")</f>
        <v>0</v>
      </c>
      <c r="D12" s="55">
        <f>IFERROR(SUMPRODUCT(((operation=A12)*(debit)*(cola=Liste!$C$4))),"")</f>
        <v>0</v>
      </c>
      <c r="E12" s="55">
        <f>IFERROR(SUMPRODUCT(((operation=A12)*(debit)*(cola=Liste!$C$5))),"")</f>
        <v>0</v>
      </c>
      <c r="F12" s="55">
        <f>IFERROR(SUMPRODUCT(((operation=A12)*(debit)*(cola=Liste!$C$6))),"")</f>
        <v>0</v>
      </c>
      <c r="G12" s="55">
        <f>IFERROR(SUMPRODUCT(((operation=A12)*(debit)*(cola=Liste!$C$7))),"")</f>
        <v>0</v>
      </c>
      <c r="H12" s="55">
        <f>IFERROR(SUMPRODUCT(((operation=A12)*(debit)*(cola=Liste!$C$8))),"")</f>
        <v>0</v>
      </c>
      <c r="I12" s="55">
        <f>IFERROR(SUMPRODUCT(((operation=A12)*(debit)*(cola=Liste!$C$9))),"")</f>
        <v>0</v>
      </c>
      <c r="J12" s="55">
        <f>IFERROR(SUMPRODUCT(((operation=A12)*(debit)*(cola=Liste!$C$10))),"")</f>
        <v>0</v>
      </c>
      <c r="K12" s="55">
        <f>IFERROR(SUMPRODUCT(((operation=A12)*(debit)*(cola=Liste!$C$11))),"")</f>
        <v>0</v>
      </c>
      <c r="L12" s="55">
        <f>IFERROR(SUMPRODUCT(((operation=A12)*(debit)*(cola=Liste!$C$12))),"")</f>
        <v>0</v>
      </c>
      <c r="M12" s="75">
        <f>IFERROR(SUMPRODUCT(((operation=A12)*(debit)*(cola=Liste!$C$13))),"")</f>
        <v>0</v>
      </c>
      <c r="N12" s="57">
        <f t="shared" si="0"/>
        <v>0</v>
      </c>
    </row>
    <row r="13" spans="1:14" x14ac:dyDescent="0.25">
      <c r="A13" s="50" t="str">
        <f>IF(Liste!A12="","",Liste!A12)</f>
        <v>Dépenses11</v>
      </c>
      <c r="B13" s="55">
        <f>IFERROR(SUMPRODUCT(((operation=A13)*(debit)*(cola=Liste!$C$2))),"")</f>
        <v>0</v>
      </c>
      <c r="C13" s="55">
        <f>IFERROR(SUMPRODUCT(((operation=A13)*(debit)*(cola=Liste!$C$3))),"")</f>
        <v>0</v>
      </c>
      <c r="D13" s="55">
        <f>IFERROR(SUMPRODUCT(((operation=A13)*(debit)*(cola=Liste!$C$4))),"")</f>
        <v>0</v>
      </c>
      <c r="E13" s="55">
        <f>IFERROR(SUMPRODUCT(((operation=A13)*(debit)*(cola=Liste!$C$5))),"")</f>
        <v>0</v>
      </c>
      <c r="F13" s="55">
        <f>IFERROR(SUMPRODUCT(((operation=A13)*(debit)*(cola=Liste!$C$6))),"")</f>
        <v>0</v>
      </c>
      <c r="G13" s="55">
        <f>IFERROR(SUMPRODUCT(((operation=A13)*(debit)*(cola=Liste!$C$7))),"")</f>
        <v>0</v>
      </c>
      <c r="H13" s="55">
        <f>IFERROR(SUMPRODUCT(((operation=A13)*(debit)*(cola=Liste!$C$8))),"")</f>
        <v>0</v>
      </c>
      <c r="I13" s="55">
        <f>IFERROR(SUMPRODUCT(((operation=A13)*(debit)*(cola=Liste!$C$9))),"")</f>
        <v>0</v>
      </c>
      <c r="J13" s="55">
        <f>IFERROR(SUMPRODUCT(((operation=A13)*(debit)*(cola=Liste!$C$10))),"")</f>
        <v>0</v>
      </c>
      <c r="K13" s="55">
        <f>IFERROR(SUMPRODUCT(((operation=A13)*(debit)*(cola=Liste!$C$11))),"")</f>
        <v>0</v>
      </c>
      <c r="L13" s="55">
        <f>IFERROR(SUMPRODUCT(((operation=A13)*(debit)*(cola=Liste!$C$12))),"")</f>
        <v>0</v>
      </c>
      <c r="M13" s="75">
        <f>IFERROR(SUMPRODUCT(((operation=A13)*(debit)*(cola=Liste!$C$13))),"")</f>
        <v>0</v>
      </c>
      <c r="N13" s="57">
        <f t="shared" si="0"/>
        <v>0</v>
      </c>
    </row>
    <row r="14" spans="1:14" x14ac:dyDescent="0.25">
      <c r="A14" s="50" t="str">
        <f>IF(Liste!A13="","",Liste!A13)</f>
        <v>Dépenses12</v>
      </c>
      <c r="B14" s="55">
        <f>IFERROR(SUMPRODUCT(((operation=A14)*(debit)*(cola=Liste!$C$2))),"")</f>
        <v>0</v>
      </c>
      <c r="C14" s="55">
        <f>IFERROR(SUMPRODUCT(((operation=A14)*(debit)*(cola=Liste!$C$3))),"")</f>
        <v>0</v>
      </c>
      <c r="D14" s="55">
        <f>IFERROR(SUMPRODUCT(((operation=A14)*(debit)*(cola=Liste!$C$4))),"")</f>
        <v>0</v>
      </c>
      <c r="E14" s="55">
        <f>IFERROR(SUMPRODUCT(((operation=A14)*(debit)*(cola=Liste!$C$5))),"")</f>
        <v>0</v>
      </c>
      <c r="F14" s="55">
        <f>IFERROR(SUMPRODUCT(((operation=A14)*(debit)*(cola=Liste!$C$6))),"")</f>
        <v>0</v>
      </c>
      <c r="G14" s="55">
        <f>IFERROR(SUMPRODUCT(((operation=A14)*(debit)*(cola=Liste!$C$7))),"")</f>
        <v>0</v>
      </c>
      <c r="H14" s="55">
        <f>IFERROR(SUMPRODUCT(((operation=A14)*(debit)*(cola=Liste!$C$8))),"")</f>
        <v>0</v>
      </c>
      <c r="I14" s="55">
        <f>IFERROR(SUMPRODUCT(((operation=A14)*(debit)*(cola=Liste!$C$9))),"")</f>
        <v>0</v>
      </c>
      <c r="J14" s="55">
        <f>IFERROR(SUMPRODUCT(((operation=A14)*(debit)*(cola=Liste!$C$10))),"")</f>
        <v>0</v>
      </c>
      <c r="K14" s="55">
        <f>IFERROR(SUMPRODUCT(((operation=A14)*(debit)*(cola=Liste!$C$11))),"")</f>
        <v>0</v>
      </c>
      <c r="L14" s="55">
        <f>IFERROR(SUMPRODUCT(((operation=A14)*(debit)*(cola=Liste!$C$12))),"")</f>
        <v>0</v>
      </c>
      <c r="M14" s="75">
        <f>IFERROR(SUMPRODUCT(((operation=A14)*(debit)*(cola=Liste!$C$13))),"")</f>
        <v>0</v>
      </c>
      <c r="N14" s="57">
        <f t="shared" si="0"/>
        <v>0</v>
      </c>
    </row>
    <row r="15" spans="1:14" x14ac:dyDescent="0.25">
      <c r="A15" s="50" t="str">
        <f>IF(Liste!A14="","",Liste!A14)</f>
        <v>Dépenses13</v>
      </c>
      <c r="B15" s="55">
        <f>IFERROR(SUMPRODUCT(((operation=A15)*(debit)*(cola=Liste!$C$2))),"")</f>
        <v>0</v>
      </c>
      <c r="C15" s="55">
        <f>IFERROR(SUMPRODUCT(((operation=A15)*(debit)*(cola=Liste!$C$3))),"")</f>
        <v>0</v>
      </c>
      <c r="D15" s="55">
        <f>IFERROR(SUMPRODUCT(((operation=A15)*(debit)*(cola=Liste!$C$4))),"")</f>
        <v>0</v>
      </c>
      <c r="E15" s="55">
        <f>IFERROR(SUMPRODUCT(((operation=A15)*(debit)*(cola=Liste!$C$5))),"")</f>
        <v>0</v>
      </c>
      <c r="F15" s="55">
        <f>IFERROR(SUMPRODUCT(((operation=A15)*(debit)*(cola=Liste!$C$6))),"")</f>
        <v>0</v>
      </c>
      <c r="G15" s="55">
        <f>IFERROR(SUMPRODUCT(((operation=A15)*(debit)*(cola=Liste!$C$7))),"")</f>
        <v>0</v>
      </c>
      <c r="H15" s="55">
        <f>IFERROR(SUMPRODUCT(((operation=A15)*(debit)*(cola=Liste!$C$8))),"")</f>
        <v>0</v>
      </c>
      <c r="I15" s="55">
        <f>IFERROR(SUMPRODUCT(((operation=A15)*(debit)*(cola=Liste!$C$9))),"")</f>
        <v>0</v>
      </c>
      <c r="J15" s="55">
        <f>IFERROR(SUMPRODUCT(((operation=A15)*(debit)*(cola=Liste!$C$10))),"")</f>
        <v>0</v>
      </c>
      <c r="K15" s="55">
        <f>IFERROR(SUMPRODUCT(((operation=A15)*(debit)*(cola=Liste!$C$11))),"")</f>
        <v>0</v>
      </c>
      <c r="L15" s="55">
        <f>IFERROR(SUMPRODUCT(((operation=A15)*(debit)*(cola=Liste!$C$12))),"")</f>
        <v>0</v>
      </c>
      <c r="M15" s="75">
        <f>IFERROR(SUMPRODUCT(((operation=A15)*(debit)*(cola=Liste!$C$13))),"")</f>
        <v>0</v>
      </c>
      <c r="N15" s="57">
        <f t="shared" si="0"/>
        <v>0</v>
      </c>
    </row>
    <row r="16" spans="1:14" x14ac:dyDescent="0.25">
      <c r="A16" s="50" t="str">
        <f>IF(Liste!A15="","",Liste!A15)</f>
        <v>Dépenses14</v>
      </c>
      <c r="B16" s="55">
        <f>IFERROR(SUMPRODUCT(((operation=A16)*(debit)*(cola=Liste!$C$2))),"")</f>
        <v>0</v>
      </c>
      <c r="C16" s="55">
        <f>IFERROR(SUMPRODUCT(((operation=A16)*(debit)*(cola=Liste!$C$3))),"")</f>
        <v>0</v>
      </c>
      <c r="D16" s="55">
        <f>IFERROR(SUMPRODUCT(((operation=A16)*(debit)*(cola=Liste!$C$4))),"")</f>
        <v>0</v>
      </c>
      <c r="E16" s="55">
        <f>IFERROR(SUMPRODUCT(((operation=A16)*(debit)*(cola=Liste!$C$5))),"")</f>
        <v>0</v>
      </c>
      <c r="F16" s="55">
        <f>IFERROR(SUMPRODUCT(((operation=A16)*(debit)*(cola=Liste!$C$6))),"")</f>
        <v>0</v>
      </c>
      <c r="G16" s="55">
        <f>IFERROR(SUMPRODUCT(((operation=A16)*(debit)*(cola=Liste!$C$7))),"")</f>
        <v>0</v>
      </c>
      <c r="H16" s="55">
        <f>IFERROR(SUMPRODUCT(((operation=A16)*(debit)*(cola=Liste!$C$8))),"")</f>
        <v>0</v>
      </c>
      <c r="I16" s="55">
        <f>IFERROR(SUMPRODUCT(((operation=A16)*(debit)*(cola=Liste!$C$9))),"")</f>
        <v>0</v>
      </c>
      <c r="J16" s="55">
        <f>IFERROR(SUMPRODUCT(((operation=A16)*(debit)*(cola=Liste!$C$10))),"")</f>
        <v>0</v>
      </c>
      <c r="K16" s="55">
        <f>IFERROR(SUMPRODUCT(((operation=A16)*(debit)*(cola=Liste!$C$11))),"")</f>
        <v>0</v>
      </c>
      <c r="L16" s="55">
        <f>IFERROR(SUMPRODUCT(((operation=A16)*(debit)*(cola=Liste!$C$12))),"")</f>
        <v>0</v>
      </c>
      <c r="M16" s="75">
        <f>IFERROR(SUMPRODUCT(((operation=A16)*(debit)*(cola=Liste!$C$13))),"")</f>
        <v>0</v>
      </c>
      <c r="N16" s="57">
        <f t="shared" si="0"/>
        <v>0</v>
      </c>
    </row>
    <row r="17" spans="1:14" x14ac:dyDescent="0.25">
      <c r="A17" s="50" t="str">
        <f>IF(Liste!A16="","",Liste!A16)</f>
        <v>Dépenses15</v>
      </c>
      <c r="B17" s="55">
        <f>IFERROR(SUMPRODUCT(((operation=A17)*(debit)*(cola=Liste!$C$2))),"")</f>
        <v>0</v>
      </c>
      <c r="C17" s="55">
        <f>IFERROR(SUMPRODUCT(((operation=A17)*(debit)*(cola=Liste!$C$3))),"")</f>
        <v>0</v>
      </c>
      <c r="D17" s="55">
        <f>IFERROR(SUMPRODUCT(((operation=A17)*(debit)*(cola=Liste!$C$4))),"")</f>
        <v>0</v>
      </c>
      <c r="E17" s="55">
        <f>IFERROR(SUMPRODUCT(((operation=A17)*(debit)*(cola=Liste!$C$5))),"")</f>
        <v>0</v>
      </c>
      <c r="F17" s="55">
        <f>IFERROR(SUMPRODUCT(((operation=A17)*(debit)*(cola=Liste!$C$6))),"")</f>
        <v>0</v>
      </c>
      <c r="G17" s="55">
        <f>IFERROR(SUMPRODUCT(((operation=A17)*(debit)*(cola=Liste!$C$7))),"")</f>
        <v>0</v>
      </c>
      <c r="H17" s="55">
        <f>IFERROR(SUMPRODUCT(((operation=A17)*(debit)*(cola=Liste!$C$8))),"")</f>
        <v>0</v>
      </c>
      <c r="I17" s="55">
        <f>IFERROR(SUMPRODUCT(((operation=A17)*(debit)*(cola=Liste!$C$9))),"")</f>
        <v>0</v>
      </c>
      <c r="J17" s="55">
        <f>IFERROR(SUMPRODUCT(((operation=A17)*(debit)*(cola=Liste!$C$10))),"")</f>
        <v>0</v>
      </c>
      <c r="K17" s="55">
        <f>IFERROR(SUMPRODUCT(((operation=A17)*(debit)*(cola=Liste!$C$11))),"")</f>
        <v>0</v>
      </c>
      <c r="L17" s="55">
        <f>IFERROR(SUMPRODUCT(((operation=A17)*(debit)*(cola=Liste!$C$12))),"")</f>
        <v>0</v>
      </c>
      <c r="M17" s="75">
        <f>IFERROR(SUMPRODUCT(((operation=A17)*(debit)*(cola=Liste!$C$13))),"")</f>
        <v>0</v>
      </c>
      <c r="N17" s="57">
        <f t="shared" si="0"/>
        <v>0</v>
      </c>
    </row>
    <row r="18" spans="1:14" x14ac:dyDescent="0.25">
      <c r="A18" s="50" t="str">
        <f>IF(Liste!A17="","",Liste!A17)</f>
        <v>Dépenses16</v>
      </c>
      <c r="B18" s="55">
        <f>IFERROR(SUMPRODUCT(((operation=A18)*(debit)*(cola=Liste!$C$2))),"")</f>
        <v>0</v>
      </c>
      <c r="C18" s="55">
        <f>IFERROR(SUMPRODUCT(((operation=A18)*(debit)*(cola=Liste!$C$3))),"")</f>
        <v>0</v>
      </c>
      <c r="D18" s="55">
        <f>IFERROR(SUMPRODUCT(((operation=A18)*(debit)*(cola=Liste!$C$4))),"")</f>
        <v>0</v>
      </c>
      <c r="E18" s="55">
        <f>IFERROR(SUMPRODUCT(((operation=A18)*(debit)*(cola=Liste!$C$5))),"")</f>
        <v>0</v>
      </c>
      <c r="F18" s="55">
        <f>IFERROR(SUMPRODUCT(((operation=A18)*(debit)*(cola=Liste!$C$6))),"")</f>
        <v>0</v>
      </c>
      <c r="G18" s="55">
        <f>IFERROR(SUMPRODUCT(((operation=A18)*(debit)*(cola=Liste!$C$7))),"")</f>
        <v>0</v>
      </c>
      <c r="H18" s="55">
        <f>IFERROR(SUMPRODUCT(((operation=A18)*(debit)*(cola=Liste!$C$8))),"")</f>
        <v>0</v>
      </c>
      <c r="I18" s="55">
        <f>IFERROR(SUMPRODUCT(((operation=A18)*(debit)*(cola=Liste!$C$9))),"")</f>
        <v>0</v>
      </c>
      <c r="J18" s="55">
        <f>IFERROR(SUMPRODUCT(((operation=A18)*(debit)*(cola=Liste!$C$10))),"")</f>
        <v>0</v>
      </c>
      <c r="K18" s="55">
        <f>IFERROR(SUMPRODUCT(((operation=A18)*(debit)*(cola=Liste!$C$11))),"")</f>
        <v>0</v>
      </c>
      <c r="L18" s="55">
        <f>IFERROR(SUMPRODUCT(((operation=A18)*(debit)*(cola=Liste!$C$12))),"")</f>
        <v>0</v>
      </c>
      <c r="M18" s="75">
        <f>IFERROR(SUMPRODUCT(((operation=A18)*(debit)*(cola=Liste!$C$13))),"")</f>
        <v>0</v>
      </c>
      <c r="N18" s="57">
        <f t="shared" si="0"/>
        <v>0</v>
      </c>
    </row>
    <row r="19" spans="1:14" x14ac:dyDescent="0.25">
      <c r="A19" s="50" t="str">
        <f>IF(Liste!A18="","",Liste!A18)</f>
        <v>Dépenses17</v>
      </c>
      <c r="B19" s="55">
        <f>IFERROR(SUMPRODUCT(((operation=A19)*(debit)*(cola=Liste!$C$2))),"")</f>
        <v>0</v>
      </c>
      <c r="C19" s="55">
        <f>IFERROR(SUMPRODUCT(((operation=A19)*(debit)*(cola=Liste!$C$3))),"")</f>
        <v>0</v>
      </c>
      <c r="D19" s="55">
        <f>IFERROR(SUMPRODUCT(((operation=A19)*(debit)*(cola=Liste!$C$4))),"")</f>
        <v>0</v>
      </c>
      <c r="E19" s="55">
        <f>IFERROR(SUMPRODUCT(((operation=A19)*(debit)*(cola=Liste!$C$5))),"")</f>
        <v>0</v>
      </c>
      <c r="F19" s="55">
        <f>IFERROR(SUMPRODUCT(((operation=A19)*(debit)*(cola=Liste!$C$6))),"")</f>
        <v>0</v>
      </c>
      <c r="G19" s="55">
        <f>IFERROR(SUMPRODUCT(((operation=A19)*(debit)*(cola=Liste!$C$7))),"")</f>
        <v>0</v>
      </c>
      <c r="H19" s="55">
        <f>IFERROR(SUMPRODUCT(((operation=A19)*(debit)*(cola=Liste!$C$8))),"")</f>
        <v>0</v>
      </c>
      <c r="I19" s="55">
        <f>IFERROR(SUMPRODUCT(((operation=A19)*(debit)*(cola=Liste!$C$9))),"")</f>
        <v>0</v>
      </c>
      <c r="J19" s="55">
        <f>IFERROR(SUMPRODUCT(((operation=A19)*(debit)*(cola=Liste!$C$10))),"")</f>
        <v>0</v>
      </c>
      <c r="K19" s="55">
        <f>IFERROR(SUMPRODUCT(((operation=A19)*(debit)*(cola=Liste!$C$11))),"")</f>
        <v>0</v>
      </c>
      <c r="L19" s="55">
        <f>IFERROR(SUMPRODUCT(((operation=A19)*(debit)*(cola=Liste!$C$12))),"")</f>
        <v>0</v>
      </c>
      <c r="M19" s="75">
        <f>IFERROR(SUMPRODUCT(((operation=A19)*(debit)*(cola=Liste!$C$13))),"")</f>
        <v>0</v>
      </c>
      <c r="N19" s="57">
        <f t="shared" si="0"/>
        <v>0</v>
      </c>
    </row>
    <row r="20" spans="1:14" x14ac:dyDescent="0.25">
      <c r="A20" s="50" t="str">
        <f>IF(Liste!A19="","",Liste!A19)</f>
        <v>Dépenses18</v>
      </c>
      <c r="B20" s="55">
        <f>IFERROR(SUMPRODUCT(((operation=A20)*(debit)*(cola=Liste!$C$2))),"")</f>
        <v>0</v>
      </c>
      <c r="C20" s="55">
        <f>IFERROR(SUMPRODUCT(((operation=A20)*(debit)*(cola=Liste!$C$3))),"")</f>
        <v>0</v>
      </c>
      <c r="D20" s="55">
        <f>IFERROR(SUMPRODUCT(((operation=A20)*(debit)*(cola=Liste!$C$4))),"")</f>
        <v>0</v>
      </c>
      <c r="E20" s="55">
        <f>IFERROR(SUMPRODUCT(((operation=A20)*(debit)*(cola=Liste!$C$5))),"")</f>
        <v>0</v>
      </c>
      <c r="F20" s="55">
        <f>IFERROR(SUMPRODUCT(((operation=A20)*(debit)*(cola=Liste!$C$6))),"")</f>
        <v>0</v>
      </c>
      <c r="G20" s="55">
        <f>IFERROR(SUMPRODUCT(((operation=A20)*(debit)*(cola=Liste!$C$7))),"")</f>
        <v>0</v>
      </c>
      <c r="H20" s="55">
        <f>IFERROR(SUMPRODUCT(((operation=A20)*(debit)*(cola=Liste!$C$8))),"")</f>
        <v>0</v>
      </c>
      <c r="I20" s="55">
        <f>IFERROR(SUMPRODUCT(((operation=A20)*(debit)*(cola=Liste!$C$9))),"")</f>
        <v>0</v>
      </c>
      <c r="J20" s="55">
        <f>IFERROR(SUMPRODUCT(((operation=A20)*(debit)*(cola=Liste!$C$10))),"")</f>
        <v>0</v>
      </c>
      <c r="K20" s="55">
        <f>IFERROR(SUMPRODUCT(((operation=A20)*(debit)*(cola=Liste!$C$11))),"")</f>
        <v>0</v>
      </c>
      <c r="L20" s="55">
        <f>IFERROR(SUMPRODUCT(((operation=A20)*(debit)*(cola=Liste!$C$12))),"")</f>
        <v>0</v>
      </c>
      <c r="M20" s="75">
        <f>IFERROR(SUMPRODUCT(((operation=A20)*(debit)*(cola=Liste!$C$13))),"")</f>
        <v>0</v>
      </c>
      <c r="N20" s="57">
        <f t="shared" si="0"/>
        <v>0</v>
      </c>
    </row>
    <row r="21" spans="1:14" x14ac:dyDescent="0.25">
      <c r="A21" s="50" t="str">
        <f>IF(Liste!A20="","",Liste!A20)</f>
        <v>Dépenses19</v>
      </c>
      <c r="B21" s="55">
        <f>IFERROR(SUMPRODUCT(((operation=A21)*(debit)*(cola=Liste!$C$2))),"")</f>
        <v>0</v>
      </c>
      <c r="C21" s="55">
        <f>IFERROR(SUMPRODUCT(((operation=A21)*(debit)*(cola=Liste!$C$3))),"")</f>
        <v>0</v>
      </c>
      <c r="D21" s="55">
        <f>IFERROR(SUMPRODUCT(((operation=A21)*(debit)*(cola=Liste!$C$4))),"")</f>
        <v>0</v>
      </c>
      <c r="E21" s="55">
        <f>IFERROR(SUMPRODUCT(((operation=A21)*(debit)*(cola=Liste!$C$5))),"")</f>
        <v>0</v>
      </c>
      <c r="F21" s="55">
        <f>IFERROR(SUMPRODUCT(((operation=A21)*(debit)*(cola=Liste!$C$6))),"")</f>
        <v>0</v>
      </c>
      <c r="G21" s="55">
        <f>IFERROR(SUMPRODUCT(((operation=A21)*(debit)*(cola=Liste!$C$7))),"")</f>
        <v>0</v>
      </c>
      <c r="H21" s="55">
        <f>IFERROR(SUMPRODUCT(((operation=A21)*(debit)*(cola=Liste!$C$8))),"")</f>
        <v>0</v>
      </c>
      <c r="I21" s="55">
        <f>IFERROR(SUMPRODUCT(((operation=A21)*(debit)*(cola=Liste!$C$9))),"")</f>
        <v>0</v>
      </c>
      <c r="J21" s="55">
        <f>IFERROR(SUMPRODUCT(((operation=A21)*(debit)*(cola=Liste!$C$10))),"")</f>
        <v>0</v>
      </c>
      <c r="K21" s="55">
        <f>IFERROR(SUMPRODUCT(((operation=A21)*(debit)*(cola=Liste!$C$11))),"")</f>
        <v>0</v>
      </c>
      <c r="L21" s="55">
        <f>IFERROR(SUMPRODUCT(((operation=A21)*(debit)*(cola=Liste!$C$12))),"")</f>
        <v>0</v>
      </c>
      <c r="M21" s="75">
        <f>IFERROR(SUMPRODUCT(((operation=A21)*(debit)*(cola=Liste!$C$13))),"")</f>
        <v>0</v>
      </c>
      <c r="N21" s="57">
        <f t="shared" si="0"/>
        <v>0</v>
      </c>
    </row>
    <row r="22" spans="1:14" x14ac:dyDescent="0.25">
      <c r="A22" s="50" t="str">
        <f>IF(Liste!A21="","",Liste!A21)</f>
        <v>Dépenses20</v>
      </c>
      <c r="B22" s="55">
        <f>IFERROR(SUMPRODUCT(((operation=A22)*(debit)*(cola=Liste!$C$2))),"")</f>
        <v>0</v>
      </c>
      <c r="C22" s="55">
        <f>IFERROR(SUMPRODUCT(((operation=A22)*(debit)*(cola=Liste!$C$3))),"")</f>
        <v>0</v>
      </c>
      <c r="D22" s="55">
        <f>IFERROR(SUMPRODUCT(((operation=A22)*(debit)*(cola=Liste!$C$4))),"")</f>
        <v>0</v>
      </c>
      <c r="E22" s="55">
        <f>IFERROR(SUMPRODUCT(((operation=A22)*(debit)*(cola=Liste!$C$5))),"")</f>
        <v>0</v>
      </c>
      <c r="F22" s="55">
        <f>IFERROR(SUMPRODUCT(((operation=A22)*(debit)*(cola=Liste!$C$6))),"")</f>
        <v>0</v>
      </c>
      <c r="G22" s="55">
        <f>IFERROR(SUMPRODUCT(((operation=A22)*(debit)*(cola=Liste!$C$7))),"")</f>
        <v>0</v>
      </c>
      <c r="H22" s="55">
        <f>IFERROR(SUMPRODUCT(((operation=A22)*(debit)*(cola=Liste!$C$8))),"")</f>
        <v>0</v>
      </c>
      <c r="I22" s="55">
        <f>IFERROR(SUMPRODUCT(((operation=A22)*(debit)*(cola=Liste!$C$9))),"")</f>
        <v>0</v>
      </c>
      <c r="J22" s="55">
        <f>IFERROR(SUMPRODUCT(((operation=A22)*(debit)*(cola=Liste!$C$10))),"")</f>
        <v>0</v>
      </c>
      <c r="K22" s="55">
        <f>IFERROR(SUMPRODUCT(((operation=A22)*(debit)*(cola=Liste!$C$11))),"")</f>
        <v>0</v>
      </c>
      <c r="L22" s="55">
        <f>IFERROR(SUMPRODUCT(((operation=A22)*(debit)*(cola=Liste!$C$12))),"")</f>
        <v>0</v>
      </c>
      <c r="M22" s="75">
        <f>IFERROR(SUMPRODUCT(((operation=A22)*(debit)*(cola=Liste!$C$13))),"")</f>
        <v>0</v>
      </c>
      <c r="N22" s="57">
        <f t="shared" si="0"/>
        <v>0</v>
      </c>
    </row>
    <row r="23" spans="1:14" x14ac:dyDescent="0.25">
      <c r="A23" s="50"/>
      <c r="B23" s="55">
        <f>IFERROR(SUMPRODUCT(((operation=A23)*(debit)*(cola=Liste!$C$2))),"")</f>
        <v>0</v>
      </c>
      <c r="C23" s="55">
        <f>IFERROR(SUMPRODUCT(((operation=A23)*(debit)*(cola=Liste!$C$3))),"")</f>
        <v>0</v>
      </c>
      <c r="D23" s="55">
        <f>IFERROR(SUMPRODUCT(((operation=A23)*(debit)*(cola=Liste!$C$4))),"")</f>
        <v>0</v>
      </c>
      <c r="E23" s="55">
        <f>IFERROR(SUMPRODUCT(((operation=A23)*(debit)*(cola=Liste!$C$5))),"")</f>
        <v>0</v>
      </c>
      <c r="F23" s="55">
        <f>IFERROR(SUMPRODUCT(((operation=A23)*(debit)*(cola=Liste!$C$6))),"")</f>
        <v>0</v>
      </c>
      <c r="G23" s="55">
        <f>IFERROR(SUMPRODUCT(((operation=A23)*(debit)*(cola=Liste!$C$7))),"")</f>
        <v>0</v>
      </c>
      <c r="H23" s="55">
        <f>IFERROR(SUMPRODUCT(((operation=A23)*(debit)*(cola=Liste!$C$8))),"")</f>
        <v>0</v>
      </c>
      <c r="I23" s="55">
        <f>IFERROR(SUMPRODUCT(((operation=A23)*(debit)*(cola=Liste!$C$9))),"")</f>
        <v>0</v>
      </c>
      <c r="J23" s="55">
        <f>IFERROR(SUMPRODUCT(((operation=A23)*(debit)*(cola=Liste!$C$10))),"")</f>
        <v>0</v>
      </c>
      <c r="K23" s="55">
        <f>IFERROR(SUMPRODUCT(((operation=A23)*(debit)*(cola=Liste!$C$11))),"")</f>
        <v>0</v>
      </c>
      <c r="L23" s="55">
        <f>IFERROR(SUMPRODUCT(((operation=A23)*(debit)*(cola=Liste!$C$12))),"")</f>
        <v>0</v>
      </c>
      <c r="M23" s="75">
        <f>IFERROR(SUMPRODUCT(((operation=A23)*(debit)*(cola=Liste!$C$13))),"")</f>
        <v>0</v>
      </c>
      <c r="N23" s="57">
        <f t="shared" si="0"/>
        <v>0</v>
      </c>
    </row>
    <row r="24" spans="1:14" ht="2" customHeight="1" x14ac:dyDescent="0.25">
      <c r="A24" s="65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76"/>
      <c r="N24" s="80"/>
    </row>
    <row r="25" spans="1:14" x14ac:dyDescent="0.25">
      <c r="A25" s="49" t="str">
        <f>IF(Liste!B2="","",Liste!B2)</f>
        <v>Recettes1</v>
      </c>
      <c r="B25" s="56">
        <f>IFERROR(SUMPRODUCT(((operation=A25)*(credit)*(cola=Liste!$C$2))),"")</f>
        <v>0</v>
      </c>
      <c r="C25" s="56">
        <f>IFERROR(SUMPRODUCT(((operation=A25)*(credit)*(cola=Liste!$C$3))),"")</f>
        <v>0</v>
      </c>
      <c r="D25" s="56">
        <f>IFERROR(SUMPRODUCT(((operation=A25)*(credit)*(cola=Liste!$C$4))),"")</f>
        <v>0</v>
      </c>
      <c r="E25" s="56">
        <f>IFERROR(SUMPRODUCT(((operation=A25)*(credit)*(cola=Liste!$C$5))),"")</f>
        <v>0</v>
      </c>
      <c r="F25" s="56">
        <f>IFERROR(SUMPRODUCT(((operation=A25)*(credit)*(cola=Liste!$C$6))),"")</f>
        <v>0</v>
      </c>
      <c r="G25" s="56">
        <f>IFERROR(SUMPRODUCT(((operation=A25)*(credit)*(cola=Liste!$C$7))),"")</f>
        <v>0</v>
      </c>
      <c r="H25" s="56">
        <f>IFERROR(SUMPRODUCT(((operation=A25)*(credit)*(cola=Liste!$C$8))),"")</f>
        <v>0</v>
      </c>
      <c r="I25" s="56">
        <f>IFERROR(SUMPRODUCT(((operation=A25)*(credit)*(cola=Liste!$C$9))),"")</f>
        <v>0</v>
      </c>
      <c r="J25" s="56">
        <f>IFERROR(SUMPRODUCT(((operation=A25)*(credit)*(cola=Liste!$C$10))),"")</f>
        <v>0</v>
      </c>
      <c r="K25" s="56">
        <f>IFERROR(SUMPRODUCT(((operation=A25)*(credit)*(cola=Liste!$C$11))),"")</f>
        <v>0</v>
      </c>
      <c r="L25" s="56">
        <f>IFERROR(SUMPRODUCT(((operation=A25)*(credit)*(cola=Liste!$C$12))),"")</f>
        <v>0</v>
      </c>
      <c r="M25" s="77">
        <f>IFERROR(SUMPRODUCT(((operation=A25)*(credit)*(cola=Liste!$C$13))),"")</f>
        <v>0</v>
      </c>
      <c r="N25" s="57">
        <f>SUM(B25:M25)</f>
        <v>0</v>
      </c>
    </row>
    <row r="26" spans="1:14" x14ac:dyDescent="0.25">
      <c r="A26" s="49" t="str">
        <f>IF(Liste!B3="","",Liste!B3)</f>
        <v>Recettes2</v>
      </c>
      <c r="B26" s="56">
        <f>IFERROR(SUMPRODUCT(((operation=A26)*(credit)*(cola=Liste!$C$2))),"")</f>
        <v>0</v>
      </c>
      <c r="C26" s="56">
        <f>IFERROR(SUMPRODUCT(((operation=A26)*(credit)*(cola=Liste!$C$3))),"")</f>
        <v>0</v>
      </c>
      <c r="D26" s="56">
        <f>IFERROR(SUMPRODUCT(((operation=A26)*(credit)*(cola=Liste!$C$4))),"")</f>
        <v>0</v>
      </c>
      <c r="E26" s="56">
        <f>IFERROR(SUMPRODUCT(((operation=A26)*(credit)*(cola=Liste!$C$5))),"")</f>
        <v>0</v>
      </c>
      <c r="F26" s="56">
        <f>IFERROR(SUMPRODUCT(((operation=A26)*(credit)*(cola=Liste!$C$6))),"")</f>
        <v>0</v>
      </c>
      <c r="G26" s="56">
        <f>IFERROR(SUMPRODUCT(((operation=A26)*(credit)*(cola=Liste!$C$7))),"")</f>
        <v>0</v>
      </c>
      <c r="H26" s="56">
        <f>IFERROR(SUMPRODUCT(((operation=A26)*(credit)*(cola=Liste!$C$8))),"")</f>
        <v>0</v>
      </c>
      <c r="I26" s="56">
        <f>IFERROR(SUMPRODUCT(((operation=A26)*(credit)*(cola=Liste!$C$9))),"")</f>
        <v>0</v>
      </c>
      <c r="J26" s="56">
        <f>IFERROR(SUMPRODUCT(((operation=A26)*(credit)*(cola=Liste!$C$10))),"")</f>
        <v>0</v>
      </c>
      <c r="K26" s="56">
        <f>IFERROR(SUMPRODUCT(((operation=A26)*(credit)*(cola=Liste!$C$11))),"")</f>
        <v>0</v>
      </c>
      <c r="L26" s="56">
        <f>IFERROR(SUMPRODUCT(((operation=A26)*(credit)*(cola=Liste!$C$12))),"")</f>
        <v>0</v>
      </c>
      <c r="M26" s="77">
        <f>IFERROR(SUMPRODUCT(((operation=A26)*(credit)*(cola=Liste!$C$13))),"")</f>
        <v>0</v>
      </c>
      <c r="N26" s="57">
        <f t="shared" ref="N26:N33" si="1">SUM(B26:M26)</f>
        <v>0</v>
      </c>
    </row>
    <row r="27" spans="1:14" x14ac:dyDescent="0.25">
      <c r="A27" s="49" t="str">
        <f>IF(Liste!B4="","",Liste!B4)</f>
        <v>Recettes3</v>
      </c>
      <c r="B27" s="56">
        <f>IFERROR(SUMPRODUCT(((operation=A27)*(credit)*(cola=Liste!$C$2))),"")</f>
        <v>0</v>
      </c>
      <c r="C27" s="56">
        <f>IFERROR(SUMPRODUCT(((operation=A27)*(credit)*(cola=Liste!$C$3))),"")</f>
        <v>0</v>
      </c>
      <c r="D27" s="56">
        <f>IFERROR(SUMPRODUCT(((operation=A27)*(credit)*(cola=Liste!$C$4))),"")</f>
        <v>0</v>
      </c>
      <c r="E27" s="56">
        <f>IFERROR(SUMPRODUCT(((operation=A27)*(credit)*(cola=Liste!$C$5))),"")</f>
        <v>0</v>
      </c>
      <c r="F27" s="56">
        <f>IFERROR(SUMPRODUCT(((operation=A27)*(credit)*(cola=Liste!$C$6))),"")</f>
        <v>0</v>
      </c>
      <c r="G27" s="56">
        <f>IFERROR(SUMPRODUCT(((operation=A27)*(credit)*(cola=Liste!$C$7))),"")</f>
        <v>0</v>
      </c>
      <c r="H27" s="56">
        <f>IFERROR(SUMPRODUCT(((operation=A27)*(credit)*(cola=Liste!$C$8))),"")</f>
        <v>0</v>
      </c>
      <c r="I27" s="56">
        <f>IFERROR(SUMPRODUCT(((operation=A27)*(credit)*(cola=Liste!$C$9))),"")</f>
        <v>0</v>
      </c>
      <c r="J27" s="56">
        <f>IFERROR(SUMPRODUCT(((operation=A27)*(credit)*(cola=Liste!$C$10))),"")</f>
        <v>0</v>
      </c>
      <c r="K27" s="56">
        <f>IFERROR(SUMPRODUCT(((operation=A27)*(credit)*(cola=Liste!$C$11))),"")</f>
        <v>0</v>
      </c>
      <c r="L27" s="56">
        <f>IFERROR(SUMPRODUCT(((operation=A27)*(credit)*(cola=Liste!$C$12))),"")</f>
        <v>0</v>
      </c>
      <c r="M27" s="77">
        <f>IFERROR(SUMPRODUCT(((operation=A27)*(credit)*(cola=Liste!$C$13))),"")</f>
        <v>0</v>
      </c>
      <c r="N27" s="57">
        <f t="shared" si="1"/>
        <v>0</v>
      </c>
    </row>
    <row r="28" spans="1:14" x14ac:dyDescent="0.25">
      <c r="A28" s="49" t="str">
        <f>IF(Liste!B5="","",Liste!B5)</f>
        <v>Recettes4</v>
      </c>
      <c r="B28" s="56">
        <f>IFERROR(SUMPRODUCT(((operation=A28)*(credit)*(cola=Liste!$C$2))),"")</f>
        <v>0</v>
      </c>
      <c r="C28" s="56">
        <f>IFERROR(SUMPRODUCT(((operation=A28)*(credit)*(cola=Liste!$C$3))),"")</f>
        <v>0</v>
      </c>
      <c r="D28" s="56">
        <f>IFERROR(SUMPRODUCT(((operation=A28)*(credit)*(cola=Liste!$C$4))),"")</f>
        <v>0</v>
      </c>
      <c r="E28" s="56">
        <f>IFERROR(SUMPRODUCT(((operation=A28)*(credit)*(cola=Liste!$C$5))),"")</f>
        <v>0</v>
      </c>
      <c r="F28" s="56">
        <f>IFERROR(SUMPRODUCT(((operation=A28)*(credit)*(cola=Liste!$C$6))),"")</f>
        <v>0</v>
      </c>
      <c r="G28" s="56">
        <f>IFERROR(SUMPRODUCT(((operation=A28)*(credit)*(cola=Liste!$C$7))),"")</f>
        <v>0</v>
      </c>
      <c r="H28" s="56">
        <f>IFERROR(SUMPRODUCT(((operation=A28)*(credit)*(cola=Liste!$C$8))),"")</f>
        <v>0</v>
      </c>
      <c r="I28" s="56">
        <f>IFERROR(SUMPRODUCT(((operation=A28)*(credit)*(cola=Liste!$C$9))),"")</f>
        <v>0</v>
      </c>
      <c r="J28" s="56">
        <f>IFERROR(SUMPRODUCT(((operation=A28)*(credit)*(cola=Liste!$C$10))),"")</f>
        <v>0</v>
      </c>
      <c r="K28" s="56">
        <f>IFERROR(SUMPRODUCT(((operation=A28)*(credit)*(cola=Liste!$C$11))),"")</f>
        <v>0</v>
      </c>
      <c r="L28" s="56">
        <f>IFERROR(SUMPRODUCT(((operation=A28)*(credit)*(cola=Liste!$C$12))),"")</f>
        <v>0</v>
      </c>
      <c r="M28" s="77">
        <f>IFERROR(SUMPRODUCT(((operation=A28)*(credit)*(cola=Liste!$C$13))),"")</f>
        <v>0</v>
      </c>
      <c r="N28" s="57">
        <f t="shared" si="1"/>
        <v>0</v>
      </c>
    </row>
    <row r="29" spans="1:14" x14ac:dyDescent="0.25">
      <c r="A29" s="49" t="str">
        <f>IF(Liste!B6="","",Liste!B6)</f>
        <v>Recettes5</v>
      </c>
      <c r="B29" s="56">
        <f>IFERROR(SUMPRODUCT(((operation=A29)*(credit)*(cola=Liste!$C$2))),"")</f>
        <v>0</v>
      </c>
      <c r="C29" s="56">
        <f>IFERROR(SUMPRODUCT(((operation=A29)*(credit)*(cola=Liste!$C$3))),"")</f>
        <v>0</v>
      </c>
      <c r="D29" s="56">
        <f>IFERROR(SUMPRODUCT(((operation=A29)*(credit)*(cola=Liste!$C$4))),"")</f>
        <v>0</v>
      </c>
      <c r="E29" s="56">
        <f>IFERROR(SUMPRODUCT(((operation=A29)*(credit)*(cola=Liste!$C$5))),"")</f>
        <v>0</v>
      </c>
      <c r="F29" s="56">
        <f>IFERROR(SUMPRODUCT(((operation=A29)*(credit)*(cola=Liste!$C$6))),"")</f>
        <v>0</v>
      </c>
      <c r="G29" s="56">
        <f>IFERROR(SUMPRODUCT(((operation=A29)*(credit)*(cola=Liste!$C$7))),"")</f>
        <v>0</v>
      </c>
      <c r="H29" s="56">
        <f>IFERROR(SUMPRODUCT(((operation=A29)*(credit)*(cola=Liste!$C$8))),"")</f>
        <v>0</v>
      </c>
      <c r="I29" s="56">
        <f>IFERROR(SUMPRODUCT(((operation=A29)*(credit)*(cola=Liste!$C$9))),"")</f>
        <v>0</v>
      </c>
      <c r="J29" s="56">
        <f>IFERROR(SUMPRODUCT(((operation=A29)*(credit)*(cola=Liste!$C$10))),"")</f>
        <v>0</v>
      </c>
      <c r="K29" s="56">
        <f>IFERROR(SUMPRODUCT(((operation=A29)*(credit)*(cola=Liste!$C$11))),"")</f>
        <v>0</v>
      </c>
      <c r="L29" s="56">
        <f>IFERROR(SUMPRODUCT(((operation=A29)*(credit)*(cola=Liste!$C$12))),"")</f>
        <v>0</v>
      </c>
      <c r="M29" s="77">
        <f>IFERROR(SUMPRODUCT(((operation=A29)*(credit)*(cola=Liste!$C$13))),"")</f>
        <v>0</v>
      </c>
      <c r="N29" s="57">
        <f t="shared" si="1"/>
        <v>0</v>
      </c>
    </row>
    <row r="30" spans="1:14" x14ac:dyDescent="0.25">
      <c r="A30" s="49" t="str">
        <f>IF(Liste!B7="","",Liste!B7)</f>
        <v>Recettes6</v>
      </c>
      <c r="B30" s="56">
        <f>IFERROR(SUMPRODUCT(((operation=A30)*(credit)*(cola=Liste!$C$2))),"")</f>
        <v>0</v>
      </c>
      <c r="C30" s="56">
        <f>IFERROR(SUMPRODUCT(((operation=A30)*(credit)*(cola=Liste!$C$3))),"")</f>
        <v>0</v>
      </c>
      <c r="D30" s="56">
        <f>IFERROR(SUMPRODUCT(((operation=A30)*(credit)*(cola=Liste!$C$4))),"")</f>
        <v>0</v>
      </c>
      <c r="E30" s="56">
        <f>IFERROR(SUMPRODUCT(((operation=A30)*(credit)*(cola=Liste!$C$5))),"")</f>
        <v>0</v>
      </c>
      <c r="F30" s="56">
        <f>IFERROR(SUMPRODUCT(((operation=A30)*(credit)*(cola=Liste!$C$6))),"")</f>
        <v>0</v>
      </c>
      <c r="G30" s="56">
        <f>IFERROR(SUMPRODUCT(((operation=A30)*(credit)*(cola=Liste!$C$7))),"")</f>
        <v>0</v>
      </c>
      <c r="H30" s="56">
        <f>IFERROR(SUMPRODUCT(((operation=A30)*(credit)*(cola=Liste!$C$8))),"")</f>
        <v>0</v>
      </c>
      <c r="I30" s="56">
        <f>IFERROR(SUMPRODUCT(((operation=A30)*(credit)*(cola=Liste!$C$9))),"")</f>
        <v>0</v>
      </c>
      <c r="J30" s="56">
        <f>IFERROR(SUMPRODUCT(((operation=A30)*(credit)*(cola=Liste!$C$10))),"")</f>
        <v>0</v>
      </c>
      <c r="K30" s="56">
        <f>IFERROR(SUMPRODUCT(((operation=A30)*(credit)*(cola=Liste!$C$11))),"")</f>
        <v>0</v>
      </c>
      <c r="L30" s="56">
        <f>IFERROR(SUMPRODUCT(((operation=A30)*(credit)*(cola=Liste!$C$12))),"")</f>
        <v>0</v>
      </c>
      <c r="M30" s="77">
        <f>IFERROR(SUMPRODUCT(((operation=A30)*(credit)*(cola=Liste!$C$13))),"")</f>
        <v>0</v>
      </c>
      <c r="N30" s="57">
        <f t="shared" si="1"/>
        <v>0</v>
      </c>
    </row>
    <row r="31" spans="1:14" x14ac:dyDescent="0.25">
      <c r="A31" s="49" t="str">
        <f>IF(Liste!B12="","",Liste!B12)</f>
        <v>Recettes11</v>
      </c>
      <c r="B31" s="56">
        <f>IFERROR(SUMPRODUCT(((operation=A31)*(credit)*(cola=Liste!$C$2))),"")</f>
        <v>0</v>
      </c>
      <c r="C31" s="56">
        <f>IFERROR(SUMPRODUCT(((operation=A31)*(credit)*(cola=Liste!$C$3))),"")</f>
        <v>0</v>
      </c>
      <c r="D31" s="56">
        <f>IFERROR(SUMPRODUCT(((operation=A31)*(credit)*(cola=Liste!$C$4))),"")</f>
        <v>0</v>
      </c>
      <c r="E31" s="56">
        <f>IFERROR(SUMPRODUCT(((operation=A31)*(credit)*(cola=Liste!$C$5))),"")</f>
        <v>0</v>
      </c>
      <c r="F31" s="56">
        <f>IFERROR(SUMPRODUCT(((operation=A31)*(credit)*(cola=Liste!$C$6))),"")</f>
        <v>0</v>
      </c>
      <c r="G31" s="56">
        <f>IFERROR(SUMPRODUCT(((operation=A31)*(credit)*(cola=Liste!$C$7))),"")</f>
        <v>0</v>
      </c>
      <c r="H31" s="56">
        <f>IFERROR(SUMPRODUCT(((operation=A31)*(credit)*(cola=Liste!$C$8))),"")</f>
        <v>0</v>
      </c>
      <c r="I31" s="56">
        <f>IFERROR(SUMPRODUCT(((operation=A31)*(credit)*(cola=Liste!$C$9))),"")</f>
        <v>0</v>
      </c>
      <c r="J31" s="56">
        <f>IFERROR(SUMPRODUCT(((operation=A31)*(credit)*(cola=Liste!$C$10))),"")</f>
        <v>0</v>
      </c>
      <c r="K31" s="56">
        <f>IFERROR(SUMPRODUCT(((operation=A31)*(credit)*(cola=Liste!$C$11))),"")</f>
        <v>0</v>
      </c>
      <c r="L31" s="56">
        <f>IFERROR(SUMPRODUCT(((operation=A31)*(credit)*(cola=Liste!$C$12))),"")</f>
        <v>0</v>
      </c>
      <c r="M31" s="77">
        <f>IFERROR(SUMPRODUCT(((operation=A31)*(credit)*(cola=Liste!$C$13))),"")</f>
        <v>0</v>
      </c>
      <c r="N31" s="57">
        <f t="shared" si="1"/>
        <v>0</v>
      </c>
    </row>
    <row r="32" spans="1:14" x14ac:dyDescent="0.25">
      <c r="A32" s="49" t="str">
        <f>IF(Liste!B13="","",Liste!B13)</f>
        <v>Recettes12</v>
      </c>
      <c r="B32" s="56">
        <f>IFERROR(SUMPRODUCT(((operation=A32)*(credit)*(cola=Liste!$C$2))),"")</f>
        <v>0</v>
      </c>
      <c r="C32" s="56">
        <f>IFERROR(SUMPRODUCT(((operation=A32)*(credit)*(cola=Liste!$C$3))),"")</f>
        <v>0</v>
      </c>
      <c r="D32" s="56">
        <f>IFERROR(SUMPRODUCT(((operation=A32)*(credit)*(cola=Liste!$C$4))),"")</f>
        <v>0</v>
      </c>
      <c r="E32" s="56">
        <f>IFERROR(SUMPRODUCT(((operation=A32)*(credit)*(cola=Liste!$C$5))),"")</f>
        <v>0</v>
      </c>
      <c r="F32" s="56">
        <f>IFERROR(SUMPRODUCT(((operation=A32)*(credit)*(cola=Liste!$C$6))),"")</f>
        <v>0</v>
      </c>
      <c r="G32" s="56">
        <f>IFERROR(SUMPRODUCT(((operation=A32)*(credit)*(cola=Liste!$C$7))),"")</f>
        <v>0</v>
      </c>
      <c r="H32" s="56">
        <f>IFERROR(SUMPRODUCT(((operation=A32)*(credit)*(cola=Liste!$C$8))),"")</f>
        <v>0</v>
      </c>
      <c r="I32" s="56">
        <f>IFERROR(SUMPRODUCT(((operation=A32)*(credit)*(cola=Liste!$C$9))),"")</f>
        <v>0</v>
      </c>
      <c r="J32" s="56">
        <f>IFERROR(SUMPRODUCT(((operation=A32)*(credit)*(cola=Liste!$C$10))),"")</f>
        <v>0</v>
      </c>
      <c r="K32" s="56">
        <f>IFERROR(SUMPRODUCT(((operation=A32)*(credit)*(cola=Liste!$C$11))),"")</f>
        <v>0</v>
      </c>
      <c r="L32" s="56">
        <f>IFERROR(SUMPRODUCT(((operation=A32)*(credit)*(cola=Liste!$C$12))),"")</f>
        <v>0</v>
      </c>
      <c r="M32" s="77">
        <f>IFERROR(SUMPRODUCT(((operation=A32)*(credit)*(cola=Liste!$C$13))),"")</f>
        <v>0</v>
      </c>
      <c r="N32" s="57">
        <f t="shared" si="1"/>
        <v>0</v>
      </c>
    </row>
    <row r="33" spans="1:14" ht="12" customHeight="1" x14ac:dyDescent="0.25">
      <c r="A33" s="49"/>
      <c r="B33" s="56">
        <f>IFERROR(SUMPRODUCT(((operation=A33)*(credit)*(cola=Liste!$C$2))),"")</f>
        <v>0</v>
      </c>
      <c r="C33" s="56">
        <f>IFERROR(SUMPRODUCT(((operation=A33)*(credit)*(cola=Liste!$C$3))),"")</f>
        <v>0</v>
      </c>
      <c r="D33" s="56">
        <f>IFERROR(SUMPRODUCT(((operation=A33)*(credit)*(cola=Liste!$C$4))),"")</f>
        <v>0</v>
      </c>
      <c r="E33" s="56">
        <f>IFERROR(SUMPRODUCT(((operation=A33)*(credit)*(cola=Liste!$C$5))),"")</f>
        <v>0</v>
      </c>
      <c r="F33" s="56">
        <f>IFERROR(SUMPRODUCT(((operation=A33)*(credit)*(cola=Liste!$C$6))),"")</f>
        <v>0</v>
      </c>
      <c r="G33" s="56">
        <f>IFERROR(SUMPRODUCT(((operation=A33)*(credit)*(cola=Liste!$C$7))),"")</f>
        <v>0</v>
      </c>
      <c r="H33" s="56">
        <f>IFERROR(SUMPRODUCT(((operation=A33)*(credit)*(cola=Liste!$C$8))),"")</f>
        <v>0</v>
      </c>
      <c r="I33" s="56">
        <f>IFERROR(SUMPRODUCT(((operation=A33)*(credit)*(cola=Liste!$C$9))),"")</f>
        <v>0</v>
      </c>
      <c r="J33" s="56">
        <f>IFERROR(SUMPRODUCT(((operation=A33)*(credit)*(cola=Liste!$C$10))),"")</f>
        <v>0</v>
      </c>
      <c r="K33" s="56">
        <f>IFERROR(SUMPRODUCT(((operation=A33)*(credit)*(cola=Liste!$C$11))),"")</f>
        <v>0</v>
      </c>
      <c r="L33" s="56">
        <f>IFERROR(SUMPRODUCT(((operation=A33)*(credit)*(cola=Liste!$C$12))),"")</f>
        <v>0</v>
      </c>
      <c r="M33" s="77">
        <f>IFERROR(SUMPRODUCT(((operation=A33)*(credit)*(cola=Liste!$C$13))),"")</f>
        <v>0</v>
      </c>
      <c r="N33" s="57">
        <f t="shared" si="1"/>
        <v>0</v>
      </c>
    </row>
    <row r="34" spans="1:14" ht="2" customHeight="1" x14ac:dyDescent="0.25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78"/>
      <c r="N34" s="80"/>
    </row>
    <row r="35" spans="1:14" ht="13" thickBot="1" x14ac:dyDescent="0.3">
      <c r="A35" s="51" t="s">
        <v>40</v>
      </c>
      <c r="B35" s="58">
        <f>SUM(B25:B33)-SUM(B3:B23)</f>
        <v>0</v>
      </c>
      <c r="C35" s="58">
        <f t="shared" ref="C35:M35" si="2">SUM(C25:C33)-SUM(C3:C23)</f>
        <v>0</v>
      </c>
      <c r="D35" s="58">
        <f t="shared" si="2"/>
        <v>0</v>
      </c>
      <c r="E35" s="58">
        <f t="shared" si="2"/>
        <v>0</v>
      </c>
      <c r="F35" s="58">
        <f t="shared" si="2"/>
        <v>0</v>
      </c>
      <c r="G35" s="58">
        <f t="shared" si="2"/>
        <v>0</v>
      </c>
      <c r="H35" s="58">
        <f t="shared" si="2"/>
        <v>0</v>
      </c>
      <c r="I35" s="58">
        <f t="shared" si="2"/>
        <v>0</v>
      </c>
      <c r="J35" s="58">
        <f t="shared" si="2"/>
        <v>0</v>
      </c>
      <c r="K35" s="58">
        <f t="shared" si="2"/>
        <v>0</v>
      </c>
      <c r="L35" s="58">
        <f t="shared" si="2"/>
        <v>0</v>
      </c>
      <c r="M35" s="58">
        <f t="shared" si="2"/>
        <v>0</v>
      </c>
      <c r="N35" s="81">
        <f>SUM(B35:M35)</f>
        <v>0</v>
      </c>
    </row>
    <row r="36" spans="1:14" ht="13" thickTop="1" x14ac:dyDescent="0.25"/>
  </sheetData>
  <sheetProtection sheet="1" objects="1" scenarios="1"/>
  <mergeCells count="1">
    <mergeCell ref="A1:N1"/>
  </mergeCells>
  <phoneticPr fontId="14" type="noConversion"/>
  <pageMargins left="0.7" right="0.7" top="0.75" bottom="0.75" header="0.3" footer="0.3"/>
  <pageSetup paperSize="9" scale="92" fitToHeight="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C21" sqref="C21"/>
    </sheetView>
  </sheetViews>
  <sheetFormatPr baseColWidth="10" defaultRowHeight="12.5" x14ac:dyDescent="0.25"/>
  <cols>
    <col min="1" max="1" width="28.54296875" customWidth="1"/>
    <col min="2" max="2" width="28.81640625" customWidth="1"/>
    <col min="6" max="6" width="32.26953125" customWidth="1"/>
  </cols>
  <sheetData>
    <row r="1" spans="1:6" ht="13" x14ac:dyDescent="0.3">
      <c r="A1" s="83" t="s">
        <v>18</v>
      </c>
      <c r="B1" s="86" t="s">
        <v>19</v>
      </c>
      <c r="C1" s="47" t="s">
        <v>27</v>
      </c>
      <c r="D1" t="s">
        <v>42</v>
      </c>
      <c r="F1" s="59" t="str">
        <f t="shared" ref="F1:F26" si="0">IF(A1="","",A1)</f>
        <v>Dépenses</v>
      </c>
    </row>
    <row r="2" spans="1:6" x14ac:dyDescent="0.25">
      <c r="A2" s="82" t="s">
        <v>51</v>
      </c>
      <c r="B2" s="85" t="s">
        <v>74</v>
      </c>
      <c r="C2" t="s">
        <v>4</v>
      </c>
      <c r="D2" s="72">
        <v>0.96499999999999997</v>
      </c>
      <c r="F2" s="59" t="str">
        <f t="shared" si="0"/>
        <v>Dépenses1</v>
      </c>
    </row>
    <row r="3" spans="1:6" x14ac:dyDescent="0.25">
      <c r="A3" s="82" t="s">
        <v>52</v>
      </c>
      <c r="B3" s="85" t="s">
        <v>75</v>
      </c>
      <c r="C3" t="s">
        <v>6</v>
      </c>
      <c r="F3" s="59" t="str">
        <f t="shared" si="0"/>
        <v>Dépenses2</v>
      </c>
    </row>
    <row r="4" spans="1:6" x14ac:dyDescent="0.25">
      <c r="A4" s="82" t="s">
        <v>53</v>
      </c>
      <c r="B4" s="85" t="s">
        <v>76</v>
      </c>
      <c r="C4" t="s">
        <v>7</v>
      </c>
      <c r="F4" s="59" t="str">
        <f t="shared" si="0"/>
        <v>Dépenses3</v>
      </c>
    </row>
    <row r="5" spans="1:6" x14ac:dyDescent="0.25">
      <c r="A5" s="82" t="s">
        <v>54</v>
      </c>
      <c r="B5" s="85" t="s">
        <v>77</v>
      </c>
      <c r="C5" t="s">
        <v>8</v>
      </c>
      <c r="F5" s="59" t="str">
        <f t="shared" si="0"/>
        <v>Dépenses4</v>
      </c>
    </row>
    <row r="6" spans="1:6" x14ac:dyDescent="0.25">
      <c r="A6" s="82" t="s">
        <v>55</v>
      </c>
      <c r="B6" s="85" t="s">
        <v>78</v>
      </c>
      <c r="C6" t="s">
        <v>9</v>
      </c>
      <c r="F6" s="59" t="str">
        <f t="shared" si="0"/>
        <v>Dépenses5</v>
      </c>
    </row>
    <row r="7" spans="1:6" x14ac:dyDescent="0.25">
      <c r="A7" s="82" t="s">
        <v>56</v>
      </c>
      <c r="B7" s="85" t="s">
        <v>79</v>
      </c>
      <c r="C7" t="s">
        <v>10</v>
      </c>
      <c r="F7" s="59" t="str">
        <f t="shared" si="0"/>
        <v>Dépenses6</v>
      </c>
    </row>
    <row r="8" spans="1:6" x14ac:dyDescent="0.25">
      <c r="A8" s="82" t="s">
        <v>57</v>
      </c>
      <c r="B8" s="85" t="s">
        <v>80</v>
      </c>
      <c r="C8" t="s">
        <v>11</v>
      </c>
      <c r="F8" s="59" t="str">
        <f t="shared" si="0"/>
        <v>Dépenses7</v>
      </c>
    </row>
    <row r="9" spans="1:6" x14ac:dyDescent="0.25">
      <c r="A9" s="82" t="s">
        <v>58</v>
      </c>
      <c r="B9" s="85" t="s">
        <v>81</v>
      </c>
      <c r="C9" t="s">
        <v>12</v>
      </c>
      <c r="F9" s="59" t="str">
        <f t="shared" si="0"/>
        <v>Dépenses8</v>
      </c>
    </row>
    <row r="10" spans="1:6" x14ac:dyDescent="0.25">
      <c r="A10" s="82" t="s">
        <v>59</v>
      </c>
      <c r="B10" s="85" t="s">
        <v>82</v>
      </c>
      <c r="C10" t="s">
        <v>13</v>
      </c>
      <c r="F10" s="59" t="str">
        <f t="shared" si="0"/>
        <v>Dépenses9</v>
      </c>
    </row>
    <row r="11" spans="1:6" x14ac:dyDescent="0.25">
      <c r="A11" s="82" t="s">
        <v>60</v>
      </c>
      <c r="B11" s="85" t="s">
        <v>83</v>
      </c>
      <c r="C11" t="s">
        <v>14</v>
      </c>
      <c r="F11" s="59" t="str">
        <f t="shared" si="0"/>
        <v>Dépenses10</v>
      </c>
    </row>
    <row r="12" spans="1:6" x14ac:dyDescent="0.25">
      <c r="A12" s="82" t="s">
        <v>61</v>
      </c>
      <c r="B12" s="85" t="s">
        <v>84</v>
      </c>
      <c r="C12" t="s">
        <v>15</v>
      </c>
      <c r="F12" s="59" t="str">
        <f t="shared" si="0"/>
        <v>Dépenses11</v>
      </c>
    </row>
    <row r="13" spans="1:6" x14ac:dyDescent="0.25">
      <c r="A13" s="82" t="s">
        <v>62</v>
      </c>
      <c r="B13" s="85" t="s">
        <v>85</v>
      </c>
      <c r="C13" t="s">
        <v>16</v>
      </c>
      <c r="F13" s="59" t="str">
        <f t="shared" si="0"/>
        <v>Dépenses12</v>
      </c>
    </row>
    <row r="14" spans="1:6" x14ac:dyDescent="0.25">
      <c r="A14" s="82" t="s">
        <v>63</v>
      </c>
      <c r="B14" s="110" t="s">
        <v>91</v>
      </c>
      <c r="F14" s="59" t="str">
        <f t="shared" si="0"/>
        <v>Dépenses13</v>
      </c>
    </row>
    <row r="15" spans="1:6" x14ac:dyDescent="0.25">
      <c r="A15" s="82" t="s">
        <v>64</v>
      </c>
      <c r="B15" s="110" t="s">
        <v>92</v>
      </c>
      <c r="F15" s="59" t="str">
        <f t="shared" si="0"/>
        <v>Dépenses14</v>
      </c>
    </row>
    <row r="16" spans="1:6" x14ac:dyDescent="0.25">
      <c r="A16" s="82" t="s">
        <v>65</v>
      </c>
      <c r="B16" s="110" t="s">
        <v>93</v>
      </c>
      <c r="F16" s="59" t="str">
        <f t="shared" si="0"/>
        <v>Dépenses15</v>
      </c>
    </row>
    <row r="17" spans="1:6" x14ac:dyDescent="0.25">
      <c r="A17" s="82" t="s">
        <v>66</v>
      </c>
      <c r="B17" s="70"/>
      <c r="F17" s="59" t="str">
        <f t="shared" si="0"/>
        <v>Dépenses16</v>
      </c>
    </row>
    <row r="18" spans="1:6" x14ac:dyDescent="0.25">
      <c r="A18" s="82" t="s">
        <v>67</v>
      </c>
      <c r="B18" s="71"/>
      <c r="F18" s="59" t="str">
        <f t="shared" si="0"/>
        <v>Dépenses17</v>
      </c>
    </row>
    <row r="19" spans="1:6" x14ac:dyDescent="0.25">
      <c r="A19" s="82" t="s">
        <v>68</v>
      </c>
      <c r="B19" s="71"/>
      <c r="F19" s="59" t="str">
        <f t="shared" si="0"/>
        <v>Dépenses18</v>
      </c>
    </row>
    <row r="20" spans="1:6" x14ac:dyDescent="0.25">
      <c r="A20" s="82" t="s">
        <v>69</v>
      </c>
      <c r="B20" s="71"/>
      <c r="F20" s="59" t="str">
        <f t="shared" si="0"/>
        <v>Dépenses19</v>
      </c>
    </row>
    <row r="21" spans="1:6" x14ac:dyDescent="0.25">
      <c r="A21" s="82" t="s">
        <v>70</v>
      </c>
      <c r="B21" s="71"/>
      <c r="F21" s="59" t="str">
        <f t="shared" si="0"/>
        <v>Dépenses20</v>
      </c>
    </row>
    <row r="22" spans="1:6" x14ac:dyDescent="0.25">
      <c r="A22" s="82" t="s">
        <v>71</v>
      </c>
      <c r="B22" s="71"/>
      <c r="F22" s="59" t="str">
        <f>IF(A22="","",A22)</f>
        <v>Virt sur livret1</v>
      </c>
    </row>
    <row r="23" spans="1:6" x14ac:dyDescent="0.25">
      <c r="A23" s="82" t="s">
        <v>72</v>
      </c>
      <c r="B23" s="71"/>
      <c r="F23" s="59" t="str">
        <f t="shared" si="0"/>
        <v>Virt sur livret2</v>
      </c>
    </row>
    <row r="24" spans="1:6" x14ac:dyDescent="0.25">
      <c r="A24" s="82" t="s">
        <v>73</v>
      </c>
      <c r="B24" s="71"/>
      <c r="F24" s="59" t="str">
        <f t="shared" si="0"/>
        <v>Virt sur Contrat Epargne Handicap</v>
      </c>
    </row>
    <row r="25" spans="1:6" x14ac:dyDescent="0.25">
      <c r="A25" s="84" t="s">
        <v>48</v>
      </c>
      <c r="B25" s="71"/>
      <c r="F25" s="59" t="str">
        <f t="shared" si="0"/>
        <v>Virt sur PEL</v>
      </c>
    </row>
    <row r="26" spans="1:6" x14ac:dyDescent="0.25">
      <c r="A26" s="69"/>
      <c r="B26" s="71"/>
      <c r="F26" s="59" t="str">
        <f t="shared" si="0"/>
        <v/>
      </c>
    </row>
    <row r="27" spans="1:6" x14ac:dyDescent="0.25">
      <c r="B27" s="71"/>
      <c r="F27" s="59" t="str">
        <f>IF(B1="","",B1)</f>
        <v>Recettes</v>
      </c>
    </row>
    <row r="28" spans="1:6" x14ac:dyDescent="0.25">
      <c r="F28" s="59" t="str">
        <f t="shared" ref="F28:F41" si="1">IF(B2="","",B2)</f>
        <v>Recettes1</v>
      </c>
    </row>
    <row r="29" spans="1:6" x14ac:dyDescent="0.25">
      <c r="F29" s="59" t="str">
        <f t="shared" si="1"/>
        <v>Recettes2</v>
      </c>
    </row>
    <row r="30" spans="1:6" x14ac:dyDescent="0.25">
      <c r="F30" s="59" t="str">
        <f t="shared" si="1"/>
        <v>Recettes3</v>
      </c>
    </row>
    <row r="31" spans="1:6" x14ac:dyDescent="0.25">
      <c r="F31" s="59" t="str">
        <f t="shared" si="1"/>
        <v>Recettes4</v>
      </c>
    </row>
    <row r="32" spans="1:6" x14ac:dyDescent="0.25">
      <c r="F32" s="59" t="str">
        <f t="shared" si="1"/>
        <v>Recettes5</v>
      </c>
    </row>
    <row r="33" spans="6:6" x14ac:dyDescent="0.25">
      <c r="F33" s="59" t="str">
        <f t="shared" si="1"/>
        <v>Recettes6</v>
      </c>
    </row>
    <row r="34" spans="6:6" x14ac:dyDescent="0.25">
      <c r="F34" s="59" t="str">
        <f t="shared" si="1"/>
        <v>Recettes7</v>
      </c>
    </row>
    <row r="35" spans="6:6" x14ac:dyDescent="0.25">
      <c r="F35" s="59" t="str">
        <f t="shared" si="1"/>
        <v>Recettes8</v>
      </c>
    </row>
    <row r="36" spans="6:6" x14ac:dyDescent="0.25">
      <c r="F36" s="59" t="str">
        <f t="shared" si="1"/>
        <v>Recettes9</v>
      </c>
    </row>
    <row r="37" spans="6:6" x14ac:dyDescent="0.25">
      <c r="F37" s="59" t="str">
        <f t="shared" si="1"/>
        <v>Recettes10</v>
      </c>
    </row>
    <row r="38" spans="6:6" x14ac:dyDescent="0.25">
      <c r="F38" s="59" t="str">
        <f t="shared" si="1"/>
        <v>Recettes11</v>
      </c>
    </row>
    <row r="39" spans="6:6" x14ac:dyDescent="0.25">
      <c r="F39" s="59" t="str">
        <f t="shared" si="1"/>
        <v>Recettes12</v>
      </c>
    </row>
    <row r="40" spans="6:6" x14ac:dyDescent="0.25">
      <c r="F40" s="59" t="str">
        <f t="shared" si="1"/>
        <v>Virement du Livret1 vers CCP</v>
      </c>
    </row>
    <row r="41" spans="6:6" x14ac:dyDescent="0.25">
      <c r="F41" s="59" t="str">
        <f t="shared" si="1"/>
        <v>Virement du Livret2 vers CCP</v>
      </c>
    </row>
    <row r="42" spans="6:6" x14ac:dyDescent="0.25">
      <c r="F42" s="59" t="str">
        <f>IF(B17="","",B17)</f>
        <v/>
      </c>
    </row>
  </sheetData>
  <phoneticPr fontId="14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Registre</vt:lpstr>
      <vt:lpstr>Patrimoine</vt:lpstr>
      <vt:lpstr>Récap_mois</vt:lpstr>
      <vt:lpstr>Liste</vt:lpstr>
      <vt:lpstr>cola</vt:lpstr>
      <vt:lpstr>credit</vt:lpstr>
      <vt:lpstr>debit</vt:lpstr>
      <vt:lpstr>Mois</vt:lpstr>
      <vt:lpstr>operation</vt:lpstr>
      <vt:lpstr>TD_TR</vt:lpstr>
      <vt:lpstr>Patrimoine!Zone_d_impression</vt:lpstr>
    </vt:vector>
  </TitlesOfParts>
  <Company>France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Le Luron</dc:creator>
  <cp:lastModifiedBy>AFEH56</cp:lastModifiedBy>
  <cp:lastPrinted>2016-10-25T17:26:06Z</cp:lastPrinted>
  <dcterms:created xsi:type="dcterms:W3CDTF">2003-12-26T08:50:42Z</dcterms:created>
  <dcterms:modified xsi:type="dcterms:W3CDTF">2021-10-04T17:19:32Z</dcterms:modified>
</cp:coreProperties>
</file>