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2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19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28680" yWindow="-120" windowWidth="19420" windowHeight="11020"/>
  </bookViews>
  <sheets>
    <sheet name="Accueil" sheetId="4" r:id="rId1"/>
    <sheet name="Chantiers" sheetId="3" r:id="rId2"/>
    <sheet name="Salaries" sheetId="1" r:id="rId3"/>
  </sheets>
  <definedNames>
    <definedName name="C_1">Tab_C1[Nom_Chantiers]</definedName>
    <definedName name="C_10">Tab_C10[Nom_Chantiers]</definedName>
    <definedName name="C_11">Tab_C11[Nom_Chantiers]</definedName>
    <definedName name="C_12">Tab_C12[Nom_Chantiers]</definedName>
    <definedName name="C_2">Tab_C2[Nom_Chantiers]</definedName>
    <definedName name="C_3">Tab_C3[Nom_Chantiers]</definedName>
    <definedName name="C_4">Tab_C4[Nom_Chantiers]</definedName>
    <definedName name="C_5">Tab_C5[Nom_Chantiers]</definedName>
    <definedName name="C_6">Tab_C6[Nom_Chantiers]</definedName>
    <definedName name="C_7">Tab_C7[Nom_Chantiers]</definedName>
    <definedName name="C_8">Tab_C8[Nom_Chantiers]</definedName>
    <definedName name="C_9">Tab_C9[Nom_Chantiers]</definedName>
    <definedName name="Chantiers">Chantiers!$A$4:$A$5</definedName>
    <definedName name="Mois">Accueil!$X$1:$X$12</definedName>
    <definedName name="Salaries">Tab_S1[Nom_Salariés]</definedName>
  </definedNames>
  <calcPr calcId="124519"/>
</workbook>
</file>

<file path=xl/calcChain.xml><?xml version="1.0" encoding="utf-8"?>
<calcChain xmlns="http://schemas.openxmlformats.org/spreadsheetml/2006/main">
  <c r="E71" i="3"/>
  <c r="F71"/>
  <c r="G71"/>
  <c r="H71"/>
  <c r="I71"/>
  <c r="J71"/>
  <c r="K71"/>
  <c r="L71"/>
  <c r="M71"/>
  <c r="N71"/>
  <c r="O71"/>
  <c r="P71"/>
  <c r="Q71"/>
  <c r="R71"/>
  <c r="S71"/>
  <c r="T71"/>
  <c r="U71"/>
  <c r="V71"/>
  <c r="W71"/>
  <c r="X71"/>
  <c r="Y71"/>
  <c r="Z71"/>
  <c r="AA71"/>
  <c r="AB71"/>
  <c r="AC71"/>
  <c r="AD71"/>
  <c r="AE71"/>
  <c r="AF71"/>
  <c r="AG71"/>
  <c r="AH71"/>
  <c r="AI71"/>
  <c r="AJ71"/>
  <c r="AK71"/>
  <c r="AL71"/>
  <c r="AM71"/>
  <c r="AN71"/>
  <c r="AO71"/>
  <c r="AP71"/>
  <c r="AQ71"/>
  <c r="AR71"/>
  <c r="AS71"/>
  <c r="AT71"/>
  <c r="AU71"/>
  <c r="AV71"/>
  <c r="AW71"/>
  <c r="AX71"/>
  <c r="AY71"/>
  <c r="AZ71"/>
  <c r="BA71"/>
  <c r="BB71"/>
  <c r="BC71"/>
  <c r="BD71"/>
  <c r="BE71"/>
  <c r="BF71"/>
  <c r="BG71"/>
  <c r="BH71"/>
  <c r="BI71"/>
  <c r="BJ71"/>
  <c r="BK71"/>
  <c r="BL71"/>
  <c r="BM71"/>
  <c r="BN71"/>
  <c r="BN70"/>
  <c r="BM70"/>
  <c r="BL70"/>
  <c r="BK70"/>
  <c r="BJ70"/>
  <c r="BI70"/>
  <c r="BH70"/>
  <c r="BG70"/>
  <c r="BF70"/>
  <c r="BE70"/>
  <c r="BD70"/>
  <c r="BC70"/>
  <c r="BB70"/>
  <c r="BA70"/>
  <c r="AZ70"/>
  <c r="AY70"/>
  <c r="AX70"/>
  <c r="AW70"/>
  <c r="AV70"/>
  <c r="AU70"/>
  <c r="AT70"/>
  <c r="AS70"/>
  <c r="AR70"/>
  <c r="AQ70"/>
  <c r="AP70"/>
  <c r="AO70"/>
  <c r="AN70"/>
  <c r="AM70"/>
  <c r="AL70"/>
  <c r="AK70"/>
  <c r="AJ70"/>
  <c r="AI70"/>
  <c r="AH70"/>
  <c r="AG70"/>
  <c r="AF70"/>
  <c r="AE70"/>
  <c r="AD70"/>
  <c r="AC70"/>
  <c r="AB70"/>
  <c r="AA70"/>
  <c r="Z70"/>
  <c r="Y70"/>
  <c r="X70"/>
  <c r="W70"/>
  <c r="V70"/>
  <c r="U70"/>
  <c r="T70"/>
  <c r="S70"/>
  <c r="R70"/>
  <c r="Q70"/>
  <c r="P70"/>
  <c r="O70"/>
  <c r="N70"/>
  <c r="M70"/>
  <c r="L70"/>
  <c r="K70"/>
  <c r="J70"/>
  <c r="I70"/>
  <c r="H70"/>
  <c r="G70"/>
  <c r="F70"/>
  <c r="E70"/>
  <c r="E65"/>
  <c r="F65"/>
  <c r="G65"/>
  <c r="H65"/>
  <c r="I65"/>
  <c r="J65"/>
  <c r="K65"/>
  <c r="L65"/>
  <c r="M65"/>
  <c r="N65"/>
  <c r="O65"/>
  <c r="P65"/>
  <c r="Q65"/>
  <c r="R65"/>
  <c r="S65"/>
  <c r="T65"/>
  <c r="U65"/>
  <c r="V65"/>
  <c r="W65"/>
  <c r="X65"/>
  <c r="Y65"/>
  <c r="Z65"/>
  <c r="AA65"/>
  <c r="AB65"/>
  <c r="AC65"/>
  <c r="AD65"/>
  <c r="AE65"/>
  <c r="AF65"/>
  <c r="AG65"/>
  <c r="AH65"/>
  <c r="AI65"/>
  <c r="AJ65"/>
  <c r="AK65"/>
  <c r="AL65"/>
  <c r="AM65"/>
  <c r="AN65"/>
  <c r="AO65"/>
  <c r="AP65"/>
  <c r="AQ65"/>
  <c r="AR65"/>
  <c r="AS65"/>
  <c r="AT65"/>
  <c r="AU65"/>
  <c r="AV65"/>
  <c r="AW65"/>
  <c r="AX65"/>
  <c r="AY65"/>
  <c r="AZ65"/>
  <c r="BA65"/>
  <c r="BB65"/>
  <c r="BC65"/>
  <c r="BD65"/>
  <c r="BE65"/>
  <c r="BF65"/>
  <c r="BG65"/>
  <c r="BH65"/>
  <c r="BI65"/>
  <c r="BJ65"/>
  <c r="BK65"/>
  <c r="BL65"/>
  <c r="BL64"/>
  <c r="BK64"/>
  <c r="BJ64"/>
  <c r="BI64"/>
  <c r="BH64"/>
  <c r="BG64"/>
  <c r="BF64"/>
  <c r="BE64"/>
  <c r="BD64"/>
  <c r="BC64"/>
  <c r="BB64"/>
  <c r="BA64"/>
  <c r="AZ64"/>
  <c r="AY64"/>
  <c r="AX64"/>
  <c r="AW64"/>
  <c r="AV64"/>
  <c r="AU64"/>
  <c r="AT64"/>
  <c r="AS64"/>
  <c r="AR64"/>
  <c r="AQ64"/>
  <c r="AP64"/>
  <c r="AO64"/>
  <c r="AN64"/>
  <c r="AM64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I64"/>
  <c r="H64"/>
  <c r="G64"/>
  <c r="F64"/>
  <c r="E64"/>
  <c r="E59"/>
  <c r="F59"/>
  <c r="G59"/>
  <c r="H59"/>
  <c r="I59"/>
  <c r="J59"/>
  <c r="K59"/>
  <c r="L59"/>
  <c r="M59"/>
  <c r="N59"/>
  <c r="O59"/>
  <c r="P59"/>
  <c r="Q59"/>
  <c r="R59"/>
  <c r="S59"/>
  <c r="T59"/>
  <c r="U59"/>
  <c r="V59"/>
  <c r="W59"/>
  <c r="X59"/>
  <c r="Y59"/>
  <c r="Z59"/>
  <c r="AA59"/>
  <c r="AB59"/>
  <c r="AC59"/>
  <c r="AD59"/>
  <c r="AE59"/>
  <c r="AF59"/>
  <c r="AG59"/>
  <c r="AH59"/>
  <c r="AI59"/>
  <c r="AJ59"/>
  <c r="AK59"/>
  <c r="AL59"/>
  <c r="AM59"/>
  <c r="AN59"/>
  <c r="AO59"/>
  <c r="AP59"/>
  <c r="AQ59"/>
  <c r="AR59"/>
  <c r="AS59"/>
  <c r="AT59"/>
  <c r="AU59"/>
  <c r="AV59"/>
  <c r="AW59"/>
  <c r="AX59"/>
  <c r="AY59"/>
  <c r="AZ59"/>
  <c r="BA59"/>
  <c r="BB59"/>
  <c r="BC59"/>
  <c r="BD59"/>
  <c r="BE59"/>
  <c r="BF59"/>
  <c r="BG59"/>
  <c r="BH59"/>
  <c r="BI59"/>
  <c r="BJ59"/>
  <c r="BK59"/>
  <c r="BL59"/>
  <c r="BM59"/>
  <c r="BN59"/>
  <c r="BN58"/>
  <c r="BM58"/>
  <c r="BL58"/>
  <c r="BK58"/>
  <c r="BJ58"/>
  <c r="BI58"/>
  <c r="BH58"/>
  <c r="BG58"/>
  <c r="BF58"/>
  <c r="BE58"/>
  <c r="BD58"/>
  <c r="BC58"/>
  <c r="BB58"/>
  <c r="BA58"/>
  <c r="AZ58"/>
  <c r="AY58"/>
  <c r="AX58"/>
  <c r="AW58"/>
  <c r="AV58"/>
  <c r="AU58"/>
  <c r="AT58"/>
  <c r="AS58"/>
  <c r="AR58"/>
  <c r="AQ58"/>
  <c r="AP58"/>
  <c r="AO58"/>
  <c r="AN58"/>
  <c r="AM58"/>
  <c r="AL58"/>
  <c r="AK58"/>
  <c r="AJ58"/>
  <c r="AI58"/>
  <c r="AH58"/>
  <c r="AG58"/>
  <c r="AF58"/>
  <c r="AE58"/>
  <c r="AD58"/>
  <c r="AC58"/>
  <c r="AB58"/>
  <c r="AA58"/>
  <c r="Z58"/>
  <c r="Y58"/>
  <c r="X58"/>
  <c r="W58"/>
  <c r="V58"/>
  <c r="U58"/>
  <c r="T58"/>
  <c r="S58"/>
  <c r="R58"/>
  <c r="Q58"/>
  <c r="P58"/>
  <c r="O58"/>
  <c r="N58"/>
  <c r="M58"/>
  <c r="L58"/>
  <c r="K58"/>
  <c r="J58"/>
  <c r="I58"/>
  <c r="H58"/>
  <c r="G58"/>
  <c r="F58"/>
  <c r="E58"/>
  <c r="E53"/>
  <c r="F53"/>
  <c r="G53"/>
  <c r="H53"/>
  <c r="I53"/>
  <c r="J53"/>
  <c r="K53"/>
  <c r="L53"/>
  <c r="M53"/>
  <c r="N53"/>
  <c r="O53"/>
  <c r="P53"/>
  <c r="Q53"/>
  <c r="R53"/>
  <c r="S53"/>
  <c r="T53"/>
  <c r="U53"/>
  <c r="V53"/>
  <c r="W53"/>
  <c r="X53"/>
  <c r="Y53"/>
  <c r="Z53"/>
  <c r="AA53"/>
  <c r="AB53"/>
  <c r="AC53"/>
  <c r="AD53"/>
  <c r="AE53"/>
  <c r="AF53"/>
  <c r="AG53"/>
  <c r="AH53"/>
  <c r="AI53"/>
  <c r="AJ53"/>
  <c r="AK53"/>
  <c r="AL53"/>
  <c r="AM53"/>
  <c r="AN53"/>
  <c r="AO53"/>
  <c r="AP53"/>
  <c r="AQ53"/>
  <c r="AR53"/>
  <c r="AS53"/>
  <c r="AT53"/>
  <c r="AU53"/>
  <c r="AV53"/>
  <c r="AW53"/>
  <c r="AX53"/>
  <c r="AY53"/>
  <c r="AZ53"/>
  <c r="BA53"/>
  <c r="BB53"/>
  <c r="BC53"/>
  <c r="BD53"/>
  <c r="BE53"/>
  <c r="BF53"/>
  <c r="BG53"/>
  <c r="BH53"/>
  <c r="BI53"/>
  <c r="BJ53"/>
  <c r="BK53"/>
  <c r="BL53"/>
  <c r="BL52"/>
  <c r="BK52"/>
  <c r="BJ52"/>
  <c r="BI52"/>
  <c r="BH52"/>
  <c r="BG52"/>
  <c r="BF52"/>
  <c r="BE52"/>
  <c r="BD52"/>
  <c r="BC52"/>
  <c r="BB52"/>
  <c r="BA52"/>
  <c r="AZ52"/>
  <c r="AY52"/>
  <c r="AX52"/>
  <c r="AW52"/>
  <c r="AV52"/>
  <c r="AU52"/>
  <c r="AT52"/>
  <c r="AS52"/>
  <c r="AR52"/>
  <c r="AQ52"/>
  <c r="AP52"/>
  <c r="AO52"/>
  <c r="AN52"/>
  <c r="AM52"/>
  <c r="AL52"/>
  <c r="AK52"/>
  <c r="AJ52"/>
  <c r="AI52"/>
  <c r="AH52"/>
  <c r="AG52"/>
  <c r="AF52"/>
  <c r="AE52"/>
  <c r="AD52"/>
  <c r="AC52"/>
  <c r="AB52"/>
  <c r="AA52"/>
  <c r="Z52"/>
  <c r="Y52"/>
  <c r="X52"/>
  <c r="W52"/>
  <c r="V52"/>
  <c r="U52"/>
  <c r="T52"/>
  <c r="S52"/>
  <c r="R52"/>
  <c r="Q52"/>
  <c r="P52"/>
  <c r="O52"/>
  <c r="N52"/>
  <c r="M52"/>
  <c r="L52"/>
  <c r="K52"/>
  <c r="J52"/>
  <c r="I52"/>
  <c r="H52"/>
  <c r="G52"/>
  <c r="F52"/>
  <c r="E52"/>
  <c r="E47"/>
  <c r="F47"/>
  <c r="G47"/>
  <c r="H47"/>
  <c r="I47"/>
  <c r="J47"/>
  <c r="K47"/>
  <c r="L47"/>
  <c r="M47"/>
  <c r="N47"/>
  <c r="O47"/>
  <c r="P47"/>
  <c r="Q47"/>
  <c r="R47"/>
  <c r="S47"/>
  <c r="T47"/>
  <c r="U47"/>
  <c r="V47"/>
  <c r="W47"/>
  <c r="X47"/>
  <c r="Y47"/>
  <c r="Z47"/>
  <c r="AA47"/>
  <c r="AB47"/>
  <c r="AC47"/>
  <c r="AD47"/>
  <c r="AE47"/>
  <c r="AF47"/>
  <c r="AG47"/>
  <c r="AH47"/>
  <c r="AI47"/>
  <c r="AJ47"/>
  <c r="AK47"/>
  <c r="AL47"/>
  <c r="AM47"/>
  <c r="AN47"/>
  <c r="AO47"/>
  <c r="AP47"/>
  <c r="AQ47"/>
  <c r="AR47"/>
  <c r="AS47"/>
  <c r="AT47"/>
  <c r="AU47"/>
  <c r="AV47"/>
  <c r="AW47"/>
  <c r="AX47"/>
  <c r="AY47"/>
  <c r="AZ47"/>
  <c r="BA47"/>
  <c r="BB47"/>
  <c r="BC47"/>
  <c r="BD47"/>
  <c r="BE47"/>
  <c r="BF47"/>
  <c r="BG47"/>
  <c r="BH47"/>
  <c r="BI47"/>
  <c r="BJ47"/>
  <c r="BK47"/>
  <c r="BL47"/>
  <c r="BM47"/>
  <c r="BN47"/>
  <c r="BN46"/>
  <c r="BM46"/>
  <c r="BL46"/>
  <c r="BK46"/>
  <c r="BJ46"/>
  <c r="BI46"/>
  <c r="BH46"/>
  <c r="BG46"/>
  <c r="BF46"/>
  <c r="BE46"/>
  <c r="BD46"/>
  <c r="BC46"/>
  <c r="BB46"/>
  <c r="BA46"/>
  <c r="AZ46"/>
  <c r="AY46"/>
  <c r="AX46"/>
  <c r="AW46"/>
  <c r="AV46"/>
  <c r="AU46"/>
  <c r="AT46"/>
  <c r="AS46"/>
  <c r="AR46"/>
  <c r="AQ46"/>
  <c r="AP46"/>
  <c r="AO46"/>
  <c r="AN46"/>
  <c r="AM46"/>
  <c r="AL46"/>
  <c r="AK46"/>
  <c r="AJ46"/>
  <c r="AI46"/>
  <c r="AH46"/>
  <c r="AG46"/>
  <c r="AF46"/>
  <c r="AE46"/>
  <c r="AD46"/>
  <c r="AC46"/>
  <c r="AB46"/>
  <c r="AA46"/>
  <c r="Z46"/>
  <c r="Y46"/>
  <c r="X46"/>
  <c r="W46"/>
  <c r="V46"/>
  <c r="U46"/>
  <c r="T46"/>
  <c r="S46"/>
  <c r="R46"/>
  <c r="Q46"/>
  <c r="P46"/>
  <c r="O46"/>
  <c r="N46"/>
  <c r="M46"/>
  <c r="L46"/>
  <c r="K46"/>
  <c r="J46"/>
  <c r="I46"/>
  <c r="H46"/>
  <c r="G46"/>
  <c r="F46"/>
  <c r="E46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X41"/>
  <c r="Y41"/>
  <c r="Z41"/>
  <c r="AA41"/>
  <c r="AB41"/>
  <c r="AC41"/>
  <c r="AD41"/>
  <c r="AE41"/>
  <c r="AF41"/>
  <c r="AG41"/>
  <c r="AH41"/>
  <c r="AI41"/>
  <c r="AJ41"/>
  <c r="AK41"/>
  <c r="AL41"/>
  <c r="AM41"/>
  <c r="AN41"/>
  <c r="AO41"/>
  <c r="AP41"/>
  <c r="AQ41"/>
  <c r="AR41"/>
  <c r="AS41"/>
  <c r="AT41"/>
  <c r="AU41"/>
  <c r="AV41"/>
  <c r="AW41"/>
  <c r="AX41"/>
  <c r="AY41"/>
  <c r="AZ41"/>
  <c r="BA41"/>
  <c r="BB41"/>
  <c r="BC41"/>
  <c r="BD41"/>
  <c r="BE41"/>
  <c r="BF41"/>
  <c r="BG41"/>
  <c r="BH41"/>
  <c r="BI41"/>
  <c r="BJ41"/>
  <c r="BK41"/>
  <c r="BL41"/>
  <c r="BM41"/>
  <c r="BN41"/>
  <c r="BN40"/>
  <c r="BM40"/>
  <c r="BL40"/>
  <c r="BK40"/>
  <c r="BJ40"/>
  <c r="BI40"/>
  <c r="BH40"/>
  <c r="BG40"/>
  <c r="BF40"/>
  <c r="BE40"/>
  <c r="BD40"/>
  <c r="BC40"/>
  <c r="BB40"/>
  <c r="BA40"/>
  <c r="AZ40"/>
  <c r="AY40"/>
  <c r="AX40"/>
  <c r="AW40"/>
  <c r="AV40"/>
  <c r="AU40"/>
  <c r="AT40"/>
  <c r="AS40"/>
  <c r="AR40"/>
  <c r="AQ40"/>
  <c r="AP40"/>
  <c r="AO40"/>
  <c r="AN40"/>
  <c r="AM40"/>
  <c r="AL40"/>
  <c r="AK40"/>
  <c r="AJ40"/>
  <c r="AI40"/>
  <c r="AH40"/>
  <c r="AG40"/>
  <c r="AF40"/>
  <c r="AE40"/>
  <c r="AD40"/>
  <c r="AC40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E40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AJ35"/>
  <c r="AK35"/>
  <c r="AL35"/>
  <c r="AM35"/>
  <c r="AN35"/>
  <c r="AO35"/>
  <c r="AP35"/>
  <c r="AQ35"/>
  <c r="AR35"/>
  <c r="AS35"/>
  <c r="AT35"/>
  <c r="AU35"/>
  <c r="AV35"/>
  <c r="AW35"/>
  <c r="AX35"/>
  <c r="AY35"/>
  <c r="AZ35"/>
  <c r="BA35"/>
  <c r="BB35"/>
  <c r="BC35"/>
  <c r="BD35"/>
  <c r="BE35"/>
  <c r="BF35"/>
  <c r="BG35"/>
  <c r="BH35"/>
  <c r="BI35"/>
  <c r="BJ35"/>
  <c r="BK35"/>
  <c r="BL35"/>
  <c r="BL34"/>
  <c r="BK34"/>
  <c r="BJ34"/>
  <c r="BI34"/>
  <c r="BH34"/>
  <c r="BG34"/>
  <c r="BF34"/>
  <c r="BE34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AK34"/>
  <c r="AJ34"/>
  <c r="AI34"/>
  <c r="AH34"/>
  <c r="AG34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AO29"/>
  <c r="AP29"/>
  <c r="AQ29"/>
  <c r="AR29"/>
  <c r="AS29"/>
  <c r="AT29"/>
  <c r="AU29"/>
  <c r="AV29"/>
  <c r="AW29"/>
  <c r="AX29"/>
  <c r="AY29"/>
  <c r="AZ29"/>
  <c r="BA29"/>
  <c r="BB29"/>
  <c r="BC29"/>
  <c r="BD29"/>
  <c r="BE29"/>
  <c r="BF29"/>
  <c r="BG29"/>
  <c r="BH29"/>
  <c r="BI29"/>
  <c r="BJ29"/>
  <c r="BK29"/>
  <c r="BL29"/>
  <c r="BM29"/>
  <c r="BN29"/>
  <c r="BN28"/>
  <c r="BM28"/>
  <c r="BL28"/>
  <c r="BK28"/>
  <c r="BJ28"/>
  <c r="BI28"/>
  <c r="BH28"/>
  <c r="BG28"/>
  <c r="BF28"/>
  <c r="BE28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BE23"/>
  <c r="BF23"/>
  <c r="BG23"/>
  <c r="BH23"/>
  <c r="BI23"/>
  <c r="BJ23"/>
  <c r="BK23"/>
  <c r="BL23"/>
  <c r="BL22"/>
  <c r="BK22"/>
  <c r="BJ22"/>
  <c r="BI22"/>
  <c r="BH22"/>
  <c r="BG22"/>
  <c r="BF22"/>
  <c r="BE22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N16"/>
  <c r="BM16"/>
  <c r="BL16"/>
  <c r="BK16"/>
  <c r="BJ16"/>
  <c r="BI16"/>
  <c r="BH16"/>
  <c r="BG16"/>
  <c r="BF16"/>
  <c r="BE16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BN5"/>
  <c r="BM5"/>
  <c r="BL5"/>
  <c r="BK5"/>
  <c r="BJ5"/>
  <c r="BI5"/>
  <c r="BH5"/>
  <c r="BG5"/>
  <c r="BF5"/>
  <c r="BE5"/>
  <c r="BD5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W1" i="4" l="1"/>
</calcChain>
</file>

<file path=xl/sharedStrings.xml><?xml version="1.0" encoding="utf-8"?>
<sst xmlns="http://schemas.openxmlformats.org/spreadsheetml/2006/main" count="1662" uniqueCount="121">
  <si>
    <t>Répartition des salariés dans les différents chantiers</t>
  </si>
  <si>
    <t>Nombre de salariés par chantier et par jour</t>
  </si>
  <si>
    <t>Nom_Salariés</t>
  </si>
  <si>
    <t>Nom_Chantiers</t>
  </si>
  <si>
    <t>Alain</t>
  </si>
  <si>
    <t>Nouveau Chantier</t>
  </si>
  <si>
    <t>Benoit</t>
  </si>
  <si>
    <t>Claude</t>
  </si>
  <si>
    <t xml:space="preserve">MOIS DE </t>
  </si>
  <si>
    <t>1pm</t>
  </si>
  <si>
    <t>1am</t>
  </si>
  <si>
    <t>2am</t>
  </si>
  <si>
    <t>2pm</t>
  </si>
  <si>
    <t>3am</t>
  </si>
  <si>
    <t>3pm</t>
  </si>
  <si>
    <t>4am</t>
  </si>
  <si>
    <t>4pm</t>
  </si>
  <si>
    <t>5am</t>
  </si>
  <si>
    <t>5pm</t>
  </si>
  <si>
    <t>6am</t>
  </si>
  <si>
    <t>6pm</t>
  </si>
  <si>
    <t>7am</t>
  </si>
  <si>
    <t>7pm</t>
  </si>
  <si>
    <t>8am</t>
  </si>
  <si>
    <t>8pm</t>
  </si>
  <si>
    <t>9am</t>
  </si>
  <si>
    <t>9pm</t>
  </si>
  <si>
    <t>10am</t>
  </si>
  <si>
    <t>10pm</t>
  </si>
  <si>
    <t>11am</t>
  </si>
  <si>
    <t>11pm</t>
  </si>
  <si>
    <t>12am</t>
  </si>
  <si>
    <t>12pm</t>
  </si>
  <si>
    <t>13am</t>
  </si>
  <si>
    <t>13pm</t>
  </si>
  <si>
    <t>14am</t>
  </si>
  <si>
    <t>14pm</t>
  </si>
  <si>
    <t>15am</t>
  </si>
  <si>
    <t>15pm</t>
  </si>
  <si>
    <t>16am</t>
  </si>
  <si>
    <t>16pm</t>
  </si>
  <si>
    <t>17am</t>
  </si>
  <si>
    <t>18pm</t>
  </si>
  <si>
    <t>17pm</t>
  </si>
  <si>
    <t>18am</t>
  </si>
  <si>
    <t>19am</t>
  </si>
  <si>
    <t>19pm</t>
  </si>
  <si>
    <t>20am</t>
  </si>
  <si>
    <t>21pm</t>
  </si>
  <si>
    <t>21am</t>
  </si>
  <si>
    <t>20pm</t>
  </si>
  <si>
    <t>22am</t>
  </si>
  <si>
    <t>22pm</t>
  </si>
  <si>
    <t>23am</t>
  </si>
  <si>
    <t>23pm</t>
  </si>
  <si>
    <t>24am</t>
  </si>
  <si>
    <t>24pm</t>
  </si>
  <si>
    <t>25am</t>
  </si>
  <si>
    <t>25pm</t>
  </si>
  <si>
    <t>26am</t>
  </si>
  <si>
    <t>26pm</t>
  </si>
  <si>
    <t>27am</t>
  </si>
  <si>
    <t>27pm</t>
  </si>
  <si>
    <t>28am</t>
  </si>
  <si>
    <t>28pm</t>
  </si>
  <si>
    <t>29am</t>
  </si>
  <si>
    <t>29pm</t>
  </si>
  <si>
    <t>30am</t>
  </si>
  <si>
    <t>30pm</t>
  </si>
  <si>
    <t>31am</t>
  </si>
  <si>
    <t>31pm</t>
  </si>
  <si>
    <t>N° Affaire</t>
  </si>
  <si>
    <t>Nom client</t>
  </si>
  <si>
    <t>Matériel Levage</t>
  </si>
  <si>
    <t>AVRIL</t>
  </si>
  <si>
    <t>MARS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</si>
  <si>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</si>
  <si>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</si>
  <si>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</si>
  <si>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</si>
  <si>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</si>
  <si>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</si>
  <si>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</si>
  <si>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</si>
  <si>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JANVIER</t>
  </si>
  <si>
    <t>FEVRIER</t>
  </si>
  <si>
    <t>Colonne1</t>
  </si>
  <si>
    <t>Colonne2</t>
  </si>
  <si>
    <t>Colonne3</t>
  </si>
  <si>
    <t>Colonne4</t>
  </si>
  <si>
    <t>Colonne5</t>
  </si>
  <si>
    <t>Colonne6</t>
  </si>
  <si>
    <t>30pm2</t>
  </si>
  <si>
    <t>30pm3</t>
  </si>
  <si>
    <t>Nouveau Salarié</t>
  </si>
  <si>
    <t>&lt;-----liste déroulante</t>
  </si>
  <si>
    <t>ANNEE</t>
  </si>
  <si>
    <t>Essai1</t>
  </si>
  <si>
    <t>Essai11</t>
  </si>
  <si>
    <t>Essai111</t>
  </si>
  <si>
    <t>Essai2</t>
  </si>
  <si>
    <t>Essai22</t>
  </si>
  <si>
    <t>Essai3</t>
  </si>
  <si>
    <t>Essai33</t>
  </si>
  <si>
    <t>Essai4</t>
  </si>
  <si>
    <t>Essai44</t>
  </si>
  <si>
    <t>Essai5</t>
  </si>
  <si>
    <t>Essai55</t>
  </si>
  <si>
    <t>Essai6</t>
  </si>
  <si>
    <t>Essai66</t>
  </si>
  <si>
    <t>Essai7</t>
  </si>
  <si>
    <t>Essai77</t>
  </si>
  <si>
    <t>Essai8</t>
  </si>
  <si>
    <t>Essai88</t>
  </si>
  <si>
    <t>Essai9</t>
  </si>
  <si>
    <t>Essai99</t>
  </si>
  <si>
    <t>Essai10</t>
  </si>
  <si>
    <t>Essai101</t>
  </si>
  <si>
    <t>Essai 11</t>
  </si>
  <si>
    <t>Essai12</t>
  </si>
  <si>
    <t>Essai121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</si>
</sst>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C00000"/>
      </left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0" borderId="8" xfId="0" applyBorder="1"/>
    <xf numFmtId="0" fontId="0" fillId="0" borderId="9" xfId="0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6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0" fillId="0" borderId="6" xfId="0" applyBorder="1"/>
    <xf numFmtId="14" fontId="0" fillId="4" borderId="13" xfId="0" applyNumberFormat="1" applyFill="1" applyBorder="1"/>
    <xf numFmtId="14" fontId="0" fillId="4" borderId="0" xfId="0" applyNumberFormat="1" applyFill="1" applyBorder="1"/>
    <xf numFmtId="0" fontId="0" fillId="5" borderId="2" xfId="0" applyFill="1" applyBorder="1" applyAlignment="1"/>
    <xf numFmtId="0" fontId="0" fillId="0" borderId="0" xfId="0" applyBorder="1"/>
    <xf numFmtId="0" fontId="0" fillId="7" borderId="0" xfId="0" applyFill="1"/>
    <xf numFmtId="0" fontId="0" fillId="7" borderId="6" xfId="0" applyFill="1" applyBorder="1"/>
    <xf numFmtId="0" fontId="0" fillId="7" borderId="1" xfId="0" applyFill="1" applyBorder="1"/>
    <xf numFmtId="0" fontId="0" fillId="8" borderId="14" xfId="0" applyFill="1" applyBorder="1"/>
    <xf numFmtId="0" fontId="0" fillId="0" borderId="15" xfId="0" applyBorder="1"/>
    <xf numFmtId="0" fontId="4" fillId="3" borderId="0" xfId="0" applyFont="1" applyFill="1"/>
    <xf numFmtId="0" fontId="0" fillId="3" borderId="0" xfId="0" applyFill="1"/>
    <xf numFmtId="0" fontId="5" fillId="0" borderId="0" xfId="0" applyFont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0" xfId="0" applyFill="1" applyBorder="1" applyAlignment="1">
      <alignment horizontal="center"/>
    </xf>
  </cellXfs>
  <cellStyles count="1">
    <cellStyle name="Normal" xfId="0" builtinId="0"/>
  </cellStyles>
  <dxfs count="1644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298450</xdr:colOff>
      <xdr:row>2</xdr:row>
      <xdr:rowOff>165100</xdr:rowOff>
    </xdr:from>
    <xdr:to>
      <xdr:col>8</xdr:col>
      <xdr:colOff>336550</xdr:colOff>
      <xdr:row>10</xdr:row>
      <xdr:rowOff>76200</xdr:rowOff>
    </xdr:to>
    <xdr:sp macro="[0]!USF" textlink="">
      <xdr:nvSpPr>
        <xdr:cNvPr id="2" name="Rogner un rectangle à un seul coin 1"/>
        <xdr:cNvSpPr/>
      </xdr:nvSpPr>
      <xdr:spPr>
        <a:xfrm>
          <a:off x="5035550" y="533400"/>
          <a:ext cx="3086100" cy="2139950"/>
        </a:xfrm>
        <a:prstGeom prst="snip1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/>
            <a:t>Formulaire</a:t>
          </a:r>
        </a:p>
        <a:p>
          <a:pPr algn="ctr"/>
          <a:r>
            <a:rPr lang="fr-FR" sz="2400"/>
            <a:t>Affectation Salariés</a:t>
          </a:r>
        </a:p>
        <a:p>
          <a:pPr algn="ctr"/>
          <a:r>
            <a:rPr lang="fr-FR" sz="2400"/>
            <a:t>aux Chantiers</a:t>
          </a:r>
        </a:p>
      </xdr:txBody>
    </xdr:sp>
    <xdr:clientData/>
  </xdr:twoCellAnchor>
  <xdr:twoCellAnchor>
    <xdr:from>
      <xdr:col>2</xdr:col>
      <xdr:colOff>101600</xdr:colOff>
      <xdr:row>5</xdr:row>
      <xdr:rowOff>139700</xdr:rowOff>
    </xdr:from>
    <xdr:to>
      <xdr:col>3</xdr:col>
      <xdr:colOff>368300</xdr:colOff>
      <xdr:row>7</xdr:row>
      <xdr:rowOff>101600</xdr:rowOff>
    </xdr:to>
    <xdr:sp macro="[0]!Ajout_Chantier" textlink="">
      <xdr:nvSpPr>
        <xdr:cNvPr id="3" name="Rogner un rectangle à un seul coin 2"/>
        <xdr:cNvSpPr/>
      </xdr:nvSpPr>
      <xdr:spPr>
        <a:xfrm>
          <a:off x="2552700" y="1174750"/>
          <a:ext cx="1028700" cy="533400"/>
        </a:xfrm>
        <a:prstGeom prst="snip1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/>
            <a:t>Ajout d'un chantier</a:t>
          </a:r>
        </a:p>
      </xdr:txBody>
    </xdr:sp>
    <xdr:clientData/>
  </xdr:twoCellAnchor>
  <xdr:twoCellAnchor>
    <xdr:from>
      <xdr:col>2</xdr:col>
      <xdr:colOff>127000</xdr:colOff>
      <xdr:row>7</xdr:row>
      <xdr:rowOff>342900</xdr:rowOff>
    </xdr:from>
    <xdr:to>
      <xdr:col>3</xdr:col>
      <xdr:colOff>355600</xdr:colOff>
      <xdr:row>9</xdr:row>
      <xdr:rowOff>69850</xdr:rowOff>
    </xdr:to>
    <xdr:sp macro="[0]!Ajout_Salarie" textlink="">
      <xdr:nvSpPr>
        <xdr:cNvPr id="4" name="Rogner un rectangle à un seul coin 3"/>
        <xdr:cNvSpPr/>
      </xdr:nvSpPr>
      <xdr:spPr>
        <a:xfrm>
          <a:off x="2578100" y="1949450"/>
          <a:ext cx="990600" cy="527050"/>
        </a:xfrm>
        <a:prstGeom prst="snip1Rect">
          <a:avLst/>
        </a:prstGeom>
        <a:solidFill>
          <a:schemeClr val="accent6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/>
            <a:t>Ajout d'un salarié</a:t>
          </a:r>
        </a:p>
      </xdr:txBody>
    </xdr:sp>
    <xdr:clientData/>
  </xdr:twoCellAnchor>
  <xdr:twoCellAnchor>
    <xdr:from>
      <xdr:col>2</xdr:col>
      <xdr:colOff>63500</xdr:colOff>
      <xdr:row>0</xdr:row>
      <xdr:rowOff>25400</xdr:rowOff>
    </xdr:from>
    <xdr:to>
      <xdr:col>3</xdr:col>
      <xdr:colOff>400050</xdr:colOff>
      <xdr:row>2</xdr:row>
      <xdr:rowOff>31750</xdr:rowOff>
    </xdr:to>
    <xdr:sp macro="" textlink="">
      <xdr:nvSpPr>
        <xdr:cNvPr id="5" name="Rogner un rectangle à un seul coin 4"/>
        <xdr:cNvSpPr/>
      </xdr:nvSpPr>
      <xdr:spPr>
        <a:xfrm>
          <a:off x="2514600" y="25400"/>
          <a:ext cx="1098550" cy="520700"/>
        </a:xfrm>
        <a:prstGeom prst="snip1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/>
            <a:t>Changer</a:t>
          </a:r>
        </a:p>
        <a:p>
          <a:pPr algn="ctr"/>
          <a:r>
            <a:rPr lang="fr-FR" sz="1400"/>
            <a:t>d'Année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C3" displayName="Tab_C3" ref="A15:BN17" totalsRowShown="0" headerRowDxfId="1643" headerRowBorderDxfId="1642" tableBorderDxfId="1641" totalsRowBorderDxfId="1640">
  <autoFilter ref="A15:BN17"/>
  <tableColumns count="66">
    <tableColumn id="1" name="Nom_Chantiers" dataDxfId="1639"/>
    <tableColumn id="64" name="N° Affaire" dataDxfId="1638"/>
    <tableColumn id="65" name="Nom client" dataDxfId="1637"/>
    <tableColumn id="66" name="Matériel Levage" dataDxfId="1636"/>
    <tableColumn id="2" name="1am" dataDxfId="1635">
      <calculatedColumnFormula>COUNTIF(Tab_S3[1am],A16)</calculatedColumnFormula>
    </tableColumn>
    <tableColumn id="3" name="1pm" dataDxfId="1634">
      <calculatedColumnFormula>COUNTIF(Tab_S3[1pm],A16)</calculatedColumnFormula>
    </tableColumn>
    <tableColumn id="4" name="2am" dataDxfId="1633">
      <calculatedColumnFormula>COUNTIF(Tab_S3[2am],A16)</calculatedColumnFormula>
    </tableColumn>
    <tableColumn id="5" name="2pm" dataDxfId="1632">
      <calculatedColumnFormula>COUNTIF(Tab_S3[2pm],A16)</calculatedColumnFormula>
    </tableColumn>
    <tableColumn id="6" name="3am" dataDxfId="1631">
      <calculatedColumnFormula>COUNTIF(Tab_S3[3am],A16)</calculatedColumnFormula>
    </tableColumn>
    <tableColumn id="7" name="3pm" dataDxfId="1630">
      <calculatedColumnFormula>COUNTIF(Tab_S3[3pm],A16)</calculatedColumnFormula>
    </tableColumn>
    <tableColumn id="8" name="4am" dataDxfId="1629">
      <calculatedColumnFormula>COUNTIF(Tab_S3[4am],A16)</calculatedColumnFormula>
    </tableColumn>
    <tableColumn id="9" name="4pm" dataDxfId="1628">
      <calculatedColumnFormula>COUNTIF(Tab_S3[4pm],A16)</calculatedColumnFormula>
    </tableColumn>
    <tableColumn id="10" name="5am" dataDxfId="1627">
      <calculatedColumnFormula>COUNTIF(Tab_S3[5am],A16)</calculatedColumnFormula>
    </tableColumn>
    <tableColumn id="11" name="5pm" dataDxfId="1626">
      <calculatedColumnFormula>COUNTIF(Tab_S3[5pm],A16)</calculatedColumnFormula>
    </tableColumn>
    <tableColumn id="12" name="6am" dataDxfId="1625">
      <calculatedColumnFormula>COUNTIF(Tab_S3[6am],A16)</calculatedColumnFormula>
    </tableColumn>
    <tableColumn id="13" name="6pm" dataDxfId="1624">
      <calculatedColumnFormula>COUNTIF(Tab_S3[6pm],A16)</calculatedColumnFormula>
    </tableColumn>
    <tableColumn id="14" name="7am" dataDxfId="1623">
      <calculatedColumnFormula>COUNTIF(Tab_S3[7am],A16)</calculatedColumnFormula>
    </tableColumn>
    <tableColumn id="15" name="7pm" dataDxfId="1622">
      <calculatedColumnFormula>COUNTIF(Tab_S3[7pm],A16)</calculatedColumnFormula>
    </tableColumn>
    <tableColumn id="16" name="8am" dataDxfId="1621">
      <calculatedColumnFormula>COUNTIF(Tab_S3[8am],A16)</calculatedColumnFormula>
    </tableColumn>
    <tableColumn id="17" name="8pm" dataDxfId="1620">
      <calculatedColumnFormula>COUNTIF(Tab_S3[8pm],A16)</calculatedColumnFormula>
    </tableColumn>
    <tableColumn id="18" name="9am" dataDxfId="1619">
      <calculatedColumnFormula>COUNTIF(Tab_S3[9am],A16)</calculatedColumnFormula>
    </tableColumn>
    <tableColumn id="19" name="9pm" dataDxfId="1618">
      <calculatedColumnFormula>COUNTIF(Tab_S3[9pm],A16)</calculatedColumnFormula>
    </tableColumn>
    <tableColumn id="20" name="10am" dataDxfId="1617">
      <calculatedColumnFormula>COUNTIF(Tab_S3[10am],A16)</calculatedColumnFormula>
    </tableColumn>
    <tableColumn id="21" name="10pm" dataDxfId="1616">
      <calculatedColumnFormula>COUNTIF(Tab_S3[10pm],A16)</calculatedColumnFormula>
    </tableColumn>
    <tableColumn id="22" name="11am" dataDxfId="1615">
      <calculatedColumnFormula>COUNTIF(Tab_S3[11am],A16)</calculatedColumnFormula>
    </tableColumn>
    <tableColumn id="23" name="11pm" dataDxfId="1614">
      <calculatedColumnFormula>COUNTIF(Tab_S3[11pm],A16)</calculatedColumnFormula>
    </tableColumn>
    <tableColumn id="24" name="12am" dataDxfId="1613">
      <calculatedColumnFormula>COUNTIF(Tab_S3[12am],A16)</calculatedColumnFormula>
    </tableColumn>
    <tableColumn id="25" name="12pm" dataDxfId="1612">
      <calculatedColumnFormula>COUNTIF(Tab_S3[12pm],A16)</calculatedColumnFormula>
    </tableColumn>
    <tableColumn id="26" name="13am" dataDxfId="1611">
      <calculatedColumnFormula>COUNTIF(Tab_S3[13am],A16)</calculatedColumnFormula>
    </tableColumn>
    <tableColumn id="27" name="13pm" dataDxfId="1610">
      <calculatedColumnFormula>COUNTIF(Tab_S3[13pm],A16)</calculatedColumnFormula>
    </tableColumn>
    <tableColumn id="28" name="14am" dataDxfId="1609">
      <calculatedColumnFormula>COUNTIF(Tab_S3[14am],A16)</calculatedColumnFormula>
    </tableColumn>
    <tableColumn id="29" name="14pm" dataDxfId="1608">
      <calculatedColumnFormula>COUNTIF(Tab_S3[14pm],A16)</calculatedColumnFormula>
    </tableColumn>
    <tableColumn id="30" name="15am" dataDxfId="1607">
      <calculatedColumnFormula>COUNTIF(Tab_S3[15am],A16)</calculatedColumnFormula>
    </tableColumn>
    <tableColumn id="31" name="15pm" dataDxfId="1606">
      <calculatedColumnFormula>COUNTIF(Tab_S3[15pm],A16)</calculatedColumnFormula>
    </tableColumn>
    <tableColumn id="32" name="16am" dataDxfId="1605">
      <calculatedColumnFormula>COUNTIF(Tab_S3[16am],A16)</calculatedColumnFormula>
    </tableColumn>
    <tableColumn id="33" name="16pm" dataDxfId="1604">
      <calculatedColumnFormula>COUNTIF(Tab_S3[16pm],A16)</calculatedColumnFormula>
    </tableColumn>
    <tableColumn id="34" name="17am" dataDxfId="1603">
      <calculatedColumnFormula>COUNTIF(Tab_S3[17am],A16)</calculatedColumnFormula>
    </tableColumn>
    <tableColumn id="35" name="17pm" dataDxfId="1602">
      <calculatedColumnFormula>COUNTIF(Tab_S3[17pm],A16)</calculatedColumnFormula>
    </tableColumn>
    <tableColumn id="36" name="18am" dataDxfId="1601">
      <calculatedColumnFormula>COUNTIF(Tab_S3[18am],A16)</calculatedColumnFormula>
    </tableColumn>
    <tableColumn id="37" name="18pm" dataDxfId="1600">
      <calculatedColumnFormula>COUNTIF(Tab_S3[18pm],A16)</calculatedColumnFormula>
    </tableColumn>
    <tableColumn id="38" name="19am" dataDxfId="1599">
      <calculatedColumnFormula>COUNTIF(Tab_S3[19am],A16)</calculatedColumnFormula>
    </tableColumn>
    <tableColumn id="39" name="19pm" dataDxfId="1598">
      <calculatedColumnFormula>COUNTIF(Tab_S3[19pm],A16)</calculatedColumnFormula>
    </tableColumn>
    <tableColumn id="40" name="20am" dataDxfId="1597">
      <calculatedColumnFormula>COUNTIF(Tab_S3[20am],A16)</calculatedColumnFormula>
    </tableColumn>
    <tableColumn id="41" name="20pm" dataDxfId="1596">
      <calculatedColumnFormula>COUNTIF(Tab_S3[20pm],A16)</calculatedColumnFormula>
    </tableColumn>
    <tableColumn id="42" name="21am" dataDxfId="1595">
      <calculatedColumnFormula>COUNTIF(Tab_S3[21am],A16)</calculatedColumnFormula>
    </tableColumn>
    <tableColumn id="43" name="21pm" dataDxfId="1594">
      <calculatedColumnFormula>COUNTIF(Tab_S3[21pm],A16)</calculatedColumnFormula>
    </tableColumn>
    <tableColumn id="44" name="22am" dataDxfId="1593">
      <calculatedColumnFormula>COUNTIF(Tab_S3[22am],A16)</calculatedColumnFormula>
    </tableColumn>
    <tableColumn id="45" name="22pm" dataDxfId="1592">
      <calculatedColumnFormula>COUNTIF(Tab_S3[22pm],A16)</calculatedColumnFormula>
    </tableColumn>
    <tableColumn id="46" name="23am" dataDxfId="1591">
      <calculatedColumnFormula>COUNTIF(Tab_S3[23am],A16)</calculatedColumnFormula>
    </tableColumn>
    <tableColumn id="47" name="23pm" dataDxfId="1590">
      <calculatedColumnFormula>COUNTIF(Tab_S3[23pm],A16)</calculatedColumnFormula>
    </tableColumn>
    <tableColumn id="48" name="24am" dataDxfId="1589">
      <calculatedColumnFormula>COUNTIF(Tab_S3[24am],A16)</calculatedColumnFormula>
    </tableColumn>
    <tableColumn id="49" name="24pm" dataDxfId="1588">
      <calculatedColumnFormula>COUNTIF(Tab_S3[24pm],A16)</calculatedColumnFormula>
    </tableColumn>
    <tableColumn id="50" name="25am" dataDxfId="1587">
      <calculatedColumnFormula>COUNTIF(Tab_S3[25am],A16)</calculatedColumnFormula>
    </tableColumn>
    <tableColumn id="51" name="25pm" dataDxfId="1586">
      <calculatedColumnFormula>COUNTIF(Tab_S3[25pm],A16)</calculatedColumnFormula>
    </tableColumn>
    <tableColumn id="52" name="26am" dataDxfId="1585">
      <calculatedColumnFormula>COUNTIF(Tab_S3[26am],A16)</calculatedColumnFormula>
    </tableColumn>
    <tableColumn id="53" name="26pm" dataDxfId="1584">
      <calculatedColumnFormula>COUNTIF(Tab_S3[26pm],A16)</calculatedColumnFormula>
    </tableColumn>
    <tableColumn id="54" name="27am" dataDxfId="1583">
      <calculatedColumnFormula>COUNTIF(Tab_S3[27am],A16)</calculatedColumnFormula>
    </tableColumn>
    <tableColumn id="55" name="27pm" dataDxfId="1582">
      <calculatedColumnFormula>COUNTIF(Tab_S3[27pm],A16)</calculatedColumnFormula>
    </tableColumn>
    <tableColumn id="56" name="28am" dataDxfId="1581">
      <calculatedColumnFormula>COUNTIF(Tab_S3[28am],A16)</calculatedColumnFormula>
    </tableColumn>
    <tableColumn id="57" name="28pm" dataDxfId="1580">
      <calculatedColumnFormula>COUNTIF(Tab_S3[28pm],A16)</calculatedColumnFormula>
    </tableColumn>
    <tableColumn id="58" name="29am" dataDxfId="1579">
      <calculatedColumnFormula>COUNTIF(Tab_S3[29am],A16)</calculatedColumnFormula>
    </tableColumn>
    <tableColumn id="59" name="29pm" dataDxfId="1578">
      <calculatedColumnFormula>COUNTIF(Tab_S3[29pm],A16)</calculatedColumnFormula>
    </tableColumn>
    <tableColumn id="60" name="30am" dataDxfId="1577">
      <calculatedColumnFormula>COUNTIF(Tab_S3[30am],A16)</calculatedColumnFormula>
    </tableColumn>
    <tableColumn id="61" name="30pm" dataDxfId="1576">
      <calculatedColumnFormula>COUNTIF(Tab_S3[30pm],A16)</calculatedColumnFormula>
    </tableColumn>
    <tableColumn id="62" name="31am" dataDxfId="1575">
      <calculatedColumnFormula>COUNTIF(Tab_S3[31am],A16)</calculatedColumnFormula>
    </tableColumn>
    <tableColumn id="63" name="31pm" dataDxfId="1574">
      <calculatedColumnFormula>COUNTIF(Tab_S3[31pm],A16)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_C4" displayName="Tab_C4" ref="A21:BN23" totalsRowShown="0" headerRowDxfId="1573" headerRowBorderDxfId="1572" tableBorderDxfId="1571" totalsRowBorderDxfId="1570">
  <autoFilter ref="A21:BN23">
    <filterColumn colId="64"/>
    <filterColumn colId="65"/>
  </autoFilter>
  <tableColumns count="66">
    <tableColumn id="1" name="Nom_Chantiers" dataDxfId="1569"/>
    <tableColumn id="64" name="N° Affaire" dataDxfId="1568"/>
    <tableColumn id="65" name="Nom client" dataDxfId="1567"/>
    <tableColumn id="66" name="Matériel Levage" dataDxfId="1566"/>
    <tableColumn id="2" name="1am" dataDxfId="1565">
      <calculatedColumnFormula>COUNTIF(Tab_S4[1am],A22)</calculatedColumnFormula>
    </tableColumn>
    <tableColumn id="3" name="1pm" dataDxfId="1564">
      <calculatedColumnFormula>COUNTIF(Tab_S4[1pm],A22)</calculatedColumnFormula>
    </tableColumn>
    <tableColumn id="4" name="2am" dataDxfId="1563">
      <calculatedColumnFormula>COUNTIF(Tab_S4[2am],A22)</calculatedColumnFormula>
    </tableColumn>
    <tableColumn id="5" name="2pm" dataDxfId="1562">
      <calculatedColumnFormula>COUNTIF(Tab_S4[2pm],A22)</calculatedColumnFormula>
    </tableColumn>
    <tableColumn id="6" name="3am" dataDxfId="1561">
      <calculatedColumnFormula>COUNTIF(Tab_S4[3am],A22)</calculatedColumnFormula>
    </tableColumn>
    <tableColumn id="7" name="3pm" dataDxfId="1560">
      <calculatedColumnFormula>COUNTIF(Tab_S4[3pm],A22)</calculatedColumnFormula>
    </tableColumn>
    <tableColumn id="8" name="4am" dataDxfId="1559">
      <calculatedColumnFormula>COUNTIF(Tab_S4[4am],A22)</calculatedColumnFormula>
    </tableColumn>
    <tableColumn id="9" name="4pm" dataDxfId="1558">
      <calculatedColumnFormula>COUNTIF(Tab_S4[4pm],A22)</calculatedColumnFormula>
    </tableColumn>
    <tableColumn id="10" name="5am" dataDxfId="1557">
      <calculatedColumnFormula>COUNTIF(Tab_S4[5am],A22)</calculatedColumnFormula>
    </tableColumn>
    <tableColumn id="11" name="5pm" dataDxfId="1556">
      <calculatedColumnFormula>COUNTIF(Tab_S4[5pm],A22)</calculatedColumnFormula>
    </tableColumn>
    <tableColumn id="12" name="6am" dataDxfId="1555">
      <calculatedColumnFormula>COUNTIF(Tab_S4[6am],A22)</calculatedColumnFormula>
    </tableColumn>
    <tableColumn id="13" name="6pm" dataDxfId="1554">
      <calculatedColumnFormula>COUNTIF(Tab_S4[6pm],A22)</calculatedColumnFormula>
    </tableColumn>
    <tableColumn id="14" name="7am" dataDxfId="1553">
      <calculatedColumnFormula>COUNTIF(Tab_S4[7am],A22)</calculatedColumnFormula>
    </tableColumn>
    <tableColumn id="15" name="7pm" dataDxfId="1552">
      <calculatedColumnFormula>COUNTIF(Tab_S4[7pm],A22)</calculatedColumnFormula>
    </tableColumn>
    <tableColumn id="16" name="8am" dataDxfId="1551">
      <calculatedColumnFormula>COUNTIF(Tab_S4[8am],A22)</calculatedColumnFormula>
    </tableColumn>
    <tableColumn id="17" name="8pm" dataDxfId="1550">
      <calculatedColumnFormula>COUNTIF(Tab_S4[8pm],A22)</calculatedColumnFormula>
    </tableColumn>
    <tableColumn id="18" name="9am" dataDxfId="1549">
      <calculatedColumnFormula>COUNTIF(Tab_S4[9am],A22)</calculatedColumnFormula>
    </tableColumn>
    <tableColumn id="19" name="9pm" dataDxfId="1548">
      <calculatedColumnFormula>COUNTIF(Tab_S4[9pm],A22)</calculatedColumnFormula>
    </tableColumn>
    <tableColumn id="20" name="10am" dataDxfId="1547">
      <calculatedColumnFormula>COUNTIF(Tab_S4[10am],A22)</calculatedColumnFormula>
    </tableColumn>
    <tableColumn id="21" name="10pm" dataDxfId="1546">
      <calculatedColumnFormula>COUNTIF(Tab_S4[10pm],A22)</calculatedColumnFormula>
    </tableColumn>
    <tableColumn id="22" name="11am" dataDxfId="1545">
      <calculatedColumnFormula>COUNTIF(Tab_S4[11am],A22)</calculatedColumnFormula>
    </tableColumn>
    <tableColumn id="23" name="11pm" dataDxfId="1544">
      <calculatedColumnFormula>COUNTIF(Tab_S4[11pm],A22)</calculatedColumnFormula>
    </tableColumn>
    <tableColumn id="24" name="12am" dataDxfId="1543">
      <calculatedColumnFormula>COUNTIF(Tab_S4[12am],A22)</calculatedColumnFormula>
    </tableColumn>
    <tableColumn id="25" name="12pm" dataDxfId="1542">
      <calculatedColumnFormula>COUNTIF(Tab_S4[12pm],A22)</calculatedColumnFormula>
    </tableColumn>
    <tableColumn id="26" name="13am" dataDxfId="1541">
      <calculatedColumnFormula>COUNTIF(Tab_S4[13am],A22)</calculatedColumnFormula>
    </tableColumn>
    <tableColumn id="27" name="13pm" dataDxfId="1540">
      <calculatedColumnFormula>COUNTIF(Tab_S4[13pm],A22)</calculatedColumnFormula>
    </tableColumn>
    <tableColumn id="28" name="14am" dataDxfId="1539">
      <calculatedColumnFormula>COUNTIF(Tab_S4[14am],A22)</calculatedColumnFormula>
    </tableColumn>
    <tableColumn id="29" name="14pm" dataDxfId="1538">
      <calculatedColumnFormula>COUNTIF(Tab_S4[14pm],A22)</calculatedColumnFormula>
    </tableColumn>
    <tableColumn id="30" name="15am" dataDxfId="1537">
      <calculatedColumnFormula>COUNTIF(Tab_S4[15am],A22)</calculatedColumnFormula>
    </tableColumn>
    <tableColumn id="31" name="15pm" dataDxfId="1536">
      <calculatedColumnFormula>COUNTIF(Tab_S4[15pm],A22)</calculatedColumnFormula>
    </tableColumn>
    <tableColumn id="32" name="16am" dataDxfId="1535">
      <calculatedColumnFormula>COUNTIF(Tab_S4[16am],A22)</calculatedColumnFormula>
    </tableColumn>
    <tableColumn id="33" name="16pm" dataDxfId="1534">
      <calculatedColumnFormula>COUNTIF(Tab_S4[16pm],A22)</calculatedColumnFormula>
    </tableColumn>
    <tableColumn id="34" name="17am" dataDxfId="1533">
      <calculatedColumnFormula>COUNTIF(Tab_S4[17am],A22)</calculatedColumnFormula>
    </tableColumn>
    <tableColumn id="35" name="17pm" dataDxfId="1532">
      <calculatedColumnFormula>COUNTIF(Tab_S4[17pm],A22)</calculatedColumnFormula>
    </tableColumn>
    <tableColumn id="36" name="18am" dataDxfId="1531">
      <calculatedColumnFormula>COUNTIF(Tab_S4[18am],A22)</calculatedColumnFormula>
    </tableColumn>
    <tableColumn id="37" name="18pm" dataDxfId="1530">
      <calculatedColumnFormula>COUNTIF(Tab_S4[18pm],A22)</calculatedColumnFormula>
    </tableColumn>
    <tableColumn id="38" name="19am" dataDxfId="1529">
      <calculatedColumnFormula>COUNTIF(Tab_S4[19am],A22)</calculatedColumnFormula>
    </tableColumn>
    <tableColumn id="39" name="19pm" dataDxfId="1528">
      <calculatedColumnFormula>COUNTIF(Tab_S4[19pm],A22)</calculatedColumnFormula>
    </tableColumn>
    <tableColumn id="40" name="20am" dataDxfId="1527">
      <calculatedColumnFormula>COUNTIF(Tab_S4[20am],A22)</calculatedColumnFormula>
    </tableColumn>
    <tableColumn id="41" name="20pm" dataDxfId="1526">
      <calculatedColumnFormula>COUNTIF(Tab_S4[20pm],A22)</calculatedColumnFormula>
    </tableColumn>
    <tableColumn id="42" name="21am" dataDxfId="1525">
      <calculatedColumnFormula>COUNTIF(Tab_S4[21am],A22)</calculatedColumnFormula>
    </tableColumn>
    <tableColumn id="43" name="21pm" dataDxfId="1524">
      <calculatedColumnFormula>COUNTIF(Tab_S4[21pm],A22)</calculatedColumnFormula>
    </tableColumn>
    <tableColumn id="44" name="22am" dataDxfId="1523">
      <calculatedColumnFormula>COUNTIF(Tab_S4[22am],A22)</calculatedColumnFormula>
    </tableColumn>
    <tableColumn id="45" name="22pm" dataDxfId="1522">
      <calculatedColumnFormula>COUNTIF(Tab_S4[22pm],A22)</calculatedColumnFormula>
    </tableColumn>
    <tableColumn id="46" name="23am" dataDxfId="1521">
      <calculatedColumnFormula>COUNTIF(Tab_S4[23am],A22)</calculatedColumnFormula>
    </tableColumn>
    <tableColumn id="47" name="23pm" dataDxfId="1520">
      <calculatedColumnFormula>COUNTIF(Tab_S4[23pm],A22)</calculatedColumnFormula>
    </tableColumn>
    <tableColumn id="48" name="24am" dataDxfId="1519">
      <calculatedColumnFormula>COUNTIF(Tab_S4[24am],A22)</calculatedColumnFormula>
    </tableColumn>
    <tableColumn id="49" name="24pm" dataDxfId="1518">
      <calculatedColumnFormula>COUNTIF(Tab_S4[24pm],A22)</calculatedColumnFormula>
    </tableColumn>
    <tableColumn id="50" name="25am" dataDxfId="1517">
      <calculatedColumnFormula>COUNTIF(Tab_S4[25am],A22)</calculatedColumnFormula>
    </tableColumn>
    <tableColumn id="51" name="25pm" dataDxfId="1516">
      <calculatedColumnFormula>COUNTIF(Tab_S4[25pm],A22)</calculatedColumnFormula>
    </tableColumn>
    <tableColumn id="52" name="26am" dataDxfId="1515">
      <calculatedColumnFormula>COUNTIF(Tab_S4[26am],A22)</calculatedColumnFormula>
    </tableColumn>
    <tableColumn id="53" name="26pm" dataDxfId="1514">
      <calculatedColumnFormula>COUNTIF(Tab_S4[26pm],A22)</calculatedColumnFormula>
    </tableColumn>
    <tableColumn id="54" name="27am" dataDxfId="1513">
      <calculatedColumnFormula>COUNTIF(Tab_S4[27am],A22)</calculatedColumnFormula>
    </tableColumn>
    <tableColumn id="55" name="27pm" dataDxfId="1512">
      <calculatedColumnFormula>COUNTIF(Tab_S4[27pm],A22)</calculatedColumnFormula>
    </tableColumn>
    <tableColumn id="56" name="28am" dataDxfId="1511">
      <calculatedColumnFormula>COUNTIF(Tab_S4[28am],A22)</calculatedColumnFormula>
    </tableColumn>
    <tableColumn id="57" name="28pm" dataDxfId="1510">
      <calculatedColumnFormula>COUNTIF(Tab_S4[28pm],A22)</calculatedColumnFormula>
    </tableColumn>
    <tableColumn id="58" name="29am" dataDxfId="1509">
      <calculatedColumnFormula>COUNTIF(Tab_S4[29am],A22)</calculatedColumnFormula>
    </tableColumn>
    <tableColumn id="59" name="29pm" dataDxfId="1508">
      <calculatedColumnFormula>COUNTIF(Tab_S4[29pm],A22)</calculatedColumnFormula>
    </tableColumn>
    <tableColumn id="60" name="30am" dataDxfId="1507">
      <calculatedColumnFormula>COUNTIF(Tab_S4[30am],A22)</calculatedColumnFormula>
    </tableColumn>
    <tableColumn id="61" name="30pm" dataDxfId="1506">
      <calculatedColumnFormula>COUNTIF(Tab_S4[30pm],A22)</calculatedColumnFormula>
    </tableColumn>
    <tableColumn id="62" name="30pm2" dataDxfId="1505"/>
    <tableColumn id="63" name="30pm3" dataDxfId="150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_C5" displayName="Tab_C5" ref="A27:BN29" totalsRowShown="0" headerRowDxfId="1503" headerRowBorderDxfId="1502" tableBorderDxfId="1501" totalsRowBorderDxfId="1500">
  <autoFilter ref="A27:BN29"/>
  <tableColumns count="66">
    <tableColumn id="1" name="Nom_Chantiers" dataDxfId="1499"/>
    <tableColumn id="64" name="N° Affaire" dataDxfId="1498"/>
    <tableColumn id="65" name="Nom client" dataDxfId="1497"/>
    <tableColumn id="66" name="Matériel Levage" dataDxfId="1496"/>
    <tableColumn id="2" name="1am" dataDxfId="1495">
      <calculatedColumnFormula>COUNTIF(Tab_S5[1am],A28)</calculatedColumnFormula>
    </tableColumn>
    <tableColumn id="3" name="1pm" dataDxfId="1494">
      <calculatedColumnFormula>COUNTIF(Tab_S5[1pm],A28)</calculatedColumnFormula>
    </tableColumn>
    <tableColumn id="4" name="2am" dataDxfId="1493">
      <calculatedColumnFormula>COUNTIF(Tab_S5[2am],A28)</calculatedColumnFormula>
    </tableColumn>
    <tableColumn id="5" name="2pm" dataDxfId="1492">
      <calculatedColumnFormula>COUNTIF(Tab_S5[2pm],A28)</calculatedColumnFormula>
    </tableColumn>
    <tableColumn id="6" name="3am" dataDxfId="1491">
      <calculatedColumnFormula>COUNTIF(Tab_S5[3am],A28)</calculatedColumnFormula>
    </tableColumn>
    <tableColumn id="7" name="3pm" dataDxfId="1490">
      <calculatedColumnFormula>COUNTIF(Tab_S5[3pm],A28)</calculatedColumnFormula>
    </tableColumn>
    <tableColumn id="8" name="4am" dataDxfId="1489">
      <calculatedColumnFormula>COUNTIF(Tab_S5[4am],A28)</calculatedColumnFormula>
    </tableColumn>
    <tableColumn id="9" name="4pm" dataDxfId="1488">
      <calculatedColumnFormula>COUNTIF(Tab_S5[4pm],A28)</calculatedColumnFormula>
    </tableColumn>
    <tableColumn id="10" name="5am" dataDxfId="1487">
      <calculatedColumnFormula>COUNTIF(Tab_S5[5am],A28)</calculatedColumnFormula>
    </tableColumn>
    <tableColumn id="11" name="5pm" dataDxfId="1486">
      <calculatedColumnFormula>COUNTIF(Tab_S5[5pm],A28)</calculatedColumnFormula>
    </tableColumn>
    <tableColumn id="12" name="6am" dataDxfId="1485">
      <calculatedColumnFormula>COUNTIF(Tab_S5[6am],A28)</calculatedColumnFormula>
    </tableColumn>
    <tableColumn id="13" name="6pm" dataDxfId="1484">
      <calculatedColumnFormula>COUNTIF(Tab_S5[6pm],A28)</calculatedColumnFormula>
    </tableColumn>
    <tableColumn id="14" name="7am" dataDxfId="1483">
      <calculatedColumnFormula>COUNTIF(Tab_S5[7am],A28)</calculatedColumnFormula>
    </tableColumn>
    <tableColumn id="15" name="7pm" dataDxfId="1482">
      <calculatedColumnFormula>COUNTIF(Tab_S5[7pm],A28)</calculatedColumnFormula>
    </tableColumn>
    <tableColumn id="16" name="8am" dataDxfId="1481">
      <calculatedColumnFormula>COUNTIF(Tab_S5[8am],A28)</calculatedColumnFormula>
    </tableColumn>
    <tableColumn id="17" name="8pm" dataDxfId="1480">
      <calculatedColumnFormula>COUNTIF(Tab_S5[8pm],A28)</calculatedColumnFormula>
    </tableColumn>
    <tableColumn id="18" name="9am" dataDxfId="1479">
      <calculatedColumnFormula>COUNTIF(Tab_S5[9am],A28)</calculatedColumnFormula>
    </tableColumn>
    <tableColumn id="19" name="9pm" dataDxfId="1478">
      <calculatedColumnFormula>COUNTIF(Tab_S5[9pm],A28)</calculatedColumnFormula>
    </tableColumn>
    <tableColumn id="20" name="10am" dataDxfId="1477">
      <calculatedColumnFormula>COUNTIF(Tab_S5[10am],A28)</calculatedColumnFormula>
    </tableColumn>
    <tableColumn id="21" name="10pm" dataDxfId="1476">
      <calculatedColumnFormula>COUNTIF(Tab_S5[10pm],A28)</calculatedColumnFormula>
    </tableColumn>
    <tableColumn id="22" name="11am" dataDxfId="1475">
      <calculatedColumnFormula>COUNTIF(Tab_S5[11am],A28)</calculatedColumnFormula>
    </tableColumn>
    <tableColumn id="23" name="11pm" dataDxfId="1474">
      <calculatedColumnFormula>COUNTIF(Tab_S5[11pm],A28)</calculatedColumnFormula>
    </tableColumn>
    <tableColumn id="24" name="12am" dataDxfId="1473">
      <calculatedColumnFormula>COUNTIF(Tab_S5[12am],A28)</calculatedColumnFormula>
    </tableColumn>
    <tableColumn id="25" name="12pm" dataDxfId="1472">
      <calculatedColumnFormula>COUNTIF(Tab_S5[12pm],A28)</calculatedColumnFormula>
    </tableColumn>
    <tableColumn id="26" name="13am" dataDxfId="1471">
      <calculatedColumnFormula>COUNTIF(Tab_S5[13am],A28)</calculatedColumnFormula>
    </tableColumn>
    <tableColumn id="27" name="13pm" dataDxfId="1470">
      <calculatedColumnFormula>COUNTIF(Tab_S5[13pm],A28)</calculatedColumnFormula>
    </tableColumn>
    <tableColumn id="28" name="14am" dataDxfId="1469">
      <calculatedColumnFormula>COUNTIF(Tab_S5[14am],A28)</calculatedColumnFormula>
    </tableColumn>
    <tableColumn id="29" name="14pm" dataDxfId="1468">
      <calculatedColumnFormula>COUNTIF(Tab_S5[14pm],A28)</calculatedColumnFormula>
    </tableColumn>
    <tableColumn id="30" name="15am" dataDxfId="1467">
      <calculatedColumnFormula>COUNTIF(Tab_S5[15am],A28)</calculatedColumnFormula>
    </tableColumn>
    <tableColumn id="31" name="15pm" dataDxfId="1466">
      <calculatedColumnFormula>COUNTIF(Tab_S5[15pm],A28)</calculatedColumnFormula>
    </tableColumn>
    <tableColumn id="32" name="16am" dataDxfId="1465">
      <calculatedColumnFormula>COUNTIF(Tab_S5[16am],A28)</calculatedColumnFormula>
    </tableColumn>
    <tableColumn id="33" name="16pm" dataDxfId="1464">
      <calculatedColumnFormula>COUNTIF(Tab_S5[16pm],A28)</calculatedColumnFormula>
    </tableColumn>
    <tableColumn id="34" name="17am" dataDxfId="1463">
      <calculatedColumnFormula>COUNTIF(Tab_S5[17am],A28)</calculatedColumnFormula>
    </tableColumn>
    <tableColumn id="35" name="17pm" dataDxfId="1462">
      <calculatedColumnFormula>COUNTIF(Tab_S5[17pm],A28)</calculatedColumnFormula>
    </tableColumn>
    <tableColumn id="36" name="18am" dataDxfId="1461">
      <calculatedColumnFormula>COUNTIF(Tab_S5[18am],A28)</calculatedColumnFormula>
    </tableColumn>
    <tableColumn id="37" name="18pm" dataDxfId="1460">
      <calculatedColumnFormula>COUNTIF(Tab_S5[18pm],A28)</calculatedColumnFormula>
    </tableColumn>
    <tableColumn id="38" name="19am" dataDxfId="1459">
      <calculatedColumnFormula>COUNTIF(Tab_S5[19am],A28)</calculatedColumnFormula>
    </tableColumn>
    <tableColumn id="39" name="19pm" dataDxfId="1458">
      <calculatedColumnFormula>COUNTIF(Tab_S5[19pm],A28)</calculatedColumnFormula>
    </tableColumn>
    <tableColumn id="40" name="20am" dataDxfId="1457">
      <calculatedColumnFormula>COUNTIF(Tab_S5[20am],A28)</calculatedColumnFormula>
    </tableColumn>
    <tableColumn id="41" name="20pm" dataDxfId="1456">
      <calculatedColumnFormula>COUNTIF(Tab_S5[20pm],A28)</calculatedColumnFormula>
    </tableColumn>
    <tableColumn id="42" name="21am" dataDxfId="1455">
      <calculatedColumnFormula>COUNTIF(Tab_S5[21am],A28)</calculatedColumnFormula>
    </tableColumn>
    <tableColumn id="43" name="21pm" dataDxfId="1454">
      <calculatedColumnFormula>COUNTIF(Tab_S5[21pm],A28)</calculatedColumnFormula>
    </tableColumn>
    <tableColumn id="44" name="22am" dataDxfId="1453">
      <calculatedColumnFormula>COUNTIF(Tab_S5[22am],A28)</calculatedColumnFormula>
    </tableColumn>
    <tableColumn id="45" name="22pm" dataDxfId="1452">
      <calculatedColumnFormula>COUNTIF(Tab_S5[22pm],A28)</calculatedColumnFormula>
    </tableColumn>
    <tableColumn id="46" name="23am" dataDxfId="1451">
      <calculatedColumnFormula>COUNTIF(Tab_S5[23am],A28)</calculatedColumnFormula>
    </tableColumn>
    <tableColumn id="47" name="23pm" dataDxfId="1450">
      <calculatedColumnFormula>COUNTIF(Tab_S5[23pm],A28)</calculatedColumnFormula>
    </tableColumn>
    <tableColumn id="48" name="24am" dataDxfId="1449">
      <calculatedColumnFormula>COUNTIF(Tab_S5[24am],A28)</calculatedColumnFormula>
    </tableColumn>
    <tableColumn id="49" name="24pm" dataDxfId="1448">
      <calculatedColumnFormula>COUNTIF(Tab_S5[24pm],A28)</calculatedColumnFormula>
    </tableColumn>
    <tableColumn id="50" name="25am" dataDxfId="1447">
      <calculatedColumnFormula>COUNTIF(Tab_S5[25am],A28)</calculatedColumnFormula>
    </tableColumn>
    <tableColumn id="51" name="25pm" dataDxfId="1446">
      <calculatedColumnFormula>COUNTIF(Tab_S5[25pm],A28)</calculatedColumnFormula>
    </tableColumn>
    <tableColumn id="52" name="26am" dataDxfId="1445">
      <calculatedColumnFormula>COUNTIF(Tab_S5[26am],A28)</calculatedColumnFormula>
    </tableColumn>
    <tableColumn id="53" name="26pm" dataDxfId="1444">
      <calculatedColumnFormula>COUNTIF(Tab_S5[26pm],A28)</calculatedColumnFormula>
    </tableColumn>
    <tableColumn id="54" name="27am" dataDxfId="1443">
      <calculatedColumnFormula>COUNTIF(Tab_S5[27am],A28)</calculatedColumnFormula>
    </tableColumn>
    <tableColumn id="55" name="27pm" dataDxfId="1442">
      <calculatedColumnFormula>COUNTIF(Tab_S5[27pm],A28)</calculatedColumnFormula>
    </tableColumn>
    <tableColumn id="56" name="28am" dataDxfId="1441">
      <calculatedColumnFormula>COUNTIF(Tab_S5[28am],A28)</calculatedColumnFormula>
    </tableColumn>
    <tableColumn id="57" name="28pm" dataDxfId="1440">
      <calculatedColumnFormula>COUNTIF(Tab_S5[28pm],A28)</calculatedColumnFormula>
    </tableColumn>
    <tableColumn id="58" name="29am" dataDxfId="1439">
      <calculatedColumnFormula>COUNTIF(Tab_S5[29am],A28)</calculatedColumnFormula>
    </tableColumn>
    <tableColumn id="59" name="29pm" dataDxfId="1438">
      <calculatedColumnFormula>COUNTIF(Tab_S5[29pm],A28)</calculatedColumnFormula>
    </tableColumn>
    <tableColumn id="60" name="30am" dataDxfId="1437">
      <calculatedColumnFormula>COUNTIF(Tab_S5[30am],A28)</calculatedColumnFormula>
    </tableColumn>
    <tableColumn id="61" name="30pm" dataDxfId="1436">
      <calculatedColumnFormula>COUNTIF(Tab_S5[30pm],A28)</calculatedColumnFormula>
    </tableColumn>
    <tableColumn id="62" name="31am" dataDxfId="1435">
      <calculatedColumnFormula>COUNTIF(Tab_S5[31am],A28)</calculatedColumnFormula>
    </tableColumn>
    <tableColumn id="63" name="31pm" dataDxfId="1434">
      <calculatedColumnFormula>COUNTIF(Tab_S5[31pm],A28)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_C6" displayName="Tab_C6" ref="A33:BN35" totalsRowShown="0" headerRowDxfId="1433" headerRowBorderDxfId="1432" tableBorderDxfId="1431" totalsRowBorderDxfId="1430">
  <autoFilter ref="A33:BN35">
    <filterColumn colId="64"/>
    <filterColumn colId="65"/>
  </autoFilter>
  <tableColumns count="66">
    <tableColumn id="1" name="Nom_Chantiers" dataDxfId="1429"/>
    <tableColumn id="64" name="N° Affaire" dataDxfId="1428"/>
    <tableColumn id="65" name="Nom client" dataDxfId="1427"/>
    <tableColumn id="66" name="Matériel Levage" dataDxfId="1426"/>
    <tableColumn id="2" name="1am" dataDxfId="1425">
      <calculatedColumnFormula>COUNTIF(Tab_S6[1am],A34)</calculatedColumnFormula>
    </tableColumn>
    <tableColumn id="3" name="1pm" dataDxfId="1424">
      <calculatedColumnFormula>COUNTIF(Tab_S6[1pm],A34)</calculatedColumnFormula>
    </tableColumn>
    <tableColumn id="4" name="2am" dataDxfId="1423">
      <calculatedColumnFormula>COUNTIF(Tab_S6[2am],A34)</calculatedColumnFormula>
    </tableColumn>
    <tableColumn id="5" name="2pm" dataDxfId="1422">
      <calculatedColumnFormula>COUNTIF(Tab_S6[2pm],A34)</calculatedColumnFormula>
    </tableColumn>
    <tableColumn id="6" name="3am" dataDxfId="1421">
      <calculatedColumnFormula>COUNTIF(Tab_S6[3am],A34)</calculatedColumnFormula>
    </tableColumn>
    <tableColumn id="7" name="3pm" dataDxfId="1420">
      <calculatedColumnFormula>COUNTIF(Tab_S6[3pm],A34)</calculatedColumnFormula>
    </tableColumn>
    <tableColumn id="8" name="4am" dataDxfId="1419">
      <calculatedColumnFormula>COUNTIF(Tab_S6[4am],A34)</calculatedColumnFormula>
    </tableColumn>
    <tableColumn id="9" name="4pm" dataDxfId="1418">
      <calculatedColumnFormula>COUNTIF(Tab_S6[4pm],A34)</calculatedColumnFormula>
    </tableColumn>
    <tableColumn id="10" name="5am" dataDxfId="1417">
      <calculatedColumnFormula>COUNTIF(Tab_S6[5am],A34)</calculatedColumnFormula>
    </tableColumn>
    <tableColumn id="11" name="5pm" dataDxfId="1416">
      <calculatedColumnFormula>COUNTIF(Tab_S6[5pm],A34)</calculatedColumnFormula>
    </tableColumn>
    <tableColumn id="12" name="6am" dataDxfId="1415">
      <calculatedColumnFormula>COUNTIF(Tab_S6[6am],A34)</calculatedColumnFormula>
    </tableColumn>
    <tableColumn id="13" name="6pm" dataDxfId="1414">
      <calculatedColumnFormula>COUNTIF(Tab_S6[6pm],A34)</calculatedColumnFormula>
    </tableColumn>
    <tableColumn id="14" name="7am" dataDxfId="1413">
      <calculatedColumnFormula>COUNTIF(Tab_S6[7am],A34)</calculatedColumnFormula>
    </tableColumn>
    <tableColumn id="15" name="7pm" dataDxfId="1412">
      <calculatedColumnFormula>COUNTIF(Tab_S6[7pm],A34)</calculatedColumnFormula>
    </tableColumn>
    <tableColumn id="16" name="8am" dataDxfId="1411">
      <calculatedColumnFormula>COUNTIF(Tab_S6[8am],A34)</calculatedColumnFormula>
    </tableColumn>
    <tableColumn id="17" name="8pm" dataDxfId="1410">
      <calculatedColumnFormula>COUNTIF(Tab_S6[8pm],A34)</calculatedColumnFormula>
    </tableColumn>
    <tableColumn id="18" name="9am" dataDxfId="1409">
      <calculatedColumnFormula>COUNTIF(Tab_S6[9am],A34)</calculatedColumnFormula>
    </tableColumn>
    <tableColumn id="19" name="9pm" dataDxfId="1408">
      <calculatedColumnFormula>COUNTIF(Tab_S6[9pm],A34)</calculatedColumnFormula>
    </tableColumn>
    <tableColumn id="20" name="10am" dataDxfId="1407">
      <calculatedColumnFormula>COUNTIF(Tab_S6[10am],A34)</calculatedColumnFormula>
    </tableColumn>
    <tableColumn id="21" name="10pm" dataDxfId="1406">
      <calculatedColumnFormula>COUNTIF(Tab_S6[10pm],A34)</calculatedColumnFormula>
    </tableColumn>
    <tableColumn id="22" name="11am" dataDxfId="1405">
      <calculatedColumnFormula>COUNTIF(Tab_S6[11am],A34)</calculatedColumnFormula>
    </tableColumn>
    <tableColumn id="23" name="11pm" dataDxfId="1404">
      <calculatedColumnFormula>COUNTIF(Tab_S6[11pm],A34)</calculatedColumnFormula>
    </tableColumn>
    <tableColumn id="24" name="12am" dataDxfId="1403">
      <calculatedColumnFormula>COUNTIF(Tab_S6[12am],A34)</calculatedColumnFormula>
    </tableColumn>
    <tableColumn id="25" name="12pm" dataDxfId="1402">
      <calculatedColumnFormula>COUNTIF(Tab_S6[12pm],A34)</calculatedColumnFormula>
    </tableColumn>
    <tableColumn id="26" name="13am" dataDxfId="1401">
      <calculatedColumnFormula>COUNTIF(Tab_S6[13am],A34)</calculatedColumnFormula>
    </tableColumn>
    <tableColumn id="27" name="13pm" dataDxfId="1400">
      <calculatedColumnFormula>COUNTIF(Tab_S6[13pm],A34)</calculatedColumnFormula>
    </tableColumn>
    <tableColumn id="28" name="14am" dataDxfId="1399">
      <calculatedColumnFormula>COUNTIF(Tab_S6[14am],A34)</calculatedColumnFormula>
    </tableColumn>
    <tableColumn id="29" name="14pm" dataDxfId="1398">
      <calculatedColumnFormula>COUNTIF(Tab_S6[14pm],A34)</calculatedColumnFormula>
    </tableColumn>
    <tableColumn id="30" name="15am" dataDxfId="1397">
      <calculatedColumnFormula>COUNTIF(Tab_S6[15am],A34)</calculatedColumnFormula>
    </tableColumn>
    <tableColumn id="31" name="15pm" dataDxfId="1396">
      <calculatedColumnFormula>COUNTIF(Tab_S6[15pm],A34)</calculatedColumnFormula>
    </tableColumn>
    <tableColumn id="32" name="16am" dataDxfId="1395">
      <calculatedColumnFormula>COUNTIF(Tab_S6[16am],A34)</calculatedColumnFormula>
    </tableColumn>
    <tableColumn id="33" name="16pm" dataDxfId="1394">
      <calculatedColumnFormula>COUNTIF(Tab_S6[16pm],A34)</calculatedColumnFormula>
    </tableColumn>
    <tableColumn id="34" name="17am" dataDxfId="1393">
      <calculatedColumnFormula>COUNTIF(Tab_S6[17am],A34)</calculatedColumnFormula>
    </tableColumn>
    <tableColumn id="35" name="17pm" dataDxfId="1392">
      <calculatedColumnFormula>COUNTIF(Tab_S6[17pm],A34)</calculatedColumnFormula>
    </tableColumn>
    <tableColumn id="36" name="18am" dataDxfId="1391">
      <calculatedColumnFormula>COUNTIF(Tab_S6[18am],A34)</calculatedColumnFormula>
    </tableColumn>
    <tableColumn id="37" name="18pm" dataDxfId="1390">
      <calculatedColumnFormula>COUNTIF(Tab_S6[18pm],A34)</calculatedColumnFormula>
    </tableColumn>
    <tableColumn id="38" name="19am" dataDxfId="1389">
      <calculatedColumnFormula>COUNTIF(Tab_S6[19am],A34)</calculatedColumnFormula>
    </tableColumn>
    <tableColumn id="39" name="19pm" dataDxfId="1388">
      <calculatedColumnFormula>COUNTIF(Tab_S6[19pm],A34)</calculatedColumnFormula>
    </tableColumn>
    <tableColumn id="40" name="20am" dataDxfId="1387">
      <calculatedColumnFormula>COUNTIF(Tab_S6[20am],A34)</calculatedColumnFormula>
    </tableColumn>
    <tableColumn id="41" name="20pm" dataDxfId="1386">
      <calculatedColumnFormula>COUNTIF(Tab_S6[20pm],A34)</calculatedColumnFormula>
    </tableColumn>
    <tableColumn id="42" name="21am" dataDxfId="1385">
      <calculatedColumnFormula>COUNTIF(Tab_S6[21am],A34)</calculatedColumnFormula>
    </tableColumn>
    <tableColumn id="43" name="21pm" dataDxfId="1384">
      <calculatedColumnFormula>COUNTIF(Tab_S6[21pm],A34)</calculatedColumnFormula>
    </tableColumn>
    <tableColumn id="44" name="22am" dataDxfId="1383">
      <calculatedColumnFormula>COUNTIF(Tab_S6[22am],A34)</calculatedColumnFormula>
    </tableColumn>
    <tableColumn id="45" name="22pm" dataDxfId="1382">
      <calculatedColumnFormula>COUNTIF(Tab_S6[22pm],A34)</calculatedColumnFormula>
    </tableColumn>
    <tableColumn id="46" name="23am" dataDxfId="1381">
      <calculatedColumnFormula>COUNTIF(Tab_S6[23am],A34)</calculatedColumnFormula>
    </tableColumn>
    <tableColumn id="47" name="23pm" dataDxfId="1380">
      <calculatedColumnFormula>COUNTIF(Tab_S6[23pm],A34)</calculatedColumnFormula>
    </tableColumn>
    <tableColumn id="48" name="24am" dataDxfId="1379">
      <calculatedColumnFormula>COUNTIF(Tab_S6[24am],A34)</calculatedColumnFormula>
    </tableColumn>
    <tableColumn id="49" name="24pm" dataDxfId="1378">
      <calculatedColumnFormula>COUNTIF(Tab_S6[24pm],A34)</calculatedColumnFormula>
    </tableColumn>
    <tableColumn id="50" name="25am" dataDxfId="1377">
      <calculatedColumnFormula>COUNTIF(Tab_S6[25am],A34)</calculatedColumnFormula>
    </tableColumn>
    <tableColumn id="51" name="25pm" dataDxfId="1376">
      <calculatedColumnFormula>COUNTIF(Tab_S6[25pm],A34)</calculatedColumnFormula>
    </tableColumn>
    <tableColumn id="52" name="26am" dataDxfId="1375">
      <calculatedColumnFormula>COUNTIF(Tab_S6[26am],A34)</calculatedColumnFormula>
    </tableColumn>
    <tableColumn id="53" name="26pm" dataDxfId="1374">
      <calculatedColumnFormula>COUNTIF(Tab_S6[26pm],A34)</calculatedColumnFormula>
    </tableColumn>
    <tableColumn id="54" name="27am" dataDxfId="1373">
      <calculatedColumnFormula>COUNTIF(Tab_S6[27am],A34)</calculatedColumnFormula>
    </tableColumn>
    <tableColumn id="55" name="27pm" dataDxfId="1372">
      <calculatedColumnFormula>COUNTIF(Tab_S6[27pm],A34)</calculatedColumnFormula>
    </tableColumn>
    <tableColumn id="56" name="28am" dataDxfId="1371">
      <calculatedColumnFormula>COUNTIF(Tab_S6[28am],A34)</calculatedColumnFormula>
    </tableColumn>
    <tableColumn id="57" name="28pm" dataDxfId="1370">
      <calculatedColumnFormula>COUNTIF(Tab_S6[28pm],A34)</calculatedColumnFormula>
    </tableColumn>
    <tableColumn id="58" name="29am" dataDxfId="1369">
      <calculatedColumnFormula>COUNTIF(Tab_S6[29am],A34)</calculatedColumnFormula>
    </tableColumn>
    <tableColumn id="59" name="29pm" dataDxfId="1368">
      <calculatedColumnFormula>COUNTIF(Tab_S6[29pm],A34)</calculatedColumnFormula>
    </tableColumn>
    <tableColumn id="60" name="30am" dataDxfId="1367">
      <calculatedColumnFormula>COUNTIF(Tab_S6[30am],A34)</calculatedColumnFormula>
    </tableColumn>
    <tableColumn id="61" name="30pm" dataDxfId="1366">
      <calculatedColumnFormula>COUNTIF(Tab_S6[30pm],A34)</calculatedColumnFormula>
    </tableColumn>
    <tableColumn id="62" name="30pm2" dataDxfId="1365"/>
    <tableColumn id="63" name="30pm3" dataDxfId="136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_C7" displayName="Tab_C7" ref="A39:BN41" totalsRowShown="0" headerRowDxfId="1363" headerRowBorderDxfId="1362" tableBorderDxfId="1361" totalsRowBorderDxfId="1360">
  <autoFilter ref="A39:BN41"/>
  <tableColumns count="66">
    <tableColumn id="1" name="Nom_Chantiers" dataDxfId="1359"/>
    <tableColumn id="64" name="N° Affaire" dataDxfId="1358"/>
    <tableColumn id="65" name="Nom client" dataDxfId="1357"/>
    <tableColumn id="66" name="Matériel Levage" dataDxfId="1356"/>
    <tableColumn id="2" name="1am" dataDxfId="1355">
      <calculatedColumnFormula>COUNTIF(Tab_S7[1am],A40)</calculatedColumnFormula>
    </tableColumn>
    <tableColumn id="3" name="1pm" dataDxfId="1354">
      <calculatedColumnFormula>COUNTIF(Tab_S7[1pm],A40)</calculatedColumnFormula>
    </tableColumn>
    <tableColumn id="4" name="2am" dataDxfId="1353">
      <calculatedColumnFormula>COUNTIF(Tab_S7[2am],A40)</calculatedColumnFormula>
    </tableColumn>
    <tableColumn id="5" name="2pm" dataDxfId="1352">
      <calculatedColumnFormula>COUNTIF(Tab_S7[2pm],A40)</calculatedColumnFormula>
    </tableColumn>
    <tableColumn id="6" name="3am" dataDxfId="1351">
      <calculatedColumnFormula>COUNTIF(Tab_S7[3am],A40)</calculatedColumnFormula>
    </tableColumn>
    <tableColumn id="7" name="3pm" dataDxfId="1350">
      <calculatedColumnFormula>COUNTIF(Tab_S7[3pm],A40)</calculatedColumnFormula>
    </tableColumn>
    <tableColumn id="8" name="4am" dataDxfId="1349">
      <calculatedColumnFormula>COUNTIF(Tab_S7[4am],A40)</calculatedColumnFormula>
    </tableColumn>
    <tableColumn id="9" name="4pm" dataDxfId="1348">
      <calculatedColumnFormula>COUNTIF(Tab_S7[4pm],A40)</calculatedColumnFormula>
    </tableColumn>
    <tableColumn id="10" name="5am" dataDxfId="1347">
      <calculatedColumnFormula>COUNTIF(Tab_S7[5am],A40)</calculatedColumnFormula>
    </tableColumn>
    <tableColumn id="11" name="5pm" dataDxfId="1346">
      <calculatedColumnFormula>COUNTIF(Tab_S7[5pm],A40)</calculatedColumnFormula>
    </tableColumn>
    <tableColumn id="12" name="6am" dataDxfId="1345">
      <calculatedColumnFormula>COUNTIF(Tab_S7[6am],A40)</calculatedColumnFormula>
    </tableColumn>
    <tableColumn id="13" name="6pm" dataDxfId="1344">
      <calculatedColumnFormula>COUNTIF(Tab_S7[6pm],A40)</calculatedColumnFormula>
    </tableColumn>
    <tableColumn id="14" name="7am" dataDxfId="1343">
      <calculatedColumnFormula>COUNTIF(Tab_S7[7am],A40)</calculatedColumnFormula>
    </tableColumn>
    <tableColumn id="15" name="7pm" dataDxfId="1342">
      <calculatedColumnFormula>COUNTIF(Tab_S7[7pm],A40)</calculatedColumnFormula>
    </tableColumn>
    <tableColumn id="16" name="8am" dataDxfId="1341">
      <calculatedColumnFormula>COUNTIF(Tab_S7[8am],A40)</calculatedColumnFormula>
    </tableColumn>
    <tableColumn id="17" name="8pm" dataDxfId="1340">
      <calculatedColumnFormula>COUNTIF(Tab_S7[8pm],A40)</calculatedColumnFormula>
    </tableColumn>
    <tableColumn id="18" name="9am" dataDxfId="1339">
      <calculatedColumnFormula>COUNTIF(Tab_S7[9am],A40)</calculatedColumnFormula>
    </tableColumn>
    <tableColumn id="19" name="9pm" dataDxfId="1338">
      <calculatedColumnFormula>COUNTIF(Tab_S7[9pm],A40)</calculatedColumnFormula>
    </tableColumn>
    <tableColumn id="20" name="10am" dataDxfId="1337">
      <calculatedColumnFormula>COUNTIF(Tab_S7[10am],A40)</calculatedColumnFormula>
    </tableColumn>
    <tableColumn id="21" name="10pm" dataDxfId="1336">
      <calculatedColumnFormula>COUNTIF(Tab_S7[10pm],A40)</calculatedColumnFormula>
    </tableColumn>
    <tableColumn id="22" name="11am" dataDxfId="1335">
      <calculatedColumnFormula>COUNTIF(Tab_S7[11am],A40)</calculatedColumnFormula>
    </tableColumn>
    <tableColumn id="23" name="11pm" dataDxfId="1334">
      <calculatedColumnFormula>COUNTIF(Tab_S7[11pm],A40)</calculatedColumnFormula>
    </tableColumn>
    <tableColumn id="24" name="12am" dataDxfId="1333">
      <calculatedColumnFormula>COUNTIF(Tab_S7[12am],A40)</calculatedColumnFormula>
    </tableColumn>
    <tableColumn id="25" name="12pm" dataDxfId="1332">
      <calculatedColumnFormula>COUNTIF(Tab_S7[12pm],A40)</calculatedColumnFormula>
    </tableColumn>
    <tableColumn id="26" name="13am" dataDxfId="1331">
      <calculatedColumnFormula>COUNTIF(Tab_S7[13am],A40)</calculatedColumnFormula>
    </tableColumn>
    <tableColumn id="27" name="13pm" dataDxfId="1330">
      <calculatedColumnFormula>COUNTIF(Tab_S7[13pm],A40)</calculatedColumnFormula>
    </tableColumn>
    <tableColumn id="28" name="14am" dataDxfId="1329">
      <calculatedColumnFormula>COUNTIF(Tab_S7[14am],A40)</calculatedColumnFormula>
    </tableColumn>
    <tableColumn id="29" name="14pm" dataDxfId="1328">
      <calculatedColumnFormula>COUNTIF(Tab_S7[14pm],A40)</calculatedColumnFormula>
    </tableColumn>
    <tableColumn id="30" name="15am" dataDxfId="1327">
      <calculatedColumnFormula>COUNTIF(Tab_S7[15am],A40)</calculatedColumnFormula>
    </tableColumn>
    <tableColumn id="31" name="15pm" dataDxfId="1326">
      <calculatedColumnFormula>COUNTIF(Tab_S7[15pm],A40)</calculatedColumnFormula>
    </tableColumn>
    <tableColumn id="32" name="16am" dataDxfId="1325">
      <calculatedColumnFormula>COUNTIF(Tab_S7[16am],A40)</calculatedColumnFormula>
    </tableColumn>
    <tableColumn id="33" name="16pm" dataDxfId="1324">
      <calculatedColumnFormula>COUNTIF(Tab_S7[16pm],A40)</calculatedColumnFormula>
    </tableColumn>
    <tableColumn id="34" name="17am" dataDxfId="1323">
      <calculatedColumnFormula>COUNTIF(Tab_S7[17am],A40)</calculatedColumnFormula>
    </tableColumn>
    <tableColumn id="35" name="17pm" dataDxfId="1322">
      <calculatedColumnFormula>COUNTIF(Tab_S7[17pm],A40)</calculatedColumnFormula>
    </tableColumn>
    <tableColumn id="36" name="18am" dataDxfId="1321">
      <calculatedColumnFormula>COUNTIF(Tab_S7[18am],A40)</calculatedColumnFormula>
    </tableColumn>
    <tableColumn id="37" name="18pm" dataDxfId="1320">
      <calculatedColumnFormula>COUNTIF(Tab_S7[18pm],A40)</calculatedColumnFormula>
    </tableColumn>
    <tableColumn id="38" name="19am" dataDxfId="1319">
      <calculatedColumnFormula>COUNTIF(Tab_S7[19am],A40)</calculatedColumnFormula>
    </tableColumn>
    <tableColumn id="39" name="19pm" dataDxfId="1318">
      <calculatedColumnFormula>COUNTIF(Tab_S7[19pm],A40)</calculatedColumnFormula>
    </tableColumn>
    <tableColumn id="40" name="20am" dataDxfId="1317">
      <calculatedColumnFormula>COUNTIF(Tab_S7[20am],A40)</calculatedColumnFormula>
    </tableColumn>
    <tableColumn id="41" name="20pm" dataDxfId="1316">
      <calculatedColumnFormula>COUNTIF(Tab_S7[20pm],A40)</calculatedColumnFormula>
    </tableColumn>
    <tableColumn id="42" name="21am" dataDxfId="1315">
      <calculatedColumnFormula>COUNTIF(Tab_S7[21am],A40)</calculatedColumnFormula>
    </tableColumn>
    <tableColumn id="43" name="21pm" dataDxfId="1314">
      <calculatedColumnFormula>COUNTIF(Tab_S7[21pm],A40)</calculatedColumnFormula>
    </tableColumn>
    <tableColumn id="44" name="22am" dataDxfId="1313">
      <calculatedColumnFormula>COUNTIF(Tab_S7[22am],A40)</calculatedColumnFormula>
    </tableColumn>
    <tableColumn id="45" name="22pm" dataDxfId="1312">
      <calculatedColumnFormula>COUNTIF(Tab_S7[22pm],A40)</calculatedColumnFormula>
    </tableColumn>
    <tableColumn id="46" name="23am" dataDxfId="1311">
      <calculatedColumnFormula>COUNTIF(Tab_S7[23am],A40)</calculatedColumnFormula>
    </tableColumn>
    <tableColumn id="47" name="23pm" dataDxfId="1310">
      <calculatedColumnFormula>COUNTIF(Tab_S7[23pm],A40)</calculatedColumnFormula>
    </tableColumn>
    <tableColumn id="48" name="24am" dataDxfId="1309">
      <calculatedColumnFormula>COUNTIF(Tab_S7[24am],A40)</calculatedColumnFormula>
    </tableColumn>
    <tableColumn id="49" name="24pm" dataDxfId="1308">
      <calculatedColumnFormula>COUNTIF(Tab_S7[24pm],A40)</calculatedColumnFormula>
    </tableColumn>
    <tableColumn id="50" name="25am" dataDxfId="1307">
      <calculatedColumnFormula>COUNTIF(Tab_S7[25am],A40)</calculatedColumnFormula>
    </tableColumn>
    <tableColumn id="51" name="25pm" dataDxfId="1306">
      <calculatedColumnFormula>COUNTIF(Tab_S7[25pm],A40)</calculatedColumnFormula>
    </tableColumn>
    <tableColumn id="52" name="26am" dataDxfId="1305">
      <calculatedColumnFormula>COUNTIF(Tab_S7[26am],A40)</calculatedColumnFormula>
    </tableColumn>
    <tableColumn id="53" name="26pm" dataDxfId="1304">
      <calculatedColumnFormula>COUNTIF(Tab_S7[26pm],A40)</calculatedColumnFormula>
    </tableColumn>
    <tableColumn id="54" name="27am" dataDxfId="1303">
      <calculatedColumnFormula>COUNTIF(Tab_S7[27am],A40)</calculatedColumnFormula>
    </tableColumn>
    <tableColumn id="55" name="27pm" dataDxfId="1302">
      <calculatedColumnFormula>COUNTIF(Tab_S7[27pm],A40)</calculatedColumnFormula>
    </tableColumn>
    <tableColumn id="56" name="28am" dataDxfId="1301">
      <calculatedColumnFormula>COUNTIF(Tab_S7[28am],A40)</calculatedColumnFormula>
    </tableColumn>
    <tableColumn id="57" name="28pm" dataDxfId="1300">
      <calculatedColumnFormula>COUNTIF(Tab_S7[28pm],A40)</calculatedColumnFormula>
    </tableColumn>
    <tableColumn id="58" name="29am" dataDxfId="1299">
      <calculatedColumnFormula>COUNTIF(Tab_S7[29am],A40)</calculatedColumnFormula>
    </tableColumn>
    <tableColumn id="59" name="29pm" dataDxfId="1298">
      <calculatedColumnFormula>COUNTIF(Tab_S7[29pm],A40)</calculatedColumnFormula>
    </tableColumn>
    <tableColumn id="60" name="30am" dataDxfId="1297">
      <calculatedColumnFormula>COUNTIF(Tab_S7[30am],A40)</calculatedColumnFormula>
    </tableColumn>
    <tableColumn id="61" name="30pm" dataDxfId="1296">
      <calculatedColumnFormula>COUNTIF(Tab_S7[30pm],A40)</calculatedColumnFormula>
    </tableColumn>
    <tableColumn id="62" name="31am" dataDxfId="1295">
      <calculatedColumnFormula>COUNTIF(Tab_S7[31am],A40)</calculatedColumnFormula>
    </tableColumn>
    <tableColumn id="63" name="31pm" dataDxfId="1294">
      <calculatedColumnFormula>COUNTIF(Tab_S7[31pm],A40)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_C8" displayName="Tab_C8" ref="A45:BN47" totalsRowShown="0" headerRowDxfId="1293" headerRowBorderDxfId="1292" tableBorderDxfId="1291" totalsRowBorderDxfId="1290">
  <autoFilter ref="A45:BN47"/>
  <tableColumns count="66">
    <tableColumn id="1" name="Nom_Chantiers" dataDxfId="1289"/>
    <tableColumn id="64" name="N° Affaire" dataDxfId="1288"/>
    <tableColumn id="65" name="Nom client" dataDxfId="1287"/>
    <tableColumn id="66" name="Matériel Levage" dataDxfId="1286"/>
    <tableColumn id="2" name="1am" dataDxfId="1285">
      <calculatedColumnFormula>COUNTIF(Tab_S8[1am],A46)</calculatedColumnFormula>
    </tableColumn>
    <tableColumn id="3" name="1pm" dataDxfId="1284">
      <calculatedColumnFormula>COUNTIF(Tab_S8[1pm],A46)</calculatedColumnFormula>
    </tableColumn>
    <tableColumn id="4" name="2am" dataDxfId="1283">
      <calculatedColumnFormula>COUNTIF(Tab_S8[2am],A46)</calculatedColumnFormula>
    </tableColumn>
    <tableColumn id="5" name="2pm" dataDxfId="1282">
      <calculatedColumnFormula>COUNTIF(Tab_S8[2pm],A46)</calculatedColumnFormula>
    </tableColumn>
    <tableColumn id="6" name="3am" dataDxfId="1281">
      <calculatedColumnFormula>COUNTIF(Tab_S8[3am],A46)</calculatedColumnFormula>
    </tableColumn>
    <tableColumn id="7" name="3pm" dataDxfId="1280">
      <calculatedColumnFormula>COUNTIF(Tab_S8[3pm],A46)</calculatedColumnFormula>
    </tableColumn>
    <tableColumn id="8" name="4am" dataDxfId="1279">
      <calculatedColumnFormula>COUNTIF(Tab_S8[4am],A46)</calculatedColumnFormula>
    </tableColumn>
    <tableColumn id="9" name="4pm" dataDxfId="1278">
      <calculatedColumnFormula>COUNTIF(Tab_S8[4pm],A46)</calculatedColumnFormula>
    </tableColumn>
    <tableColumn id="10" name="5am" dataDxfId="1277">
      <calculatedColumnFormula>COUNTIF(Tab_S8[5am],A46)</calculatedColumnFormula>
    </tableColumn>
    <tableColumn id="11" name="5pm" dataDxfId="1276">
      <calculatedColumnFormula>COUNTIF(Tab_S8[5pm],A46)</calculatedColumnFormula>
    </tableColumn>
    <tableColumn id="12" name="6am" dataDxfId="1275">
      <calculatedColumnFormula>COUNTIF(Tab_S8[6am],A46)</calculatedColumnFormula>
    </tableColumn>
    <tableColumn id="13" name="6pm" dataDxfId="1274">
      <calculatedColumnFormula>COUNTIF(Tab_S8[6pm],A46)</calculatedColumnFormula>
    </tableColumn>
    <tableColumn id="14" name="7am" dataDxfId="1273">
      <calculatedColumnFormula>COUNTIF(Tab_S8[7am],A46)</calculatedColumnFormula>
    </tableColumn>
    <tableColumn id="15" name="7pm" dataDxfId="1272">
      <calculatedColumnFormula>COUNTIF(Tab_S8[7pm],A46)</calculatedColumnFormula>
    </tableColumn>
    <tableColumn id="16" name="8am" dataDxfId="1271">
      <calculatedColumnFormula>COUNTIF(Tab_S8[8am],A46)</calculatedColumnFormula>
    </tableColumn>
    <tableColumn id="17" name="8pm" dataDxfId="1270">
      <calculatedColumnFormula>COUNTIF(Tab_S8[8pm],A46)</calculatedColumnFormula>
    </tableColumn>
    <tableColumn id="18" name="9am" dataDxfId="1269">
      <calculatedColumnFormula>COUNTIF(Tab_S8[9am],A46)</calculatedColumnFormula>
    </tableColumn>
    <tableColumn id="19" name="9pm" dataDxfId="1268">
      <calculatedColumnFormula>COUNTIF(Tab_S8[9pm],A46)</calculatedColumnFormula>
    </tableColumn>
    <tableColumn id="20" name="10am" dataDxfId="1267">
      <calculatedColumnFormula>COUNTIF(Tab_S8[10am],A46)</calculatedColumnFormula>
    </tableColumn>
    <tableColumn id="21" name="10pm" dataDxfId="1266">
      <calculatedColumnFormula>COUNTIF(Tab_S8[10pm],A46)</calculatedColumnFormula>
    </tableColumn>
    <tableColumn id="22" name="11am" dataDxfId="1265">
      <calculatedColumnFormula>COUNTIF(Tab_S8[11am],A46)</calculatedColumnFormula>
    </tableColumn>
    <tableColumn id="23" name="11pm" dataDxfId="1264">
      <calculatedColumnFormula>COUNTIF(Tab_S8[11pm],A46)</calculatedColumnFormula>
    </tableColumn>
    <tableColumn id="24" name="12am" dataDxfId="1263">
      <calculatedColumnFormula>COUNTIF(Tab_S8[12am],A46)</calculatedColumnFormula>
    </tableColumn>
    <tableColumn id="25" name="12pm" dataDxfId="1262">
      <calculatedColumnFormula>COUNTIF(Tab_S8[12pm],A46)</calculatedColumnFormula>
    </tableColumn>
    <tableColumn id="26" name="13am" dataDxfId="1261">
      <calculatedColumnFormula>COUNTIF(Tab_S8[13am],A46)</calculatedColumnFormula>
    </tableColumn>
    <tableColumn id="27" name="13pm" dataDxfId="1260">
      <calculatedColumnFormula>COUNTIF(Tab_S8[13pm],A46)</calculatedColumnFormula>
    </tableColumn>
    <tableColumn id="28" name="14am" dataDxfId="1259">
      <calculatedColumnFormula>COUNTIF(Tab_S8[14am],A46)</calculatedColumnFormula>
    </tableColumn>
    <tableColumn id="29" name="14pm" dataDxfId="1258">
      <calculatedColumnFormula>COUNTIF(Tab_S8[14pm],A46)</calculatedColumnFormula>
    </tableColumn>
    <tableColumn id="30" name="15am" dataDxfId="1257">
      <calculatedColumnFormula>COUNTIF(Tab_S8[15am],A46)</calculatedColumnFormula>
    </tableColumn>
    <tableColumn id="31" name="15pm" dataDxfId="1256">
      <calculatedColumnFormula>COUNTIF(Tab_S8[15pm],A46)</calculatedColumnFormula>
    </tableColumn>
    <tableColumn id="32" name="16am" dataDxfId="1255">
      <calculatedColumnFormula>COUNTIF(Tab_S8[16am],A46)</calculatedColumnFormula>
    </tableColumn>
    <tableColumn id="33" name="16pm" dataDxfId="1254">
      <calculatedColumnFormula>COUNTIF(Tab_S8[16pm],A46)</calculatedColumnFormula>
    </tableColumn>
    <tableColumn id="34" name="17am" dataDxfId="1253">
      <calculatedColumnFormula>COUNTIF(Tab_S8[17am],A46)</calculatedColumnFormula>
    </tableColumn>
    <tableColumn id="35" name="17pm" dataDxfId="1252">
      <calculatedColumnFormula>COUNTIF(Tab_S8[17pm],A46)</calculatedColumnFormula>
    </tableColumn>
    <tableColumn id="36" name="18am" dataDxfId="1251">
      <calculatedColumnFormula>COUNTIF(Tab_S8[18am],A46)</calculatedColumnFormula>
    </tableColumn>
    <tableColumn id="37" name="18pm" dataDxfId="1250">
      <calculatedColumnFormula>COUNTIF(Tab_S8[18pm],A46)</calculatedColumnFormula>
    </tableColumn>
    <tableColumn id="38" name="19am" dataDxfId="1249">
      <calculatedColumnFormula>COUNTIF(Tab_S8[19am],A46)</calculatedColumnFormula>
    </tableColumn>
    <tableColumn id="39" name="19pm" dataDxfId="1248">
      <calculatedColumnFormula>COUNTIF(Tab_S8[19pm],A46)</calculatedColumnFormula>
    </tableColumn>
    <tableColumn id="40" name="20am" dataDxfId="1247">
      <calculatedColumnFormula>COUNTIF(Tab_S8[20am],A46)</calculatedColumnFormula>
    </tableColumn>
    <tableColumn id="41" name="20pm" dataDxfId="1246">
      <calculatedColumnFormula>COUNTIF(Tab_S8[20pm],A46)</calculatedColumnFormula>
    </tableColumn>
    <tableColumn id="42" name="21am" dataDxfId="1245">
      <calculatedColumnFormula>COUNTIF(Tab_S8[21am],A46)</calculatedColumnFormula>
    </tableColumn>
    <tableColumn id="43" name="21pm" dataDxfId="1244">
      <calculatedColumnFormula>COUNTIF(Tab_S8[21pm],A46)</calculatedColumnFormula>
    </tableColumn>
    <tableColumn id="44" name="22am" dataDxfId="1243">
      <calculatedColumnFormula>COUNTIF(Tab_S8[22am],A46)</calculatedColumnFormula>
    </tableColumn>
    <tableColumn id="45" name="22pm" dataDxfId="1242">
      <calculatedColumnFormula>COUNTIF(Tab_S8[22pm],A46)</calculatedColumnFormula>
    </tableColumn>
    <tableColumn id="46" name="23am" dataDxfId="1241">
      <calculatedColumnFormula>COUNTIF(Tab_S8[23am],A46)</calculatedColumnFormula>
    </tableColumn>
    <tableColumn id="47" name="23pm" dataDxfId="1240">
      <calculatedColumnFormula>COUNTIF(Tab_S8[23pm],A46)</calculatedColumnFormula>
    </tableColumn>
    <tableColumn id="48" name="24am" dataDxfId="1239">
      <calculatedColumnFormula>COUNTIF(Tab_S8[24am],A46)</calculatedColumnFormula>
    </tableColumn>
    <tableColumn id="49" name="24pm" dataDxfId="1238">
      <calculatedColumnFormula>COUNTIF(Tab_S8[24pm],A46)</calculatedColumnFormula>
    </tableColumn>
    <tableColumn id="50" name="25am" dataDxfId="1237">
      <calculatedColumnFormula>COUNTIF(Tab_S8[25am],A46)</calculatedColumnFormula>
    </tableColumn>
    <tableColumn id="51" name="25pm" dataDxfId="1236">
      <calculatedColumnFormula>COUNTIF(Tab_S8[25pm],A46)</calculatedColumnFormula>
    </tableColumn>
    <tableColumn id="52" name="26am" dataDxfId="1235">
      <calculatedColumnFormula>COUNTIF(Tab_S8[26am],A46)</calculatedColumnFormula>
    </tableColumn>
    <tableColumn id="53" name="26pm" dataDxfId="1234">
      <calculatedColumnFormula>COUNTIF(Tab_S8[26pm],A46)</calculatedColumnFormula>
    </tableColumn>
    <tableColumn id="54" name="27am" dataDxfId="1233">
      <calculatedColumnFormula>COUNTIF(Tab_S8[27am],A46)</calculatedColumnFormula>
    </tableColumn>
    <tableColumn id="55" name="27pm" dataDxfId="1232">
      <calculatedColumnFormula>COUNTIF(Tab_S8[27pm],A46)</calculatedColumnFormula>
    </tableColumn>
    <tableColumn id="56" name="28am" dataDxfId="1231">
      <calculatedColumnFormula>COUNTIF(Tab_S8[28am],A46)</calculatedColumnFormula>
    </tableColumn>
    <tableColumn id="57" name="28pm" dataDxfId="1230">
      <calculatedColumnFormula>COUNTIF(Tab_S8[28pm],A46)</calculatedColumnFormula>
    </tableColumn>
    <tableColumn id="58" name="29am" dataDxfId="1229">
      <calculatedColumnFormula>COUNTIF(Tab_S8[29am],A46)</calculatedColumnFormula>
    </tableColumn>
    <tableColumn id="59" name="29pm" dataDxfId="1228">
      <calculatedColumnFormula>COUNTIF(Tab_S8[29pm],A46)</calculatedColumnFormula>
    </tableColumn>
    <tableColumn id="60" name="30am" dataDxfId="1227">
      <calculatedColumnFormula>COUNTIF(Tab_S8[30am],A46)</calculatedColumnFormula>
    </tableColumn>
    <tableColumn id="61" name="30pm" dataDxfId="1226">
      <calculatedColumnFormula>COUNTIF(Tab_S8[30pm],A46)</calculatedColumnFormula>
    </tableColumn>
    <tableColumn id="62" name="31am" dataDxfId="1225">
      <calculatedColumnFormula>COUNTIF(Tab_S8[31am],A46)</calculatedColumnFormula>
    </tableColumn>
    <tableColumn id="63" name="31pm" dataDxfId="1224">
      <calculatedColumnFormula>COUNTIF(Tab_S8[31pm],A46)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_C9" displayName="Tab_C9" ref="A51:BN53" totalsRowShown="0" headerRowDxfId="1223" headerRowBorderDxfId="1222" tableBorderDxfId="1221" totalsRowBorderDxfId="1220">
  <autoFilter ref="A51:BN53">
    <filterColumn colId="64"/>
    <filterColumn colId="65"/>
  </autoFilter>
  <tableColumns count="66">
    <tableColumn id="1" name="Nom_Chantiers" dataDxfId="1219"/>
    <tableColumn id="64" name="N° Affaire" dataDxfId="1218"/>
    <tableColumn id="65" name="Nom client" dataDxfId="1217"/>
    <tableColumn id="66" name="Matériel Levage" dataDxfId="1216"/>
    <tableColumn id="2" name="1am" dataDxfId="1215">
      <calculatedColumnFormula>COUNTIF(Tab_S9[1am],A52)</calculatedColumnFormula>
    </tableColumn>
    <tableColumn id="3" name="1pm" dataDxfId="1214">
      <calculatedColumnFormula>COUNTIF(Tab_S9[1pm],A52)</calculatedColumnFormula>
    </tableColumn>
    <tableColumn id="4" name="2am" dataDxfId="1213">
      <calculatedColumnFormula>COUNTIF(Tab_S9[2am],A52)</calculatedColumnFormula>
    </tableColumn>
    <tableColumn id="5" name="2pm" dataDxfId="1212">
      <calculatedColumnFormula>COUNTIF(Tab_S9[2pm],A52)</calculatedColumnFormula>
    </tableColumn>
    <tableColumn id="6" name="3am" dataDxfId="1211">
      <calculatedColumnFormula>COUNTIF(Tab_S9[3am],A52)</calculatedColumnFormula>
    </tableColumn>
    <tableColumn id="7" name="3pm" dataDxfId="1210">
      <calculatedColumnFormula>COUNTIF(Tab_S9[3pm],A52)</calculatedColumnFormula>
    </tableColumn>
    <tableColumn id="8" name="4am" dataDxfId="1209">
      <calculatedColumnFormula>COUNTIF(Tab_S9[4am],A52)</calculatedColumnFormula>
    </tableColumn>
    <tableColumn id="9" name="4pm" dataDxfId="1208">
      <calculatedColumnFormula>COUNTIF(Tab_S9[4pm],A52)</calculatedColumnFormula>
    </tableColumn>
    <tableColumn id="10" name="5am" dataDxfId="1207">
      <calculatedColumnFormula>COUNTIF(Tab_S9[5am],A52)</calculatedColumnFormula>
    </tableColumn>
    <tableColumn id="11" name="5pm" dataDxfId="1206">
      <calculatedColumnFormula>COUNTIF(Tab_S9[5pm],A52)</calculatedColumnFormula>
    </tableColumn>
    <tableColumn id="12" name="6am" dataDxfId="1205">
      <calculatedColumnFormula>COUNTIF(Tab_S9[6am],A52)</calculatedColumnFormula>
    </tableColumn>
    <tableColumn id="13" name="6pm" dataDxfId="1204">
      <calculatedColumnFormula>COUNTIF(Tab_S9[6pm],A52)</calculatedColumnFormula>
    </tableColumn>
    <tableColumn id="14" name="7am" dataDxfId="1203">
      <calculatedColumnFormula>COUNTIF(Tab_S9[7am],A52)</calculatedColumnFormula>
    </tableColumn>
    <tableColumn id="15" name="7pm" dataDxfId="1202">
      <calculatedColumnFormula>COUNTIF(Tab_S9[7pm],A52)</calculatedColumnFormula>
    </tableColumn>
    <tableColumn id="16" name="8am" dataDxfId="1201">
      <calculatedColumnFormula>COUNTIF(Tab_S9[8am],A52)</calculatedColumnFormula>
    </tableColumn>
    <tableColumn id="17" name="8pm" dataDxfId="1200">
      <calculatedColumnFormula>COUNTIF(Tab_S9[8pm],A52)</calculatedColumnFormula>
    </tableColumn>
    <tableColumn id="18" name="9am" dataDxfId="1199">
      <calculatedColumnFormula>COUNTIF(Tab_S9[9am],A52)</calculatedColumnFormula>
    </tableColumn>
    <tableColumn id="19" name="9pm" dataDxfId="1198">
      <calculatedColumnFormula>COUNTIF(Tab_S9[9pm],A52)</calculatedColumnFormula>
    </tableColumn>
    <tableColumn id="20" name="10am" dataDxfId="1197">
      <calculatedColumnFormula>COUNTIF(Tab_S9[10am],A52)</calculatedColumnFormula>
    </tableColumn>
    <tableColumn id="21" name="10pm" dataDxfId="1196">
      <calculatedColumnFormula>COUNTIF(Tab_S9[10pm],A52)</calculatedColumnFormula>
    </tableColumn>
    <tableColumn id="22" name="11am" dataDxfId="1195">
      <calculatedColumnFormula>COUNTIF(Tab_S9[11am],A52)</calculatedColumnFormula>
    </tableColumn>
    <tableColumn id="23" name="11pm" dataDxfId="1194">
      <calculatedColumnFormula>COUNTIF(Tab_S9[11pm],A52)</calculatedColumnFormula>
    </tableColumn>
    <tableColumn id="24" name="12am" dataDxfId="1193">
      <calculatedColumnFormula>COUNTIF(Tab_S9[12am],A52)</calculatedColumnFormula>
    </tableColumn>
    <tableColumn id="25" name="12pm" dataDxfId="1192">
      <calculatedColumnFormula>COUNTIF(Tab_S9[12pm],A52)</calculatedColumnFormula>
    </tableColumn>
    <tableColumn id="26" name="13am" dataDxfId="1191">
      <calculatedColumnFormula>COUNTIF(Tab_S9[13am],A52)</calculatedColumnFormula>
    </tableColumn>
    <tableColumn id="27" name="13pm" dataDxfId="1190">
      <calculatedColumnFormula>COUNTIF(Tab_S9[13pm],A52)</calculatedColumnFormula>
    </tableColumn>
    <tableColumn id="28" name="14am" dataDxfId="1189">
      <calculatedColumnFormula>COUNTIF(Tab_S9[14am],A52)</calculatedColumnFormula>
    </tableColumn>
    <tableColumn id="29" name="14pm" dataDxfId="1188">
      <calculatedColumnFormula>COUNTIF(Tab_S9[14pm],A52)</calculatedColumnFormula>
    </tableColumn>
    <tableColumn id="30" name="15am" dataDxfId="1187">
      <calculatedColumnFormula>COUNTIF(Tab_S9[15am],A52)</calculatedColumnFormula>
    </tableColumn>
    <tableColumn id="31" name="15pm" dataDxfId="1186">
      <calculatedColumnFormula>COUNTIF(Tab_S9[15pm],A52)</calculatedColumnFormula>
    </tableColumn>
    <tableColumn id="32" name="16am" dataDxfId="1185">
      <calculatedColumnFormula>COUNTIF(Tab_S9[16am],A52)</calculatedColumnFormula>
    </tableColumn>
    <tableColumn id="33" name="16pm" dataDxfId="1184">
      <calculatedColumnFormula>COUNTIF(Tab_S9[16pm],A52)</calculatedColumnFormula>
    </tableColumn>
    <tableColumn id="34" name="17am" dataDxfId="1183">
      <calculatedColumnFormula>COUNTIF(Tab_S9[17am],A52)</calculatedColumnFormula>
    </tableColumn>
    <tableColumn id="35" name="17pm" dataDxfId="1182">
      <calculatedColumnFormula>COUNTIF(Tab_S9[17pm],A52)</calculatedColumnFormula>
    </tableColumn>
    <tableColumn id="36" name="18am" dataDxfId="1181">
      <calculatedColumnFormula>COUNTIF(Tab_S9[18am],A52)</calculatedColumnFormula>
    </tableColumn>
    <tableColumn id="37" name="18pm" dataDxfId="1180">
      <calculatedColumnFormula>COUNTIF(Tab_S9[18pm],A52)</calculatedColumnFormula>
    </tableColumn>
    <tableColumn id="38" name="19am" dataDxfId="1179">
      <calculatedColumnFormula>COUNTIF(Tab_S9[19am],A52)</calculatedColumnFormula>
    </tableColumn>
    <tableColumn id="39" name="19pm" dataDxfId="1178">
      <calculatedColumnFormula>COUNTIF(Tab_S9[19pm],A52)</calculatedColumnFormula>
    </tableColumn>
    <tableColumn id="40" name="20am" dataDxfId="1177">
      <calculatedColumnFormula>COUNTIF(Tab_S9[20am],A52)</calculatedColumnFormula>
    </tableColumn>
    <tableColumn id="41" name="20pm" dataDxfId="1176">
      <calculatedColumnFormula>COUNTIF(Tab_S9[20pm],A52)</calculatedColumnFormula>
    </tableColumn>
    <tableColumn id="42" name="21am" dataDxfId="1175">
      <calculatedColumnFormula>COUNTIF(Tab_S9[21am],A52)</calculatedColumnFormula>
    </tableColumn>
    <tableColumn id="43" name="21pm" dataDxfId="1174">
      <calculatedColumnFormula>COUNTIF(Tab_S9[21pm],A52)</calculatedColumnFormula>
    </tableColumn>
    <tableColumn id="44" name="22am" dataDxfId="1173">
      <calculatedColumnFormula>COUNTIF(Tab_S9[22am],A52)</calculatedColumnFormula>
    </tableColumn>
    <tableColumn id="45" name="22pm" dataDxfId="1172">
      <calculatedColumnFormula>COUNTIF(Tab_S9[22pm],A52)</calculatedColumnFormula>
    </tableColumn>
    <tableColumn id="46" name="23am" dataDxfId="1171">
      <calculatedColumnFormula>COUNTIF(Tab_S9[23am],A52)</calculatedColumnFormula>
    </tableColumn>
    <tableColumn id="47" name="23pm" dataDxfId="1170">
      <calculatedColumnFormula>COUNTIF(Tab_S9[23pm],A52)</calculatedColumnFormula>
    </tableColumn>
    <tableColumn id="48" name="24am" dataDxfId="1169">
      <calculatedColumnFormula>COUNTIF(Tab_S9[24am],A52)</calculatedColumnFormula>
    </tableColumn>
    <tableColumn id="49" name="24pm" dataDxfId="1168">
      <calculatedColumnFormula>COUNTIF(Tab_S9[24pm],A52)</calculatedColumnFormula>
    </tableColumn>
    <tableColumn id="50" name="25am" dataDxfId="1167">
      <calculatedColumnFormula>COUNTIF(Tab_S9[25am],A52)</calculatedColumnFormula>
    </tableColumn>
    <tableColumn id="51" name="25pm" dataDxfId="1166">
      <calculatedColumnFormula>COUNTIF(Tab_S9[25pm],A52)</calculatedColumnFormula>
    </tableColumn>
    <tableColumn id="52" name="26am" dataDxfId="1165">
      <calculatedColumnFormula>COUNTIF(Tab_S9[26am],A52)</calculatedColumnFormula>
    </tableColumn>
    <tableColumn id="53" name="26pm" dataDxfId="1164">
      <calculatedColumnFormula>COUNTIF(Tab_S9[26pm],A52)</calculatedColumnFormula>
    </tableColumn>
    <tableColumn id="54" name="27am" dataDxfId="1163">
      <calculatedColumnFormula>COUNTIF(Tab_S9[27am],A52)</calculatedColumnFormula>
    </tableColumn>
    <tableColumn id="55" name="27pm" dataDxfId="1162">
      <calculatedColumnFormula>COUNTIF(Tab_S9[27pm],A52)</calculatedColumnFormula>
    </tableColumn>
    <tableColumn id="56" name="28am" dataDxfId="1161">
      <calculatedColumnFormula>COUNTIF(Tab_S9[28am],A52)</calculatedColumnFormula>
    </tableColumn>
    <tableColumn id="57" name="28pm" dataDxfId="1160">
      <calculatedColumnFormula>COUNTIF(Tab_S9[28pm],A52)</calculatedColumnFormula>
    </tableColumn>
    <tableColumn id="58" name="29am" dataDxfId="1159">
      <calculatedColumnFormula>COUNTIF(Tab_S9[29am],A52)</calculatedColumnFormula>
    </tableColumn>
    <tableColumn id="59" name="29pm" dataDxfId="1158">
      <calculatedColumnFormula>COUNTIF(Tab_S9[29pm],A52)</calculatedColumnFormula>
    </tableColumn>
    <tableColumn id="60" name="30am" dataDxfId="1157">
      <calculatedColumnFormula>COUNTIF(Tab_S9[30am],A52)</calculatedColumnFormula>
    </tableColumn>
    <tableColumn id="61" name="30pm" dataDxfId="1156">
      <calculatedColumnFormula>COUNTIF(Tab_S9[30pm],A52)</calculatedColumnFormula>
    </tableColumn>
    <tableColumn id="62" name="30pm2" dataDxfId="1155"/>
    <tableColumn id="63" name="30pm3" dataDxfId="115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ab_C10" displayName="Tab_C10" ref="A57:BN59" totalsRowShown="0" headerRowDxfId="1153" headerRowBorderDxfId="1152" tableBorderDxfId="1151" totalsRowBorderDxfId="1150">
  <autoFilter ref="A57:BN59"/>
  <tableColumns count="66">
    <tableColumn id="1" name="Nom_Chantiers" dataDxfId="1149"/>
    <tableColumn id="64" name="N° Affaire" dataDxfId="1148"/>
    <tableColumn id="65" name="Nom client" dataDxfId="1147"/>
    <tableColumn id="66" name="Matériel Levage" dataDxfId="1146"/>
    <tableColumn id="2" name="1am" dataDxfId="1145">
      <calculatedColumnFormula>COUNTIF(Tab_S10[1am],A58)</calculatedColumnFormula>
    </tableColumn>
    <tableColumn id="3" name="1pm" dataDxfId="1144">
      <calculatedColumnFormula>COUNTIF(Tab_S10[1pm],A58)</calculatedColumnFormula>
    </tableColumn>
    <tableColumn id="4" name="2am" dataDxfId="1143">
      <calculatedColumnFormula>COUNTIF(Tab_S10[2am],A58)</calculatedColumnFormula>
    </tableColumn>
    <tableColumn id="5" name="2pm" dataDxfId="1142">
      <calculatedColumnFormula>COUNTIF(Tab_S10[2pm],A58)</calculatedColumnFormula>
    </tableColumn>
    <tableColumn id="6" name="3am" dataDxfId="1141">
      <calculatedColumnFormula>COUNTIF(Tab_S10[3am],A58)</calculatedColumnFormula>
    </tableColumn>
    <tableColumn id="7" name="3pm" dataDxfId="1140">
      <calculatedColumnFormula>COUNTIF(Tab_S10[3pm],A58)</calculatedColumnFormula>
    </tableColumn>
    <tableColumn id="8" name="4am" dataDxfId="1139">
      <calculatedColumnFormula>COUNTIF(Tab_S10[4am],A58)</calculatedColumnFormula>
    </tableColumn>
    <tableColumn id="9" name="4pm" dataDxfId="1138">
      <calculatedColumnFormula>COUNTIF(Tab_S10[4pm],A58)</calculatedColumnFormula>
    </tableColumn>
    <tableColumn id="10" name="5am" dataDxfId="1137">
      <calculatedColumnFormula>COUNTIF(Tab_S10[5am],A58)</calculatedColumnFormula>
    </tableColumn>
    <tableColumn id="11" name="5pm" dataDxfId="1136">
      <calculatedColumnFormula>COUNTIF(Tab_S10[5pm],A58)</calculatedColumnFormula>
    </tableColumn>
    <tableColumn id="12" name="6am" dataDxfId="1135">
      <calculatedColumnFormula>COUNTIF(Tab_S10[6am],A58)</calculatedColumnFormula>
    </tableColumn>
    <tableColumn id="13" name="6pm" dataDxfId="1134">
      <calculatedColumnFormula>COUNTIF(Tab_S10[6pm],A58)</calculatedColumnFormula>
    </tableColumn>
    <tableColumn id="14" name="7am" dataDxfId="1133">
      <calculatedColumnFormula>COUNTIF(Tab_S10[7am],A58)</calculatedColumnFormula>
    </tableColumn>
    <tableColumn id="15" name="7pm" dataDxfId="1132">
      <calculatedColumnFormula>COUNTIF(Tab_S10[7pm],A58)</calculatedColumnFormula>
    </tableColumn>
    <tableColumn id="16" name="8am" dataDxfId="1131">
      <calculatedColumnFormula>COUNTIF(Tab_S10[8am],A58)</calculatedColumnFormula>
    </tableColumn>
    <tableColumn id="17" name="8pm" dataDxfId="1130">
      <calculatedColumnFormula>COUNTIF(Tab_S10[8pm],A58)</calculatedColumnFormula>
    </tableColumn>
    <tableColumn id="18" name="9am" dataDxfId="1129">
      <calculatedColumnFormula>COUNTIF(Tab_S10[9am],A58)</calculatedColumnFormula>
    </tableColumn>
    <tableColumn id="19" name="9pm" dataDxfId="1128">
      <calculatedColumnFormula>COUNTIF(Tab_S10[9pm],A58)</calculatedColumnFormula>
    </tableColumn>
    <tableColumn id="20" name="10am" dataDxfId="1127">
      <calculatedColumnFormula>COUNTIF(Tab_S10[10am],A58)</calculatedColumnFormula>
    </tableColumn>
    <tableColumn id="21" name="10pm" dataDxfId="1126">
      <calculatedColumnFormula>COUNTIF(Tab_S10[10pm],A58)</calculatedColumnFormula>
    </tableColumn>
    <tableColumn id="22" name="11am" dataDxfId="1125">
      <calculatedColumnFormula>COUNTIF(Tab_S10[11am],A58)</calculatedColumnFormula>
    </tableColumn>
    <tableColumn id="23" name="11pm" dataDxfId="1124">
      <calculatedColumnFormula>COUNTIF(Tab_S10[11pm],A58)</calculatedColumnFormula>
    </tableColumn>
    <tableColumn id="24" name="12am" dataDxfId="1123">
      <calculatedColumnFormula>COUNTIF(Tab_S10[12am],A58)</calculatedColumnFormula>
    </tableColumn>
    <tableColumn id="25" name="12pm" dataDxfId="1122">
      <calculatedColumnFormula>COUNTIF(Tab_S10[12pm],A58)</calculatedColumnFormula>
    </tableColumn>
    <tableColumn id="26" name="13am" dataDxfId="1121">
      <calculatedColumnFormula>COUNTIF(Tab_S10[13am],A58)</calculatedColumnFormula>
    </tableColumn>
    <tableColumn id="27" name="13pm" dataDxfId="1120">
      <calculatedColumnFormula>COUNTIF(Tab_S10[13pm],A58)</calculatedColumnFormula>
    </tableColumn>
    <tableColumn id="28" name="14am" dataDxfId="1119">
      <calculatedColumnFormula>COUNTIF(Tab_S10[14am],A58)</calculatedColumnFormula>
    </tableColumn>
    <tableColumn id="29" name="14pm" dataDxfId="1118">
      <calculatedColumnFormula>COUNTIF(Tab_S10[14pm],A58)</calculatedColumnFormula>
    </tableColumn>
    <tableColumn id="30" name="15am" dataDxfId="1117">
      <calculatedColumnFormula>COUNTIF(Tab_S10[15am],A58)</calculatedColumnFormula>
    </tableColumn>
    <tableColumn id="31" name="15pm" dataDxfId="1116">
      <calculatedColumnFormula>COUNTIF(Tab_S10[15pm],A58)</calculatedColumnFormula>
    </tableColumn>
    <tableColumn id="32" name="16am" dataDxfId="1115">
      <calculatedColumnFormula>COUNTIF(Tab_S10[16am],A58)</calculatedColumnFormula>
    </tableColumn>
    <tableColumn id="33" name="16pm" dataDxfId="1114">
      <calculatedColumnFormula>COUNTIF(Tab_S10[16pm],A58)</calculatedColumnFormula>
    </tableColumn>
    <tableColumn id="34" name="17am" dataDxfId="1113">
      <calculatedColumnFormula>COUNTIF(Tab_S10[17am],A58)</calculatedColumnFormula>
    </tableColumn>
    <tableColumn id="35" name="17pm" dataDxfId="1112">
      <calculatedColumnFormula>COUNTIF(Tab_S10[17pm],A58)</calculatedColumnFormula>
    </tableColumn>
    <tableColumn id="36" name="18am" dataDxfId="1111">
      <calculatedColumnFormula>COUNTIF(Tab_S10[18am],A58)</calculatedColumnFormula>
    </tableColumn>
    <tableColumn id="37" name="18pm" dataDxfId="1110">
      <calculatedColumnFormula>COUNTIF(Tab_S10[18pm],A58)</calculatedColumnFormula>
    </tableColumn>
    <tableColumn id="38" name="19am" dataDxfId="1109">
      <calculatedColumnFormula>COUNTIF(Tab_S10[19am],A58)</calculatedColumnFormula>
    </tableColumn>
    <tableColumn id="39" name="19pm" dataDxfId="1108">
      <calculatedColumnFormula>COUNTIF(Tab_S10[19pm],A58)</calculatedColumnFormula>
    </tableColumn>
    <tableColumn id="40" name="20am" dataDxfId="1107">
      <calculatedColumnFormula>COUNTIF(Tab_S10[20am],A58)</calculatedColumnFormula>
    </tableColumn>
    <tableColumn id="41" name="20pm" dataDxfId="1106">
      <calculatedColumnFormula>COUNTIF(Tab_S10[20pm],A58)</calculatedColumnFormula>
    </tableColumn>
    <tableColumn id="42" name="21am" dataDxfId="1105">
      <calculatedColumnFormula>COUNTIF(Tab_S10[21am],A58)</calculatedColumnFormula>
    </tableColumn>
    <tableColumn id="43" name="21pm" dataDxfId="1104">
      <calculatedColumnFormula>COUNTIF(Tab_S10[21pm],A58)</calculatedColumnFormula>
    </tableColumn>
    <tableColumn id="44" name="22am" dataDxfId="1103">
      <calculatedColumnFormula>COUNTIF(Tab_S10[22am],A58)</calculatedColumnFormula>
    </tableColumn>
    <tableColumn id="45" name="22pm" dataDxfId="1102">
      <calculatedColumnFormula>COUNTIF(Tab_S10[22pm],A58)</calculatedColumnFormula>
    </tableColumn>
    <tableColumn id="46" name="23am" dataDxfId="1101">
      <calculatedColumnFormula>COUNTIF(Tab_S10[23am],A58)</calculatedColumnFormula>
    </tableColumn>
    <tableColumn id="47" name="23pm" dataDxfId="1100">
      <calculatedColumnFormula>COUNTIF(Tab_S10[23pm],A58)</calculatedColumnFormula>
    </tableColumn>
    <tableColumn id="48" name="24am" dataDxfId="1099">
      <calculatedColumnFormula>COUNTIF(Tab_S10[24am],A58)</calculatedColumnFormula>
    </tableColumn>
    <tableColumn id="49" name="24pm" dataDxfId="1098">
      <calculatedColumnFormula>COUNTIF(Tab_S10[24pm],A58)</calculatedColumnFormula>
    </tableColumn>
    <tableColumn id="50" name="25am" dataDxfId="1097">
      <calculatedColumnFormula>COUNTIF(Tab_S10[25am],A58)</calculatedColumnFormula>
    </tableColumn>
    <tableColumn id="51" name="25pm" dataDxfId="1096">
      <calculatedColumnFormula>COUNTIF(Tab_S10[25pm],A58)</calculatedColumnFormula>
    </tableColumn>
    <tableColumn id="52" name="26am" dataDxfId="1095">
      <calculatedColumnFormula>COUNTIF(Tab_S10[26am],A58)</calculatedColumnFormula>
    </tableColumn>
    <tableColumn id="53" name="26pm" dataDxfId="1094">
      <calculatedColumnFormula>COUNTIF(Tab_S10[26pm],A58)</calculatedColumnFormula>
    </tableColumn>
    <tableColumn id="54" name="27am" dataDxfId="1093">
      <calculatedColumnFormula>COUNTIF(Tab_S10[27am],A58)</calculatedColumnFormula>
    </tableColumn>
    <tableColumn id="55" name="27pm" dataDxfId="1092">
      <calculatedColumnFormula>COUNTIF(Tab_S10[27pm],A58)</calculatedColumnFormula>
    </tableColumn>
    <tableColumn id="56" name="28am" dataDxfId="1091">
      <calculatedColumnFormula>COUNTIF(Tab_S10[28am],A58)</calculatedColumnFormula>
    </tableColumn>
    <tableColumn id="57" name="28pm" dataDxfId="1090">
      <calculatedColumnFormula>COUNTIF(Tab_S10[28pm],A58)</calculatedColumnFormula>
    </tableColumn>
    <tableColumn id="58" name="29am" dataDxfId="1089">
      <calculatedColumnFormula>COUNTIF(Tab_S10[29am],A58)</calculatedColumnFormula>
    </tableColumn>
    <tableColumn id="59" name="29pm" dataDxfId="1088">
      <calculatedColumnFormula>COUNTIF(Tab_S10[29pm],A58)</calculatedColumnFormula>
    </tableColumn>
    <tableColumn id="60" name="30am" dataDxfId="1087">
      <calculatedColumnFormula>COUNTIF(Tab_S10[30am],A58)</calculatedColumnFormula>
    </tableColumn>
    <tableColumn id="61" name="30pm" dataDxfId="1086">
      <calculatedColumnFormula>COUNTIF(Tab_S10[30pm],A58)</calculatedColumnFormula>
    </tableColumn>
    <tableColumn id="62" name="31am" dataDxfId="1085">
      <calculatedColumnFormula>COUNTIF(Tab_S10[31am],A58)</calculatedColumnFormula>
    </tableColumn>
    <tableColumn id="63" name="31pm" dataDxfId="1084">
      <calculatedColumnFormula>COUNTIF(Tab_S10[31pm],A58)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ab_C11" displayName="Tab_C11" ref="A63:BN65" totalsRowShown="0" headerRowDxfId="1083" headerRowBorderDxfId="1082" tableBorderDxfId="1081" totalsRowBorderDxfId="1080">
  <autoFilter ref="A63:BN65">
    <filterColumn colId="64"/>
    <filterColumn colId="65"/>
  </autoFilter>
  <tableColumns count="66">
    <tableColumn id="1" name="Nom_Chantiers" dataDxfId="1079"/>
    <tableColumn id="64" name="N° Affaire" dataDxfId="1078"/>
    <tableColumn id="65" name="Nom client" dataDxfId="1077"/>
    <tableColumn id="66" name="Matériel Levage" dataDxfId="1076"/>
    <tableColumn id="2" name="1am" dataDxfId="1075">
      <calculatedColumnFormula>COUNTIF(Tab_S11[1am],A64)</calculatedColumnFormula>
    </tableColumn>
    <tableColumn id="3" name="1pm" dataDxfId="1074">
      <calculatedColumnFormula>COUNTIF(Tab_S11[1pm],A64)</calculatedColumnFormula>
    </tableColumn>
    <tableColumn id="4" name="2am" dataDxfId="1073">
      <calculatedColumnFormula>COUNTIF(Tab_S11[2am],A64)</calculatedColumnFormula>
    </tableColumn>
    <tableColumn id="5" name="2pm" dataDxfId="1072">
      <calculatedColumnFormula>COUNTIF(Tab_S11[2pm],A64)</calculatedColumnFormula>
    </tableColumn>
    <tableColumn id="6" name="3am" dataDxfId="1071">
      <calculatedColumnFormula>COUNTIF(Tab_S11[3am],A64)</calculatedColumnFormula>
    </tableColumn>
    <tableColumn id="7" name="3pm" dataDxfId="1070">
      <calculatedColumnFormula>COUNTIF(Tab_S11[3pm],A64)</calculatedColumnFormula>
    </tableColumn>
    <tableColumn id="8" name="4am" dataDxfId="1069">
      <calculatedColumnFormula>COUNTIF(Tab_S11[4am],A64)</calculatedColumnFormula>
    </tableColumn>
    <tableColumn id="9" name="4pm" dataDxfId="1068">
      <calculatedColumnFormula>COUNTIF(Tab_S11[4pm],A64)</calculatedColumnFormula>
    </tableColumn>
    <tableColumn id="10" name="5am" dataDxfId="1067">
      <calculatedColumnFormula>COUNTIF(Tab_S11[5am],A64)</calculatedColumnFormula>
    </tableColumn>
    <tableColumn id="11" name="5pm" dataDxfId="1066">
      <calculatedColumnFormula>COUNTIF(Tab_S11[5pm],A64)</calculatedColumnFormula>
    </tableColumn>
    <tableColumn id="12" name="6am" dataDxfId="1065">
      <calculatedColumnFormula>COUNTIF(Tab_S11[6am],A64)</calculatedColumnFormula>
    </tableColumn>
    <tableColumn id="13" name="6pm" dataDxfId="1064">
      <calculatedColumnFormula>COUNTIF(Tab_S11[6pm],A64)</calculatedColumnFormula>
    </tableColumn>
    <tableColumn id="14" name="7am" dataDxfId="1063">
      <calculatedColumnFormula>COUNTIF(Tab_S11[7am],A64)</calculatedColumnFormula>
    </tableColumn>
    <tableColumn id="15" name="7pm" dataDxfId="1062">
      <calculatedColumnFormula>COUNTIF(Tab_S11[7pm],A64)</calculatedColumnFormula>
    </tableColumn>
    <tableColumn id="16" name="8am" dataDxfId="1061">
      <calculatedColumnFormula>COUNTIF(Tab_S11[8am],A64)</calculatedColumnFormula>
    </tableColumn>
    <tableColumn id="17" name="8pm" dataDxfId="1060">
      <calculatedColumnFormula>COUNTIF(Tab_S11[8pm],A64)</calculatedColumnFormula>
    </tableColumn>
    <tableColumn id="18" name="9am" dataDxfId="1059">
      <calculatedColumnFormula>COUNTIF(Tab_S11[9am],A64)</calculatedColumnFormula>
    </tableColumn>
    <tableColumn id="19" name="9pm" dataDxfId="1058">
      <calculatedColumnFormula>COUNTIF(Tab_S11[9pm],A64)</calculatedColumnFormula>
    </tableColumn>
    <tableColumn id="20" name="10am" dataDxfId="1057">
      <calculatedColumnFormula>COUNTIF(Tab_S11[10am],A64)</calculatedColumnFormula>
    </tableColumn>
    <tableColumn id="21" name="10pm" dataDxfId="1056">
      <calculatedColumnFormula>COUNTIF(Tab_S11[10pm],A64)</calculatedColumnFormula>
    </tableColumn>
    <tableColumn id="22" name="11am" dataDxfId="1055">
      <calculatedColumnFormula>COUNTIF(Tab_S11[11am],A64)</calculatedColumnFormula>
    </tableColumn>
    <tableColumn id="23" name="11pm" dataDxfId="1054">
      <calculatedColumnFormula>COUNTIF(Tab_S11[11pm],A64)</calculatedColumnFormula>
    </tableColumn>
    <tableColumn id="24" name="12am" dataDxfId="1053">
      <calculatedColumnFormula>COUNTIF(Tab_S11[12am],A64)</calculatedColumnFormula>
    </tableColumn>
    <tableColumn id="25" name="12pm" dataDxfId="1052">
      <calculatedColumnFormula>COUNTIF(Tab_S11[12pm],A64)</calculatedColumnFormula>
    </tableColumn>
    <tableColumn id="26" name="13am" dataDxfId="1051">
      <calculatedColumnFormula>COUNTIF(Tab_S11[13am],A64)</calculatedColumnFormula>
    </tableColumn>
    <tableColumn id="27" name="13pm" dataDxfId="1050">
      <calculatedColumnFormula>COUNTIF(Tab_S11[13pm],A64)</calculatedColumnFormula>
    </tableColumn>
    <tableColumn id="28" name="14am" dataDxfId="1049">
      <calculatedColumnFormula>COUNTIF(Tab_S11[14am],A64)</calculatedColumnFormula>
    </tableColumn>
    <tableColumn id="29" name="14pm" dataDxfId="1048">
      <calculatedColumnFormula>COUNTIF(Tab_S11[14pm],A64)</calculatedColumnFormula>
    </tableColumn>
    <tableColumn id="30" name="15am" dataDxfId="1047">
      <calculatedColumnFormula>COUNTIF(Tab_S11[15am],A64)</calculatedColumnFormula>
    </tableColumn>
    <tableColumn id="31" name="15pm" dataDxfId="1046">
      <calculatedColumnFormula>COUNTIF(Tab_S11[15pm],A64)</calculatedColumnFormula>
    </tableColumn>
    <tableColumn id="32" name="16am" dataDxfId="1045">
      <calculatedColumnFormula>COUNTIF(Tab_S11[16am],A64)</calculatedColumnFormula>
    </tableColumn>
    <tableColumn id="33" name="16pm" dataDxfId="1044">
      <calculatedColumnFormula>COUNTIF(Tab_S11[16pm],A64)</calculatedColumnFormula>
    </tableColumn>
    <tableColumn id="34" name="17am" dataDxfId="1043">
      <calculatedColumnFormula>COUNTIF(Tab_S11[17am],A64)</calculatedColumnFormula>
    </tableColumn>
    <tableColumn id="35" name="17pm" dataDxfId="1042">
      <calculatedColumnFormula>COUNTIF(Tab_S11[17pm],A64)</calculatedColumnFormula>
    </tableColumn>
    <tableColumn id="36" name="18am" dataDxfId="1041">
      <calculatedColumnFormula>COUNTIF(Tab_S11[18am],A64)</calculatedColumnFormula>
    </tableColumn>
    <tableColumn id="37" name="18pm" dataDxfId="1040">
      <calculatedColumnFormula>COUNTIF(Tab_S11[18pm],A64)</calculatedColumnFormula>
    </tableColumn>
    <tableColumn id="38" name="19am" dataDxfId="1039">
      <calculatedColumnFormula>COUNTIF(Tab_S11[19am],A64)</calculatedColumnFormula>
    </tableColumn>
    <tableColumn id="39" name="19pm" dataDxfId="1038">
      <calculatedColumnFormula>COUNTIF(Tab_S11[19pm],A64)</calculatedColumnFormula>
    </tableColumn>
    <tableColumn id="40" name="20am" dataDxfId="1037">
      <calculatedColumnFormula>COUNTIF(Tab_S11[20am],A64)</calculatedColumnFormula>
    </tableColumn>
    <tableColumn id="41" name="20pm" dataDxfId="1036">
      <calculatedColumnFormula>COUNTIF(Tab_S11[20pm],A64)</calculatedColumnFormula>
    </tableColumn>
    <tableColumn id="42" name="21am" dataDxfId="1035">
      <calculatedColumnFormula>COUNTIF(Tab_S11[21am],A64)</calculatedColumnFormula>
    </tableColumn>
    <tableColumn id="43" name="21pm" dataDxfId="1034">
      <calculatedColumnFormula>COUNTIF(Tab_S11[21pm],A64)</calculatedColumnFormula>
    </tableColumn>
    <tableColumn id="44" name="22am" dataDxfId="1033">
      <calculatedColumnFormula>COUNTIF(Tab_S11[22am],A64)</calculatedColumnFormula>
    </tableColumn>
    <tableColumn id="45" name="22pm" dataDxfId="1032">
      <calculatedColumnFormula>COUNTIF(Tab_S11[22pm],A64)</calculatedColumnFormula>
    </tableColumn>
    <tableColumn id="46" name="23am" dataDxfId="1031">
      <calculatedColumnFormula>COUNTIF(Tab_S11[23am],A64)</calculatedColumnFormula>
    </tableColumn>
    <tableColumn id="47" name="23pm" dataDxfId="1030">
      <calculatedColumnFormula>COUNTIF(Tab_S11[23pm],A64)</calculatedColumnFormula>
    </tableColumn>
    <tableColumn id="48" name="24am" dataDxfId="1029">
      <calculatedColumnFormula>COUNTIF(Tab_S11[24am],A64)</calculatedColumnFormula>
    </tableColumn>
    <tableColumn id="49" name="24pm" dataDxfId="1028">
      <calculatedColumnFormula>COUNTIF(Tab_S11[24pm],A64)</calculatedColumnFormula>
    </tableColumn>
    <tableColumn id="50" name="25am" dataDxfId="1027">
      <calculatedColumnFormula>COUNTIF(Tab_S11[25am],A64)</calculatedColumnFormula>
    </tableColumn>
    <tableColumn id="51" name="25pm" dataDxfId="1026">
      <calculatedColumnFormula>COUNTIF(Tab_S11[25pm],A64)</calculatedColumnFormula>
    </tableColumn>
    <tableColumn id="52" name="26am" dataDxfId="1025">
      <calculatedColumnFormula>COUNTIF(Tab_S11[26am],A64)</calculatedColumnFormula>
    </tableColumn>
    <tableColumn id="53" name="26pm" dataDxfId="1024">
      <calculatedColumnFormula>COUNTIF(Tab_S11[26pm],A64)</calculatedColumnFormula>
    </tableColumn>
    <tableColumn id="54" name="27am" dataDxfId="1023">
      <calculatedColumnFormula>COUNTIF(Tab_S11[27am],A64)</calculatedColumnFormula>
    </tableColumn>
    <tableColumn id="55" name="27pm" dataDxfId="1022">
      <calculatedColumnFormula>COUNTIF(Tab_S11[27pm],A64)</calculatedColumnFormula>
    </tableColumn>
    <tableColumn id="56" name="28am" dataDxfId="1021">
      <calculatedColumnFormula>COUNTIF(Tab_S11[28am],A64)</calculatedColumnFormula>
    </tableColumn>
    <tableColumn id="57" name="28pm" dataDxfId="1020">
      <calculatedColumnFormula>COUNTIF(Tab_S11[28pm],A64)</calculatedColumnFormula>
    </tableColumn>
    <tableColumn id="58" name="29am" dataDxfId="1019">
      <calculatedColumnFormula>COUNTIF(Tab_S11[29am],A64)</calculatedColumnFormula>
    </tableColumn>
    <tableColumn id="59" name="29pm" dataDxfId="1018">
      <calculatedColumnFormula>COUNTIF(Tab_S11[29pm],A64)</calculatedColumnFormula>
    </tableColumn>
    <tableColumn id="60" name="30am" dataDxfId="1017">
      <calculatedColumnFormula>COUNTIF(Tab_S11[30am],A64)</calculatedColumnFormula>
    </tableColumn>
    <tableColumn id="61" name="30pm" dataDxfId="1016">
      <calculatedColumnFormula>COUNTIF(Tab_S11[30pm],A64)</calculatedColumnFormula>
    </tableColumn>
    <tableColumn id="62" name="30pm2" dataDxfId="1015"/>
    <tableColumn id="63" name="30pm3" dataDxfId="101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_C12" displayName="Tab_C12" ref="A69:BN71" totalsRowShown="0" headerRowDxfId="1013" headerRowBorderDxfId="1012" tableBorderDxfId="1011" totalsRowBorderDxfId="1010">
  <autoFilter ref="A69:BN71"/>
  <tableColumns count="66">
    <tableColumn id="1" name="Nom_Chantiers" dataDxfId="1009"/>
    <tableColumn id="64" name="N° Affaire" dataDxfId="1008"/>
    <tableColumn id="65" name="Nom client" dataDxfId="1007"/>
    <tableColumn id="66" name="Matériel Levage" dataDxfId="1006"/>
    <tableColumn id="2" name="1am" dataDxfId="1005">
      <calculatedColumnFormula>COUNTIF(Tab_S12[1am],A70)</calculatedColumnFormula>
    </tableColumn>
    <tableColumn id="3" name="1pm" dataDxfId="1004">
      <calculatedColumnFormula>COUNTIF(Tab_S12[1pm],A70)</calculatedColumnFormula>
    </tableColumn>
    <tableColumn id="4" name="2am" dataDxfId="1003">
      <calculatedColumnFormula>COUNTIF(Tab_S12[2am],A70)</calculatedColumnFormula>
    </tableColumn>
    <tableColumn id="5" name="2pm" dataDxfId="1002">
      <calculatedColumnFormula>COUNTIF(Tab_S12[2pm],A70)</calculatedColumnFormula>
    </tableColumn>
    <tableColumn id="6" name="3am" dataDxfId="1001">
      <calculatedColumnFormula>COUNTIF(Tab_S12[3am],A70)</calculatedColumnFormula>
    </tableColumn>
    <tableColumn id="7" name="3pm" dataDxfId="1000">
      <calculatedColumnFormula>COUNTIF(Tab_S12[3pm],A70)</calculatedColumnFormula>
    </tableColumn>
    <tableColumn id="8" name="4am" dataDxfId="999">
      <calculatedColumnFormula>COUNTIF(Tab_S12[4am],A70)</calculatedColumnFormula>
    </tableColumn>
    <tableColumn id="9" name="4pm" dataDxfId="998">
      <calculatedColumnFormula>COUNTIF(Tab_S12[4pm],A70)</calculatedColumnFormula>
    </tableColumn>
    <tableColumn id="10" name="5am" dataDxfId="997">
      <calculatedColumnFormula>COUNTIF(Tab_S12[5am],A70)</calculatedColumnFormula>
    </tableColumn>
    <tableColumn id="11" name="5pm" dataDxfId="996">
      <calculatedColumnFormula>COUNTIF(Tab_S12[5pm],A70)</calculatedColumnFormula>
    </tableColumn>
    <tableColumn id="12" name="6am" dataDxfId="995">
      <calculatedColumnFormula>COUNTIF(Tab_S12[6am],A70)</calculatedColumnFormula>
    </tableColumn>
    <tableColumn id="13" name="6pm" dataDxfId="994">
      <calculatedColumnFormula>COUNTIF(Tab_S12[6pm],A70)</calculatedColumnFormula>
    </tableColumn>
    <tableColumn id="14" name="7am" dataDxfId="993">
      <calculatedColumnFormula>COUNTIF(Tab_S12[7am],A70)</calculatedColumnFormula>
    </tableColumn>
    <tableColumn id="15" name="7pm" dataDxfId="992">
      <calculatedColumnFormula>COUNTIF(Tab_S12[7pm],A70)</calculatedColumnFormula>
    </tableColumn>
    <tableColumn id="16" name="8am" dataDxfId="991">
      <calculatedColumnFormula>COUNTIF(Tab_S12[8am],A70)</calculatedColumnFormula>
    </tableColumn>
    <tableColumn id="17" name="8pm" dataDxfId="990">
      <calculatedColumnFormula>COUNTIF(Tab_S12[8pm],A70)</calculatedColumnFormula>
    </tableColumn>
    <tableColumn id="18" name="9am" dataDxfId="989">
      <calculatedColumnFormula>COUNTIF(Tab_S12[9am],A70)</calculatedColumnFormula>
    </tableColumn>
    <tableColumn id="19" name="9pm" dataDxfId="988">
      <calculatedColumnFormula>COUNTIF(Tab_S12[9pm],A70)</calculatedColumnFormula>
    </tableColumn>
    <tableColumn id="20" name="10am" dataDxfId="987">
      <calculatedColumnFormula>COUNTIF(Tab_S12[10am],A70)</calculatedColumnFormula>
    </tableColumn>
    <tableColumn id="21" name="10pm" dataDxfId="986">
      <calculatedColumnFormula>COUNTIF(Tab_S12[10pm],A70)</calculatedColumnFormula>
    </tableColumn>
    <tableColumn id="22" name="11am" dataDxfId="985">
      <calculatedColumnFormula>COUNTIF(Tab_S12[11am],A70)</calculatedColumnFormula>
    </tableColumn>
    <tableColumn id="23" name="11pm" dataDxfId="984">
      <calculatedColumnFormula>COUNTIF(Tab_S12[11pm],A70)</calculatedColumnFormula>
    </tableColumn>
    <tableColumn id="24" name="12am" dataDxfId="983">
      <calculatedColumnFormula>COUNTIF(Tab_S12[12am],A70)</calculatedColumnFormula>
    </tableColumn>
    <tableColumn id="25" name="12pm" dataDxfId="982">
      <calculatedColumnFormula>COUNTIF(Tab_S12[12pm],A70)</calculatedColumnFormula>
    </tableColumn>
    <tableColumn id="26" name="13am" dataDxfId="981">
      <calculatedColumnFormula>COUNTIF(Tab_S12[13am],A70)</calculatedColumnFormula>
    </tableColumn>
    <tableColumn id="27" name="13pm" dataDxfId="980">
      <calculatedColumnFormula>COUNTIF(Tab_S12[13pm],A70)</calculatedColumnFormula>
    </tableColumn>
    <tableColumn id="28" name="14am" dataDxfId="979">
      <calculatedColumnFormula>COUNTIF(Tab_S12[14am],A70)</calculatedColumnFormula>
    </tableColumn>
    <tableColumn id="29" name="14pm" dataDxfId="978">
      <calculatedColumnFormula>COUNTIF(Tab_S12[14pm],A70)</calculatedColumnFormula>
    </tableColumn>
    <tableColumn id="30" name="15am" dataDxfId="977">
      <calculatedColumnFormula>COUNTIF(Tab_S12[15am],A70)</calculatedColumnFormula>
    </tableColumn>
    <tableColumn id="31" name="15pm" dataDxfId="976">
      <calculatedColumnFormula>COUNTIF(Tab_S12[15pm],A70)</calculatedColumnFormula>
    </tableColumn>
    <tableColumn id="32" name="16am" dataDxfId="975">
      <calculatedColumnFormula>COUNTIF(Tab_S12[16am],A70)</calculatedColumnFormula>
    </tableColumn>
    <tableColumn id="33" name="16pm" dataDxfId="974">
      <calculatedColumnFormula>COUNTIF(Tab_S12[16pm],A70)</calculatedColumnFormula>
    </tableColumn>
    <tableColumn id="34" name="17am" dataDxfId="973">
      <calculatedColumnFormula>COUNTIF(Tab_S12[17am],A70)</calculatedColumnFormula>
    </tableColumn>
    <tableColumn id="35" name="17pm" dataDxfId="972">
      <calculatedColumnFormula>COUNTIF(Tab_S12[17pm],A70)</calculatedColumnFormula>
    </tableColumn>
    <tableColumn id="36" name="18am" dataDxfId="971">
      <calculatedColumnFormula>COUNTIF(Tab_S12[18am],A70)</calculatedColumnFormula>
    </tableColumn>
    <tableColumn id="37" name="18pm" dataDxfId="970">
      <calculatedColumnFormula>COUNTIF(Tab_S12[18pm],A70)</calculatedColumnFormula>
    </tableColumn>
    <tableColumn id="38" name="19am" dataDxfId="969">
      <calculatedColumnFormula>COUNTIF(Tab_S12[19am],A70)</calculatedColumnFormula>
    </tableColumn>
    <tableColumn id="39" name="19pm" dataDxfId="968">
      <calculatedColumnFormula>COUNTIF(Tab_S12[19pm],A70)</calculatedColumnFormula>
    </tableColumn>
    <tableColumn id="40" name="20am" dataDxfId="967">
      <calculatedColumnFormula>COUNTIF(Tab_S12[20am],A70)</calculatedColumnFormula>
    </tableColumn>
    <tableColumn id="41" name="20pm" dataDxfId="966">
      <calculatedColumnFormula>COUNTIF(Tab_S12[20pm],A70)</calculatedColumnFormula>
    </tableColumn>
    <tableColumn id="42" name="21am" dataDxfId="965">
      <calculatedColumnFormula>COUNTIF(Tab_S12[21am],A70)</calculatedColumnFormula>
    </tableColumn>
    <tableColumn id="43" name="21pm" dataDxfId="964">
      <calculatedColumnFormula>COUNTIF(Tab_S12[21pm],A70)</calculatedColumnFormula>
    </tableColumn>
    <tableColumn id="44" name="22am" dataDxfId="963">
      <calculatedColumnFormula>COUNTIF(Tab_S12[22am],A70)</calculatedColumnFormula>
    </tableColumn>
    <tableColumn id="45" name="22pm" dataDxfId="962">
      <calculatedColumnFormula>COUNTIF(Tab_S12[22pm],A70)</calculatedColumnFormula>
    </tableColumn>
    <tableColumn id="46" name="23am" dataDxfId="961">
      <calculatedColumnFormula>COUNTIF(Tab_S12[23am],A70)</calculatedColumnFormula>
    </tableColumn>
    <tableColumn id="47" name="23pm" dataDxfId="960">
      <calculatedColumnFormula>COUNTIF(Tab_S12[23pm],A70)</calculatedColumnFormula>
    </tableColumn>
    <tableColumn id="48" name="24am" dataDxfId="959">
      <calculatedColumnFormula>COUNTIF(Tab_S12[24am],A70)</calculatedColumnFormula>
    </tableColumn>
    <tableColumn id="49" name="24pm" dataDxfId="958">
      <calculatedColumnFormula>COUNTIF(Tab_S12[24pm],A70)</calculatedColumnFormula>
    </tableColumn>
    <tableColumn id="50" name="25am" dataDxfId="957">
      <calculatedColumnFormula>COUNTIF(Tab_S12[25am],A70)</calculatedColumnFormula>
    </tableColumn>
    <tableColumn id="51" name="25pm" dataDxfId="956">
      <calculatedColumnFormula>COUNTIF(Tab_S12[25pm],A70)</calculatedColumnFormula>
    </tableColumn>
    <tableColumn id="52" name="26am" dataDxfId="955">
      <calculatedColumnFormula>COUNTIF(Tab_S12[26am],A70)</calculatedColumnFormula>
    </tableColumn>
    <tableColumn id="53" name="26pm" dataDxfId="954">
      <calculatedColumnFormula>COUNTIF(Tab_S12[26pm],A70)</calculatedColumnFormula>
    </tableColumn>
    <tableColumn id="54" name="27am" dataDxfId="953">
      <calculatedColumnFormula>COUNTIF(Tab_S12[27am],A70)</calculatedColumnFormula>
    </tableColumn>
    <tableColumn id="55" name="27pm" dataDxfId="952">
      <calculatedColumnFormula>COUNTIF(Tab_S12[27pm],A70)</calculatedColumnFormula>
    </tableColumn>
    <tableColumn id="56" name="28am" dataDxfId="951">
      <calculatedColumnFormula>COUNTIF(Tab_S12[28am],A70)</calculatedColumnFormula>
    </tableColumn>
    <tableColumn id="57" name="28pm" dataDxfId="950">
      <calculatedColumnFormula>COUNTIF(Tab_S12[28pm],A70)</calculatedColumnFormula>
    </tableColumn>
    <tableColumn id="58" name="29am" dataDxfId="949">
      <calculatedColumnFormula>COUNTIF(Tab_S12[29am],A70)</calculatedColumnFormula>
    </tableColumn>
    <tableColumn id="59" name="29pm" dataDxfId="948">
      <calculatedColumnFormula>COUNTIF(Tab_S12[29pm],A70)</calculatedColumnFormula>
    </tableColumn>
    <tableColumn id="60" name="30am" dataDxfId="947">
      <calculatedColumnFormula>COUNTIF(Tab_S12[30am],A70)</calculatedColumnFormula>
    </tableColumn>
    <tableColumn id="61" name="30pm" dataDxfId="946">
      <calculatedColumnFormula>COUNTIF(Tab_S12[30pm],A70)</calculatedColumnFormula>
    </tableColumn>
    <tableColumn id="62" name="31am" dataDxfId="945">
      <calculatedColumnFormula>COUNTIF(Tab_S12[31am],A70)</calculatedColumnFormula>
    </tableColumn>
    <tableColumn id="63" name="31pm" dataDxfId="944">
      <calculatedColumnFormula>COUNTIF(Tab_S12[31pm],A70)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2" name="Tab_C1" displayName="Tab_C1" ref="A3:BN5" totalsRowShown="0" headerRowDxfId="943" headerRowBorderDxfId="942" tableBorderDxfId="941" totalsRowBorderDxfId="940">
  <autoFilter ref="A3:BN5"/>
  <tableColumns count="66">
    <tableColumn id="1" name="Nom_Chantiers" dataDxfId="939"/>
    <tableColumn id="64" name="N° Affaire" dataDxfId="938"/>
    <tableColumn id="65" name="Nom client" dataDxfId="937"/>
    <tableColumn id="66" name="Matériel Levage" dataDxfId="936"/>
    <tableColumn id="2" name="1am" dataDxfId="935">
      <calculatedColumnFormula>COUNTIF(Tab_S1[1am],A4)</calculatedColumnFormula>
    </tableColumn>
    <tableColumn id="3" name="1pm" dataDxfId="934">
      <calculatedColumnFormula>COUNTIF(Tab_S1[1pm],A4)</calculatedColumnFormula>
    </tableColumn>
    <tableColumn id="4" name="2am" dataDxfId="933">
      <calculatedColumnFormula>COUNTIF(Tab_S1[2am],A4)</calculatedColumnFormula>
    </tableColumn>
    <tableColumn id="5" name="2pm" dataDxfId="932">
      <calculatedColumnFormula>COUNTIF(Tab_S1[2pm],A4)</calculatedColumnFormula>
    </tableColumn>
    <tableColumn id="6" name="3am" dataDxfId="931">
      <calculatedColumnFormula>COUNTIF(Tab_S1[3am],A4)</calculatedColumnFormula>
    </tableColumn>
    <tableColumn id="7" name="3pm" dataDxfId="930">
      <calculatedColumnFormula>COUNTIF(Tab_S1[3pm],A4)</calculatedColumnFormula>
    </tableColumn>
    <tableColumn id="8" name="4am" dataDxfId="929">
      <calculatedColumnFormula>COUNTIF(Tab_S1[4am],A4)</calculatedColumnFormula>
    </tableColumn>
    <tableColumn id="9" name="4pm" dataDxfId="928">
      <calculatedColumnFormula>COUNTIF(Tab_S1[4pm],A4)</calculatedColumnFormula>
    </tableColumn>
    <tableColumn id="10" name="5am" dataDxfId="927">
      <calculatedColumnFormula>COUNTIF(Tab_S1[5am],A4)</calculatedColumnFormula>
    </tableColumn>
    <tableColumn id="11" name="5pm" dataDxfId="926">
      <calculatedColumnFormula>COUNTIF(Tab_S1[5pm],A4)</calculatedColumnFormula>
    </tableColumn>
    <tableColumn id="12" name="6am" dataDxfId="925">
      <calculatedColumnFormula>COUNTIF(Tab_S1[6am],A4)</calculatedColumnFormula>
    </tableColumn>
    <tableColumn id="13" name="6pm" dataDxfId="924">
      <calculatedColumnFormula>COUNTIF(Tab_S1[6pm],A4)</calculatedColumnFormula>
    </tableColumn>
    <tableColumn id="14" name="7am" dataDxfId="923">
      <calculatedColumnFormula>COUNTIF(Tab_S1[7am],A4)</calculatedColumnFormula>
    </tableColumn>
    <tableColumn id="15" name="7pm" dataDxfId="922">
      <calculatedColumnFormula>COUNTIF(Tab_S1[7pm],A4)</calculatedColumnFormula>
    </tableColumn>
    <tableColumn id="16" name="8am" dataDxfId="921">
      <calculatedColumnFormula>COUNTIF(Tab_S1[8am],A4)</calculatedColumnFormula>
    </tableColumn>
    <tableColumn id="17" name="8pm" dataDxfId="920">
      <calculatedColumnFormula>COUNTIF(Tab_S1[8pm],A4)</calculatedColumnFormula>
    </tableColumn>
    <tableColumn id="18" name="9am" dataDxfId="919">
      <calculatedColumnFormula>COUNTIF(Tab_S1[9am],A4)</calculatedColumnFormula>
    </tableColumn>
    <tableColumn id="19" name="9pm" dataDxfId="918">
      <calculatedColumnFormula>COUNTIF(Tab_S1[9pm],A4)</calculatedColumnFormula>
    </tableColumn>
    <tableColumn id="20" name="10am" dataDxfId="917">
      <calculatedColumnFormula>COUNTIF(Tab_S1[10am],A4)</calculatedColumnFormula>
    </tableColumn>
    <tableColumn id="21" name="10pm" dataDxfId="916">
      <calculatedColumnFormula>COUNTIF(Tab_S1[10pm],A4)</calculatedColumnFormula>
    </tableColumn>
    <tableColumn id="22" name="11am" dataDxfId="915">
      <calculatedColumnFormula>COUNTIF(Tab_S1[11am],A4)</calculatedColumnFormula>
    </tableColumn>
    <tableColumn id="23" name="11pm" dataDxfId="914">
      <calculatedColumnFormula>COUNTIF(Tab_S1[11pm],A4)</calculatedColumnFormula>
    </tableColumn>
    <tableColumn id="24" name="12am" dataDxfId="913">
      <calculatedColumnFormula>COUNTIF(Tab_S1[12am],A4)</calculatedColumnFormula>
    </tableColumn>
    <tableColumn id="25" name="12pm" dataDxfId="912">
      <calculatedColumnFormula>COUNTIF(Tab_S1[12pm],A4)</calculatedColumnFormula>
    </tableColumn>
    <tableColumn id="26" name="13am" dataDxfId="911">
      <calculatedColumnFormula>COUNTIF(Tab_S1[13am],A4)</calculatedColumnFormula>
    </tableColumn>
    <tableColumn id="27" name="13pm" dataDxfId="910">
      <calculatedColumnFormula>COUNTIF(Tab_S1[13pm],A4)</calculatedColumnFormula>
    </tableColumn>
    <tableColumn id="28" name="14am" dataDxfId="909">
      <calculatedColumnFormula>COUNTIF(Tab_S1[14am],A4)</calculatedColumnFormula>
    </tableColumn>
    <tableColumn id="29" name="14pm" dataDxfId="908">
      <calculatedColumnFormula>COUNTIF(Tab_S1[14pm],A4)</calculatedColumnFormula>
    </tableColumn>
    <tableColumn id="30" name="15am" dataDxfId="907">
      <calculatedColumnFormula>COUNTIF(Tab_S1[15am],A4)</calculatedColumnFormula>
    </tableColumn>
    <tableColumn id="31" name="15pm" dataDxfId="906">
      <calculatedColumnFormula>COUNTIF(Tab_S1[15pm],A4)</calculatedColumnFormula>
    </tableColumn>
    <tableColumn id="32" name="16am" dataDxfId="905">
      <calculatedColumnFormula>COUNTIF(Tab_S1[16am],A4)</calculatedColumnFormula>
    </tableColumn>
    <tableColumn id="33" name="16pm" dataDxfId="904">
      <calculatedColumnFormula>COUNTIF(Tab_S1[16pm],A4)</calculatedColumnFormula>
    </tableColumn>
    <tableColumn id="34" name="17am" dataDxfId="903">
      <calculatedColumnFormula>COUNTIF(Tab_S1[17am],A4)</calculatedColumnFormula>
    </tableColumn>
    <tableColumn id="35" name="17pm" dataDxfId="902">
      <calculatedColumnFormula>COUNTIF(Tab_S1[17pm],A4)</calculatedColumnFormula>
    </tableColumn>
    <tableColumn id="36" name="18am" dataDxfId="901">
      <calculatedColumnFormula>COUNTIF(Tab_S1[18am],A4)</calculatedColumnFormula>
    </tableColumn>
    <tableColumn id="37" name="18pm" dataDxfId="900">
      <calculatedColumnFormula>COUNTIF(Tab_S1[18pm],A4)</calculatedColumnFormula>
    </tableColumn>
    <tableColumn id="38" name="19am" dataDxfId="899">
      <calculatedColumnFormula>COUNTIF(Tab_S1[19am],A4)</calculatedColumnFormula>
    </tableColumn>
    <tableColumn id="39" name="19pm" dataDxfId="898">
      <calculatedColumnFormula>COUNTIF(Tab_S1[19pm],A4)</calculatedColumnFormula>
    </tableColumn>
    <tableColumn id="40" name="20am" dataDxfId="897">
      <calculatedColumnFormula>COUNTIF(Tab_S1[20am],A4)</calculatedColumnFormula>
    </tableColumn>
    <tableColumn id="41" name="20pm" dataDxfId="896">
      <calculatedColumnFormula>COUNTIF(Tab_S1[20pm],A4)</calculatedColumnFormula>
    </tableColumn>
    <tableColumn id="42" name="21am" dataDxfId="895">
      <calculatedColumnFormula>COUNTIF(Tab_S1[21am],A4)</calculatedColumnFormula>
    </tableColumn>
    <tableColumn id="43" name="21pm" dataDxfId="894">
      <calculatedColumnFormula>COUNTIF(Tab_S1[21pm],A4)</calculatedColumnFormula>
    </tableColumn>
    <tableColumn id="44" name="22am" dataDxfId="893">
      <calculatedColumnFormula>COUNTIF(Tab_S1[22am],A4)</calculatedColumnFormula>
    </tableColumn>
    <tableColumn id="45" name="22pm" dataDxfId="892">
      <calculatedColumnFormula>COUNTIF(Tab_S1[22pm],A4)</calculatedColumnFormula>
    </tableColumn>
    <tableColumn id="46" name="23am" dataDxfId="891">
      <calculatedColumnFormula>COUNTIF(Tab_S1[23am],A4)</calculatedColumnFormula>
    </tableColumn>
    <tableColumn id="47" name="23pm" dataDxfId="890">
      <calculatedColumnFormula>COUNTIF(Tab_S1[23pm],A4)</calculatedColumnFormula>
    </tableColumn>
    <tableColumn id="48" name="24am" dataDxfId="889">
      <calculatedColumnFormula>COUNTIF(Tab_S1[24am],A4)</calculatedColumnFormula>
    </tableColumn>
    <tableColumn id="49" name="24pm" dataDxfId="888">
      <calculatedColumnFormula>COUNTIF(Tab_S1[24pm],A4)</calculatedColumnFormula>
    </tableColumn>
    <tableColumn id="50" name="25am" dataDxfId="887">
      <calculatedColumnFormula>COUNTIF(Tab_S1[25am],A4)</calculatedColumnFormula>
    </tableColumn>
    <tableColumn id="51" name="25pm" dataDxfId="886">
      <calculatedColumnFormula>COUNTIF(Tab_S1[25pm],A4)</calculatedColumnFormula>
    </tableColumn>
    <tableColumn id="52" name="26am" dataDxfId="885">
      <calculatedColumnFormula>COUNTIF(Tab_S1[26am],A4)</calculatedColumnFormula>
    </tableColumn>
    <tableColumn id="53" name="26pm" dataDxfId="884">
      <calculatedColumnFormula>COUNTIF(Tab_S1[26pm],A4)</calculatedColumnFormula>
    </tableColumn>
    <tableColumn id="54" name="27am" dataDxfId="883">
      <calculatedColumnFormula>COUNTIF(Tab_S1[27am],A4)</calculatedColumnFormula>
    </tableColumn>
    <tableColumn id="55" name="27pm" dataDxfId="882">
      <calculatedColumnFormula>COUNTIF(Tab_S1[27pm],A4)</calculatedColumnFormula>
    </tableColumn>
    <tableColumn id="56" name="28am" dataDxfId="881">
      <calculatedColumnFormula>COUNTIF(Tab_S1[28am],A4)</calculatedColumnFormula>
    </tableColumn>
    <tableColumn id="57" name="28pm" dataDxfId="880">
      <calculatedColumnFormula>COUNTIF(Tab_S1[28pm],A4)</calculatedColumnFormula>
    </tableColumn>
    <tableColumn id="58" name="29am" dataDxfId="879">
      <calculatedColumnFormula>COUNTIF(Tab_S1[29am],A4)</calculatedColumnFormula>
    </tableColumn>
    <tableColumn id="59" name="29pm" dataDxfId="878">
      <calculatedColumnFormula>COUNTIF(Tab_S1[29pm],A4)</calculatedColumnFormula>
    </tableColumn>
    <tableColumn id="60" name="30am" dataDxfId="877">
      <calculatedColumnFormula>COUNTIF(Tab_S1[30am],A4)</calculatedColumnFormula>
    </tableColumn>
    <tableColumn id="61" name="30pm" dataDxfId="876">
      <calculatedColumnFormula>COUNTIF(Tab_S1[30pm],A4)</calculatedColumnFormula>
    </tableColumn>
    <tableColumn id="62" name="31am" dataDxfId="875">
      <calculatedColumnFormula>COUNTIF(Tab_S1[31am],A4)</calculatedColumnFormula>
    </tableColumn>
    <tableColumn id="63" name="31pm" dataDxfId="874">
      <calculatedColumnFormula>COUNTIF(Tab_S1[31pm],A4)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3" name="Tab_C2" displayName="Tab_C2" ref="A9:BN11" totalsRowShown="0" headerRowDxfId="873" headerRowBorderDxfId="872" tableBorderDxfId="871" totalsRowBorderDxfId="870">
  <autoFilter ref="A9:BN11">
    <filterColumn colId="60"/>
    <filterColumn colId="61"/>
    <filterColumn colId="62"/>
    <filterColumn colId="63"/>
    <filterColumn colId="64"/>
    <filterColumn colId="65"/>
  </autoFilter>
  <tableColumns count="66">
    <tableColumn id="1" name="Nom_Chantiers" dataDxfId="869"/>
    <tableColumn id="64" name="N° Affaire" dataDxfId="868"/>
    <tableColumn id="65" name="Nom client" dataDxfId="867"/>
    <tableColumn id="66" name="Matériel Levage" dataDxfId="866"/>
    <tableColumn id="2" name="1am" dataDxfId="865">
      <calculatedColumnFormula>COUNTIF(Tab_S2[1am],A10)</calculatedColumnFormula>
    </tableColumn>
    <tableColumn id="3" name="1pm" dataDxfId="864">
      <calculatedColumnFormula>COUNTIF(Tab_S2[1pm],A10)</calculatedColumnFormula>
    </tableColumn>
    <tableColumn id="4" name="2am" dataDxfId="863">
      <calculatedColumnFormula>COUNTIF(Tab_S2[2am],A10)</calculatedColumnFormula>
    </tableColumn>
    <tableColumn id="5" name="2pm" dataDxfId="862">
      <calculatedColumnFormula>COUNTIF(Tab_S2[2pm],A10)</calculatedColumnFormula>
    </tableColumn>
    <tableColumn id="6" name="3am" dataDxfId="861">
      <calculatedColumnFormula>COUNTIF(Tab_S2[3am],A10)</calculatedColumnFormula>
    </tableColumn>
    <tableColumn id="7" name="3pm" dataDxfId="860">
      <calculatedColumnFormula>COUNTIF(Tab_S2[3pm],A10)</calculatedColumnFormula>
    </tableColumn>
    <tableColumn id="8" name="4am" dataDxfId="859">
      <calculatedColumnFormula>COUNTIF(Tab_S2[4am],A10)</calculatedColumnFormula>
    </tableColumn>
    <tableColumn id="9" name="4pm" dataDxfId="858">
      <calculatedColumnFormula>COUNTIF(Tab_S2[4pm],A10)</calculatedColumnFormula>
    </tableColumn>
    <tableColumn id="10" name="5am" dataDxfId="857">
      <calculatedColumnFormula>COUNTIF(Tab_S2[5am],A10)</calculatedColumnFormula>
    </tableColumn>
    <tableColumn id="11" name="5pm" dataDxfId="856">
      <calculatedColumnFormula>COUNTIF(Tab_S2[5pm],A10)</calculatedColumnFormula>
    </tableColumn>
    <tableColumn id="12" name="6am" dataDxfId="855">
      <calculatedColumnFormula>COUNTIF(Tab_S2[6am],A10)</calculatedColumnFormula>
    </tableColumn>
    <tableColumn id="13" name="6pm" dataDxfId="854">
      <calculatedColumnFormula>COUNTIF(Tab_S2[6pm],A10)</calculatedColumnFormula>
    </tableColumn>
    <tableColumn id="14" name="7am" dataDxfId="853">
      <calculatedColumnFormula>COUNTIF(Tab_S2[7am],A10)</calculatedColumnFormula>
    </tableColumn>
    <tableColumn id="15" name="7pm" dataDxfId="852">
      <calculatedColumnFormula>COUNTIF(Tab_S2[7pm],A10)</calculatedColumnFormula>
    </tableColumn>
    <tableColumn id="16" name="8am" dataDxfId="851">
      <calculatedColumnFormula>COUNTIF(Tab_S2[8am],A10)</calculatedColumnFormula>
    </tableColumn>
    <tableColumn id="17" name="8pm" dataDxfId="850">
      <calculatedColumnFormula>COUNTIF(Tab_S2[8pm],A10)</calculatedColumnFormula>
    </tableColumn>
    <tableColumn id="18" name="9am" dataDxfId="849">
      <calculatedColumnFormula>COUNTIF(Tab_S2[9am],A10)</calculatedColumnFormula>
    </tableColumn>
    <tableColumn id="19" name="9pm" dataDxfId="848">
      <calculatedColumnFormula>COUNTIF(Tab_S2[9pm],A10)</calculatedColumnFormula>
    </tableColumn>
    <tableColumn id="20" name="10am" dataDxfId="847">
      <calculatedColumnFormula>COUNTIF(Tab_S2[10am],A10)</calculatedColumnFormula>
    </tableColumn>
    <tableColumn id="21" name="10pm" dataDxfId="846">
      <calculatedColumnFormula>COUNTIF(Tab_S2[10pm],A10)</calculatedColumnFormula>
    </tableColumn>
    <tableColumn id="22" name="11am" dataDxfId="845">
      <calculatedColumnFormula>COUNTIF(Tab_S2[11am],A10)</calculatedColumnFormula>
    </tableColumn>
    <tableColumn id="23" name="11pm" dataDxfId="844">
      <calculatedColumnFormula>COUNTIF(Tab_S2[11pm],A10)</calculatedColumnFormula>
    </tableColumn>
    <tableColumn id="24" name="12am" dataDxfId="843">
      <calculatedColumnFormula>COUNTIF(Tab_S2[12am],A10)</calculatedColumnFormula>
    </tableColumn>
    <tableColumn id="25" name="12pm" dataDxfId="842">
      <calculatedColumnFormula>COUNTIF(Tab_S2[12pm],A10)</calculatedColumnFormula>
    </tableColumn>
    <tableColumn id="26" name="13am" dataDxfId="841">
      <calculatedColumnFormula>COUNTIF(Tab_S2[13am],A10)</calculatedColumnFormula>
    </tableColumn>
    <tableColumn id="27" name="13pm" dataDxfId="840">
      <calculatedColumnFormula>COUNTIF(Tab_S2[13pm],A10)</calculatedColumnFormula>
    </tableColumn>
    <tableColumn id="28" name="14am" dataDxfId="839">
      <calculatedColumnFormula>COUNTIF(Tab_S2[14am],A10)</calculatedColumnFormula>
    </tableColumn>
    <tableColumn id="29" name="14pm" dataDxfId="838">
      <calculatedColumnFormula>COUNTIF(Tab_S2[14pm],A10)</calculatedColumnFormula>
    </tableColumn>
    <tableColumn id="30" name="15am" dataDxfId="837">
      <calculatedColumnFormula>COUNTIF(Tab_S2[15am],A10)</calculatedColumnFormula>
    </tableColumn>
    <tableColumn id="31" name="15pm" dataDxfId="836">
      <calculatedColumnFormula>COUNTIF(Tab_S2[15pm],A10)</calculatedColumnFormula>
    </tableColumn>
    <tableColumn id="32" name="16am" dataDxfId="835">
      <calculatedColumnFormula>COUNTIF(Tab_S2[16am],A10)</calculatedColumnFormula>
    </tableColumn>
    <tableColumn id="33" name="16pm" dataDxfId="834">
      <calculatedColumnFormula>COUNTIF(Tab_S2[16pm],A10)</calculatedColumnFormula>
    </tableColumn>
    <tableColumn id="34" name="17am" dataDxfId="833">
      <calculatedColumnFormula>COUNTIF(Tab_S2[17am],A10)</calculatedColumnFormula>
    </tableColumn>
    <tableColumn id="35" name="17pm" dataDxfId="832">
      <calculatedColumnFormula>COUNTIF(Tab_S2[17pm],A10)</calculatedColumnFormula>
    </tableColumn>
    <tableColumn id="36" name="18am" dataDxfId="831">
      <calculatedColumnFormula>COUNTIF(Tab_S2[18am],A10)</calculatedColumnFormula>
    </tableColumn>
    <tableColumn id="37" name="18pm" dataDxfId="830">
      <calculatedColumnFormula>COUNTIF(Tab_S2[18pm],A10)</calculatedColumnFormula>
    </tableColumn>
    <tableColumn id="38" name="19am" dataDxfId="829">
      <calculatedColumnFormula>COUNTIF(Tab_S2[19am],A10)</calculatedColumnFormula>
    </tableColumn>
    <tableColumn id="39" name="19pm" dataDxfId="828">
      <calculatedColumnFormula>COUNTIF(Tab_S2[19pm],A10)</calculatedColumnFormula>
    </tableColumn>
    <tableColumn id="40" name="20am" dataDxfId="827">
      <calculatedColumnFormula>COUNTIF(Tab_S2[20am],A10)</calculatedColumnFormula>
    </tableColumn>
    <tableColumn id="41" name="20pm" dataDxfId="826">
      <calculatedColumnFormula>COUNTIF(Tab_S2[20pm],A10)</calculatedColumnFormula>
    </tableColumn>
    <tableColumn id="42" name="21am" dataDxfId="825">
      <calculatedColumnFormula>COUNTIF(Tab_S2[21am],A10)</calculatedColumnFormula>
    </tableColumn>
    <tableColumn id="43" name="21pm" dataDxfId="824">
      <calculatedColumnFormula>COUNTIF(Tab_S2[21pm],A10)</calculatedColumnFormula>
    </tableColumn>
    <tableColumn id="44" name="22am" dataDxfId="823">
      <calculatedColumnFormula>COUNTIF(Tab_S2[22am],A10)</calculatedColumnFormula>
    </tableColumn>
    <tableColumn id="45" name="22pm" dataDxfId="822">
      <calculatedColumnFormula>COUNTIF(Tab_S2[22pm],A10)</calculatedColumnFormula>
    </tableColumn>
    <tableColumn id="46" name="23am" dataDxfId="821">
      <calculatedColumnFormula>COUNTIF(Tab_S2[23am],A10)</calculatedColumnFormula>
    </tableColumn>
    <tableColumn id="47" name="23pm" dataDxfId="820">
      <calculatedColumnFormula>COUNTIF(Tab_S2[23pm],A10)</calculatedColumnFormula>
    </tableColumn>
    <tableColumn id="48" name="24am" dataDxfId="819">
      <calculatedColumnFormula>COUNTIF(Tab_S2[24am],A10)</calculatedColumnFormula>
    </tableColumn>
    <tableColumn id="49" name="24pm" dataDxfId="818">
      <calculatedColumnFormula>COUNTIF(Tab_S2[24pm],A10)</calculatedColumnFormula>
    </tableColumn>
    <tableColumn id="50" name="25am" dataDxfId="817">
      <calculatedColumnFormula>COUNTIF(Tab_S2[25am],A10)</calculatedColumnFormula>
    </tableColumn>
    <tableColumn id="51" name="25pm" dataDxfId="816">
      <calculatedColumnFormula>COUNTIF(Tab_S2[25pm],A10)</calculatedColumnFormula>
    </tableColumn>
    <tableColumn id="52" name="26am" dataDxfId="815">
      <calculatedColumnFormula>COUNTIF(Tab_S2[26am],A10)</calculatedColumnFormula>
    </tableColumn>
    <tableColumn id="53" name="26pm" dataDxfId="814">
      <calculatedColumnFormula>COUNTIF(Tab_S2[26pm],A10)</calculatedColumnFormula>
    </tableColumn>
    <tableColumn id="54" name="27am" dataDxfId="813">
      <calculatedColumnFormula>COUNTIF(Tab_S2[27am],A10)</calculatedColumnFormula>
    </tableColumn>
    <tableColumn id="55" name="27pm" dataDxfId="812">
      <calculatedColumnFormula>COUNTIF(Tab_S2[27pm],A10)</calculatedColumnFormula>
    </tableColumn>
    <tableColumn id="56" name="28am" dataDxfId="811">
      <calculatedColumnFormula>COUNTIF(Tab_S2[28am],A10)</calculatedColumnFormula>
    </tableColumn>
    <tableColumn id="57" name="28pm" dataDxfId="810">
      <calculatedColumnFormula>COUNTIF(Tab_S2[28pm],A10)</calculatedColumnFormula>
    </tableColumn>
    <tableColumn id="58" name="Colonne1" dataDxfId="809"/>
    <tableColumn id="59" name="Colonne2" dataDxfId="808"/>
    <tableColumn id="60" name="Colonne3" dataDxfId="807"/>
    <tableColumn id="61" name="Colonne4" dataDxfId="806"/>
    <tableColumn id="62" name="Colonne5" dataDxfId="805"/>
    <tableColumn id="63" name="Colonne6" dataDxfId="80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2" name="Tab_S1" displayName="Tab_S1" ref="A2:BK5" totalsRowShown="0" headerRowDxfId="803" headerRowBorderDxfId="802" tableBorderDxfId="801" totalsRowBorderDxfId="800">
  <autoFilter ref="A2:BK5"/>
  <sortState ref="A3:AF9">
    <sortCondition ref="A3:A9"/>
  </sortState>
  <tableColumns count="63">
    <tableColumn id="1" name="Nom_Salariés" dataDxfId="799"/>
    <tableColumn id="33" name="1am" dataDxfId="798"/>
    <tableColumn id="2" name="1pm" dataDxfId="797"/>
    <tableColumn id="3" name="2am" dataDxfId="796"/>
    <tableColumn id="4" name="2pm" dataDxfId="795"/>
    <tableColumn id="5" name="3am" dataDxfId="794"/>
    <tableColumn id="6" name="3pm" dataDxfId="793"/>
    <tableColumn id="7" name="4am" dataDxfId="792"/>
    <tableColumn id="8" name="4pm" dataDxfId="791"/>
    <tableColumn id="9" name="5am" dataDxfId="790"/>
    <tableColumn id="10" name="5pm" dataDxfId="789"/>
    <tableColumn id="11" name="6am" dataDxfId="788"/>
    <tableColumn id="12" name="6pm" dataDxfId="787"/>
    <tableColumn id="13" name="7am" dataDxfId="786"/>
    <tableColumn id="14" name="7pm" dataDxfId="785"/>
    <tableColumn id="15" name="8am" dataDxfId="784"/>
    <tableColumn id="16" name="8pm" dataDxfId="783"/>
    <tableColumn id="17" name="9am" dataDxfId="782"/>
    <tableColumn id="18" name="9pm" dataDxfId="781"/>
    <tableColumn id="19" name="10am" dataDxfId="780"/>
    <tableColumn id="20" name="10pm" dataDxfId="779"/>
    <tableColumn id="21" name="11am" dataDxfId="778"/>
    <tableColumn id="22" name="11pm" dataDxfId="777"/>
    <tableColumn id="23" name="12am" dataDxfId="776"/>
    <tableColumn id="24" name="12pm" dataDxfId="775"/>
    <tableColumn id="25" name="13am" dataDxfId="774"/>
    <tableColumn id="26" name="13pm" dataDxfId="773"/>
    <tableColumn id="27" name="14am" dataDxfId="772"/>
    <tableColumn id="28" name="14pm" dataDxfId="771"/>
    <tableColumn id="29" name="15am" dataDxfId="770"/>
    <tableColumn id="30" name="15pm" dataDxfId="769"/>
    <tableColumn id="31" name="16am" dataDxfId="768"/>
    <tableColumn id="32" name="16pm" dataDxfId="767"/>
    <tableColumn id="34" name="17am" dataDxfId="766"/>
    <tableColumn id="35" name="17pm" dataDxfId="765"/>
    <tableColumn id="36" name="18am" dataDxfId="764"/>
    <tableColumn id="37" name="18pm" dataDxfId="763"/>
    <tableColumn id="38" name="19am" dataDxfId="762"/>
    <tableColumn id="39" name="19pm" dataDxfId="761"/>
    <tableColumn id="40" name="20am" dataDxfId="760"/>
    <tableColumn id="41" name="20pm" dataDxfId="759"/>
    <tableColumn id="42" name="21am" dataDxfId="758"/>
    <tableColumn id="43" name="21pm" dataDxfId="757"/>
    <tableColumn id="44" name="22am" dataDxfId="756"/>
    <tableColumn id="45" name="22pm" dataDxfId="755"/>
    <tableColumn id="46" name="23am" dataDxfId="754"/>
    <tableColumn id="47" name="23pm" dataDxfId="753"/>
    <tableColumn id="48" name="24am" dataDxfId="752"/>
    <tableColumn id="49" name="24pm" dataDxfId="751"/>
    <tableColumn id="50" name="25am" dataDxfId="750"/>
    <tableColumn id="51" name="25pm" dataDxfId="749"/>
    <tableColumn id="52" name="26am" dataDxfId="748"/>
    <tableColumn id="53" name="26pm" dataDxfId="747"/>
    <tableColumn id="54" name="27am" dataDxfId="746"/>
    <tableColumn id="55" name="27pm" dataDxfId="745"/>
    <tableColumn id="56" name="28am" dataDxfId="744"/>
    <tableColumn id="57" name="28pm" dataDxfId="743"/>
    <tableColumn id="58" name="29am" dataDxfId="742"/>
    <tableColumn id="59" name="29pm" dataDxfId="741"/>
    <tableColumn id="60" name="30am" dataDxfId="740"/>
    <tableColumn id="61" name="30pm" dataDxfId="739"/>
    <tableColumn id="62" name="31am" dataDxfId="738"/>
    <tableColumn id="63" name="31pm" dataDxfId="737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21" name="Tab_S2" displayName="Tab_S2" ref="A9:BK12" totalsRowShown="0" headerRowDxfId="736" headerRowBorderDxfId="735" tableBorderDxfId="734" totalsRowBorderDxfId="733">
  <autoFilter ref="A9:BK12">
    <filterColumn colId="57"/>
    <filterColumn colId="58"/>
    <filterColumn colId="59"/>
    <filterColumn colId="60"/>
    <filterColumn colId="61"/>
    <filterColumn colId="62"/>
  </autoFilter>
  <sortState ref="A10:AF16">
    <sortCondition ref="A3:A9"/>
  </sortState>
  <tableColumns count="63">
    <tableColumn id="1" name="Nom_Salariés" dataDxfId="732"/>
    <tableColumn id="33" name="1am" dataDxfId="731"/>
    <tableColumn id="2" name="1pm" dataDxfId="730"/>
    <tableColumn id="3" name="2am" dataDxfId="729"/>
    <tableColumn id="4" name="2pm" dataDxfId="728"/>
    <tableColumn id="5" name="3am" dataDxfId="727"/>
    <tableColumn id="6" name="3pm" dataDxfId="726"/>
    <tableColumn id="7" name="4am" dataDxfId="725"/>
    <tableColumn id="8" name="4pm" dataDxfId="724"/>
    <tableColumn id="9" name="5am" dataDxfId="723"/>
    <tableColumn id="10" name="5pm" dataDxfId="722"/>
    <tableColumn id="11" name="6am" dataDxfId="721"/>
    <tableColumn id="12" name="6pm" dataDxfId="720"/>
    <tableColumn id="13" name="7am" dataDxfId="719"/>
    <tableColumn id="14" name="7pm" dataDxfId="718"/>
    <tableColumn id="15" name="8am" dataDxfId="717"/>
    <tableColumn id="16" name="8pm" dataDxfId="716"/>
    <tableColumn id="17" name="9am" dataDxfId="715"/>
    <tableColumn id="18" name="9pm" dataDxfId="714"/>
    <tableColumn id="19" name="10am" dataDxfId="713"/>
    <tableColumn id="20" name="10pm" dataDxfId="712"/>
    <tableColumn id="21" name="11am" dataDxfId="711"/>
    <tableColumn id="22" name="11pm" dataDxfId="710"/>
    <tableColumn id="23" name="12am" dataDxfId="709"/>
    <tableColumn id="24" name="12pm" dataDxfId="708"/>
    <tableColumn id="25" name="13am" dataDxfId="707"/>
    <tableColumn id="26" name="13pm" dataDxfId="706"/>
    <tableColumn id="27" name="14am" dataDxfId="705"/>
    <tableColumn id="28" name="14pm" dataDxfId="704"/>
    <tableColumn id="29" name="15am" dataDxfId="703"/>
    <tableColumn id="30" name="15pm" dataDxfId="702"/>
    <tableColumn id="31" name="16am" dataDxfId="701"/>
    <tableColumn id="32" name="16pm" dataDxfId="700"/>
    <tableColumn id="34" name="17am" dataDxfId="699"/>
    <tableColumn id="35" name="17pm" dataDxfId="698"/>
    <tableColumn id="36" name="18am" dataDxfId="697"/>
    <tableColumn id="37" name="18pm" dataDxfId="696"/>
    <tableColumn id="38" name="19am" dataDxfId="695"/>
    <tableColumn id="39" name="19pm" dataDxfId="694"/>
    <tableColumn id="40" name="20am" dataDxfId="693"/>
    <tableColumn id="41" name="20pm" dataDxfId="692"/>
    <tableColumn id="42" name="21am" dataDxfId="691"/>
    <tableColumn id="43" name="21pm" dataDxfId="690"/>
    <tableColumn id="44" name="22am" dataDxfId="689"/>
    <tableColumn id="45" name="22pm" dataDxfId="688"/>
    <tableColumn id="46" name="23am" dataDxfId="687"/>
    <tableColumn id="47" name="23pm" dataDxfId="686"/>
    <tableColumn id="48" name="24am" dataDxfId="685"/>
    <tableColumn id="49" name="24pm" dataDxfId="684"/>
    <tableColumn id="50" name="25am" dataDxfId="683"/>
    <tableColumn id="51" name="25pm" dataDxfId="682"/>
    <tableColumn id="52" name="26am" dataDxfId="681"/>
    <tableColumn id="53" name="26pm" dataDxfId="680"/>
    <tableColumn id="54" name="27am" dataDxfId="679"/>
    <tableColumn id="55" name="27pm" dataDxfId="678"/>
    <tableColumn id="56" name="28am" dataDxfId="677"/>
    <tableColumn id="57" name="28pm" dataDxfId="676"/>
    <tableColumn id="58" name="Colonne1" dataDxfId="675"/>
    <tableColumn id="59" name="Colonne2" dataDxfId="674"/>
    <tableColumn id="60" name="Colonne3" dataDxfId="673"/>
    <tableColumn id="61" name="Colonne4" dataDxfId="672"/>
    <tableColumn id="62" name="Colonne5" dataDxfId="671"/>
    <tableColumn id="63" name="Colonne6" dataDxfId="67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2" name="Tab_S3" displayName="Tab_S3" ref="A16:BK19" totalsRowShown="0" headerRowDxfId="669" headerRowBorderDxfId="668" tableBorderDxfId="667" totalsRowBorderDxfId="666">
  <autoFilter ref="A16:BK19"/>
  <sortState ref="A17:AF23">
    <sortCondition ref="A3:A9"/>
  </sortState>
  <tableColumns count="63">
    <tableColumn id="1" name="Nom_Salariés" dataDxfId="665"/>
    <tableColumn id="33" name="1am" dataDxfId="664"/>
    <tableColumn id="2" name="1pm" dataDxfId="663"/>
    <tableColumn id="3" name="2am" dataDxfId="662"/>
    <tableColumn id="4" name="2pm" dataDxfId="661"/>
    <tableColumn id="5" name="3am" dataDxfId="660"/>
    <tableColumn id="6" name="3pm" dataDxfId="659"/>
    <tableColumn id="7" name="4am" dataDxfId="658"/>
    <tableColumn id="8" name="4pm" dataDxfId="657"/>
    <tableColumn id="9" name="5am" dataDxfId="656"/>
    <tableColumn id="10" name="5pm" dataDxfId="655"/>
    <tableColumn id="11" name="6am" dataDxfId="654"/>
    <tableColumn id="12" name="6pm" dataDxfId="653"/>
    <tableColumn id="13" name="7am" dataDxfId="652"/>
    <tableColumn id="14" name="7pm" dataDxfId="651"/>
    <tableColumn id="15" name="8am" dataDxfId="650"/>
    <tableColumn id="16" name="8pm" dataDxfId="649"/>
    <tableColumn id="17" name="9am" dataDxfId="648"/>
    <tableColumn id="18" name="9pm" dataDxfId="647"/>
    <tableColumn id="19" name="10am" dataDxfId="646"/>
    <tableColumn id="20" name="10pm" dataDxfId="645"/>
    <tableColumn id="21" name="11am" dataDxfId="644"/>
    <tableColumn id="22" name="11pm" dataDxfId="643"/>
    <tableColumn id="23" name="12am" dataDxfId="642"/>
    <tableColumn id="24" name="12pm" dataDxfId="641"/>
    <tableColumn id="25" name="13am" dataDxfId="640"/>
    <tableColumn id="26" name="13pm" dataDxfId="639"/>
    <tableColumn id="27" name="14am" dataDxfId="638"/>
    <tableColumn id="28" name="14pm" dataDxfId="637"/>
    <tableColumn id="29" name="15am" dataDxfId="636"/>
    <tableColumn id="30" name="15pm" dataDxfId="635"/>
    <tableColumn id="31" name="16am" dataDxfId="634"/>
    <tableColumn id="32" name="16pm" dataDxfId="633"/>
    <tableColumn id="34" name="17am" dataDxfId="632"/>
    <tableColumn id="35" name="17pm" dataDxfId="631"/>
    <tableColumn id="36" name="18am" dataDxfId="630"/>
    <tableColumn id="37" name="18pm" dataDxfId="629"/>
    <tableColumn id="38" name="19am" dataDxfId="628"/>
    <tableColumn id="39" name="19pm" dataDxfId="627"/>
    <tableColumn id="40" name="20am" dataDxfId="626"/>
    <tableColumn id="41" name="20pm" dataDxfId="625"/>
    <tableColumn id="42" name="21am" dataDxfId="624"/>
    <tableColumn id="43" name="21pm" dataDxfId="623"/>
    <tableColumn id="44" name="22am" dataDxfId="622"/>
    <tableColumn id="45" name="22pm" dataDxfId="621"/>
    <tableColumn id="46" name="23am" dataDxfId="620"/>
    <tableColumn id="47" name="23pm" dataDxfId="619"/>
    <tableColumn id="48" name="24am" dataDxfId="618"/>
    <tableColumn id="49" name="24pm" dataDxfId="617"/>
    <tableColumn id="50" name="25am" dataDxfId="616"/>
    <tableColumn id="51" name="25pm" dataDxfId="615"/>
    <tableColumn id="52" name="26am" dataDxfId="614"/>
    <tableColumn id="53" name="26pm" dataDxfId="613"/>
    <tableColumn id="54" name="27am" dataDxfId="612"/>
    <tableColumn id="55" name="27pm" dataDxfId="611"/>
    <tableColumn id="56" name="28am" dataDxfId="610"/>
    <tableColumn id="57" name="28pm" dataDxfId="609"/>
    <tableColumn id="58" name="29am" dataDxfId="608"/>
    <tableColumn id="59" name="29pm" dataDxfId="607"/>
    <tableColumn id="60" name="30am" dataDxfId="606"/>
    <tableColumn id="61" name="30pm" dataDxfId="605"/>
    <tableColumn id="62" name="31am" dataDxfId="604"/>
    <tableColumn id="63" name="31pm" dataDxfId="603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23" name="Tab_S4" displayName="Tab_S4" ref="A23:BK26" totalsRowShown="0" headerRowDxfId="602" headerRowBorderDxfId="601" tableBorderDxfId="600" totalsRowBorderDxfId="599">
  <autoFilter ref="A23:BK26">
    <filterColumn colId="61"/>
    <filterColumn colId="62"/>
  </autoFilter>
  <sortState ref="A24:AF30">
    <sortCondition ref="A3:A9"/>
  </sortState>
  <tableColumns count="63">
    <tableColumn id="1" name="Nom_Salariés" dataDxfId="598"/>
    <tableColumn id="33" name="1am" dataDxfId="597"/>
    <tableColumn id="2" name="1pm" dataDxfId="596"/>
    <tableColumn id="3" name="2am" dataDxfId="595"/>
    <tableColumn id="4" name="2pm" dataDxfId="594"/>
    <tableColumn id="5" name="3am" dataDxfId="593"/>
    <tableColumn id="6" name="3pm" dataDxfId="592"/>
    <tableColumn id="7" name="4am" dataDxfId="591"/>
    <tableColumn id="8" name="4pm" dataDxfId="590"/>
    <tableColumn id="9" name="5am" dataDxfId="589"/>
    <tableColumn id="10" name="5pm" dataDxfId="588"/>
    <tableColumn id="11" name="6am" dataDxfId="587"/>
    <tableColumn id="12" name="6pm" dataDxfId="586"/>
    <tableColumn id="13" name="7am" dataDxfId="585"/>
    <tableColumn id="14" name="7pm" dataDxfId="584"/>
    <tableColumn id="15" name="8am" dataDxfId="583"/>
    <tableColumn id="16" name="8pm" dataDxfId="582"/>
    <tableColumn id="17" name="9am" dataDxfId="581"/>
    <tableColumn id="18" name="9pm" dataDxfId="580"/>
    <tableColumn id="19" name="10am" dataDxfId="579"/>
    <tableColumn id="20" name="10pm" dataDxfId="578"/>
    <tableColumn id="21" name="11am" dataDxfId="577"/>
    <tableColumn id="22" name="11pm" dataDxfId="576"/>
    <tableColumn id="23" name="12am" dataDxfId="575"/>
    <tableColumn id="24" name="12pm" dataDxfId="574"/>
    <tableColumn id="25" name="13am" dataDxfId="573"/>
    <tableColumn id="26" name="13pm" dataDxfId="572"/>
    <tableColumn id="27" name="14am" dataDxfId="571"/>
    <tableColumn id="28" name="14pm" dataDxfId="570"/>
    <tableColumn id="29" name="15am" dataDxfId="569"/>
    <tableColumn id="30" name="15pm" dataDxfId="568"/>
    <tableColumn id="31" name="16am" dataDxfId="567"/>
    <tableColumn id="32" name="16pm" dataDxfId="566"/>
    <tableColumn id="34" name="17am" dataDxfId="565"/>
    <tableColumn id="35" name="17pm" dataDxfId="564"/>
    <tableColumn id="36" name="18am" dataDxfId="563"/>
    <tableColumn id="37" name="18pm" dataDxfId="562"/>
    <tableColumn id="38" name="19am" dataDxfId="561"/>
    <tableColumn id="39" name="19pm" dataDxfId="560"/>
    <tableColumn id="40" name="20am" dataDxfId="559"/>
    <tableColumn id="41" name="20pm" dataDxfId="558"/>
    <tableColumn id="42" name="21am" dataDxfId="557"/>
    <tableColumn id="43" name="21pm" dataDxfId="556"/>
    <tableColumn id="44" name="22am" dataDxfId="555"/>
    <tableColumn id="45" name="22pm" dataDxfId="554"/>
    <tableColumn id="46" name="23am" dataDxfId="553"/>
    <tableColumn id="47" name="23pm" dataDxfId="552"/>
    <tableColumn id="48" name="24am" dataDxfId="551"/>
    <tableColumn id="49" name="24pm" dataDxfId="550"/>
    <tableColumn id="50" name="25am" dataDxfId="549"/>
    <tableColumn id="51" name="25pm" dataDxfId="548"/>
    <tableColumn id="52" name="26am" dataDxfId="547"/>
    <tableColumn id="53" name="26pm" dataDxfId="546"/>
    <tableColumn id="54" name="27am" dataDxfId="545"/>
    <tableColumn id="55" name="27pm" dataDxfId="544"/>
    <tableColumn id="56" name="28am" dataDxfId="543"/>
    <tableColumn id="57" name="28pm" dataDxfId="542"/>
    <tableColumn id="58" name="29am" dataDxfId="541"/>
    <tableColumn id="59" name="29pm" dataDxfId="540"/>
    <tableColumn id="60" name="30am" dataDxfId="539"/>
    <tableColumn id="61" name="30pm" dataDxfId="538"/>
    <tableColumn id="62" name="Colonne1" dataDxfId="537"/>
    <tableColumn id="63" name="Colonne2" dataDxfId="536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24" name="Tab_S5" displayName="Tab_S5" ref="A30:BK33" totalsRowShown="0" headerRowDxfId="535" headerRowBorderDxfId="534" tableBorderDxfId="533" totalsRowBorderDxfId="532">
  <autoFilter ref="A30:BK33"/>
  <sortState ref="A31:AF37">
    <sortCondition ref="A3:A9"/>
  </sortState>
  <tableColumns count="63">
    <tableColumn id="1" name="Nom_Salariés" dataDxfId="531"/>
    <tableColumn id="33" name="1am" dataDxfId="530"/>
    <tableColumn id="2" name="1pm" dataDxfId="529"/>
    <tableColumn id="3" name="2am" dataDxfId="528"/>
    <tableColumn id="4" name="2pm" dataDxfId="527"/>
    <tableColumn id="5" name="3am" dataDxfId="526"/>
    <tableColumn id="6" name="3pm" dataDxfId="525"/>
    <tableColumn id="7" name="4am" dataDxfId="524"/>
    <tableColumn id="8" name="4pm" dataDxfId="523"/>
    <tableColumn id="9" name="5am" dataDxfId="522"/>
    <tableColumn id="10" name="5pm" dataDxfId="521"/>
    <tableColumn id="11" name="6am" dataDxfId="520"/>
    <tableColumn id="12" name="6pm" dataDxfId="519"/>
    <tableColumn id="13" name="7am" dataDxfId="518"/>
    <tableColumn id="14" name="7pm" dataDxfId="517"/>
    <tableColumn id="15" name="8am" dataDxfId="516"/>
    <tableColumn id="16" name="8pm" dataDxfId="515"/>
    <tableColumn id="17" name="9am" dataDxfId="514"/>
    <tableColumn id="18" name="9pm" dataDxfId="513"/>
    <tableColumn id="19" name="10am" dataDxfId="512"/>
    <tableColumn id="20" name="10pm" dataDxfId="511"/>
    <tableColumn id="21" name="11am" dataDxfId="510"/>
    <tableColumn id="22" name="11pm" dataDxfId="509"/>
    <tableColumn id="23" name="12am" dataDxfId="508"/>
    <tableColumn id="24" name="12pm" dataDxfId="507"/>
    <tableColumn id="25" name="13am" dataDxfId="506"/>
    <tableColumn id="26" name="13pm" dataDxfId="505"/>
    <tableColumn id="27" name="14am" dataDxfId="504"/>
    <tableColumn id="28" name="14pm" dataDxfId="503"/>
    <tableColumn id="29" name="15am" dataDxfId="502"/>
    <tableColumn id="30" name="15pm" dataDxfId="501"/>
    <tableColumn id="31" name="16am" dataDxfId="500"/>
    <tableColumn id="32" name="16pm" dataDxfId="499"/>
    <tableColumn id="34" name="17am" dataDxfId="498"/>
    <tableColumn id="35" name="17pm" dataDxfId="497"/>
    <tableColumn id="36" name="18am" dataDxfId="496"/>
    <tableColumn id="37" name="18pm" dataDxfId="495"/>
    <tableColumn id="38" name="19am" dataDxfId="494"/>
    <tableColumn id="39" name="19pm" dataDxfId="493"/>
    <tableColumn id="40" name="20am" dataDxfId="492"/>
    <tableColumn id="41" name="20pm" dataDxfId="491"/>
    <tableColumn id="42" name="21am" dataDxfId="490"/>
    <tableColumn id="43" name="21pm" dataDxfId="489"/>
    <tableColumn id="44" name="22am" dataDxfId="488"/>
    <tableColumn id="45" name="22pm" dataDxfId="487"/>
    <tableColumn id="46" name="23am" dataDxfId="486"/>
    <tableColumn id="47" name="23pm" dataDxfId="485"/>
    <tableColumn id="48" name="24am" dataDxfId="484"/>
    <tableColumn id="49" name="24pm" dataDxfId="483"/>
    <tableColumn id="50" name="25am" dataDxfId="482"/>
    <tableColumn id="51" name="25pm" dataDxfId="481"/>
    <tableColumn id="52" name="26am" dataDxfId="480"/>
    <tableColumn id="53" name="26pm" dataDxfId="479"/>
    <tableColumn id="54" name="27am" dataDxfId="478"/>
    <tableColumn id="55" name="27pm" dataDxfId="477"/>
    <tableColumn id="56" name="28am" dataDxfId="476"/>
    <tableColumn id="57" name="28pm" dataDxfId="475"/>
    <tableColumn id="58" name="29am" dataDxfId="474"/>
    <tableColumn id="59" name="29pm" dataDxfId="473"/>
    <tableColumn id="60" name="30am" dataDxfId="472"/>
    <tableColumn id="61" name="30pm" dataDxfId="471"/>
    <tableColumn id="62" name="31am" dataDxfId="470"/>
    <tableColumn id="63" name="31pm" dataDxfId="469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25" name="Tab_S6" displayName="Tab_S6" ref="A37:BK40" totalsRowShown="0" headerRowDxfId="468" headerRowBorderDxfId="467" tableBorderDxfId="466" totalsRowBorderDxfId="465">
  <autoFilter ref="A37:BK40">
    <filterColumn colId="61"/>
    <filterColumn colId="62"/>
  </autoFilter>
  <sortState ref="A38:AF44">
    <sortCondition ref="A3:A9"/>
  </sortState>
  <tableColumns count="63">
    <tableColumn id="1" name="Nom_Salariés" dataDxfId="464"/>
    <tableColumn id="33" name="1am" dataDxfId="463"/>
    <tableColumn id="2" name="1pm" dataDxfId="462"/>
    <tableColumn id="3" name="2am" dataDxfId="461"/>
    <tableColumn id="4" name="2pm" dataDxfId="460"/>
    <tableColumn id="5" name="3am" dataDxfId="459"/>
    <tableColumn id="6" name="3pm" dataDxfId="458"/>
    <tableColumn id="7" name="4am" dataDxfId="457"/>
    <tableColumn id="8" name="4pm" dataDxfId="456"/>
    <tableColumn id="9" name="5am" dataDxfId="455"/>
    <tableColumn id="10" name="5pm" dataDxfId="454"/>
    <tableColumn id="11" name="6am" dataDxfId="453"/>
    <tableColumn id="12" name="6pm" dataDxfId="452"/>
    <tableColumn id="13" name="7am" dataDxfId="451"/>
    <tableColumn id="14" name="7pm" dataDxfId="450"/>
    <tableColumn id="15" name="8am" dataDxfId="449"/>
    <tableColumn id="16" name="8pm" dataDxfId="448"/>
    <tableColumn id="17" name="9am" dataDxfId="447"/>
    <tableColumn id="18" name="9pm" dataDxfId="446"/>
    <tableColumn id="19" name="10am" dataDxfId="445"/>
    <tableColumn id="20" name="10pm" dataDxfId="444"/>
    <tableColumn id="21" name="11am" dataDxfId="443"/>
    <tableColumn id="22" name="11pm" dataDxfId="442"/>
    <tableColumn id="23" name="12am" dataDxfId="441"/>
    <tableColumn id="24" name="12pm" dataDxfId="440"/>
    <tableColumn id="25" name="13am" dataDxfId="439"/>
    <tableColumn id="26" name="13pm" dataDxfId="438"/>
    <tableColumn id="27" name="14am" dataDxfId="437"/>
    <tableColumn id="28" name="14pm" dataDxfId="436"/>
    <tableColumn id="29" name="15am" dataDxfId="435"/>
    <tableColumn id="30" name="15pm" dataDxfId="434"/>
    <tableColumn id="31" name="16am" dataDxfId="433"/>
    <tableColumn id="32" name="16pm" dataDxfId="432"/>
    <tableColumn id="34" name="17am" dataDxfId="431"/>
    <tableColumn id="35" name="17pm" dataDxfId="430"/>
    <tableColumn id="36" name="18am" dataDxfId="429"/>
    <tableColumn id="37" name="18pm" dataDxfId="428"/>
    <tableColumn id="38" name="19am" dataDxfId="427"/>
    <tableColumn id="39" name="19pm" dataDxfId="426"/>
    <tableColumn id="40" name="20am" dataDxfId="425"/>
    <tableColumn id="41" name="20pm" dataDxfId="424"/>
    <tableColumn id="42" name="21am" dataDxfId="423"/>
    <tableColumn id="43" name="21pm" dataDxfId="422"/>
    <tableColumn id="44" name="22am" dataDxfId="421"/>
    <tableColumn id="45" name="22pm" dataDxfId="420"/>
    <tableColumn id="46" name="23am" dataDxfId="419"/>
    <tableColumn id="47" name="23pm" dataDxfId="418"/>
    <tableColumn id="48" name="24am" dataDxfId="417"/>
    <tableColumn id="49" name="24pm" dataDxfId="416"/>
    <tableColumn id="50" name="25am" dataDxfId="415"/>
    <tableColumn id="51" name="25pm" dataDxfId="414"/>
    <tableColumn id="52" name="26am" dataDxfId="413"/>
    <tableColumn id="53" name="26pm" dataDxfId="412"/>
    <tableColumn id="54" name="27am" dataDxfId="411"/>
    <tableColumn id="55" name="27pm" dataDxfId="410"/>
    <tableColumn id="56" name="28am" dataDxfId="409"/>
    <tableColumn id="57" name="28pm" dataDxfId="408"/>
    <tableColumn id="58" name="29am" dataDxfId="407"/>
    <tableColumn id="59" name="29pm" dataDxfId="406"/>
    <tableColumn id="60" name="30am" dataDxfId="405"/>
    <tableColumn id="61" name="30pm" dataDxfId="404"/>
    <tableColumn id="62" name="Colonne1" dataDxfId="403"/>
    <tableColumn id="63" name="Colonne2" dataDxfId="402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26" name="Tab_S7" displayName="Tab_S7" ref="A44:BK47" totalsRowShown="0" headerRowDxfId="401" headerRowBorderDxfId="400" tableBorderDxfId="399" totalsRowBorderDxfId="398">
  <autoFilter ref="A44:BK47"/>
  <sortState ref="A45:AF51">
    <sortCondition ref="A3:A9"/>
  </sortState>
  <tableColumns count="63">
    <tableColumn id="1" name="Nom_Salariés" dataDxfId="397"/>
    <tableColumn id="33" name="1am" dataDxfId="396"/>
    <tableColumn id="2" name="1pm" dataDxfId="395"/>
    <tableColumn id="3" name="2am" dataDxfId="394"/>
    <tableColumn id="4" name="2pm" dataDxfId="393"/>
    <tableColumn id="5" name="3am" dataDxfId="392"/>
    <tableColumn id="6" name="3pm" dataDxfId="391"/>
    <tableColumn id="7" name="4am" dataDxfId="390"/>
    <tableColumn id="8" name="4pm" dataDxfId="389"/>
    <tableColumn id="9" name="5am" dataDxfId="388"/>
    <tableColumn id="10" name="5pm" dataDxfId="387"/>
    <tableColumn id="11" name="6am" dataDxfId="386"/>
    <tableColumn id="12" name="6pm" dataDxfId="385"/>
    <tableColumn id="13" name="7am" dataDxfId="384"/>
    <tableColumn id="14" name="7pm" dataDxfId="383"/>
    <tableColumn id="15" name="8am" dataDxfId="382"/>
    <tableColumn id="16" name="8pm" dataDxfId="381"/>
    <tableColumn id="17" name="9am" dataDxfId="380"/>
    <tableColumn id="18" name="9pm" dataDxfId="379"/>
    <tableColumn id="19" name="10am" dataDxfId="378"/>
    <tableColumn id="20" name="10pm" dataDxfId="377"/>
    <tableColumn id="21" name="11am" dataDxfId="376"/>
    <tableColumn id="22" name="11pm" dataDxfId="375"/>
    <tableColumn id="23" name="12am" dataDxfId="374"/>
    <tableColumn id="24" name="12pm" dataDxfId="373"/>
    <tableColumn id="25" name="13am" dataDxfId="372"/>
    <tableColumn id="26" name="13pm" dataDxfId="371"/>
    <tableColumn id="27" name="14am" dataDxfId="370"/>
    <tableColumn id="28" name="14pm" dataDxfId="369"/>
    <tableColumn id="29" name="15am" dataDxfId="368"/>
    <tableColumn id="30" name="15pm" dataDxfId="367"/>
    <tableColumn id="31" name="16am" dataDxfId="366"/>
    <tableColumn id="32" name="16pm" dataDxfId="365"/>
    <tableColumn id="34" name="17am" dataDxfId="364"/>
    <tableColumn id="35" name="17pm" dataDxfId="363"/>
    <tableColumn id="36" name="18am" dataDxfId="362"/>
    <tableColumn id="37" name="18pm" dataDxfId="361"/>
    <tableColumn id="38" name="19am" dataDxfId="360"/>
    <tableColumn id="39" name="19pm" dataDxfId="359"/>
    <tableColumn id="40" name="20am" dataDxfId="358"/>
    <tableColumn id="41" name="20pm" dataDxfId="357"/>
    <tableColumn id="42" name="21am" dataDxfId="356"/>
    <tableColumn id="43" name="21pm" dataDxfId="355"/>
    <tableColumn id="44" name="22am" dataDxfId="354"/>
    <tableColumn id="45" name="22pm" dataDxfId="353"/>
    <tableColumn id="46" name="23am" dataDxfId="352"/>
    <tableColumn id="47" name="23pm" dataDxfId="351"/>
    <tableColumn id="48" name="24am" dataDxfId="350"/>
    <tableColumn id="49" name="24pm" dataDxfId="349"/>
    <tableColumn id="50" name="25am" dataDxfId="348"/>
    <tableColumn id="51" name="25pm" dataDxfId="347"/>
    <tableColumn id="52" name="26am" dataDxfId="346"/>
    <tableColumn id="53" name="26pm" dataDxfId="345"/>
    <tableColumn id="54" name="27am" dataDxfId="344"/>
    <tableColumn id="55" name="27pm" dataDxfId="343"/>
    <tableColumn id="56" name="28am" dataDxfId="342"/>
    <tableColumn id="57" name="28pm" dataDxfId="341"/>
    <tableColumn id="58" name="29am" dataDxfId="340"/>
    <tableColumn id="59" name="29pm" dataDxfId="339"/>
    <tableColumn id="60" name="30am" dataDxfId="338"/>
    <tableColumn id="61" name="30pm" dataDxfId="337"/>
    <tableColumn id="62" name="31am" dataDxfId="336"/>
    <tableColumn id="63" name="31pm" dataDxfId="335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27" name="Tab_S8" displayName="Tab_S8" ref="A51:BK54" totalsRowShown="0" headerRowDxfId="334" headerRowBorderDxfId="333" tableBorderDxfId="332" totalsRowBorderDxfId="331">
  <autoFilter ref="A51:BK54"/>
  <sortState ref="A52:AF58">
    <sortCondition ref="A3:A9"/>
  </sortState>
  <tableColumns count="63">
    <tableColumn id="1" name="Nom_Salariés" dataDxfId="330"/>
    <tableColumn id="33" name="1am" dataDxfId="329"/>
    <tableColumn id="2" name="1pm" dataDxfId="328"/>
    <tableColumn id="3" name="2am" dataDxfId="327"/>
    <tableColumn id="4" name="2pm" dataDxfId="326"/>
    <tableColumn id="5" name="3am" dataDxfId="325"/>
    <tableColumn id="6" name="3pm" dataDxfId="324"/>
    <tableColumn id="7" name="4am" dataDxfId="323"/>
    <tableColumn id="8" name="4pm" dataDxfId="322"/>
    <tableColumn id="9" name="5am" dataDxfId="321"/>
    <tableColumn id="10" name="5pm" dataDxfId="320"/>
    <tableColumn id="11" name="6am" dataDxfId="319"/>
    <tableColumn id="12" name="6pm" dataDxfId="318"/>
    <tableColumn id="13" name="7am" dataDxfId="317"/>
    <tableColumn id="14" name="7pm" dataDxfId="316"/>
    <tableColumn id="15" name="8am" dataDxfId="315"/>
    <tableColumn id="16" name="8pm" dataDxfId="314"/>
    <tableColumn id="17" name="9am" dataDxfId="313"/>
    <tableColumn id="18" name="9pm" dataDxfId="312"/>
    <tableColumn id="19" name="10am" dataDxfId="311"/>
    <tableColumn id="20" name="10pm" dataDxfId="310"/>
    <tableColumn id="21" name="11am" dataDxfId="309"/>
    <tableColumn id="22" name="11pm" dataDxfId="308"/>
    <tableColumn id="23" name="12am" dataDxfId="307"/>
    <tableColumn id="24" name="12pm" dataDxfId="306"/>
    <tableColumn id="25" name="13am" dataDxfId="305"/>
    <tableColumn id="26" name="13pm" dataDxfId="304"/>
    <tableColumn id="27" name="14am" dataDxfId="303"/>
    <tableColumn id="28" name="14pm" dataDxfId="302"/>
    <tableColumn id="29" name="15am" dataDxfId="301"/>
    <tableColumn id="30" name="15pm" dataDxfId="300"/>
    <tableColumn id="31" name="16am" dataDxfId="299"/>
    <tableColumn id="32" name="16pm" dataDxfId="298"/>
    <tableColumn id="34" name="17am" dataDxfId="297"/>
    <tableColumn id="35" name="17pm" dataDxfId="296"/>
    <tableColumn id="36" name="18am" dataDxfId="295"/>
    <tableColumn id="37" name="18pm" dataDxfId="294"/>
    <tableColumn id="38" name="19am" dataDxfId="293"/>
    <tableColumn id="39" name="19pm" dataDxfId="292"/>
    <tableColumn id="40" name="20am" dataDxfId="291"/>
    <tableColumn id="41" name="20pm" dataDxfId="290"/>
    <tableColumn id="42" name="21am" dataDxfId="289"/>
    <tableColumn id="43" name="21pm" dataDxfId="288"/>
    <tableColumn id="44" name="22am" dataDxfId="287"/>
    <tableColumn id="45" name="22pm" dataDxfId="286"/>
    <tableColumn id="46" name="23am" dataDxfId="285"/>
    <tableColumn id="47" name="23pm" dataDxfId="284"/>
    <tableColumn id="48" name="24am" dataDxfId="283"/>
    <tableColumn id="49" name="24pm" dataDxfId="282"/>
    <tableColumn id="50" name="25am" dataDxfId="281"/>
    <tableColumn id="51" name="25pm" dataDxfId="280"/>
    <tableColumn id="52" name="26am" dataDxfId="279"/>
    <tableColumn id="53" name="26pm" dataDxfId="278"/>
    <tableColumn id="54" name="27am" dataDxfId="277"/>
    <tableColumn id="55" name="27pm" dataDxfId="276"/>
    <tableColumn id="56" name="28am" dataDxfId="275"/>
    <tableColumn id="57" name="28pm" dataDxfId="274"/>
    <tableColumn id="58" name="29am" dataDxfId="273"/>
    <tableColumn id="59" name="29pm" dataDxfId="272"/>
    <tableColumn id="60" name="30am" dataDxfId="271"/>
    <tableColumn id="61" name="30pm" dataDxfId="270"/>
    <tableColumn id="62" name="31am" dataDxfId="269"/>
    <tableColumn id="63" name="31pm" dataDxfId="268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28" name="Tab_S9" displayName="Tab_S9" ref="A58:BK61" totalsRowShown="0" headerRowDxfId="267" headerRowBorderDxfId="266" tableBorderDxfId="265" totalsRowBorderDxfId="264">
  <autoFilter ref="A58:BK61">
    <filterColumn colId="61"/>
    <filterColumn colId="62"/>
  </autoFilter>
  <sortState ref="A59:AF65">
    <sortCondition ref="A3:A9"/>
  </sortState>
  <tableColumns count="63">
    <tableColumn id="1" name="Nom_Salariés" dataDxfId="263"/>
    <tableColumn id="33" name="1am" dataDxfId="262"/>
    <tableColumn id="2" name="1pm" dataDxfId="261"/>
    <tableColumn id="3" name="2am" dataDxfId="260"/>
    <tableColumn id="4" name="2pm" dataDxfId="259"/>
    <tableColumn id="5" name="3am" dataDxfId="258"/>
    <tableColumn id="6" name="3pm" dataDxfId="257"/>
    <tableColumn id="7" name="4am" dataDxfId="256"/>
    <tableColumn id="8" name="4pm" dataDxfId="255"/>
    <tableColumn id="9" name="5am" dataDxfId="254"/>
    <tableColumn id="10" name="5pm" dataDxfId="253"/>
    <tableColumn id="11" name="6am" dataDxfId="252"/>
    <tableColumn id="12" name="6pm" dataDxfId="251"/>
    <tableColumn id="13" name="7am" dataDxfId="250"/>
    <tableColumn id="14" name="7pm" dataDxfId="249"/>
    <tableColumn id="15" name="8am" dataDxfId="248"/>
    <tableColumn id="16" name="8pm" dataDxfId="247"/>
    <tableColumn id="17" name="9am" dataDxfId="246"/>
    <tableColumn id="18" name="9pm" dataDxfId="245"/>
    <tableColumn id="19" name="10am" dataDxfId="244"/>
    <tableColumn id="20" name="10pm" dataDxfId="243"/>
    <tableColumn id="21" name="11am" dataDxfId="242"/>
    <tableColumn id="22" name="11pm" dataDxfId="241"/>
    <tableColumn id="23" name="12am" dataDxfId="240"/>
    <tableColumn id="24" name="12pm" dataDxfId="239"/>
    <tableColumn id="25" name="13am" dataDxfId="238"/>
    <tableColumn id="26" name="13pm" dataDxfId="237"/>
    <tableColumn id="27" name="14am" dataDxfId="236"/>
    <tableColumn id="28" name="14pm" dataDxfId="235"/>
    <tableColumn id="29" name="15am" dataDxfId="234"/>
    <tableColumn id="30" name="15pm" dataDxfId="233"/>
    <tableColumn id="31" name="16am" dataDxfId="232"/>
    <tableColumn id="32" name="16pm" dataDxfId="231"/>
    <tableColumn id="34" name="17am" dataDxfId="230"/>
    <tableColumn id="35" name="17pm" dataDxfId="229"/>
    <tableColumn id="36" name="18am" dataDxfId="228"/>
    <tableColumn id="37" name="18pm" dataDxfId="227"/>
    <tableColumn id="38" name="19am" dataDxfId="226"/>
    <tableColumn id="39" name="19pm" dataDxfId="225"/>
    <tableColumn id="40" name="20am" dataDxfId="224"/>
    <tableColumn id="41" name="20pm" dataDxfId="223"/>
    <tableColumn id="42" name="21am" dataDxfId="222"/>
    <tableColumn id="43" name="21pm" dataDxfId="221"/>
    <tableColumn id="44" name="22am" dataDxfId="220"/>
    <tableColumn id="45" name="22pm" dataDxfId="219"/>
    <tableColumn id="46" name="23am" dataDxfId="218"/>
    <tableColumn id="47" name="23pm" dataDxfId="217"/>
    <tableColumn id="48" name="24am" dataDxfId="216"/>
    <tableColumn id="49" name="24pm" dataDxfId="215"/>
    <tableColumn id="50" name="25am" dataDxfId="214"/>
    <tableColumn id="51" name="25pm" dataDxfId="213"/>
    <tableColumn id="52" name="26am" dataDxfId="212"/>
    <tableColumn id="53" name="26pm" dataDxfId="211"/>
    <tableColumn id="54" name="27am" dataDxfId="210"/>
    <tableColumn id="55" name="27pm" dataDxfId="209"/>
    <tableColumn id="56" name="28am" dataDxfId="208"/>
    <tableColumn id="57" name="28pm" dataDxfId="207"/>
    <tableColumn id="58" name="29am" dataDxfId="206"/>
    <tableColumn id="59" name="29pm" dataDxfId="205"/>
    <tableColumn id="60" name="30am" dataDxfId="204"/>
    <tableColumn id="61" name="30pm" dataDxfId="203"/>
    <tableColumn id="62" name="Colonne1" dataDxfId="202"/>
    <tableColumn id="63" name="Colonne2" dataDxfId="201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29" name="Tab_S10" displayName="Tab_S10" ref="A65:BK68" totalsRowShown="0" headerRowDxfId="200" headerRowBorderDxfId="199" tableBorderDxfId="198" totalsRowBorderDxfId="197">
  <autoFilter ref="A65:BK68"/>
  <sortState ref="A66:AF72">
    <sortCondition ref="A3:A9"/>
  </sortState>
  <tableColumns count="63">
    <tableColumn id="1" name="Nom_Salariés" dataDxfId="196"/>
    <tableColumn id="33" name="1am" dataDxfId="195"/>
    <tableColumn id="2" name="1pm" dataDxfId="194"/>
    <tableColumn id="3" name="2am" dataDxfId="193"/>
    <tableColumn id="4" name="2pm" dataDxfId="192"/>
    <tableColumn id="5" name="3am" dataDxfId="191"/>
    <tableColumn id="6" name="3pm" dataDxfId="190"/>
    <tableColumn id="7" name="4am" dataDxfId="189"/>
    <tableColumn id="8" name="4pm" dataDxfId="188"/>
    <tableColumn id="9" name="5am" dataDxfId="187"/>
    <tableColumn id="10" name="5pm" dataDxfId="186"/>
    <tableColumn id="11" name="6am" dataDxfId="185"/>
    <tableColumn id="12" name="6pm" dataDxfId="184"/>
    <tableColumn id="13" name="7am" dataDxfId="183"/>
    <tableColumn id="14" name="7pm" dataDxfId="182"/>
    <tableColumn id="15" name="8am" dataDxfId="181"/>
    <tableColumn id="16" name="8pm" dataDxfId="180"/>
    <tableColumn id="17" name="9am" dataDxfId="179"/>
    <tableColumn id="18" name="9pm" dataDxfId="178"/>
    <tableColumn id="19" name="10am" dataDxfId="177"/>
    <tableColumn id="20" name="10pm" dataDxfId="176"/>
    <tableColumn id="21" name="11am" dataDxfId="175"/>
    <tableColumn id="22" name="11pm" dataDxfId="174"/>
    <tableColumn id="23" name="12am" dataDxfId="173"/>
    <tableColumn id="24" name="12pm" dataDxfId="172"/>
    <tableColumn id="25" name="13am" dataDxfId="171"/>
    <tableColumn id="26" name="13pm" dataDxfId="170"/>
    <tableColumn id="27" name="14am" dataDxfId="169"/>
    <tableColumn id="28" name="14pm" dataDxfId="168"/>
    <tableColumn id="29" name="15am" dataDxfId="167"/>
    <tableColumn id="30" name="15pm" dataDxfId="166"/>
    <tableColumn id="31" name="16am" dataDxfId="165"/>
    <tableColumn id="32" name="16pm" dataDxfId="164"/>
    <tableColumn id="34" name="17am" dataDxfId="163"/>
    <tableColumn id="35" name="17pm" dataDxfId="162"/>
    <tableColumn id="36" name="18am" dataDxfId="161"/>
    <tableColumn id="37" name="18pm" dataDxfId="160"/>
    <tableColumn id="38" name="19am" dataDxfId="159"/>
    <tableColumn id="39" name="19pm" dataDxfId="158"/>
    <tableColumn id="40" name="20am" dataDxfId="157"/>
    <tableColumn id="41" name="20pm" dataDxfId="156"/>
    <tableColumn id="42" name="21am" dataDxfId="155"/>
    <tableColumn id="43" name="21pm" dataDxfId="154"/>
    <tableColumn id="44" name="22am" dataDxfId="153"/>
    <tableColumn id="45" name="22pm" dataDxfId="152"/>
    <tableColumn id="46" name="23am" dataDxfId="151"/>
    <tableColumn id="47" name="23pm" dataDxfId="150"/>
    <tableColumn id="48" name="24am" dataDxfId="149"/>
    <tableColumn id="49" name="24pm" dataDxfId="148"/>
    <tableColumn id="50" name="25am" dataDxfId="147"/>
    <tableColumn id="51" name="25pm" dataDxfId="146"/>
    <tableColumn id="52" name="26am" dataDxfId="145"/>
    <tableColumn id="53" name="26pm" dataDxfId="144"/>
    <tableColumn id="54" name="27am" dataDxfId="143"/>
    <tableColumn id="55" name="27pm" dataDxfId="142"/>
    <tableColumn id="56" name="28am" dataDxfId="141"/>
    <tableColumn id="57" name="28pm" dataDxfId="140"/>
    <tableColumn id="58" name="29am" dataDxfId="139"/>
    <tableColumn id="59" name="29pm" dataDxfId="138"/>
    <tableColumn id="60" name="30am" dataDxfId="137"/>
    <tableColumn id="61" name="30pm" dataDxfId="136"/>
    <tableColumn id="62" name="31am" dataDxfId="135"/>
    <tableColumn id="63" name="31pm" dataDxfId="134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30" name="Tab_S11" displayName="Tab_S11" ref="A72:BK75" totalsRowShown="0" headerRowDxfId="133" headerRowBorderDxfId="132" tableBorderDxfId="131" totalsRowBorderDxfId="130">
  <autoFilter ref="A72:BK75">
    <filterColumn colId="61"/>
    <filterColumn colId="62"/>
  </autoFilter>
  <sortState ref="A73:AF79">
    <sortCondition ref="A3:A9"/>
  </sortState>
  <tableColumns count="63">
    <tableColumn id="1" name="Nom_Salariés" dataDxfId="129"/>
    <tableColumn id="33" name="1am" dataDxfId="128"/>
    <tableColumn id="2" name="1pm" dataDxfId="127"/>
    <tableColumn id="3" name="2am" dataDxfId="126"/>
    <tableColumn id="4" name="2pm" dataDxfId="125"/>
    <tableColumn id="5" name="3am" dataDxfId="124"/>
    <tableColumn id="6" name="3pm" dataDxfId="123"/>
    <tableColumn id="7" name="4am" dataDxfId="122"/>
    <tableColumn id="8" name="4pm" dataDxfId="121"/>
    <tableColumn id="9" name="5am" dataDxfId="120"/>
    <tableColumn id="10" name="5pm" dataDxfId="119"/>
    <tableColumn id="11" name="6am" dataDxfId="118"/>
    <tableColumn id="12" name="6pm" dataDxfId="117"/>
    <tableColumn id="13" name="7am" dataDxfId="116"/>
    <tableColumn id="14" name="7pm" dataDxfId="115"/>
    <tableColumn id="15" name="8am" dataDxfId="114"/>
    <tableColumn id="16" name="8pm" dataDxfId="113"/>
    <tableColumn id="17" name="9am" dataDxfId="112"/>
    <tableColumn id="18" name="9pm" dataDxfId="111"/>
    <tableColumn id="19" name="10am" dataDxfId="110"/>
    <tableColumn id="20" name="10pm" dataDxfId="109"/>
    <tableColumn id="21" name="11am" dataDxfId="108"/>
    <tableColumn id="22" name="11pm" dataDxfId="107"/>
    <tableColumn id="23" name="12am" dataDxfId="106"/>
    <tableColumn id="24" name="12pm" dataDxfId="105"/>
    <tableColumn id="25" name="13am" dataDxfId="104"/>
    <tableColumn id="26" name="13pm" dataDxfId="103"/>
    <tableColumn id="27" name="14am" dataDxfId="102"/>
    <tableColumn id="28" name="14pm" dataDxfId="101"/>
    <tableColumn id="29" name="15am" dataDxfId="100"/>
    <tableColumn id="30" name="15pm" dataDxfId="99"/>
    <tableColumn id="31" name="16am" dataDxfId="98"/>
    <tableColumn id="32" name="16pm" dataDxfId="97"/>
    <tableColumn id="34" name="17am" dataDxfId="96"/>
    <tableColumn id="35" name="17pm" dataDxfId="95"/>
    <tableColumn id="36" name="18am" dataDxfId="94"/>
    <tableColumn id="37" name="18pm" dataDxfId="93"/>
    <tableColumn id="38" name="19am" dataDxfId="92"/>
    <tableColumn id="39" name="19pm" dataDxfId="91"/>
    <tableColumn id="40" name="20am" dataDxfId="90"/>
    <tableColumn id="41" name="20pm" dataDxfId="89"/>
    <tableColumn id="42" name="21am" dataDxfId="88"/>
    <tableColumn id="43" name="21pm" dataDxfId="87"/>
    <tableColumn id="44" name="22am" dataDxfId="86"/>
    <tableColumn id="45" name="22pm" dataDxfId="85"/>
    <tableColumn id="46" name="23am" dataDxfId="84"/>
    <tableColumn id="47" name="23pm" dataDxfId="83"/>
    <tableColumn id="48" name="24am" dataDxfId="82"/>
    <tableColumn id="49" name="24pm" dataDxfId="81"/>
    <tableColumn id="50" name="25am" dataDxfId="80"/>
    <tableColumn id="51" name="25pm" dataDxfId="79"/>
    <tableColumn id="52" name="26am" dataDxfId="78"/>
    <tableColumn id="53" name="26pm" dataDxfId="77"/>
    <tableColumn id="54" name="27am" dataDxfId="76"/>
    <tableColumn id="55" name="27pm" dataDxfId="75"/>
    <tableColumn id="56" name="28am" dataDxfId="74"/>
    <tableColumn id="57" name="28pm" dataDxfId="73"/>
    <tableColumn id="58" name="29am" dataDxfId="72"/>
    <tableColumn id="59" name="29pm" dataDxfId="71"/>
    <tableColumn id="60" name="30am" dataDxfId="70"/>
    <tableColumn id="61" name="30pm" dataDxfId="69"/>
    <tableColumn id="62" name="Colonne1" dataDxfId="68"/>
    <tableColumn id="63" name="Colonne2" dataDxfId="67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31" name="Tab_S12" displayName="Tab_S12" ref="A79:BK82" totalsRowShown="0" headerRowDxfId="66" headerRowBorderDxfId="65" tableBorderDxfId="64" totalsRowBorderDxfId="63">
  <autoFilter ref="A79:BK82"/>
  <sortState ref="A80:AF86">
    <sortCondition ref="A3:A9"/>
  </sortState>
  <tableColumns count="63">
    <tableColumn id="1" name="Nom_Salariés" dataDxfId="62"/>
    <tableColumn id="33" name="1am" dataDxfId="61"/>
    <tableColumn id="2" name="1pm" dataDxfId="60"/>
    <tableColumn id="3" name="2am" dataDxfId="59"/>
    <tableColumn id="4" name="2pm" dataDxfId="58"/>
    <tableColumn id="5" name="3am" dataDxfId="57"/>
    <tableColumn id="6" name="3pm" dataDxfId="56"/>
    <tableColumn id="7" name="4am" dataDxfId="55"/>
    <tableColumn id="8" name="4pm" dataDxfId="54"/>
    <tableColumn id="9" name="5am" dataDxfId="53"/>
    <tableColumn id="10" name="5pm" dataDxfId="52"/>
    <tableColumn id="11" name="6am" dataDxfId="51"/>
    <tableColumn id="12" name="6pm" dataDxfId="50"/>
    <tableColumn id="13" name="7am" dataDxfId="49"/>
    <tableColumn id="14" name="7pm" dataDxfId="48"/>
    <tableColumn id="15" name="8am" dataDxfId="47"/>
    <tableColumn id="16" name="8pm" dataDxfId="46"/>
    <tableColumn id="17" name="9am" dataDxfId="45"/>
    <tableColumn id="18" name="9pm" dataDxfId="44"/>
    <tableColumn id="19" name="10am" dataDxfId="43"/>
    <tableColumn id="20" name="10pm" dataDxfId="42"/>
    <tableColumn id="21" name="11am" dataDxfId="41"/>
    <tableColumn id="22" name="11pm" dataDxfId="40"/>
    <tableColumn id="23" name="12am" dataDxfId="39"/>
    <tableColumn id="24" name="12pm" dataDxfId="38"/>
    <tableColumn id="25" name="13am" dataDxfId="37"/>
    <tableColumn id="26" name="13pm" dataDxfId="36"/>
    <tableColumn id="27" name="14am" dataDxfId="35"/>
    <tableColumn id="28" name="14pm" dataDxfId="34"/>
    <tableColumn id="29" name="15am" dataDxfId="33"/>
    <tableColumn id="30" name="15pm" dataDxfId="32"/>
    <tableColumn id="31" name="16am" dataDxfId="31"/>
    <tableColumn id="32" name="16pm" dataDxfId="30"/>
    <tableColumn id="34" name="17am" dataDxfId="29"/>
    <tableColumn id="35" name="17pm" dataDxfId="28"/>
    <tableColumn id="36" name="18am" dataDxfId="27"/>
    <tableColumn id="37" name="18pm" dataDxfId="26"/>
    <tableColumn id="38" name="19am" dataDxfId="25"/>
    <tableColumn id="39" name="19pm" dataDxfId="24"/>
    <tableColumn id="40" name="20am" dataDxfId="23"/>
    <tableColumn id="41" name="20pm" dataDxfId="22"/>
    <tableColumn id="42" name="21am" dataDxfId="21"/>
    <tableColumn id="43" name="21pm" dataDxfId="20"/>
    <tableColumn id="44" name="22am" dataDxfId="19"/>
    <tableColumn id="45" name="22pm" dataDxfId="18"/>
    <tableColumn id="46" name="23am" dataDxfId="17"/>
    <tableColumn id="47" name="23pm" dataDxfId="16"/>
    <tableColumn id="48" name="24am" dataDxfId="15"/>
    <tableColumn id="49" name="24pm" dataDxfId="14"/>
    <tableColumn id="50" name="25am" dataDxfId="13"/>
    <tableColumn id="51" name="25pm" dataDxfId="12"/>
    <tableColumn id="52" name="26am" dataDxfId="11"/>
    <tableColumn id="53" name="26pm" dataDxfId="10"/>
    <tableColumn id="54" name="27am" dataDxfId="9"/>
    <tableColumn id="55" name="27pm" dataDxfId="8"/>
    <tableColumn id="56" name="28am" dataDxfId="7"/>
    <tableColumn id="57" name="28pm" dataDxfId="6"/>
    <tableColumn id="58" name="29am" dataDxfId="5"/>
    <tableColumn id="59" name="29pm" dataDxfId="4"/>
    <tableColumn id="60" name="30am" dataDxfId="3"/>
    <tableColumn id="61" name="30pm" dataDxfId="2"/>
    <tableColumn id="62" name="31am" dataDxfId="1"/>
    <tableColumn id="63" name="31p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9.xml"/><Relationship Id="rId13" Type="http://schemas.openxmlformats.org/officeDocument/2006/relationships/table" Target="../tables/table24.xml"/><Relationship Id="rId3" Type="http://schemas.openxmlformats.org/officeDocument/2006/relationships/table" Target="../tables/table14.xml"/><Relationship Id="rId7" Type="http://schemas.openxmlformats.org/officeDocument/2006/relationships/table" Target="../tables/table18.xml"/><Relationship Id="rId12" Type="http://schemas.openxmlformats.org/officeDocument/2006/relationships/table" Target="../tables/table23.xml"/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17.xml"/><Relationship Id="rId11" Type="http://schemas.openxmlformats.org/officeDocument/2006/relationships/table" Target="../tables/table22.xml"/><Relationship Id="rId5" Type="http://schemas.openxmlformats.org/officeDocument/2006/relationships/table" Target="../tables/table16.xml"/><Relationship Id="rId10" Type="http://schemas.openxmlformats.org/officeDocument/2006/relationships/table" Target="../tables/table21.xml"/><Relationship Id="rId4" Type="http://schemas.openxmlformats.org/officeDocument/2006/relationships/table" Target="../tables/table15.xml"/><Relationship Id="rId9" Type="http://schemas.openxmlformats.org/officeDocument/2006/relationships/table" Target="../tables/table2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Y12"/>
  <sheetViews>
    <sheetView tabSelected="1" workbookViewId="0">
      <selection activeCell="I13" sqref="I13"/>
    </sheetView>
  </sheetViews>
  <sheetFormatPr baseColWidth="10" defaultRowHeight="14.5"/>
  <cols>
    <col min="2" max="2" width="24.1796875" customWidth="1"/>
    <col min="8" max="8" width="21.81640625" customWidth="1"/>
  </cols>
  <sheetData>
    <row r="1" spans="1:25" ht="26" customHeight="1">
      <c r="A1" s="14" t="s">
        <v>96</v>
      </c>
      <c r="B1" s="29">
        <v>2021</v>
      </c>
      <c r="W1" t="e">
        <f>VLOOKUP(B1,X1:Y12,2,FALSE)</f>
        <v>#N/A</v>
      </c>
      <c r="X1" t="s">
        <v>84</v>
      </c>
      <c r="Y1">
        <v>1</v>
      </c>
    </row>
    <row r="2" spans="1:25">
      <c r="A2" s="14"/>
      <c r="X2" t="s">
        <v>85</v>
      </c>
      <c r="Y2">
        <v>2</v>
      </c>
    </row>
    <row r="3" spans="1:25">
      <c r="A3" s="14"/>
      <c r="X3" t="s">
        <v>75</v>
      </c>
      <c r="Y3">
        <v>3</v>
      </c>
    </row>
    <row r="4" spans="1:25">
      <c r="A4" s="14"/>
      <c r="X4" t="s">
        <v>74</v>
      </c>
      <c r="Y4">
        <v>4</v>
      </c>
    </row>
    <row r="5" spans="1:25" ht="23.5">
      <c r="A5" s="14" t="s">
        <v>8</v>
      </c>
      <c r="B5" s="15"/>
      <c r="C5" t="s">
        <v>95</v>
      </c>
      <c r="X5" t="s">
        <v>83</v>
      </c>
      <c r="Y5">
        <v>5</v>
      </c>
    </row>
    <row r="6" spans="1:25" ht="15" thickBot="1">
      <c r="X6" t="s">
        <v>82</v>
      </c>
      <c r="Y6">
        <v>6</v>
      </c>
    </row>
    <row r="7" spans="1:25" ht="30" thickTop="1" thickBot="1">
      <c r="A7" s="13" t="s">
        <v>5</v>
      </c>
      <c r="B7" s="16"/>
      <c r="X7" t="s">
        <v>81</v>
      </c>
      <c r="Y7">
        <v>7</v>
      </c>
    </row>
    <row r="8" spans="1:25" ht="33" customHeight="1" thickTop="1" thickBot="1">
      <c r="X8" t="s">
        <v>80</v>
      </c>
      <c r="Y8">
        <v>8</v>
      </c>
    </row>
    <row r="9" spans="1:25" ht="30" thickTop="1" thickBot="1">
      <c r="A9" s="13" t="s">
        <v>94</v>
      </c>
      <c r="B9" s="25"/>
      <c r="X9" t="s">
        <v>79</v>
      </c>
      <c r="Y9">
        <v>9</v>
      </c>
    </row>
    <row r="10" spans="1:25" ht="15" thickTop="1">
      <c r="X10" t="s">
        <v>78</v>
      </c>
      <c r="Y10">
        <v>10</v>
      </c>
    </row>
    <row r="11" spans="1:25">
      <c r="X11" t="s">
        <v>77</v>
      </c>
      <c r="Y11">
        <v>11</v>
      </c>
    </row>
    <row r="12" spans="1:25" ht="27.65" customHeight="1">
      <c r="X12" t="s">
        <v>76</v>
      </c>
      <c r="Y12">
        <v>12</v>
      </c>
    </row>
  </sheetData>
  <dataValidations count="1">
    <dataValidation type="list" allowBlank="1" showInputMessage="1" showErrorMessage="1" sqref="B5">
      <formula1>Mois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N71"/>
  <sheetViews>
    <sheetView showGridLines="0" showZeros="0" topLeftCell="A58" workbookViewId="0">
      <selection activeCell="C77" sqref="C77"/>
    </sheetView>
  </sheetViews>
  <sheetFormatPr baseColWidth="10" defaultRowHeight="14.5"/>
  <cols>
    <col min="1" max="3" width="13.81640625" customWidth="1"/>
    <col min="4" max="4" width="17" customWidth="1"/>
    <col min="5" max="13" width="3.81640625" customWidth="1"/>
    <col min="14" max="35" width="4.81640625" customWidth="1"/>
    <col min="36" max="66" width="3.81640625" customWidth="1"/>
  </cols>
  <sheetData>
    <row r="1" spans="1:66">
      <c r="E1" s="20" t="s">
        <v>1</v>
      </c>
    </row>
    <row r="2" spans="1:66">
      <c r="A2" s="18" t="s">
        <v>84</v>
      </c>
      <c r="B2" s="19"/>
      <c r="C2" s="19"/>
      <c r="D2" s="19"/>
      <c r="E2" s="32">
        <v>1</v>
      </c>
      <c r="F2" s="33"/>
      <c r="G2" s="33">
        <v>2</v>
      </c>
      <c r="H2" s="33"/>
      <c r="I2" s="33">
        <v>3</v>
      </c>
      <c r="J2" s="33"/>
      <c r="K2" s="33">
        <v>4</v>
      </c>
      <c r="L2" s="33"/>
      <c r="M2" s="33">
        <v>5</v>
      </c>
      <c r="N2" s="33"/>
      <c r="O2" s="33">
        <v>6</v>
      </c>
      <c r="P2" s="33"/>
      <c r="Q2" s="33">
        <v>7</v>
      </c>
      <c r="R2" s="33"/>
      <c r="S2" s="33">
        <v>8</v>
      </c>
      <c r="T2" s="33"/>
      <c r="U2" s="33">
        <v>9</v>
      </c>
      <c r="V2" s="33"/>
      <c r="W2" s="33">
        <v>10</v>
      </c>
      <c r="X2" s="33"/>
      <c r="Y2" s="33">
        <v>11</v>
      </c>
      <c r="Z2" s="33"/>
      <c r="AA2" s="33">
        <v>12</v>
      </c>
      <c r="AB2" s="33"/>
      <c r="AC2" s="33">
        <v>13</v>
      </c>
      <c r="AD2" s="33"/>
      <c r="AE2" s="33">
        <v>14</v>
      </c>
      <c r="AF2" s="33"/>
      <c r="AG2" s="33">
        <v>15</v>
      </c>
      <c r="AH2" s="33"/>
      <c r="AI2" s="30">
        <v>16</v>
      </c>
      <c r="AJ2" s="30"/>
      <c r="AK2" s="30">
        <v>17</v>
      </c>
      <c r="AL2" s="30"/>
      <c r="AM2" s="30">
        <v>18</v>
      </c>
      <c r="AN2" s="30"/>
      <c r="AO2" s="30">
        <v>19</v>
      </c>
      <c r="AP2" s="30"/>
      <c r="AQ2" s="30">
        <v>20</v>
      </c>
      <c r="AR2" s="30"/>
      <c r="AS2" s="30">
        <v>21</v>
      </c>
      <c r="AT2" s="30"/>
      <c r="AU2" s="30">
        <v>22</v>
      </c>
      <c r="AV2" s="30"/>
      <c r="AW2" s="30">
        <v>23</v>
      </c>
      <c r="AX2" s="30"/>
      <c r="AY2" s="30">
        <v>24</v>
      </c>
      <c r="AZ2" s="30"/>
      <c r="BA2" s="30">
        <v>25</v>
      </c>
      <c r="BB2" s="30"/>
      <c r="BC2" s="30">
        <v>26</v>
      </c>
      <c r="BD2" s="30"/>
      <c r="BE2" s="30">
        <v>27</v>
      </c>
      <c r="BF2" s="30"/>
      <c r="BG2" s="30">
        <v>28</v>
      </c>
      <c r="BH2" s="30"/>
      <c r="BI2" s="30">
        <v>29</v>
      </c>
      <c r="BJ2" s="30"/>
      <c r="BK2" s="30">
        <v>30</v>
      </c>
      <c r="BL2" s="30"/>
      <c r="BM2" s="30">
        <v>31</v>
      </c>
      <c r="BN2" s="31"/>
    </row>
    <row r="3" spans="1:66">
      <c r="A3" s="4" t="s">
        <v>3</v>
      </c>
      <c r="B3" s="4" t="s">
        <v>71</v>
      </c>
      <c r="C3" s="4" t="s">
        <v>72</v>
      </c>
      <c r="D3" s="4" t="s">
        <v>73</v>
      </c>
      <c r="E3" s="5" t="s">
        <v>10</v>
      </c>
      <c r="F3" s="5" t="s">
        <v>9</v>
      </c>
      <c r="G3" s="5" t="s">
        <v>11</v>
      </c>
      <c r="H3" s="5" t="s">
        <v>12</v>
      </c>
      <c r="I3" s="5" t="s">
        <v>13</v>
      </c>
      <c r="J3" s="5" t="s">
        <v>14</v>
      </c>
      <c r="K3" s="5" t="s">
        <v>15</v>
      </c>
      <c r="L3" s="5" t="s">
        <v>16</v>
      </c>
      <c r="M3" s="5" t="s">
        <v>17</v>
      </c>
      <c r="N3" s="5" t="s">
        <v>18</v>
      </c>
      <c r="O3" s="5" t="s">
        <v>19</v>
      </c>
      <c r="P3" s="5" t="s">
        <v>20</v>
      </c>
      <c r="Q3" s="5" t="s">
        <v>21</v>
      </c>
      <c r="R3" s="5" t="s">
        <v>22</v>
      </c>
      <c r="S3" s="5" t="s">
        <v>23</v>
      </c>
      <c r="T3" s="5" t="s">
        <v>24</v>
      </c>
      <c r="U3" s="5" t="s">
        <v>25</v>
      </c>
      <c r="V3" s="5" t="s">
        <v>26</v>
      </c>
      <c r="W3" s="5" t="s">
        <v>27</v>
      </c>
      <c r="X3" s="5" t="s">
        <v>28</v>
      </c>
      <c r="Y3" s="5" t="s">
        <v>29</v>
      </c>
      <c r="Z3" s="5" t="s">
        <v>30</v>
      </c>
      <c r="AA3" s="5" t="s">
        <v>31</v>
      </c>
      <c r="AB3" s="5" t="s">
        <v>32</v>
      </c>
      <c r="AC3" s="5" t="s">
        <v>33</v>
      </c>
      <c r="AD3" s="5" t="s">
        <v>34</v>
      </c>
      <c r="AE3" s="5" t="s">
        <v>35</v>
      </c>
      <c r="AF3" s="5" t="s">
        <v>36</v>
      </c>
      <c r="AG3" s="5" t="s">
        <v>37</v>
      </c>
      <c r="AH3" s="5" t="s">
        <v>38</v>
      </c>
      <c r="AI3" s="6" t="s">
        <v>39</v>
      </c>
      <c r="AJ3" s="5" t="s">
        <v>40</v>
      </c>
      <c r="AK3" s="5" t="s">
        <v>41</v>
      </c>
      <c r="AL3" s="5" t="s">
        <v>43</v>
      </c>
      <c r="AM3" s="5" t="s">
        <v>44</v>
      </c>
      <c r="AN3" s="5" t="s">
        <v>42</v>
      </c>
      <c r="AO3" s="5" t="s">
        <v>45</v>
      </c>
      <c r="AP3" s="5" t="s">
        <v>46</v>
      </c>
      <c r="AQ3" s="5" t="s">
        <v>47</v>
      </c>
      <c r="AR3" s="5" t="s">
        <v>50</v>
      </c>
      <c r="AS3" s="5" t="s">
        <v>49</v>
      </c>
      <c r="AT3" s="5" t="s">
        <v>48</v>
      </c>
      <c r="AU3" s="5" t="s">
        <v>51</v>
      </c>
      <c r="AV3" s="5" t="s">
        <v>52</v>
      </c>
      <c r="AW3" s="5" t="s">
        <v>53</v>
      </c>
      <c r="AX3" s="5" t="s">
        <v>54</v>
      </c>
      <c r="AY3" s="5" t="s">
        <v>55</v>
      </c>
      <c r="AZ3" s="5" t="s">
        <v>56</v>
      </c>
      <c r="BA3" s="5" t="s">
        <v>57</v>
      </c>
      <c r="BB3" s="5" t="s">
        <v>58</v>
      </c>
      <c r="BC3" s="5" t="s">
        <v>59</v>
      </c>
      <c r="BD3" s="5" t="s">
        <v>60</v>
      </c>
      <c r="BE3" s="5" t="s">
        <v>61</v>
      </c>
      <c r="BF3" s="5" t="s">
        <v>62</v>
      </c>
      <c r="BG3" s="5" t="s">
        <v>63</v>
      </c>
      <c r="BH3" s="5" t="s">
        <v>64</v>
      </c>
      <c r="BI3" s="5" t="s">
        <v>65</v>
      </c>
      <c r="BJ3" s="5" t="s">
        <v>66</v>
      </c>
      <c r="BK3" s="5" t="s">
        <v>67</v>
      </c>
      <c r="BL3" s="5" t="s">
        <v>68</v>
      </c>
      <c r="BM3" s="5" t="s">
        <v>69</v>
      </c>
      <c r="BN3" s="5" t="s">
        <v>70</v>
      </c>
    </row>
    <row r="4" spans="1:66">
      <c r="A4" s="2" t="s">
        <v>97</v>
      </c>
      <c r="B4" s="7"/>
      <c r="C4" s="7"/>
      <c r="D4" s="7"/>
      <c r="E4" s="1">
        <f>COUNTIF(Tab_S1[1am],A4)</f>
        <v>0</v>
      </c>
      <c r="F4" s="1">
        <f>COUNTIF(Tab_S1[1pm],A4)</f>
        <v>0</v>
      </c>
      <c r="G4" s="1">
        <f>COUNTIF(Tab_S1[2am],A4)</f>
        <v>0</v>
      </c>
      <c r="H4" s="1">
        <f>COUNTIF(Tab_S1[2pm],A4)</f>
        <v>0</v>
      </c>
      <c r="I4" s="1">
        <f>COUNTIF(Tab_S1[3am],A4)</f>
        <v>0</v>
      </c>
      <c r="J4" s="1">
        <f>COUNTIF(Tab_S1[3pm],A4)</f>
        <v>0</v>
      </c>
      <c r="K4" s="1">
        <f>COUNTIF(Tab_S1[4am],A4)</f>
        <v>0</v>
      </c>
      <c r="L4" s="1">
        <f>COUNTIF(Tab_S1[4pm],A4)</f>
        <v>0</v>
      </c>
      <c r="M4" s="1">
        <f>COUNTIF(Tab_S1[5am],A4)</f>
        <v>0</v>
      </c>
      <c r="N4" s="1">
        <f>COUNTIF(Tab_S1[5pm],A4)</f>
        <v>0</v>
      </c>
      <c r="O4" s="1">
        <f>COUNTIF(Tab_S1[6am],A4)</f>
        <v>0</v>
      </c>
      <c r="P4" s="1">
        <f>COUNTIF(Tab_S1[6pm],A4)</f>
        <v>0</v>
      </c>
      <c r="Q4" s="1">
        <f>COUNTIF(Tab_S1[7am],A4)</f>
        <v>0</v>
      </c>
      <c r="R4" s="1">
        <f>COUNTIF(Tab_S1[7pm],A4)</f>
        <v>0</v>
      </c>
      <c r="S4" s="1">
        <f>COUNTIF(Tab_S1[8am],A4)</f>
        <v>0</v>
      </c>
      <c r="T4" s="1">
        <f>COUNTIF(Tab_S1[8pm],A4)</f>
        <v>0</v>
      </c>
      <c r="U4" s="1">
        <f>COUNTIF(Tab_S1[9am],A4)</f>
        <v>0</v>
      </c>
      <c r="V4" s="1">
        <f>COUNTIF(Tab_S1[9pm],A4)</f>
        <v>0</v>
      </c>
      <c r="W4" s="1">
        <f>COUNTIF(Tab_S1[10am],A4)</f>
        <v>0</v>
      </c>
      <c r="X4" s="1">
        <f>COUNTIF(Tab_S1[10pm],A4)</f>
        <v>0</v>
      </c>
      <c r="Y4" s="1">
        <f>COUNTIF(Tab_S1[11am],A4)</f>
        <v>0</v>
      </c>
      <c r="Z4" s="1">
        <f>COUNTIF(Tab_S1[11pm],A4)</f>
        <v>0</v>
      </c>
      <c r="AA4" s="1">
        <f>COUNTIF(Tab_S1[12am],A4)</f>
        <v>0</v>
      </c>
      <c r="AB4" s="1">
        <f>COUNTIF(Tab_S1[12pm],A4)</f>
        <v>0</v>
      </c>
      <c r="AC4" s="1">
        <f>COUNTIF(Tab_S1[13am],A4)</f>
        <v>0</v>
      </c>
      <c r="AD4" s="1">
        <f>COUNTIF(Tab_S1[13pm],A4)</f>
        <v>0</v>
      </c>
      <c r="AE4" s="1">
        <f>COUNTIF(Tab_S1[14am],A4)</f>
        <v>0</v>
      </c>
      <c r="AF4" s="1">
        <f>COUNTIF(Tab_S1[14pm],A4)</f>
        <v>0</v>
      </c>
      <c r="AG4" s="1">
        <f>COUNTIF(Tab_S1[15am],A4)</f>
        <v>0</v>
      </c>
      <c r="AH4" s="1">
        <f>COUNTIF(Tab_S1[15pm],A4)</f>
        <v>0</v>
      </c>
      <c r="AI4" s="3">
        <f>COUNTIF(Tab_S1[16am],A4)</f>
        <v>0</v>
      </c>
      <c r="AJ4" s="1">
        <f>COUNTIF(Tab_S1[16pm],A4)</f>
        <v>0</v>
      </c>
      <c r="AK4" s="1">
        <f>COUNTIF(Tab_S1[17am],A4)</f>
        <v>0</v>
      </c>
      <c r="AL4" s="1">
        <f>COUNTIF(Tab_S1[17pm],A4)</f>
        <v>0</v>
      </c>
      <c r="AM4" s="1">
        <f>COUNTIF(Tab_S1[18am],A4)</f>
        <v>0</v>
      </c>
      <c r="AN4" s="1">
        <f>COUNTIF(Tab_S1[18pm],A4)</f>
        <v>0</v>
      </c>
      <c r="AO4" s="1">
        <f>COUNTIF(Tab_S1[19am],A4)</f>
        <v>0</v>
      </c>
      <c r="AP4" s="1">
        <f>COUNTIF(Tab_S1[19pm],A4)</f>
        <v>0</v>
      </c>
      <c r="AQ4" s="1">
        <f>COUNTIF(Tab_S1[20am],A4)</f>
        <v>0</v>
      </c>
      <c r="AR4" s="1">
        <f>COUNTIF(Tab_S1[20pm],A4)</f>
        <v>0</v>
      </c>
      <c r="AS4" s="1">
        <f>COUNTIF(Tab_S1[21am],A4)</f>
        <v>0</v>
      </c>
      <c r="AT4" s="1">
        <f>COUNTIF(Tab_S1[21pm],A4)</f>
        <v>0</v>
      </c>
      <c r="AU4" s="1">
        <f>COUNTIF(Tab_S1[22am],A4)</f>
        <v>0</v>
      </c>
      <c r="AV4" s="1">
        <f>COUNTIF(Tab_S1[22pm],A4)</f>
        <v>0</v>
      </c>
      <c r="AW4" s="1">
        <f>COUNTIF(Tab_S1[23am],A4)</f>
        <v>0</v>
      </c>
      <c r="AX4" s="1">
        <f>COUNTIF(Tab_S1[23pm],A4)</f>
        <v>0</v>
      </c>
      <c r="AY4" s="1">
        <f>COUNTIF(Tab_S1[24am],A4)</f>
        <v>0</v>
      </c>
      <c r="AZ4" s="1">
        <f>COUNTIF(Tab_S1[24pm],A4)</f>
        <v>0</v>
      </c>
      <c r="BA4" s="1">
        <f>COUNTIF(Tab_S1[25am],A4)</f>
        <v>0</v>
      </c>
      <c r="BB4" s="1">
        <f>COUNTIF(Tab_S1[25pm],A4)</f>
        <v>0</v>
      </c>
      <c r="BC4" s="1">
        <f>COUNTIF(Tab_S1[26am],A4)</f>
        <v>0</v>
      </c>
      <c r="BD4" s="1">
        <f>COUNTIF(Tab_S1[26pm],A4)</f>
        <v>0</v>
      </c>
      <c r="BE4" s="1">
        <f>COUNTIF(Tab_S1[27am],A4)</f>
        <v>0</v>
      </c>
      <c r="BF4" s="1">
        <f>COUNTIF(Tab_S1[27pm],A4)</f>
        <v>0</v>
      </c>
      <c r="BG4" s="1">
        <f>COUNTIF(Tab_S1[28am],A4)</f>
        <v>0</v>
      </c>
      <c r="BH4" s="1">
        <f>COUNTIF(Tab_S1[28pm],A4)</f>
        <v>0</v>
      </c>
      <c r="BI4" s="1">
        <f>COUNTIF(Tab_S1[29am],A4)</f>
        <v>0</v>
      </c>
      <c r="BJ4" s="1">
        <f>COUNTIF(Tab_S1[29pm],A4)</f>
        <v>0</v>
      </c>
      <c r="BK4" s="1">
        <f>COUNTIF(Tab_S1[30am],A4)</f>
        <v>0</v>
      </c>
      <c r="BL4" s="1">
        <f>COUNTIF(Tab_S1[30pm],A4)</f>
        <v>0</v>
      </c>
      <c r="BM4" s="1">
        <f>COUNTIF(Tab_S1[31am],A4)</f>
        <v>0</v>
      </c>
      <c r="BN4" s="1">
        <f>COUNTIF(Tab_S1[31pm],A4)</f>
        <v>0</v>
      </c>
    </row>
    <row r="5" spans="1:66">
      <c r="A5" s="2" t="s">
        <v>98</v>
      </c>
      <c r="B5" s="7"/>
      <c r="C5" s="7"/>
      <c r="D5" s="7"/>
      <c r="E5" s="1">
        <f>COUNTIF(Tab_S1[1am],A5)</f>
        <v>0</v>
      </c>
      <c r="F5" s="1">
        <f>COUNTIF(Tab_S1[1pm],A5)</f>
        <v>0</v>
      </c>
      <c r="G5" s="1">
        <f>COUNTIF(Tab_S1[2am],A5)</f>
        <v>0</v>
      </c>
      <c r="H5" s="1">
        <f>COUNTIF(Tab_S1[2pm],A5)</f>
        <v>0</v>
      </c>
      <c r="I5" s="1">
        <f>COUNTIF(Tab_S1[3am],A5)</f>
        <v>0</v>
      </c>
      <c r="J5" s="1">
        <f>COUNTIF(Tab_S1[3pm],A5)</f>
        <v>0</v>
      </c>
      <c r="K5" s="1">
        <f>COUNTIF(Tab_S1[4am],A5)</f>
        <v>0</v>
      </c>
      <c r="L5" s="1">
        <f>COUNTIF(Tab_S1[4pm],A5)</f>
        <v>0</v>
      </c>
      <c r="M5" s="1">
        <f>COUNTIF(Tab_S1[5am],A5)</f>
        <v>0</v>
      </c>
      <c r="N5" s="1">
        <f>COUNTIF(Tab_S1[5pm],A5)</f>
        <v>0</v>
      </c>
      <c r="O5" s="1">
        <f>COUNTIF(Tab_S1[6am],A5)</f>
        <v>0</v>
      </c>
      <c r="P5" s="1">
        <f>COUNTIF(Tab_S1[6pm],A5)</f>
        <v>0</v>
      </c>
      <c r="Q5" s="1">
        <f>COUNTIF(Tab_S1[7am],A5)</f>
        <v>0</v>
      </c>
      <c r="R5" s="1">
        <f>COUNTIF(Tab_S1[7pm],A5)</f>
        <v>0</v>
      </c>
      <c r="S5" s="1">
        <f>COUNTIF(Tab_S1[8am],A5)</f>
        <v>0</v>
      </c>
      <c r="T5" s="1">
        <f>COUNTIF(Tab_S1[8pm],A5)</f>
        <v>0</v>
      </c>
      <c r="U5" s="1">
        <f>COUNTIF(Tab_S1[9am],A5)</f>
        <v>0</v>
      </c>
      <c r="V5" s="1">
        <f>COUNTIF(Tab_S1[9pm],A5)</f>
        <v>0</v>
      </c>
      <c r="W5" s="1">
        <f>COUNTIF(Tab_S1[10am],A5)</f>
        <v>0</v>
      </c>
      <c r="X5" s="1">
        <f>COUNTIF(Tab_S1[10pm],A5)</f>
        <v>0</v>
      </c>
      <c r="Y5" s="1">
        <f>COUNTIF(Tab_S1[11am],A5)</f>
        <v>0</v>
      </c>
      <c r="Z5" s="1">
        <f>COUNTIF(Tab_S1[11pm],A5)</f>
        <v>0</v>
      </c>
      <c r="AA5" s="1">
        <f>COUNTIF(Tab_S1[12am],A5)</f>
        <v>0</v>
      </c>
      <c r="AB5" s="1">
        <f>COUNTIF(Tab_S1[12pm],A5)</f>
        <v>0</v>
      </c>
      <c r="AC5" s="1">
        <f>COUNTIF(Tab_S1[13am],A5)</f>
        <v>0</v>
      </c>
      <c r="AD5" s="1">
        <f>COUNTIF(Tab_S1[13pm],A5)</f>
        <v>0</v>
      </c>
      <c r="AE5" s="1">
        <f>COUNTIF(Tab_S1[14am],A5)</f>
        <v>0</v>
      </c>
      <c r="AF5" s="1">
        <f>COUNTIF(Tab_S1[14pm],A5)</f>
        <v>0</v>
      </c>
      <c r="AG5" s="1">
        <f>COUNTIF(Tab_S1[15am],A5)</f>
        <v>0</v>
      </c>
      <c r="AH5" s="1">
        <f>COUNTIF(Tab_S1[15pm],A5)</f>
        <v>0</v>
      </c>
      <c r="AI5" s="3">
        <f>COUNTIF(Tab_S1[16am],A5)</f>
        <v>0</v>
      </c>
      <c r="AJ5" s="1">
        <f>COUNTIF(Tab_S1[16pm],A5)</f>
        <v>0</v>
      </c>
      <c r="AK5" s="1">
        <f>COUNTIF(Tab_S1[17am],A5)</f>
        <v>0</v>
      </c>
      <c r="AL5" s="1">
        <f>COUNTIF(Tab_S1[17pm],A5)</f>
        <v>0</v>
      </c>
      <c r="AM5" s="1">
        <f>COUNTIF(Tab_S1[18am],A5)</f>
        <v>0</v>
      </c>
      <c r="AN5" s="1">
        <f>COUNTIF(Tab_S1[18pm],A5)</f>
        <v>0</v>
      </c>
      <c r="AO5" s="1">
        <f>COUNTIF(Tab_S1[19am],A5)</f>
        <v>0</v>
      </c>
      <c r="AP5" s="1">
        <f>COUNTIF(Tab_S1[19pm],A5)</f>
        <v>0</v>
      </c>
      <c r="AQ5" s="1">
        <f>COUNTIF(Tab_S1[20am],A5)</f>
        <v>0</v>
      </c>
      <c r="AR5" s="1">
        <f>COUNTIF(Tab_S1[20pm],A5)</f>
        <v>0</v>
      </c>
      <c r="AS5" s="1">
        <f>COUNTIF(Tab_S1[21am],A5)</f>
        <v>0</v>
      </c>
      <c r="AT5" s="1">
        <f>COUNTIF(Tab_S1[21pm],A5)</f>
        <v>0</v>
      </c>
      <c r="AU5" s="1">
        <f>COUNTIF(Tab_S1[22am],A5)</f>
        <v>0</v>
      </c>
      <c r="AV5" s="1">
        <f>COUNTIF(Tab_S1[22pm],A5)</f>
        <v>0</v>
      </c>
      <c r="AW5" s="1">
        <f>COUNTIF(Tab_S1[23am],A5)</f>
        <v>0</v>
      </c>
      <c r="AX5" s="1">
        <f>COUNTIF(Tab_S1[23pm],A5)</f>
        <v>0</v>
      </c>
      <c r="AY5" s="1">
        <f>COUNTIF(Tab_S1[24am],A5)</f>
        <v>0</v>
      </c>
      <c r="AZ5" s="1">
        <f>COUNTIF(Tab_S1[24pm],A5)</f>
        <v>0</v>
      </c>
      <c r="BA5" s="1">
        <f>COUNTIF(Tab_S1[25am],A5)</f>
        <v>0</v>
      </c>
      <c r="BB5" s="1">
        <f>COUNTIF(Tab_S1[25pm],A5)</f>
        <v>0</v>
      </c>
      <c r="BC5" s="1">
        <f>COUNTIF(Tab_S1[26am],A5)</f>
        <v>0</v>
      </c>
      <c r="BD5" s="1">
        <f>COUNTIF(Tab_S1[26pm],A5)</f>
        <v>0</v>
      </c>
      <c r="BE5" s="1">
        <f>COUNTIF(Tab_S1[27am],A5)</f>
        <v>0</v>
      </c>
      <c r="BF5" s="1">
        <f>COUNTIF(Tab_S1[27pm],A5)</f>
        <v>0</v>
      </c>
      <c r="BG5" s="1">
        <f>COUNTIF(Tab_S1[28am],A5)</f>
        <v>0</v>
      </c>
      <c r="BH5" s="1">
        <f>COUNTIF(Tab_S1[28pm],A5)</f>
        <v>0</v>
      </c>
      <c r="BI5" s="1">
        <f>COUNTIF(Tab_S1[29am],A5)</f>
        <v>0</v>
      </c>
      <c r="BJ5" s="1">
        <f>COUNTIF(Tab_S1[29pm],A5)</f>
        <v>0</v>
      </c>
      <c r="BK5" s="1">
        <f>COUNTIF(Tab_S1[30am],A5)</f>
        <v>0</v>
      </c>
      <c r="BL5" s="1">
        <f>COUNTIF(Tab_S1[30pm],A5)</f>
        <v>0</v>
      </c>
      <c r="BM5" s="1">
        <f>COUNTIF(Tab_S1[31am],A5)</f>
        <v>0</v>
      </c>
      <c r="BN5" s="1">
        <f>COUNTIF(Tab_S1[31pm],A5)</f>
        <v>0</v>
      </c>
    </row>
    <row r="6" spans="1:66">
      <c r="A6" s="21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</row>
    <row r="8" spans="1:66">
      <c r="A8" s="18" t="s">
        <v>85</v>
      </c>
      <c r="B8" s="19"/>
      <c r="C8" s="19"/>
      <c r="D8" s="19"/>
      <c r="E8" s="32">
        <v>1</v>
      </c>
      <c r="F8" s="33"/>
      <c r="G8" s="33">
        <v>2</v>
      </c>
      <c r="H8" s="33"/>
      <c r="I8" s="33">
        <v>3</v>
      </c>
      <c r="J8" s="33"/>
      <c r="K8" s="33">
        <v>4</v>
      </c>
      <c r="L8" s="33"/>
      <c r="M8" s="33">
        <v>5</v>
      </c>
      <c r="N8" s="33"/>
      <c r="O8" s="33">
        <v>6</v>
      </c>
      <c r="P8" s="33"/>
      <c r="Q8" s="33">
        <v>7</v>
      </c>
      <c r="R8" s="33"/>
      <c r="S8" s="33">
        <v>8</v>
      </c>
      <c r="T8" s="33"/>
      <c r="U8" s="33">
        <v>9</v>
      </c>
      <c r="V8" s="33"/>
      <c r="W8" s="33">
        <v>10</v>
      </c>
      <c r="X8" s="33"/>
      <c r="Y8" s="33">
        <v>11</v>
      </c>
      <c r="Z8" s="33"/>
      <c r="AA8" s="33">
        <v>12</v>
      </c>
      <c r="AB8" s="33"/>
      <c r="AC8" s="33">
        <v>13</v>
      </c>
      <c r="AD8" s="33"/>
      <c r="AE8" s="33">
        <v>14</v>
      </c>
      <c r="AF8" s="33"/>
      <c r="AG8" s="33">
        <v>15</v>
      </c>
      <c r="AH8" s="33"/>
      <c r="AI8" s="30">
        <v>16</v>
      </c>
      <c r="AJ8" s="30"/>
      <c r="AK8" s="30">
        <v>17</v>
      </c>
      <c r="AL8" s="30"/>
      <c r="AM8" s="30">
        <v>18</v>
      </c>
      <c r="AN8" s="30"/>
      <c r="AO8" s="30">
        <v>19</v>
      </c>
      <c r="AP8" s="30"/>
      <c r="AQ8" s="30">
        <v>20</v>
      </c>
      <c r="AR8" s="30"/>
      <c r="AS8" s="30">
        <v>21</v>
      </c>
      <c r="AT8" s="30"/>
      <c r="AU8" s="30">
        <v>22</v>
      </c>
      <c r="AV8" s="30"/>
      <c r="AW8" s="30">
        <v>23</v>
      </c>
      <c r="AX8" s="30"/>
      <c r="AY8" s="30">
        <v>24</v>
      </c>
      <c r="AZ8" s="30"/>
      <c r="BA8" s="30">
        <v>25</v>
      </c>
      <c r="BB8" s="30"/>
      <c r="BC8" s="30">
        <v>26</v>
      </c>
      <c r="BD8" s="30"/>
      <c r="BE8" s="30">
        <v>27</v>
      </c>
      <c r="BF8" s="30"/>
      <c r="BG8" s="30">
        <v>28</v>
      </c>
      <c r="BH8" s="30"/>
    </row>
    <row r="9" spans="1:66">
      <c r="A9" s="4" t="s">
        <v>3</v>
      </c>
      <c r="B9" s="4" t="s">
        <v>71</v>
      </c>
      <c r="C9" s="4" t="s">
        <v>72</v>
      </c>
      <c r="D9" s="4" t="s">
        <v>73</v>
      </c>
      <c r="E9" s="5" t="s">
        <v>10</v>
      </c>
      <c r="F9" s="5" t="s">
        <v>9</v>
      </c>
      <c r="G9" s="5" t="s">
        <v>11</v>
      </c>
      <c r="H9" s="5" t="s">
        <v>12</v>
      </c>
      <c r="I9" s="5" t="s">
        <v>13</v>
      </c>
      <c r="J9" s="5" t="s">
        <v>14</v>
      </c>
      <c r="K9" s="5" t="s">
        <v>15</v>
      </c>
      <c r="L9" s="5" t="s">
        <v>16</v>
      </c>
      <c r="M9" s="5" t="s">
        <v>17</v>
      </c>
      <c r="N9" s="5" t="s">
        <v>18</v>
      </c>
      <c r="O9" s="5" t="s">
        <v>19</v>
      </c>
      <c r="P9" s="5" t="s">
        <v>20</v>
      </c>
      <c r="Q9" s="5" t="s">
        <v>21</v>
      </c>
      <c r="R9" s="5" t="s">
        <v>22</v>
      </c>
      <c r="S9" s="5" t="s">
        <v>23</v>
      </c>
      <c r="T9" s="5" t="s">
        <v>24</v>
      </c>
      <c r="U9" s="5" t="s">
        <v>25</v>
      </c>
      <c r="V9" s="5" t="s">
        <v>26</v>
      </c>
      <c r="W9" s="5" t="s">
        <v>27</v>
      </c>
      <c r="X9" s="5" t="s">
        <v>28</v>
      </c>
      <c r="Y9" s="5" t="s">
        <v>29</v>
      </c>
      <c r="Z9" s="5" t="s">
        <v>30</v>
      </c>
      <c r="AA9" s="5" t="s">
        <v>31</v>
      </c>
      <c r="AB9" s="5" t="s">
        <v>32</v>
      </c>
      <c r="AC9" s="5" t="s">
        <v>33</v>
      </c>
      <c r="AD9" s="5" t="s">
        <v>34</v>
      </c>
      <c r="AE9" s="5" t="s">
        <v>35</v>
      </c>
      <c r="AF9" s="5" t="s">
        <v>36</v>
      </c>
      <c r="AG9" s="5" t="s">
        <v>37</v>
      </c>
      <c r="AH9" s="5" t="s">
        <v>38</v>
      </c>
      <c r="AI9" s="6" t="s">
        <v>39</v>
      </c>
      <c r="AJ9" s="5" t="s">
        <v>40</v>
      </c>
      <c r="AK9" s="5" t="s">
        <v>41</v>
      </c>
      <c r="AL9" s="5" t="s">
        <v>43</v>
      </c>
      <c r="AM9" s="5" t="s">
        <v>44</v>
      </c>
      <c r="AN9" s="5" t="s">
        <v>42</v>
      </c>
      <c r="AO9" s="5" t="s">
        <v>45</v>
      </c>
      <c r="AP9" s="5" t="s">
        <v>46</v>
      </c>
      <c r="AQ9" s="5" t="s">
        <v>47</v>
      </c>
      <c r="AR9" s="5" t="s">
        <v>50</v>
      </c>
      <c r="AS9" s="5" t="s">
        <v>49</v>
      </c>
      <c r="AT9" s="5" t="s">
        <v>48</v>
      </c>
      <c r="AU9" s="5" t="s">
        <v>51</v>
      </c>
      <c r="AV9" s="5" t="s">
        <v>52</v>
      </c>
      <c r="AW9" s="5" t="s">
        <v>53</v>
      </c>
      <c r="AX9" s="5" t="s">
        <v>54</v>
      </c>
      <c r="AY9" s="5" t="s">
        <v>55</v>
      </c>
      <c r="AZ9" s="5" t="s">
        <v>56</v>
      </c>
      <c r="BA9" s="5" t="s">
        <v>57</v>
      </c>
      <c r="BB9" s="5" t="s">
        <v>58</v>
      </c>
      <c r="BC9" s="5" t="s">
        <v>59</v>
      </c>
      <c r="BD9" s="5" t="s">
        <v>60</v>
      </c>
      <c r="BE9" s="5" t="s">
        <v>61</v>
      </c>
      <c r="BF9" s="5" t="s">
        <v>62</v>
      </c>
      <c r="BG9" s="5" t="s">
        <v>63</v>
      </c>
      <c r="BH9" s="5" t="s">
        <v>64</v>
      </c>
      <c r="BI9" s="22" t="s">
        <v>86</v>
      </c>
      <c r="BJ9" s="22" t="s">
        <v>87</v>
      </c>
      <c r="BK9" s="22" t="s">
        <v>88</v>
      </c>
      <c r="BL9" s="22" t="s">
        <v>89</v>
      </c>
      <c r="BM9" s="22" t="s">
        <v>90</v>
      </c>
      <c r="BN9" s="22" t="s">
        <v>91</v>
      </c>
    </row>
    <row r="10" spans="1:66">
      <c r="A10" s="2" t="s">
        <v>100</v>
      </c>
      <c r="B10" s="7"/>
      <c r="C10" s="7"/>
      <c r="D10" s="7"/>
      <c r="E10" s="1">
        <f>COUNTIF(Tab_S2[1am],A10)</f>
        <v>0</v>
      </c>
      <c r="F10" s="1">
        <f>COUNTIF(Tab_S2[1pm],A10)</f>
        <v>0</v>
      </c>
      <c r="G10" s="1">
        <f>COUNTIF(Tab_S2[2am],A10)</f>
        <v>0</v>
      </c>
      <c r="H10" s="1">
        <f>COUNTIF(Tab_S2[2pm],A10)</f>
        <v>0</v>
      </c>
      <c r="I10" s="1">
        <f>COUNTIF(Tab_S2[3am],A10)</f>
        <v>0</v>
      </c>
      <c r="J10" s="1">
        <f>COUNTIF(Tab_S2[3pm],A10)</f>
        <v>0</v>
      </c>
      <c r="K10" s="1">
        <f>COUNTIF(Tab_S2[4am],A10)</f>
        <v>0</v>
      </c>
      <c r="L10" s="1">
        <f>COUNTIF(Tab_S2[4pm],A10)</f>
        <v>0</v>
      </c>
      <c r="M10" s="1">
        <f>COUNTIF(Tab_S2[5am],A10)</f>
        <v>0</v>
      </c>
      <c r="N10" s="1">
        <f>COUNTIF(Tab_S2[5pm],A10)</f>
        <v>0</v>
      </c>
      <c r="O10" s="1">
        <f>COUNTIF(Tab_S2[6am],A10)</f>
        <v>0</v>
      </c>
      <c r="P10" s="1">
        <f>COUNTIF(Tab_S2[6pm],A10)</f>
        <v>0</v>
      </c>
      <c r="Q10" s="1">
        <f>COUNTIF(Tab_S2[7am],A10)</f>
        <v>0</v>
      </c>
      <c r="R10" s="1">
        <f>COUNTIF(Tab_S2[7pm],A10)</f>
        <v>0</v>
      </c>
      <c r="S10" s="1">
        <f>COUNTIF(Tab_S2[8am],A10)</f>
        <v>0</v>
      </c>
      <c r="T10" s="1">
        <f>COUNTIF(Tab_S2[8pm],A10)</f>
        <v>0</v>
      </c>
      <c r="U10" s="1">
        <f>COUNTIF(Tab_S2[9am],A10)</f>
        <v>0</v>
      </c>
      <c r="V10" s="1">
        <f>COUNTIF(Tab_S2[9pm],A10)</f>
        <v>0</v>
      </c>
      <c r="W10" s="1">
        <f>COUNTIF(Tab_S2[10am],A10)</f>
        <v>0</v>
      </c>
      <c r="X10" s="1">
        <f>COUNTIF(Tab_S2[10pm],A10)</f>
        <v>0</v>
      </c>
      <c r="Y10" s="1">
        <f>COUNTIF(Tab_S2[11am],A10)</f>
        <v>0</v>
      </c>
      <c r="Z10" s="1">
        <f>COUNTIF(Tab_S2[11pm],A10)</f>
        <v>0</v>
      </c>
      <c r="AA10" s="1">
        <f>COUNTIF(Tab_S2[12am],A10)</f>
        <v>0</v>
      </c>
      <c r="AB10" s="1">
        <f>COUNTIF(Tab_S2[12pm],A10)</f>
        <v>0</v>
      </c>
      <c r="AC10" s="1">
        <f>COUNTIF(Tab_S2[13am],A10)</f>
        <v>0</v>
      </c>
      <c r="AD10" s="1">
        <f>COUNTIF(Tab_S2[13pm],A10)</f>
        <v>0</v>
      </c>
      <c r="AE10" s="1">
        <f>COUNTIF(Tab_S2[14am],A10)</f>
        <v>0</v>
      </c>
      <c r="AF10" s="1">
        <f>COUNTIF(Tab_S2[14pm],A10)</f>
        <v>0</v>
      </c>
      <c r="AG10" s="1">
        <f>COUNTIF(Tab_S2[15am],A10)</f>
        <v>0</v>
      </c>
      <c r="AH10" s="1">
        <f>COUNTIF(Tab_S2[15pm],A10)</f>
        <v>0</v>
      </c>
      <c r="AI10" s="3">
        <f>COUNTIF(Tab_S2[16am],A10)</f>
        <v>0</v>
      </c>
      <c r="AJ10" s="1">
        <f>COUNTIF(Tab_S2[16pm],A10)</f>
        <v>0</v>
      </c>
      <c r="AK10" s="1">
        <f>COUNTIF(Tab_S2[17am],A10)</f>
        <v>0</v>
      </c>
      <c r="AL10" s="1">
        <f>COUNTIF(Tab_S2[17pm],A10)</f>
        <v>0</v>
      </c>
      <c r="AM10" s="1">
        <f>COUNTIF(Tab_S2[18am],A10)</f>
        <v>0</v>
      </c>
      <c r="AN10" s="1">
        <f>COUNTIF(Tab_S2[18pm],A10)</f>
        <v>0</v>
      </c>
      <c r="AO10" s="1">
        <f>COUNTIF(Tab_S2[19am],A10)</f>
        <v>0</v>
      </c>
      <c r="AP10" s="1">
        <f>COUNTIF(Tab_S2[19pm],A10)</f>
        <v>0</v>
      </c>
      <c r="AQ10" s="1">
        <f>COUNTIF(Tab_S2[20am],A10)</f>
        <v>0</v>
      </c>
      <c r="AR10" s="1">
        <f>COUNTIF(Tab_S2[20pm],A10)</f>
        <v>0</v>
      </c>
      <c r="AS10" s="1">
        <f>COUNTIF(Tab_S2[21am],A10)</f>
        <v>0</v>
      </c>
      <c r="AT10" s="1">
        <f>COUNTIF(Tab_S2[21pm],A10)</f>
        <v>0</v>
      </c>
      <c r="AU10" s="1">
        <f>COUNTIF(Tab_S2[22am],A10)</f>
        <v>0</v>
      </c>
      <c r="AV10" s="1">
        <f>COUNTIF(Tab_S2[22pm],A10)</f>
        <v>0</v>
      </c>
      <c r="AW10" s="1">
        <f>COUNTIF(Tab_S2[23am],A10)</f>
        <v>0</v>
      </c>
      <c r="AX10" s="1">
        <f>COUNTIF(Tab_S2[23pm],A10)</f>
        <v>0</v>
      </c>
      <c r="AY10" s="1">
        <f>COUNTIF(Tab_S2[24am],A10)</f>
        <v>0</v>
      </c>
      <c r="AZ10" s="1">
        <f>COUNTIF(Tab_S2[24pm],A10)</f>
        <v>0</v>
      </c>
      <c r="BA10" s="1">
        <f>COUNTIF(Tab_S2[25am],A10)</f>
        <v>0</v>
      </c>
      <c r="BB10" s="1">
        <f>COUNTIF(Tab_S2[25pm],A10)</f>
        <v>0</v>
      </c>
      <c r="BC10" s="1">
        <f>COUNTIF(Tab_S2[26am],A10)</f>
        <v>0</v>
      </c>
      <c r="BD10" s="1">
        <f>COUNTIF(Tab_S2[26pm],A10)</f>
        <v>0</v>
      </c>
      <c r="BE10" s="1">
        <f>COUNTIF(Tab_S2[27am],A10)</f>
        <v>0</v>
      </c>
      <c r="BF10" s="1">
        <f>COUNTIF(Tab_S2[27pm],A10)</f>
        <v>0</v>
      </c>
      <c r="BG10" s="1">
        <f>COUNTIF(Tab_S2[28am],A10)</f>
        <v>0</v>
      </c>
      <c r="BH10" s="1">
        <f>COUNTIF(Tab_S2[28pm],A10)</f>
        <v>0</v>
      </c>
      <c r="BI10" s="22"/>
      <c r="BJ10" s="22"/>
      <c r="BK10" s="22"/>
      <c r="BL10" s="22"/>
      <c r="BM10" s="22"/>
      <c r="BN10" s="22"/>
    </row>
    <row r="11" spans="1:66">
      <c r="A11" s="2" t="s">
        <v>101</v>
      </c>
      <c r="B11" s="7"/>
      <c r="C11" s="7"/>
      <c r="D11" s="7"/>
      <c r="E11" s="8">
        <f>COUNTIF(Tab_S2[1am],A11)</f>
        <v>0</v>
      </c>
      <c r="F11" s="8">
        <f>COUNTIF(Tab_S2[1pm],A11)</f>
        <v>0</v>
      </c>
      <c r="G11" s="8">
        <f>COUNTIF(Tab_S2[2am],A11)</f>
        <v>0</v>
      </c>
      <c r="H11" s="8">
        <f>COUNTIF(Tab_S2[2pm],A11)</f>
        <v>0</v>
      </c>
      <c r="I11" s="8">
        <f>COUNTIF(Tab_S2[3am],A11)</f>
        <v>0</v>
      </c>
      <c r="J11" s="8">
        <f>COUNTIF(Tab_S2[3pm],A11)</f>
        <v>0</v>
      </c>
      <c r="K11" s="8">
        <f>COUNTIF(Tab_S2[4am],A11)</f>
        <v>0</v>
      </c>
      <c r="L11" s="8">
        <f>COUNTIF(Tab_S2[4pm],A11)</f>
        <v>0</v>
      </c>
      <c r="M11" s="8">
        <f>COUNTIF(Tab_S2[5am],A11)</f>
        <v>0</v>
      </c>
      <c r="N11" s="8">
        <f>COUNTIF(Tab_S2[5pm],A11)</f>
        <v>0</v>
      </c>
      <c r="O11" s="8">
        <f>COUNTIF(Tab_S2[6am],A11)</f>
        <v>0</v>
      </c>
      <c r="P11" s="8">
        <f>COUNTIF(Tab_S2[6pm],A11)</f>
        <v>0</v>
      </c>
      <c r="Q11" s="8">
        <f>COUNTIF(Tab_S2[7am],A11)</f>
        <v>0</v>
      </c>
      <c r="R11" s="8">
        <f>COUNTIF(Tab_S2[7pm],A11)</f>
        <v>0</v>
      </c>
      <c r="S11" s="8">
        <f>COUNTIF(Tab_S2[8am],A11)</f>
        <v>0</v>
      </c>
      <c r="T11" s="8">
        <f>COUNTIF(Tab_S2[8pm],A11)</f>
        <v>0</v>
      </c>
      <c r="U11" s="8">
        <f>COUNTIF(Tab_S2[9am],A11)</f>
        <v>0</v>
      </c>
      <c r="V11" s="8">
        <f>COUNTIF(Tab_S2[9pm],A11)</f>
        <v>0</v>
      </c>
      <c r="W11" s="8">
        <f>COUNTIF(Tab_S2[10am],A11)</f>
        <v>0</v>
      </c>
      <c r="X11" s="8">
        <f>COUNTIF(Tab_S2[10pm],A11)</f>
        <v>0</v>
      </c>
      <c r="Y11" s="8">
        <f>COUNTIF(Tab_S2[11am],A11)</f>
        <v>0</v>
      </c>
      <c r="Z11" s="8">
        <f>COUNTIF(Tab_S2[11pm],A11)</f>
        <v>0</v>
      </c>
      <c r="AA11" s="8">
        <f>COUNTIF(Tab_S2[12am],A11)</f>
        <v>0</v>
      </c>
      <c r="AB11" s="8">
        <f>COUNTIF(Tab_S2[12pm],A11)</f>
        <v>0</v>
      </c>
      <c r="AC11" s="8">
        <f>COUNTIF(Tab_S2[13am],A11)</f>
        <v>0</v>
      </c>
      <c r="AD11" s="8">
        <f>COUNTIF(Tab_S2[13pm],A11)</f>
        <v>0</v>
      </c>
      <c r="AE11" s="8">
        <f>COUNTIF(Tab_S2[14am],A11)</f>
        <v>0</v>
      </c>
      <c r="AF11" s="8">
        <f>COUNTIF(Tab_S2[14pm],A11)</f>
        <v>0</v>
      </c>
      <c r="AG11" s="8">
        <f>COUNTIF(Tab_S2[15am],A11)</f>
        <v>0</v>
      </c>
      <c r="AH11" s="8">
        <f>COUNTIF(Tab_S2[15pm],A11)</f>
        <v>0</v>
      </c>
      <c r="AI11" s="8">
        <f>COUNTIF(Tab_S2[16am],A11)</f>
        <v>0</v>
      </c>
      <c r="AJ11" s="8">
        <f>COUNTIF(Tab_S2[16pm],A11)</f>
        <v>0</v>
      </c>
      <c r="AK11" s="8">
        <f>COUNTIF(Tab_S2[17am],A11)</f>
        <v>0</v>
      </c>
      <c r="AL11" s="8">
        <f>COUNTIF(Tab_S2[17pm],A11)</f>
        <v>0</v>
      </c>
      <c r="AM11" s="8">
        <f>COUNTIF(Tab_S2[18am],A11)</f>
        <v>0</v>
      </c>
      <c r="AN11" s="8">
        <f>COUNTIF(Tab_S2[18pm],A11)</f>
        <v>0</v>
      </c>
      <c r="AO11" s="8">
        <f>COUNTIF(Tab_S2[19am],A11)</f>
        <v>0</v>
      </c>
      <c r="AP11" s="8">
        <f>COUNTIF(Tab_S2[19pm],A11)</f>
        <v>0</v>
      </c>
      <c r="AQ11" s="8">
        <f>COUNTIF(Tab_S2[20am],A11)</f>
        <v>0</v>
      </c>
      <c r="AR11" s="8">
        <f>COUNTIF(Tab_S2[20pm],A11)</f>
        <v>0</v>
      </c>
      <c r="AS11" s="8">
        <f>COUNTIF(Tab_S2[21am],A11)</f>
        <v>0</v>
      </c>
      <c r="AT11" s="8">
        <f>COUNTIF(Tab_S2[21pm],A11)</f>
        <v>0</v>
      </c>
      <c r="AU11" s="8">
        <f>COUNTIF(Tab_S2[22am],A11)</f>
        <v>0</v>
      </c>
      <c r="AV11" s="8">
        <f>COUNTIF(Tab_S2[22pm],A11)</f>
        <v>0</v>
      </c>
      <c r="AW11" s="8">
        <f>COUNTIF(Tab_S2[23am],A11)</f>
        <v>0</v>
      </c>
      <c r="AX11" s="8">
        <f>COUNTIF(Tab_S2[23pm],A11)</f>
        <v>0</v>
      </c>
      <c r="AY11" s="8">
        <f>COUNTIF(Tab_S2[24am],A11)</f>
        <v>0</v>
      </c>
      <c r="AZ11" s="8">
        <f>COUNTIF(Tab_S2[24pm],A11)</f>
        <v>0</v>
      </c>
      <c r="BA11" s="8">
        <f>COUNTIF(Tab_S2[25am],A11)</f>
        <v>0</v>
      </c>
      <c r="BB11" s="8">
        <f>COUNTIF(Tab_S2[25pm],A11)</f>
        <v>0</v>
      </c>
      <c r="BC11" s="8">
        <f>COUNTIF(Tab_S2[26am],A11)</f>
        <v>0</v>
      </c>
      <c r="BD11" s="8">
        <f>COUNTIF(Tab_S2[26pm],A11)</f>
        <v>0</v>
      </c>
      <c r="BE11" s="8">
        <f>COUNTIF(Tab_S2[27am],A11)</f>
        <v>0</v>
      </c>
      <c r="BF11" s="8">
        <f>COUNTIF(Tab_S2[27pm],A11)</f>
        <v>0</v>
      </c>
      <c r="BG11" s="8">
        <f>COUNTIF(Tab_S2[28am],A11)</f>
        <v>0</v>
      </c>
      <c r="BH11" s="8">
        <f>COUNTIF(Tab_S2[28pm],A11)</f>
        <v>0</v>
      </c>
      <c r="BI11" s="22"/>
      <c r="BJ11" s="22"/>
      <c r="BK11" s="22"/>
      <c r="BL11" s="22"/>
      <c r="BM11" s="22"/>
      <c r="BN11" s="22"/>
    </row>
    <row r="12" spans="1:66">
      <c r="A12" s="21"/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</row>
    <row r="14" spans="1:66">
      <c r="A14" s="18" t="s">
        <v>75</v>
      </c>
      <c r="B14" s="19"/>
      <c r="C14" s="19"/>
      <c r="D14" s="19"/>
      <c r="E14" s="32">
        <v>1</v>
      </c>
      <c r="F14" s="33"/>
      <c r="G14" s="33">
        <v>2</v>
      </c>
      <c r="H14" s="33"/>
      <c r="I14" s="33">
        <v>3</v>
      </c>
      <c r="J14" s="33"/>
      <c r="K14" s="33">
        <v>4</v>
      </c>
      <c r="L14" s="33"/>
      <c r="M14" s="33">
        <v>5</v>
      </c>
      <c r="N14" s="33"/>
      <c r="O14" s="33">
        <v>6</v>
      </c>
      <c r="P14" s="33"/>
      <c r="Q14" s="33">
        <v>7</v>
      </c>
      <c r="R14" s="33"/>
      <c r="S14" s="33">
        <v>8</v>
      </c>
      <c r="T14" s="33"/>
      <c r="U14" s="33">
        <v>9</v>
      </c>
      <c r="V14" s="33"/>
      <c r="W14" s="33">
        <v>10</v>
      </c>
      <c r="X14" s="33"/>
      <c r="Y14" s="33">
        <v>11</v>
      </c>
      <c r="Z14" s="33"/>
      <c r="AA14" s="33">
        <v>12</v>
      </c>
      <c r="AB14" s="33"/>
      <c r="AC14" s="33">
        <v>13</v>
      </c>
      <c r="AD14" s="33"/>
      <c r="AE14" s="33">
        <v>14</v>
      </c>
      <c r="AF14" s="33"/>
      <c r="AG14" s="33">
        <v>15</v>
      </c>
      <c r="AH14" s="33"/>
      <c r="AI14" s="30">
        <v>16</v>
      </c>
      <c r="AJ14" s="30"/>
      <c r="AK14" s="30">
        <v>17</v>
      </c>
      <c r="AL14" s="30"/>
      <c r="AM14" s="30">
        <v>18</v>
      </c>
      <c r="AN14" s="30"/>
      <c r="AO14" s="30">
        <v>19</v>
      </c>
      <c r="AP14" s="30"/>
      <c r="AQ14" s="30">
        <v>20</v>
      </c>
      <c r="AR14" s="30"/>
      <c r="AS14" s="30">
        <v>21</v>
      </c>
      <c r="AT14" s="30"/>
      <c r="AU14" s="30">
        <v>22</v>
      </c>
      <c r="AV14" s="30"/>
      <c r="AW14" s="30">
        <v>23</v>
      </c>
      <c r="AX14" s="30"/>
      <c r="AY14" s="30">
        <v>24</v>
      </c>
      <c r="AZ14" s="30"/>
      <c r="BA14" s="30">
        <v>25</v>
      </c>
      <c r="BB14" s="30"/>
      <c r="BC14" s="30">
        <v>26</v>
      </c>
      <c r="BD14" s="30"/>
      <c r="BE14" s="30">
        <v>27</v>
      </c>
      <c r="BF14" s="30"/>
      <c r="BG14" s="30">
        <v>28</v>
      </c>
      <c r="BH14" s="30"/>
      <c r="BI14" s="30">
        <v>29</v>
      </c>
      <c r="BJ14" s="30"/>
      <c r="BK14" s="30">
        <v>30</v>
      </c>
      <c r="BL14" s="30"/>
      <c r="BM14" s="30">
        <v>31</v>
      </c>
      <c r="BN14" s="31"/>
    </row>
    <row r="15" spans="1:66">
      <c r="A15" s="4" t="s">
        <v>3</v>
      </c>
      <c r="B15" s="4" t="s">
        <v>71</v>
      </c>
      <c r="C15" s="4" t="s">
        <v>72</v>
      </c>
      <c r="D15" s="4" t="s">
        <v>73</v>
      </c>
      <c r="E15" s="5" t="s">
        <v>10</v>
      </c>
      <c r="F15" s="5" t="s">
        <v>9</v>
      </c>
      <c r="G15" s="5" t="s">
        <v>11</v>
      </c>
      <c r="H15" s="5" t="s">
        <v>12</v>
      </c>
      <c r="I15" s="5" t="s">
        <v>13</v>
      </c>
      <c r="J15" s="5" t="s">
        <v>14</v>
      </c>
      <c r="K15" s="5" t="s">
        <v>15</v>
      </c>
      <c r="L15" s="5" t="s">
        <v>16</v>
      </c>
      <c r="M15" s="5" t="s">
        <v>17</v>
      </c>
      <c r="N15" s="5" t="s">
        <v>18</v>
      </c>
      <c r="O15" s="5" t="s">
        <v>19</v>
      </c>
      <c r="P15" s="5" t="s">
        <v>20</v>
      </c>
      <c r="Q15" s="5" t="s">
        <v>21</v>
      </c>
      <c r="R15" s="5" t="s">
        <v>22</v>
      </c>
      <c r="S15" s="5" t="s">
        <v>23</v>
      </c>
      <c r="T15" s="5" t="s">
        <v>24</v>
      </c>
      <c r="U15" s="5" t="s">
        <v>25</v>
      </c>
      <c r="V15" s="5" t="s">
        <v>26</v>
      </c>
      <c r="W15" s="5" t="s">
        <v>27</v>
      </c>
      <c r="X15" s="5" t="s">
        <v>28</v>
      </c>
      <c r="Y15" s="5" t="s">
        <v>29</v>
      </c>
      <c r="Z15" s="5" t="s">
        <v>30</v>
      </c>
      <c r="AA15" s="5" t="s">
        <v>31</v>
      </c>
      <c r="AB15" s="5" t="s">
        <v>32</v>
      </c>
      <c r="AC15" s="5" t="s">
        <v>33</v>
      </c>
      <c r="AD15" s="5" t="s">
        <v>34</v>
      </c>
      <c r="AE15" s="5" t="s">
        <v>35</v>
      </c>
      <c r="AF15" s="5" t="s">
        <v>36</v>
      </c>
      <c r="AG15" s="5" t="s">
        <v>37</v>
      </c>
      <c r="AH15" s="5" t="s">
        <v>38</v>
      </c>
      <c r="AI15" s="6" t="s">
        <v>39</v>
      </c>
      <c r="AJ15" s="5" t="s">
        <v>40</v>
      </c>
      <c r="AK15" s="5" t="s">
        <v>41</v>
      </c>
      <c r="AL15" s="5" t="s">
        <v>43</v>
      </c>
      <c r="AM15" s="5" t="s">
        <v>44</v>
      </c>
      <c r="AN15" s="5" t="s">
        <v>42</v>
      </c>
      <c r="AO15" s="5" t="s">
        <v>45</v>
      </c>
      <c r="AP15" s="5" t="s">
        <v>46</v>
      </c>
      <c r="AQ15" s="5" t="s">
        <v>47</v>
      </c>
      <c r="AR15" s="5" t="s">
        <v>50</v>
      </c>
      <c r="AS15" s="5" t="s">
        <v>49</v>
      </c>
      <c r="AT15" s="5" t="s">
        <v>48</v>
      </c>
      <c r="AU15" s="5" t="s">
        <v>51</v>
      </c>
      <c r="AV15" s="5" t="s">
        <v>52</v>
      </c>
      <c r="AW15" s="5" t="s">
        <v>53</v>
      </c>
      <c r="AX15" s="5" t="s">
        <v>54</v>
      </c>
      <c r="AY15" s="5" t="s">
        <v>55</v>
      </c>
      <c r="AZ15" s="5" t="s">
        <v>56</v>
      </c>
      <c r="BA15" s="5" t="s">
        <v>57</v>
      </c>
      <c r="BB15" s="5" t="s">
        <v>58</v>
      </c>
      <c r="BC15" s="5" t="s">
        <v>59</v>
      </c>
      <c r="BD15" s="5" t="s">
        <v>60</v>
      </c>
      <c r="BE15" s="5" t="s">
        <v>61</v>
      </c>
      <c r="BF15" s="5" t="s">
        <v>62</v>
      </c>
      <c r="BG15" s="5" t="s">
        <v>63</v>
      </c>
      <c r="BH15" s="5" t="s">
        <v>64</v>
      </c>
      <c r="BI15" s="5" t="s">
        <v>65</v>
      </c>
      <c r="BJ15" s="5" t="s">
        <v>66</v>
      </c>
      <c r="BK15" s="5" t="s">
        <v>67</v>
      </c>
      <c r="BL15" s="5" t="s">
        <v>68</v>
      </c>
      <c r="BM15" s="5" t="s">
        <v>69</v>
      </c>
      <c r="BN15" s="5" t="s">
        <v>70</v>
      </c>
    </row>
    <row r="16" spans="1:66">
      <c r="A16" s="2" t="s">
        <v>102</v>
      </c>
      <c r="B16" s="7"/>
      <c r="C16" s="7"/>
      <c r="D16" s="7"/>
      <c r="E16" s="1">
        <f>COUNTIF(Tab_S3[1am],A16)</f>
        <v>0</v>
      </c>
      <c r="F16" s="1">
        <f>COUNTIF(Tab_S3[1pm],A16)</f>
        <v>0</v>
      </c>
      <c r="G16" s="1">
        <f>COUNTIF(Tab_S3[2am],A16)</f>
        <v>0</v>
      </c>
      <c r="H16" s="1">
        <f>COUNTIF(Tab_S3[2pm],A16)</f>
        <v>0</v>
      </c>
      <c r="I16" s="1">
        <f>COUNTIF(Tab_S3[3am],A16)</f>
        <v>0</v>
      </c>
      <c r="J16" s="1">
        <f>COUNTIF(Tab_S3[3pm],A16)</f>
        <v>0</v>
      </c>
      <c r="K16" s="1">
        <f>COUNTIF(Tab_S3[4am],A16)</f>
        <v>0</v>
      </c>
      <c r="L16" s="1">
        <f>COUNTIF(Tab_S3[4pm],A16)</f>
        <v>0</v>
      </c>
      <c r="M16" s="1">
        <f>COUNTIF(Tab_S3[5am],A16)</f>
        <v>0</v>
      </c>
      <c r="N16" s="1">
        <f>COUNTIF(Tab_S3[5pm],A16)</f>
        <v>0</v>
      </c>
      <c r="O16" s="1">
        <f>COUNTIF(Tab_S3[6am],A16)</f>
        <v>0</v>
      </c>
      <c r="P16" s="1">
        <f>COUNTIF(Tab_S3[6pm],A16)</f>
        <v>0</v>
      </c>
      <c r="Q16" s="1">
        <f>COUNTIF(Tab_S3[7am],A16)</f>
        <v>0</v>
      </c>
      <c r="R16" s="1">
        <f>COUNTIF(Tab_S3[7pm],A16)</f>
        <v>0</v>
      </c>
      <c r="S16" s="1">
        <f>COUNTIF(Tab_S3[8am],A16)</f>
        <v>0</v>
      </c>
      <c r="T16" s="1">
        <f>COUNTIF(Tab_S3[8pm],A16)</f>
        <v>0</v>
      </c>
      <c r="U16" s="1">
        <f>COUNTIF(Tab_S3[9am],A16)</f>
        <v>0</v>
      </c>
      <c r="V16" s="1">
        <f>COUNTIF(Tab_S3[9pm],A16)</f>
        <v>0</v>
      </c>
      <c r="W16" s="1">
        <f>COUNTIF(Tab_S3[10am],A16)</f>
        <v>0</v>
      </c>
      <c r="X16" s="1">
        <f>COUNTIF(Tab_S3[10pm],A16)</f>
        <v>0</v>
      </c>
      <c r="Y16" s="1">
        <f>COUNTIF(Tab_S3[11am],A16)</f>
        <v>0</v>
      </c>
      <c r="Z16" s="1">
        <f>COUNTIF(Tab_S3[11pm],A16)</f>
        <v>0</v>
      </c>
      <c r="AA16" s="1">
        <f>COUNTIF(Tab_S3[12am],A16)</f>
        <v>0</v>
      </c>
      <c r="AB16" s="1">
        <f>COUNTIF(Tab_S3[12pm],A16)</f>
        <v>0</v>
      </c>
      <c r="AC16" s="1">
        <f>COUNTIF(Tab_S3[13am],A16)</f>
        <v>0</v>
      </c>
      <c r="AD16" s="1">
        <f>COUNTIF(Tab_S3[13pm],A16)</f>
        <v>0</v>
      </c>
      <c r="AE16" s="1">
        <f>COUNTIF(Tab_S3[14am],A16)</f>
        <v>0</v>
      </c>
      <c r="AF16" s="1">
        <f>COUNTIF(Tab_S3[14pm],A16)</f>
        <v>0</v>
      </c>
      <c r="AG16" s="1">
        <f>COUNTIF(Tab_S3[15am],A16)</f>
        <v>0</v>
      </c>
      <c r="AH16" s="1">
        <f>COUNTIF(Tab_S3[15pm],A16)</f>
        <v>0</v>
      </c>
      <c r="AI16" s="3">
        <f>COUNTIF(Tab_S3[16am],A16)</f>
        <v>0</v>
      </c>
      <c r="AJ16" s="1">
        <f>COUNTIF(Tab_S3[16pm],A16)</f>
        <v>0</v>
      </c>
      <c r="AK16" s="1">
        <f>COUNTIF(Tab_S3[17am],A16)</f>
        <v>0</v>
      </c>
      <c r="AL16" s="1">
        <f>COUNTIF(Tab_S3[17pm],A16)</f>
        <v>0</v>
      </c>
      <c r="AM16" s="1">
        <f>COUNTIF(Tab_S3[18am],A16)</f>
        <v>0</v>
      </c>
      <c r="AN16" s="1">
        <f>COUNTIF(Tab_S3[18pm],A16)</f>
        <v>0</v>
      </c>
      <c r="AO16" s="1">
        <f>COUNTIF(Tab_S3[19am],A16)</f>
        <v>0</v>
      </c>
      <c r="AP16" s="1">
        <f>COUNTIF(Tab_S3[19pm],A16)</f>
        <v>0</v>
      </c>
      <c r="AQ16" s="1">
        <f>COUNTIF(Tab_S3[20am],A16)</f>
        <v>0</v>
      </c>
      <c r="AR16" s="1">
        <f>COUNTIF(Tab_S3[20pm],A16)</f>
        <v>0</v>
      </c>
      <c r="AS16" s="1">
        <f>COUNTIF(Tab_S3[21am],A16)</f>
        <v>0</v>
      </c>
      <c r="AT16" s="1">
        <f>COUNTIF(Tab_S3[21pm],A16)</f>
        <v>0</v>
      </c>
      <c r="AU16" s="1">
        <f>COUNTIF(Tab_S3[22am],A16)</f>
        <v>0</v>
      </c>
      <c r="AV16" s="1">
        <f>COUNTIF(Tab_S3[22pm],A16)</f>
        <v>0</v>
      </c>
      <c r="AW16" s="1">
        <f>COUNTIF(Tab_S3[23am],A16)</f>
        <v>0</v>
      </c>
      <c r="AX16" s="1">
        <f>COUNTIF(Tab_S3[23pm],A16)</f>
        <v>0</v>
      </c>
      <c r="AY16" s="1">
        <f>COUNTIF(Tab_S3[24am],A16)</f>
        <v>0</v>
      </c>
      <c r="AZ16" s="1">
        <f>COUNTIF(Tab_S3[24pm],A16)</f>
        <v>0</v>
      </c>
      <c r="BA16" s="1">
        <f>COUNTIF(Tab_S3[25am],A16)</f>
        <v>0</v>
      </c>
      <c r="BB16" s="1">
        <f>COUNTIF(Tab_S3[25pm],A16)</f>
        <v>0</v>
      </c>
      <c r="BC16" s="1">
        <f>COUNTIF(Tab_S3[26am],A16)</f>
        <v>0</v>
      </c>
      <c r="BD16" s="1">
        <f>COUNTIF(Tab_S3[26pm],A16)</f>
        <v>0</v>
      </c>
      <c r="BE16" s="1">
        <f>COUNTIF(Tab_S3[27am],A16)</f>
        <v>0</v>
      </c>
      <c r="BF16" s="1">
        <f>COUNTIF(Tab_S3[27pm],A16)</f>
        <v>0</v>
      </c>
      <c r="BG16" s="1">
        <f>COUNTIF(Tab_S3[28am],A16)</f>
        <v>0</v>
      </c>
      <c r="BH16" s="1">
        <f>COUNTIF(Tab_S3[28pm],A16)</f>
        <v>0</v>
      </c>
      <c r="BI16" s="1">
        <f>COUNTIF(Tab_S3[29am],A16)</f>
        <v>0</v>
      </c>
      <c r="BJ16" s="1">
        <f>COUNTIF(Tab_S3[29pm],A16)</f>
        <v>0</v>
      </c>
      <c r="BK16" s="1">
        <f>COUNTIF(Tab_S3[30am],A16)</f>
        <v>0</v>
      </c>
      <c r="BL16" s="1">
        <f>COUNTIF(Tab_S3[30pm],A16)</f>
        <v>0</v>
      </c>
      <c r="BM16" s="1">
        <f>COUNTIF(Tab_S3[31am],A16)</f>
        <v>0</v>
      </c>
      <c r="BN16" s="1">
        <f>COUNTIF(Tab_S3[31pm],A16)</f>
        <v>0</v>
      </c>
    </row>
    <row r="17" spans="1:66">
      <c r="A17" s="2" t="s">
        <v>103</v>
      </c>
      <c r="B17" s="7"/>
      <c r="C17" s="7"/>
      <c r="D17" s="7"/>
      <c r="E17" s="1">
        <f>COUNTIF(Tab_S3[1am],A17)</f>
        <v>0</v>
      </c>
      <c r="F17" s="1">
        <f>COUNTIF(Tab_S3[1pm],A17)</f>
        <v>0</v>
      </c>
      <c r="G17" s="1">
        <f>COUNTIF(Tab_S3[2am],A17)</f>
        <v>0</v>
      </c>
      <c r="H17" s="1">
        <f>COUNTIF(Tab_S3[2pm],A17)</f>
        <v>0</v>
      </c>
      <c r="I17" s="1">
        <f>COUNTIF(Tab_S3[3am],A17)</f>
        <v>0</v>
      </c>
      <c r="J17" s="1">
        <f>COUNTIF(Tab_S3[3pm],A17)</f>
        <v>0</v>
      </c>
      <c r="K17" s="1">
        <f>COUNTIF(Tab_S3[4am],A17)</f>
        <v>0</v>
      </c>
      <c r="L17" s="1">
        <f>COUNTIF(Tab_S3[4pm],A17)</f>
        <v>0</v>
      </c>
      <c r="M17" s="1">
        <f>COUNTIF(Tab_S3[5am],A17)</f>
        <v>0</v>
      </c>
      <c r="N17" s="1">
        <f>COUNTIF(Tab_S3[5pm],A17)</f>
        <v>0</v>
      </c>
      <c r="O17" s="1">
        <f>COUNTIF(Tab_S3[6am],A17)</f>
        <v>0</v>
      </c>
      <c r="P17" s="1">
        <f>COUNTIF(Tab_S3[6pm],A17)</f>
        <v>0</v>
      </c>
      <c r="Q17" s="1">
        <f>COUNTIF(Tab_S3[7am],A17)</f>
        <v>0</v>
      </c>
      <c r="R17" s="1">
        <f>COUNTIF(Tab_S3[7pm],A17)</f>
        <v>0</v>
      </c>
      <c r="S17" s="1">
        <f>COUNTIF(Tab_S3[8am],A17)</f>
        <v>0</v>
      </c>
      <c r="T17" s="1">
        <f>COUNTIF(Tab_S3[8pm],A17)</f>
        <v>0</v>
      </c>
      <c r="U17" s="1">
        <f>COUNTIF(Tab_S3[9am],A17)</f>
        <v>0</v>
      </c>
      <c r="V17" s="1">
        <f>COUNTIF(Tab_S3[9pm],A17)</f>
        <v>0</v>
      </c>
      <c r="W17" s="1">
        <f>COUNTIF(Tab_S3[10am],A17)</f>
        <v>0</v>
      </c>
      <c r="X17" s="1">
        <f>COUNTIF(Tab_S3[10pm],A17)</f>
        <v>0</v>
      </c>
      <c r="Y17" s="1">
        <f>COUNTIF(Tab_S3[11am],A17)</f>
        <v>0</v>
      </c>
      <c r="Z17" s="1">
        <f>COUNTIF(Tab_S3[11pm],A17)</f>
        <v>0</v>
      </c>
      <c r="AA17" s="1">
        <f>COUNTIF(Tab_S3[12am],A17)</f>
        <v>0</v>
      </c>
      <c r="AB17" s="1">
        <f>COUNTIF(Tab_S3[12pm],A17)</f>
        <v>0</v>
      </c>
      <c r="AC17" s="1">
        <f>COUNTIF(Tab_S3[13am],A17)</f>
        <v>0</v>
      </c>
      <c r="AD17" s="1">
        <f>COUNTIF(Tab_S3[13pm],A17)</f>
        <v>0</v>
      </c>
      <c r="AE17" s="1">
        <f>COUNTIF(Tab_S3[14am],A17)</f>
        <v>0</v>
      </c>
      <c r="AF17" s="1">
        <f>COUNTIF(Tab_S3[14pm],A17)</f>
        <v>0</v>
      </c>
      <c r="AG17" s="1">
        <f>COUNTIF(Tab_S3[15am],A17)</f>
        <v>0</v>
      </c>
      <c r="AH17" s="1">
        <f>COUNTIF(Tab_S3[15pm],A17)</f>
        <v>0</v>
      </c>
      <c r="AI17" s="3">
        <f>COUNTIF(Tab_S3[16am],A17)</f>
        <v>0</v>
      </c>
      <c r="AJ17" s="1">
        <f>COUNTIF(Tab_S3[16pm],A17)</f>
        <v>0</v>
      </c>
      <c r="AK17" s="1">
        <f>COUNTIF(Tab_S3[17am],A17)</f>
        <v>0</v>
      </c>
      <c r="AL17" s="1">
        <f>COUNTIF(Tab_S3[17pm],A17)</f>
        <v>0</v>
      </c>
      <c r="AM17" s="1">
        <f>COUNTIF(Tab_S3[18am],A17)</f>
        <v>0</v>
      </c>
      <c r="AN17" s="1">
        <f>COUNTIF(Tab_S3[18pm],A17)</f>
        <v>0</v>
      </c>
      <c r="AO17" s="1">
        <f>COUNTIF(Tab_S3[19am],A17)</f>
        <v>0</v>
      </c>
      <c r="AP17" s="1">
        <f>COUNTIF(Tab_S3[19pm],A17)</f>
        <v>0</v>
      </c>
      <c r="AQ17" s="1">
        <f>COUNTIF(Tab_S3[20am],A17)</f>
        <v>0</v>
      </c>
      <c r="AR17" s="1">
        <f>COUNTIF(Tab_S3[20pm],A17)</f>
        <v>0</v>
      </c>
      <c r="AS17" s="1">
        <f>COUNTIF(Tab_S3[21am],A17)</f>
        <v>0</v>
      </c>
      <c r="AT17" s="1">
        <f>COUNTIF(Tab_S3[21pm],A17)</f>
        <v>0</v>
      </c>
      <c r="AU17" s="1">
        <f>COUNTIF(Tab_S3[22am],A17)</f>
        <v>0</v>
      </c>
      <c r="AV17" s="1">
        <f>COUNTIF(Tab_S3[22pm],A17)</f>
        <v>0</v>
      </c>
      <c r="AW17" s="1">
        <f>COUNTIF(Tab_S3[23am],A17)</f>
        <v>0</v>
      </c>
      <c r="AX17" s="1">
        <f>COUNTIF(Tab_S3[23pm],A17)</f>
        <v>0</v>
      </c>
      <c r="AY17" s="1">
        <f>COUNTIF(Tab_S3[24am],A17)</f>
        <v>0</v>
      </c>
      <c r="AZ17" s="1">
        <f>COUNTIF(Tab_S3[24pm],A17)</f>
        <v>0</v>
      </c>
      <c r="BA17" s="1">
        <f>COUNTIF(Tab_S3[25am],A17)</f>
        <v>0</v>
      </c>
      <c r="BB17" s="1">
        <f>COUNTIF(Tab_S3[25pm],A17)</f>
        <v>0</v>
      </c>
      <c r="BC17" s="1">
        <f>COUNTIF(Tab_S3[26am],A17)</f>
        <v>0</v>
      </c>
      <c r="BD17" s="1">
        <f>COUNTIF(Tab_S3[26pm],A17)</f>
        <v>0</v>
      </c>
      <c r="BE17" s="1">
        <f>COUNTIF(Tab_S3[27am],A17)</f>
        <v>0</v>
      </c>
      <c r="BF17" s="1">
        <f>COUNTIF(Tab_S3[27pm],A17)</f>
        <v>0</v>
      </c>
      <c r="BG17" s="1">
        <f>COUNTIF(Tab_S3[28am],A17)</f>
        <v>0</v>
      </c>
      <c r="BH17" s="1">
        <f>COUNTIF(Tab_S3[28pm],A17)</f>
        <v>0</v>
      </c>
      <c r="BI17" s="1">
        <f>COUNTIF(Tab_S3[29am],A17)</f>
        <v>0</v>
      </c>
      <c r="BJ17" s="1">
        <f>COUNTIF(Tab_S3[29pm],A17)</f>
        <v>0</v>
      </c>
      <c r="BK17" s="1">
        <f>COUNTIF(Tab_S3[30am],A17)</f>
        <v>0</v>
      </c>
      <c r="BL17" s="1">
        <f>COUNTIF(Tab_S3[30pm],A17)</f>
        <v>0</v>
      </c>
      <c r="BM17" s="1">
        <f>COUNTIF(Tab_S3[31am],A17)</f>
        <v>0</v>
      </c>
      <c r="BN17" s="1">
        <f>COUNTIF(Tab_S3[31pm],A17)</f>
        <v>0</v>
      </c>
    </row>
    <row r="18" spans="1:66">
      <c r="A18" s="21"/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</row>
    <row r="20" spans="1:66">
      <c r="A20" s="18" t="s">
        <v>74</v>
      </c>
      <c r="B20" s="19"/>
      <c r="C20" s="19"/>
      <c r="D20" s="19"/>
      <c r="E20" s="32">
        <v>1</v>
      </c>
      <c r="F20" s="33"/>
      <c r="G20" s="33">
        <v>2</v>
      </c>
      <c r="H20" s="33"/>
      <c r="I20" s="33">
        <v>3</v>
      </c>
      <c r="J20" s="33"/>
      <c r="K20" s="33">
        <v>4</v>
      </c>
      <c r="L20" s="33"/>
      <c r="M20" s="33">
        <v>5</v>
      </c>
      <c r="N20" s="33"/>
      <c r="O20" s="33">
        <v>6</v>
      </c>
      <c r="P20" s="33"/>
      <c r="Q20" s="33">
        <v>7</v>
      </c>
      <c r="R20" s="33"/>
      <c r="S20" s="33">
        <v>8</v>
      </c>
      <c r="T20" s="33"/>
      <c r="U20" s="33">
        <v>9</v>
      </c>
      <c r="V20" s="33"/>
      <c r="W20" s="33">
        <v>10</v>
      </c>
      <c r="X20" s="33"/>
      <c r="Y20" s="33">
        <v>11</v>
      </c>
      <c r="Z20" s="33"/>
      <c r="AA20" s="33">
        <v>12</v>
      </c>
      <c r="AB20" s="33"/>
      <c r="AC20" s="33">
        <v>13</v>
      </c>
      <c r="AD20" s="33"/>
      <c r="AE20" s="33">
        <v>14</v>
      </c>
      <c r="AF20" s="33"/>
      <c r="AG20" s="33">
        <v>15</v>
      </c>
      <c r="AH20" s="33"/>
      <c r="AI20" s="30">
        <v>16</v>
      </c>
      <c r="AJ20" s="30"/>
      <c r="AK20" s="30">
        <v>17</v>
      </c>
      <c r="AL20" s="30"/>
      <c r="AM20" s="30">
        <v>18</v>
      </c>
      <c r="AN20" s="30"/>
      <c r="AO20" s="30">
        <v>19</v>
      </c>
      <c r="AP20" s="30"/>
      <c r="AQ20" s="30">
        <v>20</v>
      </c>
      <c r="AR20" s="30"/>
      <c r="AS20" s="30">
        <v>21</v>
      </c>
      <c r="AT20" s="30"/>
      <c r="AU20" s="30">
        <v>22</v>
      </c>
      <c r="AV20" s="30"/>
      <c r="AW20" s="30">
        <v>23</v>
      </c>
      <c r="AX20" s="30"/>
      <c r="AY20" s="30">
        <v>24</v>
      </c>
      <c r="AZ20" s="30"/>
      <c r="BA20" s="30">
        <v>25</v>
      </c>
      <c r="BB20" s="30"/>
      <c r="BC20" s="30">
        <v>26</v>
      </c>
      <c r="BD20" s="30"/>
      <c r="BE20" s="30">
        <v>27</v>
      </c>
      <c r="BF20" s="30"/>
      <c r="BG20" s="30">
        <v>28</v>
      </c>
      <c r="BH20" s="30"/>
      <c r="BI20" s="30">
        <v>29</v>
      </c>
      <c r="BJ20" s="30"/>
      <c r="BK20" s="30">
        <v>30</v>
      </c>
      <c r="BL20" s="30"/>
    </row>
    <row r="21" spans="1:66">
      <c r="A21" s="4" t="s">
        <v>3</v>
      </c>
      <c r="B21" s="4" t="s">
        <v>71</v>
      </c>
      <c r="C21" s="4" t="s">
        <v>72</v>
      </c>
      <c r="D21" s="4" t="s">
        <v>73</v>
      </c>
      <c r="E21" s="5" t="s">
        <v>10</v>
      </c>
      <c r="F21" s="5" t="s">
        <v>9</v>
      </c>
      <c r="G21" s="5" t="s">
        <v>11</v>
      </c>
      <c r="H21" s="5" t="s">
        <v>12</v>
      </c>
      <c r="I21" s="5" t="s">
        <v>13</v>
      </c>
      <c r="J21" s="5" t="s">
        <v>14</v>
      </c>
      <c r="K21" s="5" t="s">
        <v>15</v>
      </c>
      <c r="L21" s="5" t="s">
        <v>16</v>
      </c>
      <c r="M21" s="5" t="s">
        <v>17</v>
      </c>
      <c r="N21" s="5" t="s">
        <v>18</v>
      </c>
      <c r="O21" s="5" t="s">
        <v>19</v>
      </c>
      <c r="P21" s="5" t="s">
        <v>20</v>
      </c>
      <c r="Q21" s="5" t="s">
        <v>21</v>
      </c>
      <c r="R21" s="5" t="s">
        <v>22</v>
      </c>
      <c r="S21" s="5" t="s">
        <v>23</v>
      </c>
      <c r="T21" s="5" t="s">
        <v>24</v>
      </c>
      <c r="U21" s="5" t="s">
        <v>25</v>
      </c>
      <c r="V21" s="5" t="s">
        <v>26</v>
      </c>
      <c r="W21" s="5" t="s">
        <v>27</v>
      </c>
      <c r="X21" s="5" t="s">
        <v>28</v>
      </c>
      <c r="Y21" s="5" t="s">
        <v>29</v>
      </c>
      <c r="Z21" s="5" t="s">
        <v>30</v>
      </c>
      <c r="AA21" s="5" t="s">
        <v>31</v>
      </c>
      <c r="AB21" s="5" t="s">
        <v>32</v>
      </c>
      <c r="AC21" s="5" t="s">
        <v>33</v>
      </c>
      <c r="AD21" s="5" t="s">
        <v>34</v>
      </c>
      <c r="AE21" s="5" t="s">
        <v>35</v>
      </c>
      <c r="AF21" s="5" t="s">
        <v>36</v>
      </c>
      <c r="AG21" s="5" t="s">
        <v>37</v>
      </c>
      <c r="AH21" s="5" t="s">
        <v>38</v>
      </c>
      <c r="AI21" s="6" t="s">
        <v>39</v>
      </c>
      <c r="AJ21" s="5" t="s">
        <v>40</v>
      </c>
      <c r="AK21" s="5" t="s">
        <v>41</v>
      </c>
      <c r="AL21" s="5" t="s">
        <v>43</v>
      </c>
      <c r="AM21" s="5" t="s">
        <v>44</v>
      </c>
      <c r="AN21" s="5" t="s">
        <v>42</v>
      </c>
      <c r="AO21" s="5" t="s">
        <v>45</v>
      </c>
      <c r="AP21" s="5" t="s">
        <v>46</v>
      </c>
      <c r="AQ21" s="5" t="s">
        <v>47</v>
      </c>
      <c r="AR21" s="5" t="s">
        <v>50</v>
      </c>
      <c r="AS21" s="5" t="s">
        <v>49</v>
      </c>
      <c r="AT21" s="5" t="s">
        <v>48</v>
      </c>
      <c r="AU21" s="5" t="s">
        <v>51</v>
      </c>
      <c r="AV21" s="5" t="s">
        <v>52</v>
      </c>
      <c r="AW21" s="5" t="s">
        <v>53</v>
      </c>
      <c r="AX21" s="5" t="s">
        <v>54</v>
      </c>
      <c r="AY21" s="5" t="s">
        <v>55</v>
      </c>
      <c r="AZ21" s="5" t="s">
        <v>56</v>
      </c>
      <c r="BA21" s="5" t="s">
        <v>57</v>
      </c>
      <c r="BB21" s="5" t="s">
        <v>58</v>
      </c>
      <c r="BC21" s="5" t="s">
        <v>59</v>
      </c>
      <c r="BD21" s="5" t="s">
        <v>60</v>
      </c>
      <c r="BE21" s="5" t="s">
        <v>61</v>
      </c>
      <c r="BF21" s="5" t="s">
        <v>62</v>
      </c>
      <c r="BG21" s="5" t="s">
        <v>63</v>
      </c>
      <c r="BH21" s="5" t="s">
        <v>64</v>
      </c>
      <c r="BI21" s="5" t="s">
        <v>65</v>
      </c>
      <c r="BJ21" s="5" t="s">
        <v>66</v>
      </c>
      <c r="BK21" s="5" t="s">
        <v>67</v>
      </c>
      <c r="BL21" s="5" t="s">
        <v>68</v>
      </c>
      <c r="BM21" s="23" t="s">
        <v>92</v>
      </c>
      <c r="BN21" s="23" t="s">
        <v>93</v>
      </c>
    </row>
    <row r="22" spans="1:66">
      <c r="A22" s="2" t="s">
        <v>104</v>
      </c>
      <c r="B22" s="7"/>
      <c r="C22" s="7"/>
      <c r="D22" s="7"/>
      <c r="E22" s="1">
        <f>COUNTIF(Tab_S4[1am],A22)</f>
        <v>0</v>
      </c>
      <c r="F22" s="1">
        <f>COUNTIF(Tab_S4[1pm],A22)</f>
        <v>0</v>
      </c>
      <c r="G22" s="1">
        <f>COUNTIF(Tab_S4[2am],A22)</f>
        <v>0</v>
      </c>
      <c r="H22" s="1">
        <f>COUNTIF(Tab_S4[2pm],A22)</f>
        <v>0</v>
      </c>
      <c r="I22" s="1">
        <f>COUNTIF(Tab_S4[3am],A22)</f>
        <v>0</v>
      </c>
      <c r="J22" s="1">
        <f>COUNTIF(Tab_S4[3pm],A22)</f>
        <v>0</v>
      </c>
      <c r="K22" s="1">
        <f>COUNTIF(Tab_S4[4am],A22)</f>
        <v>0</v>
      </c>
      <c r="L22" s="1">
        <f>COUNTIF(Tab_S4[4pm],A22)</f>
        <v>0</v>
      </c>
      <c r="M22" s="1">
        <f>COUNTIF(Tab_S4[5am],A22)</f>
        <v>0</v>
      </c>
      <c r="N22" s="1">
        <f>COUNTIF(Tab_S4[5pm],A22)</f>
        <v>0</v>
      </c>
      <c r="O22" s="1">
        <f>COUNTIF(Tab_S4[6am],A22)</f>
        <v>0</v>
      </c>
      <c r="P22" s="1">
        <f>COUNTIF(Tab_S4[6pm],A22)</f>
        <v>0</v>
      </c>
      <c r="Q22" s="1">
        <f>COUNTIF(Tab_S4[7am],A22)</f>
        <v>0</v>
      </c>
      <c r="R22" s="1">
        <f>COUNTIF(Tab_S4[7pm],A22)</f>
        <v>0</v>
      </c>
      <c r="S22" s="1">
        <f>COUNTIF(Tab_S4[8am],A22)</f>
        <v>0</v>
      </c>
      <c r="T22" s="1">
        <f>COUNTIF(Tab_S4[8pm],A22)</f>
        <v>0</v>
      </c>
      <c r="U22" s="1">
        <f>COUNTIF(Tab_S4[9am],A22)</f>
        <v>0</v>
      </c>
      <c r="V22" s="1">
        <f>COUNTIF(Tab_S4[9pm],A22)</f>
        <v>0</v>
      </c>
      <c r="W22" s="1">
        <f>COUNTIF(Tab_S4[10am],A22)</f>
        <v>0</v>
      </c>
      <c r="X22" s="1">
        <f>COUNTIF(Tab_S4[10pm],A22)</f>
        <v>0</v>
      </c>
      <c r="Y22" s="1">
        <f>COUNTIF(Tab_S4[11am],A22)</f>
        <v>0</v>
      </c>
      <c r="Z22" s="1">
        <f>COUNTIF(Tab_S4[11pm],A22)</f>
        <v>0</v>
      </c>
      <c r="AA22" s="1">
        <f>COUNTIF(Tab_S4[12am],A22)</f>
        <v>0</v>
      </c>
      <c r="AB22" s="1">
        <f>COUNTIF(Tab_S4[12pm],A22)</f>
        <v>0</v>
      </c>
      <c r="AC22" s="1">
        <f>COUNTIF(Tab_S4[13am],A22)</f>
        <v>0</v>
      </c>
      <c r="AD22" s="1">
        <f>COUNTIF(Tab_S4[13pm],A22)</f>
        <v>0</v>
      </c>
      <c r="AE22" s="1">
        <f>COUNTIF(Tab_S4[14am],A22)</f>
        <v>0</v>
      </c>
      <c r="AF22" s="1">
        <f>COUNTIF(Tab_S4[14pm],A22)</f>
        <v>0</v>
      </c>
      <c r="AG22" s="1">
        <f>COUNTIF(Tab_S4[15am],A22)</f>
        <v>0</v>
      </c>
      <c r="AH22" s="1">
        <f>COUNTIF(Tab_S4[15pm],A22)</f>
        <v>0</v>
      </c>
      <c r="AI22" s="3">
        <f>COUNTIF(Tab_S4[16am],A22)</f>
        <v>0</v>
      </c>
      <c r="AJ22" s="1">
        <f>COUNTIF(Tab_S4[16pm],A22)</f>
        <v>0</v>
      </c>
      <c r="AK22" s="1">
        <f>COUNTIF(Tab_S4[17am],A22)</f>
        <v>0</v>
      </c>
      <c r="AL22" s="1">
        <f>COUNTIF(Tab_S4[17pm],A22)</f>
        <v>0</v>
      </c>
      <c r="AM22" s="1">
        <f>COUNTIF(Tab_S4[18am],A22)</f>
        <v>0</v>
      </c>
      <c r="AN22" s="1">
        <f>COUNTIF(Tab_S4[18pm],A22)</f>
        <v>0</v>
      </c>
      <c r="AO22" s="1">
        <f>COUNTIF(Tab_S4[19am],A22)</f>
        <v>0</v>
      </c>
      <c r="AP22" s="1">
        <f>COUNTIF(Tab_S4[19pm],A22)</f>
        <v>0</v>
      </c>
      <c r="AQ22" s="1">
        <f>COUNTIF(Tab_S4[20am],A22)</f>
        <v>0</v>
      </c>
      <c r="AR22" s="1">
        <f>COUNTIF(Tab_S4[20pm],A22)</f>
        <v>0</v>
      </c>
      <c r="AS22" s="1">
        <f>COUNTIF(Tab_S4[21am],A22)</f>
        <v>0</v>
      </c>
      <c r="AT22" s="1">
        <f>COUNTIF(Tab_S4[21pm],A22)</f>
        <v>0</v>
      </c>
      <c r="AU22" s="1">
        <f>COUNTIF(Tab_S4[22am],A22)</f>
        <v>0</v>
      </c>
      <c r="AV22" s="1">
        <f>COUNTIF(Tab_S4[22pm],A22)</f>
        <v>0</v>
      </c>
      <c r="AW22" s="1">
        <f>COUNTIF(Tab_S4[23am],A22)</f>
        <v>0</v>
      </c>
      <c r="AX22" s="1">
        <f>COUNTIF(Tab_S4[23pm],A22)</f>
        <v>0</v>
      </c>
      <c r="AY22" s="1">
        <f>COUNTIF(Tab_S4[24am],A22)</f>
        <v>0</v>
      </c>
      <c r="AZ22" s="1">
        <f>COUNTIF(Tab_S4[24pm],A22)</f>
        <v>0</v>
      </c>
      <c r="BA22" s="1">
        <f>COUNTIF(Tab_S4[25am],A22)</f>
        <v>0</v>
      </c>
      <c r="BB22" s="1">
        <f>COUNTIF(Tab_S4[25pm],A22)</f>
        <v>0</v>
      </c>
      <c r="BC22" s="1">
        <f>COUNTIF(Tab_S4[26am],A22)</f>
        <v>0</v>
      </c>
      <c r="BD22" s="1">
        <f>COUNTIF(Tab_S4[26pm],A22)</f>
        <v>0</v>
      </c>
      <c r="BE22" s="1">
        <f>COUNTIF(Tab_S4[27am],A22)</f>
        <v>0</v>
      </c>
      <c r="BF22" s="1">
        <f>COUNTIF(Tab_S4[27pm],A22)</f>
        <v>0</v>
      </c>
      <c r="BG22" s="1">
        <f>COUNTIF(Tab_S4[28am],A22)</f>
        <v>0</v>
      </c>
      <c r="BH22" s="1">
        <f>COUNTIF(Tab_S4[28pm],A22)</f>
        <v>0</v>
      </c>
      <c r="BI22" s="1">
        <f>COUNTIF(Tab_S4[29am],A22)</f>
        <v>0</v>
      </c>
      <c r="BJ22" s="1">
        <f>COUNTIF(Tab_S4[29pm],A22)</f>
        <v>0</v>
      </c>
      <c r="BK22" s="1">
        <f>COUNTIF(Tab_S4[30am],A22)</f>
        <v>0</v>
      </c>
      <c r="BL22" s="1">
        <f>COUNTIF(Tab_S4[30pm],A22)</f>
        <v>0</v>
      </c>
      <c r="BM22" s="24"/>
      <c r="BN22" s="24"/>
    </row>
    <row r="23" spans="1:66">
      <c r="A23" s="2" t="s">
        <v>105</v>
      </c>
      <c r="B23" s="7"/>
      <c r="C23" s="7"/>
      <c r="D23" s="7"/>
      <c r="E23" s="8">
        <f>COUNTIF(Tab_S4[1am],A23)</f>
        <v>0</v>
      </c>
      <c r="F23" s="8">
        <f>COUNTIF(Tab_S4[1pm],A23)</f>
        <v>0</v>
      </c>
      <c r="G23" s="8">
        <f>COUNTIF(Tab_S4[2am],A23)</f>
        <v>0</v>
      </c>
      <c r="H23" s="8">
        <f>COUNTIF(Tab_S4[2pm],A23)</f>
        <v>0</v>
      </c>
      <c r="I23" s="8">
        <f>COUNTIF(Tab_S4[3am],A23)</f>
        <v>0</v>
      </c>
      <c r="J23" s="8">
        <f>COUNTIF(Tab_S4[3pm],A23)</f>
        <v>0</v>
      </c>
      <c r="K23" s="8">
        <f>COUNTIF(Tab_S4[4am],A23)</f>
        <v>0</v>
      </c>
      <c r="L23" s="8">
        <f>COUNTIF(Tab_S4[4pm],A23)</f>
        <v>0</v>
      </c>
      <c r="M23" s="8">
        <f>COUNTIF(Tab_S4[5am],A23)</f>
        <v>0</v>
      </c>
      <c r="N23" s="8">
        <f>COUNTIF(Tab_S4[5pm],A23)</f>
        <v>0</v>
      </c>
      <c r="O23" s="8">
        <f>COUNTIF(Tab_S4[6am],A23)</f>
        <v>0</v>
      </c>
      <c r="P23" s="8">
        <f>COUNTIF(Tab_S4[6pm],A23)</f>
        <v>0</v>
      </c>
      <c r="Q23" s="8">
        <f>COUNTIF(Tab_S4[7am],A23)</f>
        <v>0</v>
      </c>
      <c r="R23" s="8">
        <f>COUNTIF(Tab_S4[7pm],A23)</f>
        <v>0</v>
      </c>
      <c r="S23" s="8">
        <f>COUNTIF(Tab_S4[8am],A23)</f>
        <v>0</v>
      </c>
      <c r="T23" s="8">
        <f>COUNTIF(Tab_S4[8pm],A23)</f>
        <v>0</v>
      </c>
      <c r="U23" s="8">
        <f>COUNTIF(Tab_S4[9am],A23)</f>
        <v>0</v>
      </c>
      <c r="V23" s="8">
        <f>COUNTIF(Tab_S4[9pm],A23)</f>
        <v>0</v>
      </c>
      <c r="W23" s="8">
        <f>COUNTIF(Tab_S4[10am],A23)</f>
        <v>0</v>
      </c>
      <c r="X23" s="8">
        <f>COUNTIF(Tab_S4[10pm],A23)</f>
        <v>0</v>
      </c>
      <c r="Y23" s="8">
        <f>COUNTIF(Tab_S4[11am],A23)</f>
        <v>0</v>
      </c>
      <c r="Z23" s="8">
        <f>COUNTIF(Tab_S4[11pm],A23)</f>
        <v>0</v>
      </c>
      <c r="AA23" s="8">
        <f>COUNTIF(Tab_S4[12am],A23)</f>
        <v>0</v>
      </c>
      <c r="AB23" s="8">
        <f>COUNTIF(Tab_S4[12pm],A23)</f>
        <v>0</v>
      </c>
      <c r="AC23" s="8">
        <f>COUNTIF(Tab_S4[13am],A23)</f>
        <v>0</v>
      </c>
      <c r="AD23" s="8">
        <f>COUNTIF(Tab_S4[13pm],A23)</f>
        <v>0</v>
      </c>
      <c r="AE23" s="8">
        <f>COUNTIF(Tab_S4[14am],A23)</f>
        <v>0</v>
      </c>
      <c r="AF23" s="8">
        <f>COUNTIF(Tab_S4[14pm],A23)</f>
        <v>0</v>
      </c>
      <c r="AG23" s="8">
        <f>COUNTIF(Tab_S4[15am],A23)</f>
        <v>0</v>
      </c>
      <c r="AH23" s="8">
        <f>COUNTIF(Tab_S4[15pm],A23)</f>
        <v>0</v>
      </c>
      <c r="AI23" s="8">
        <f>COUNTIF(Tab_S4[16am],A23)</f>
        <v>0</v>
      </c>
      <c r="AJ23" s="8">
        <f>COUNTIF(Tab_S4[16pm],A23)</f>
        <v>0</v>
      </c>
      <c r="AK23" s="8">
        <f>COUNTIF(Tab_S4[17am],A23)</f>
        <v>0</v>
      </c>
      <c r="AL23" s="8">
        <f>COUNTIF(Tab_S4[17pm],A23)</f>
        <v>0</v>
      </c>
      <c r="AM23" s="8">
        <f>COUNTIF(Tab_S4[18am],A23)</f>
        <v>0</v>
      </c>
      <c r="AN23" s="8">
        <f>COUNTIF(Tab_S4[18pm],A23)</f>
        <v>0</v>
      </c>
      <c r="AO23" s="8">
        <f>COUNTIF(Tab_S4[19am],A23)</f>
        <v>0</v>
      </c>
      <c r="AP23" s="8">
        <f>COUNTIF(Tab_S4[19pm],A23)</f>
        <v>0</v>
      </c>
      <c r="AQ23" s="8">
        <f>COUNTIF(Tab_S4[20am],A23)</f>
        <v>0</v>
      </c>
      <c r="AR23" s="8">
        <f>COUNTIF(Tab_S4[20pm],A23)</f>
        <v>0</v>
      </c>
      <c r="AS23" s="8">
        <f>COUNTIF(Tab_S4[21am],A23)</f>
        <v>0</v>
      </c>
      <c r="AT23" s="8">
        <f>COUNTIF(Tab_S4[21pm],A23)</f>
        <v>0</v>
      </c>
      <c r="AU23" s="8">
        <f>COUNTIF(Tab_S4[22am],A23)</f>
        <v>0</v>
      </c>
      <c r="AV23" s="8">
        <f>COUNTIF(Tab_S4[22pm],A23)</f>
        <v>0</v>
      </c>
      <c r="AW23" s="8">
        <f>COUNTIF(Tab_S4[23am],A23)</f>
        <v>0</v>
      </c>
      <c r="AX23" s="8">
        <f>COUNTIF(Tab_S4[23pm],A23)</f>
        <v>0</v>
      </c>
      <c r="AY23" s="8">
        <f>COUNTIF(Tab_S4[24am],A23)</f>
        <v>0</v>
      </c>
      <c r="AZ23" s="8">
        <f>COUNTIF(Tab_S4[24pm],A23)</f>
        <v>0</v>
      </c>
      <c r="BA23" s="8">
        <f>COUNTIF(Tab_S4[25am],A23)</f>
        <v>0</v>
      </c>
      <c r="BB23" s="8">
        <f>COUNTIF(Tab_S4[25pm],A23)</f>
        <v>0</v>
      </c>
      <c r="BC23" s="8">
        <f>COUNTIF(Tab_S4[26am],A23)</f>
        <v>0</v>
      </c>
      <c r="BD23" s="8">
        <f>COUNTIF(Tab_S4[26pm],A23)</f>
        <v>0</v>
      </c>
      <c r="BE23" s="8">
        <f>COUNTIF(Tab_S4[27am],A23)</f>
        <v>0</v>
      </c>
      <c r="BF23" s="8">
        <f>COUNTIF(Tab_S4[27pm],A23)</f>
        <v>0</v>
      </c>
      <c r="BG23" s="8">
        <f>COUNTIF(Tab_S4[28am],A23)</f>
        <v>0</v>
      </c>
      <c r="BH23" s="8">
        <f>COUNTIF(Tab_S4[28pm],A23)</f>
        <v>0</v>
      </c>
      <c r="BI23" s="8">
        <f>COUNTIF(Tab_S4[29am],A23)</f>
        <v>0</v>
      </c>
      <c r="BJ23" s="8">
        <f>COUNTIF(Tab_S4[29pm],A23)</f>
        <v>0</v>
      </c>
      <c r="BK23" s="8">
        <f>COUNTIF(Tab_S4[30am],A23)</f>
        <v>0</v>
      </c>
      <c r="BL23" s="8">
        <f>COUNTIF(Tab_S4[30pm],A23)</f>
        <v>0</v>
      </c>
      <c r="BM23" s="23"/>
      <c r="BN23" s="23"/>
    </row>
    <row r="26" spans="1:66">
      <c r="A26" s="18" t="s">
        <v>83</v>
      </c>
      <c r="B26" s="19"/>
      <c r="C26" s="19"/>
      <c r="D26" s="19"/>
      <c r="E26" s="32">
        <v>1</v>
      </c>
      <c r="F26" s="33"/>
      <c r="G26" s="33">
        <v>2</v>
      </c>
      <c r="H26" s="33"/>
      <c r="I26" s="33">
        <v>3</v>
      </c>
      <c r="J26" s="33"/>
      <c r="K26" s="33">
        <v>4</v>
      </c>
      <c r="L26" s="33"/>
      <c r="M26" s="33">
        <v>5</v>
      </c>
      <c r="N26" s="33"/>
      <c r="O26" s="33">
        <v>6</v>
      </c>
      <c r="P26" s="33"/>
      <c r="Q26" s="33">
        <v>7</v>
      </c>
      <c r="R26" s="33"/>
      <c r="S26" s="33">
        <v>8</v>
      </c>
      <c r="T26" s="33"/>
      <c r="U26" s="33">
        <v>9</v>
      </c>
      <c r="V26" s="33"/>
      <c r="W26" s="33">
        <v>10</v>
      </c>
      <c r="X26" s="33"/>
      <c r="Y26" s="33">
        <v>11</v>
      </c>
      <c r="Z26" s="33"/>
      <c r="AA26" s="33">
        <v>12</v>
      </c>
      <c r="AB26" s="33"/>
      <c r="AC26" s="33">
        <v>13</v>
      </c>
      <c r="AD26" s="33"/>
      <c r="AE26" s="33">
        <v>14</v>
      </c>
      <c r="AF26" s="33"/>
      <c r="AG26" s="33">
        <v>15</v>
      </c>
      <c r="AH26" s="33"/>
      <c r="AI26" s="30">
        <v>16</v>
      </c>
      <c r="AJ26" s="30"/>
      <c r="AK26" s="30">
        <v>17</v>
      </c>
      <c r="AL26" s="30"/>
      <c r="AM26" s="30">
        <v>18</v>
      </c>
      <c r="AN26" s="30"/>
      <c r="AO26" s="30">
        <v>19</v>
      </c>
      <c r="AP26" s="30"/>
      <c r="AQ26" s="30">
        <v>20</v>
      </c>
      <c r="AR26" s="30"/>
      <c r="AS26" s="30">
        <v>21</v>
      </c>
      <c r="AT26" s="30"/>
      <c r="AU26" s="30">
        <v>22</v>
      </c>
      <c r="AV26" s="30"/>
      <c r="AW26" s="30">
        <v>23</v>
      </c>
      <c r="AX26" s="30"/>
      <c r="AY26" s="30">
        <v>24</v>
      </c>
      <c r="AZ26" s="30"/>
      <c r="BA26" s="30">
        <v>25</v>
      </c>
      <c r="BB26" s="30"/>
      <c r="BC26" s="30">
        <v>26</v>
      </c>
      <c r="BD26" s="30"/>
      <c r="BE26" s="30">
        <v>27</v>
      </c>
      <c r="BF26" s="30"/>
      <c r="BG26" s="30">
        <v>28</v>
      </c>
      <c r="BH26" s="30"/>
      <c r="BI26" s="30">
        <v>29</v>
      </c>
      <c r="BJ26" s="30"/>
      <c r="BK26" s="30">
        <v>30</v>
      </c>
      <c r="BL26" s="30"/>
      <c r="BM26" s="30">
        <v>31</v>
      </c>
      <c r="BN26" s="31"/>
    </row>
    <row r="27" spans="1:66">
      <c r="A27" s="4" t="s">
        <v>3</v>
      </c>
      <c r="B27" s="4" t="s">
        <v>71</v>
      </c>
      <c r="C27" s="4" t="s">
        <v>72</v>
      </c>
      <c r="D27" s="4" t="s">
        <v>73</v>
      </c>
      <c r="E27" s="5" t="s">
        <v>10</v>
      </c>
      <c r="F27" s="5" t="s">
        <v>9</v>
      </c>
      <c r="G27" s="5" t="s">
        <v>11</v>
      </c>
      <c r="H27" s="5" t="s">
        <v>12</v>
      </c>
      <c r="I27" s="5" t="s">
        <v>13</v>
      </c>
      <c r="J27" s="5" t="s">
        <v>14</v>
      </c>
      <c r="K27" s="5" t="s">
        <v>15</v>
      </c>
      <c r="L27" s="5" t="s">
        <v>16</v>
      </c>
      <c r="M27" s="5" t="s">
        <v>17</v>
      </c>
      <c r="N27" s="5" t="s">
        <v>18</v>
      </c>
      <c r="O27" s="5" t="s">
        <v>19</v>
      </c>
      <c r="P27" s="5" t="s">
        <v>20</v>
      </c>
      <c r="Q27" s="5" t="s">
        <v>21</v>
      </c>
      <c r="R27" s="5" t="s">
        <v>22</v>
      </c>
      <c r="S27" s="5" t="s">
        <v>23</v>
      </c>
      <c r="T27" s="5" t="s">
        <v>24</v>
      </c>
      <c r="U27" s="5" t="s">
        <v>25</v>
      </c>
      <c r="V27" s="5" t="s">
        <v>26</v>
      </c>
      <c r="W27" s="5" t="s">
        <v>27</v>
      </c>
      <c r="X27" s="5" t="s">
        <v>28</v>
      </c>
      <c r="Y27" s="5" t="s">
        <v>29</v>
      </c>
      <c r="Z27" s="5" t="s">
        <v>30</v>
      </c>
      <c r="AA27" s="5" t="s">
        <v>31</v>
      </c>
      <c r="AB27" s="5" t="s">
        <v>32</v>
      </c>
      <c r="AC27" s="5" t="s">
        <v>33</v>
      </c>
      <c r="AD27" s="5" t="s">
        <v>34</v>
      </c>
      <c r="AE27" s="5" t="s">
        <v>35</v>
      </c>
      <c r="AF27" s="5" t="s">
        <v>36</v>
      </c>
      <c r="AG27" s="5" t="s">
        <v>37</v>
      </c>
      <c r="AH27" s="5" t="s">
        <v>38</v>
      </c>
      <c r="AI27" s="6" t="s">
        <v>39</v>
      </c>
      <c r="AJ27" s="5" t="s">
        <v>40</v>
      </c>
      <c r="AK27" s="5" t="s">
        <v>41</v>
      </c>
      <c r="AL27" s="5" t="s">
        <v>43</v>
      </c>
      <c r="AM27" s="5" t="s">
        <v>44</v>
      </c>
      <c r="AN27" s="5" t="s">
        <v>42</v>
      </c>
      <c r="AO27" s="5" t="s">
        <v>45</v>
      </c>
      <c r="AP27" s="5" t="s">
        <v>46</v>
      </c>
      <c r="AQ27" s="5" t="s">
        <v>47</v>
      </c>
      <c r="AR27" s="5" t="s">
        <v>50</v>
      </c>
      <c r="AS27" s="5" t="s">
        <v>49</v>
      </c>
      <c r="AT27" s="5" t="s">
        <v>48</v>
      </c>
      <c r="AU27" s="5" t="s">
        <v>51</v>
      </c>
      <c r="AV27" s="5" t="s">
        <v>52</v>
      </c>
      <c r="AW27" s="5" t="s">
        <v>53</v>
      </c>
      <c r="AX27" s="5" t="s">
        <v>54</v>
      </c>
      <c r="AY27" s="5" t="s">
        <v>55</v>
      </c>
      <c r="AZ27" s="5" t="s">
        <v>56</v>
      </c>
      <c r="BA27" s="5" t="s">
        <v>57</v>
      </c>
      <c r="BB27" s="5" t="s">
        <v>58</v>
      </c>
      <c r="BC27" s="5" t="s">
        <v>59</v>
      </c>
      <c r="BD27" s="5" t="s">
        <v>60</v>
      </c>
      <c r="BE27" s="5" t="s">
        <v>61</v>
      </c>
      <c r="BF27" s="5" t="s">
        <v>62</v>
      </c>
      <c r="BG27" s="5" t="s">
        <v>63</v>
      </c>
      <c r="BH27" s="5" t="s">
        <v>64</v>
      </c>
      <c r="BI27" s="5" t="s">
        <v>65</v>
      </c>
      <c r="BJ27" s="5" t="s">
        <v>66</v>
      </c>
      <c r="BK27" s="5" t="s">
        <v>67</v>
      </c>
      <c r="BL27" s="5" t="s">
        <v>68</v>
      </c>
      <c r="BM27" s="5" t="s">
        <v>69</v>
      </c>
      <c r="BN27" s="5" t="s">
        <v>70</v>
      </c>
    </row>
    <row r="28" spans="1:66">
      <c r="A28" s="2" t="s">
        <v>106</v>
      </c>
      <c r="B28" s="7"/>
      <c r="C28" s="7"/>
      <c r="D28" s="7"/>
      <c r="E28" s="1">
        <f>COUNTIF(Tab_S5[1am],A28)</f>
        <v>0</v>
      </c>
      <c r="F28" s="1">
        <f>COUNTIF(Tab_S5[1pm],A28)</f>
        <v>0</v>
      </c>
      <c r="G28" s="1">
        <f>COUNTIF(Tab_S5[2am],A28)</f>
        <v>0</v>
      </c>
      <c r="H28" s="1">
        <f>COUNTIF(Tab_S5[2pm],A28)</f>
        <v>0</v>
      </c>
      <c r="I28" s="1">
        <f>COUNTIF(Tab_S5[3am],A28)</f>
        <v>0</v>
      </c>
      <c r="J28" s="1">
        <f>COUNTIF(Tab_S5[3pm],A28)</f>
        <v>0</v>
      </c>
      <c r="K28" s="1">
        <f>COUNTIF(Tab_S5[4am],A28)</f>
        <v>0</v>
      </c>
      <c r="L28" s="1">
        <f>COUNTIF(Tab_S5[4pm],A28)</f>
        <v>0</v>
      </c>
      <c r="M28" s="1">
        <f>COUNTIF(Tab_S5[5am],A28)</f>
        <v>0</v>
      </c>
      <c r="N28" s="1">
        <f>COUNTIF(Tab_S5[5pm],A28)</f>
        <v>0</v>
      </c>
      <c r="O28" s="1">
        <f>COUNTIF(Tab_S5[6am],A28)</f>
        <v>0</v>
      </c>
      <c r="P28" s="1">
        <f>COUNTIF(Tab_S5[6pm],A28)</f>
        <v>0</v>
      </c>
      <c r="Q28" s="1">
        <f>COUNTIF(Tab_S5[7am],A28)</f>
        <v>0</v>
      </c>
      <c r="R28" s="1">
        <f>COUNTIF(Tab_S5[7pm],A28)</f>
        <v>0</v>
      </c>
      <c r="S28" s="1">
        <f>COUNTIF(Tab_S5[8am],A28)</f>
        <v>0</v>
      </c>
      <c r="T28" s="1">
        <f>COUNTIF(Tab_S5[8pm],A28)</f>
        <v>0</v>
      </c>
      <c r="U28" s="1">
        <f>COUNTIF(Tab_S5[9am],A28)</f>
        <v>0</v>
      </c>
      <c r="V28" s="1">
        <f>COUNTIF(Tab_S5[9pm],A28)</f>
        <v>0</v>
      </c>
      <c r="W28" s="1">
        <f>COUNTIF(Tab_S5[10am],A28)</f>
        <v>0</v>
      </c>
      <c r="X28" s="1">
        <f>COUNTIF(Tab_S5[10pm],A28)</f>
        <v>0</v>
      </c>
      <c r="Y28" s="1">
        <f>COUNTIF(Tab_S5[11am],A28)</f>
        <v>0</v>
      </c>
      <c r="Z28" s="1">
        <f>COUNTIF(Tab_S5[11pm],A28)</f>
        <v>0</v>
      </c>
      <c r="AA28" s="1">
        <f>COUNTIF(Tab_S5[12am],A28)</f>
        <v>0</v>
      </c>
      <c r="AB28" s="1">
        <f>COUNTIF(Tab_S5[12pm],A28)</f>
        <v>0</v>
      </c>
      <c r="AC28" s="1">
        <f>COUNTIF(Tab_S5[13am],A28)</f>
        <v>0</v>
      </c>
      <c r="AD28" s="1">
        <f>COUNTIF(Tab_S5[13pm],A28)</f>
        <v>0</v>
      </c>
      <c r="AE28" s="1">
        <f>COUNTIF(Tab_S5[14am],A28)</f>
        <v>0</v>
      </c>
      <c r="AF28" s="1">
        <f>COUNTIF(Tab_S5[14pm],A28)</f>
        <v>0</v>
      </c>
      <c r="AG28" s="1">
        <f>COUNTIF(Tab_S5[15am],A28)</f>
        <v>0</v>
      </c>
      <c r="AH28" s="1">
        <f>COUNTIF(Tab_S5[15pm],A28)</f>
        <v>0</v>
      </c>
      <c r="AI28" s="3">
        <f>COUNTIF(Tab_S5[16am],A28)</f>
        <v>0</v>
      </c>
      <c r="AJ28" s="1">
        <f>COUNTIF(Tab_S5[16pm],A28)</f>
        <v>0</v>
      </c>
      <c r="AK28" s="1">
        <f>COUNTIF(Tab_S5[17am],A28)</f>
        <v>0</v>
      </c>
      <c r="AL28" s="1">
        <f>COUNTIF(Tab_S5[17pm],A28)</f>
        <v>0</v>
      </c>
      <c r="AM28" s="1">
        <f>COUNTIF(Tab_S5[18am],A28)</f>
        <v>0</v>
      </c>
      <c r="AN28" s="1">
        <f>COUNTIF(Tab_S5[18pm],A28)</f>
        <v>0</v>
      </c>
      <c r="AO28" s="1">
        <f>COUNTIF(Tab_S5[19am],A28)</f>
        <v>0</v>
      </c>
      <c r="AP28" s="1">
        <f>COUNTIF(Tab_S5[19pm],A28)</f>
        <v>0</v>
      </c>
      <c r="AQ28" s="1">
        <f>COUNTIF(Tab_S5[20am],A28)</f>
        <v>0</v>
      </c>
      <c r="AR28" s="1">
        <f>COUNTIF(Tab_S5[20pm],A28)</f>
        <v>0</v>
      </c>
      <c r="AS28" s="1">
        <f>COUNTIF(Tab_S5[21am],A28)</f>
        <v>0</v>
      </c>
      <c r="AT28" s="1">
        <f>COUNTIF(Tab_S5[21pm],A28)</f>
        <v>0</v>
      </c>
      <c r="AU28" s="1">
        <f>COUNTIF(Tab_S5[22am],A28)</f>
        <v>0</v>
      </c>
      <c r="AV28" s="1">
        <f>COUNTIF(Tab_S5[22pm],A28)</f>
        <v>0</v>
      </c>
      <c r="AW28" s="1">
        <f>COUNTIF(Tab_S5[23am],A28)</f>
        <v>0</v>
      </c>
      <c r="AX28" s="1">
        <f>COUNTIF(Tab_S5[23pm],A28)</f>
        <v>0</v>
      </c>
      <c r="AY28" s="1">
        <f>COUNTIF(Tab_S5[24am],A28)</f>
        <v>0</v>
      </c>
      <c r="AZ28" s="1">
        <f>COUNTIF(Tab_S5[24pm],A28)</f>
        <v>0</v>
      </c>
      <c r="BA28" s="1">
        <f>COUNTIF(Tab_S5[25am],A28)</f>
        <v>0</v>
      </c>
      <c r="BB28" s="1">
        <f>COUNTIF(Tab_S5[25pm],A28)</f>
        <v>0</v>
      </c>
      <c r="BC28" s="1">
        <f>COUNTIF(Tab_S5[26am],A28)</f>
        <v>0</v>
      </c>
      <c r="BD28" s="1">
        <f>COUNTIF(Tab_S5[26pm],A28)</f>
        <v>0</v>
      </c>
      <c r="BE28" s="1">
        <f>COUNTIF(Tab_S5[27am],A28)</f>
        <v>0</v>
      </c>
      <c r="BF28" s="1">
        <f>COUNTIF(Tab_S5[27pm],A28)</f>
        <v>0</v>
      </c>
      <c r="BG28" s="1">
        <f>COUNTIF(Tab_S5[28am],A28)</f>
        <v>0</v>
      </c>
      <c r="BH28" s="1">
        <f>COUNTIF(Tab_S5[28pm],A28)</f>
        <v>0</v>
      </c>
      <c r="BI28" s="1">
        <f>COUNTIF(Tab_S5[29am],A28)</f>
        <v>0</v>
      </c>
      <c r="BJ28" s="1">
        <f>COUNTIF(Tab_S5[29pm],A28)</f>
        <v>0</v>
      </c>
      <c r="BK28" s="1">
        <f>COUNTIF(Tab_S5[30am],A28)</f>
        <v>0</v>
      </c>
      <c r="BL28" s="1">
        <f>COUNTIF(Tab_S5[30pm],A28)</f>
        <v>0</v>
      </c>
      <c r="BM28" s="1">
        <f>COUNTIF(Tab_S5[31am],A28)</f>
        <v>0</v>
      </c>
      <c r="BN28" s="1">
        <f>COUNTIF(Tab_S5[31pm],A28)</f>
        <v>0</v>
      </c>
    </row>
    <row r="29" spans="1:66">
      <c r="A29" s="2" t="s">
        <v>107</v>
      </c>
      <c r="B29" s="7"/>
      <c r="C29" s="7"/>
      <c r="D29" s="7"/>
      <c r="E29" s="1">
        <f>COUNTIF(Tab_S5[1am],A29)</f>
        <v>0</v>
      </c>
      <c r="F29" s="1">
        <f>COUNTIF(Tab_S5[1pm],A29)</f>
        <v>0</v>
      </c>
      <c r="G29" s="1">
        <f>COUNTIF(Tab_S5[2am],A29)</f>
        <v>0</v>
      </c>
      <c r="H29" s="1">
        <f>COUNTIF(Tab_S5[2pm],A29)</f>
        <v>0</v>
      </c>
      <c r="I29" s="1">
        <f>COUNTIF(Tab_S5[3am],A29)</f>
        <v>0</v>
      </c>
      <c r="J29" s="1">
        <f>COUNTIF(Tab_S5[3pm],A29)</f>
        <v>0</v>
      </c>
      <c r="K29" s="1">
        <f>COUNTIF(Tab_S5[4am],A29)</f>
        <v>0</v>
      </c>
      <c r="L29" s="1">
        <f>COUNTIF(Tab_S5[4pm],A29)</f>
        <v>0</v>
      </c>
      <c r="M29" s="1">
        <f>COUNTIF(Tab_S5[5am],A29)</f>
        <v>0</v>
      </c>
      <c r="N29" s="1">
        <f>COUNTIF(Tab_S5[5pm],A29)</f>
        <v>0</v>
      </c>
      <c r="O29" s="1">
        <f>COUNTIF(Tab_S5[6am],A29)</f>
        <v>0</v>
      </c>
      <c r="P29" s="1">
        <f>COUNTIF(Tab_S5[6pm],A29)</f>
        <v>0</v>
      </c>
      <c r="Q29" s="1">
        <f>COUNTIF(Tab_S5[7am],A29)</f>
        <v>0</v>
      </c>
      <c r="R29" s="1">
        <f>COUNTIF(Tab_S5[7pm],A29)</f>
        <v>0</v>
      </c>
      <c r="S29" s="1">
        <f>COUNTIF(Tab_S5[8am],A29)</f>
        <v>0</v>
      </c>
      <c r="T29" s="1">
        <f>COUNTIF(Tab_S5[8pm],A29)</f>
        <v>0</v>
      </c>
      <c r="U29" s="1">
        <f>COUNTIF(Tab_S5[9am],A29)</f>
        <v>0</v>
      </c>
      <c r="V29" s="1">
        <f>COUNTIF(Tab_S5[9pm],A29)</f>
        <v>0</v>
      </c>
      <c r="W29" s="1">
        <f>COUNTIF(Tab_S5[10am],A29)</f>
        <v>0</v>
      </c>
      <c r="X29" s="1">
        <f>COUNTIF(Tab_S5[10pm],A29)</f>
        <v>0</v>
      </c>
      <c r="Y29" s="1">
        <f>COUNTIF(Tab_S5[11am],A29)</f>
        <v>0</v>
      </c>
      <c r="Z29" s="1">
        <f>COUNTIF(Tab_S5[11pm],A29)</f>
        <v>0</v>
      </c>
      <c r="AA29" s="1">
        <f>COUNTIF(Tab_S5[12am],A29)</f>
        <v>0</v>
      </c>
      <c r="AB29" s="1">
        <f>COUNTIF(Tab_S5[12pm],A29)</f>
        <v>0</v>
      </c>
      <c r="AC29" s="1">
        <f>COUNTIF(Tab_S5[13am],A29)</f>
        <v>0</v>
      </c>
      <c r="AD29" s="1">
        <f>COUNTIF(Tab_S5[13pm],A29)</f>
        <v>0</v>
      </c>
      <c r="AE29" s="1">
        <f>COUNTIF(Tab_S5[14am],A29)</f>
        <v>0</v>
      </c>
      <c r="AF29" s="1">
        <f>COUNTIF(Tab_S5[14pm],A29)</f>
        <v>0</v>
      </c>
      <c r="AG29" s="1">
        <f>COUNTIF(Tab_S5[15am],A29)</f>
        <v>0</v>
      </c>
      <c r="AH29" s="1">
        <f>COUNTIF(Tab_S5[15pm],A29)</f>
        <v>0</v>
      </c>
      <c r="AI29" s="3">
        <f>COUNTIF(Tab_S5[16am],A29)</f>
        <v>0</v>
      </c>
      <c r="AJ29" s="1">
        <f>COUNTIF(Tab_S5[16pm],A29)</f>
        <v>0</v>
      </c>
      <c r="AK29" s="1">
        <f>COUNTIF(Tab_S5[17am],A29)</f>
        <v>0</v>
      </c>
      <c r="AL29" s="1">
        <f>COUNTIF(Tab_S5[17pm],A29)</f>
        <v>0</v>
      </c>
      <c r="AM29" s="1">
        <f>COUNTIF(Tab_S5[18am],A29)</f>
        <v>0</v>
      </c>
      <c r="AN29" s="1">
        <f>COUNTIF(Tab_S5[18pm],A29)</f>
        <v>0</v>
      </c>
      <c r="AO29" s="1">
        <f>COUNTIF(Tab_S5[19am],A29)</f>
        <v>0</v>
      </c>
      <c r="AP29" s="1">
        <f>COUNTIF(Tab_S5[19pm],A29)</f>
        <v>0</v>
      </c>
      <c r="AQ29" s="1">
        <f>COUNTIF(Tab_S5[20am],A29)</f>
        <v>0</v>
      </c>
      <c r="AR29" s="1">
        <f>COUNTIF(Tab_S5[20pm],A29)</f>
        <v>0</v>
      </c>
      <c r="AS29" s="1">
        <f>COUNTIF(Tab_S5[21am],A29)</f>
        <v>0</v>
      </c>
      <c r="AT29" s="1">
        <f>COUNTIF(Tab_S5[21pm],A29)</f>
        <v>0</v>
      </c>
      <c r="AU29" s="1">
        <f>COUNTIF(Tab_S5[22am],A29)</f>
        <v>0</v>
      </c>
      <c r="AV29" s="1">
        <f>COUNTIF(Tab_S5[22pm],A29)</f>
        <v>0</v>
      </c>
      <c r="AW29" s="1">
        <f>COUNTIF(Tab_S5[23am],A29)</f>
        <v>0</v>
      </c>
      <c r="AX29" s="1">
        <f>COUNTIF(Tab_S5[23pm],A29)</f>
        <v>0</v>
      </c>
      <c r="AY29" s="1">
        <f>COUNTIF(Tab_S5[24am],A29)</f>
        <v>0</v>
      </c>
      <c r="AZ29" s="1">
        <f>COUNTIF(Tab_S5[24pm],A29)</f>
        <v>0</v>
      </c>
      <c r="BA29" s="1">
        <f>COUNTIF(Tab_S5[25am],A29)</f>
        <v>0</v>
      </c>
      <c r="BB29" s="1">
        <f>COUNTIF(Tab_S5[25pm],A29)</f>
        <v>0</v>
      </c>
      <c r="BC29" s="1">
        <f>COUNTIF(Tab_S5[26am],A29)</f>
        <v>0</v>
      </c>
      <c r="BD29" s="1">
        <f>COUNTIF(Tab_S5[26pm],A29)</f>
        <v>0</v>
      </c>
      <c r="BE29" s="1">
        <f>COUNTIF(Tab_S5[27am],A29)</f>
        <v>0</v>
      </c>
      <c r="BF29" s="1">
        <f>COUNTIF(Tab_S5[27pm],A29)</f>
        <v>0</v>
      </c>
      <c r="BG29" s="1">
        <f>COUNTIF(Tab_S5[28am],A29)</f>
        <v>0</v>
      </c>
      <c r="BH29" s="1">
        <f>COUNTIF(Tab_S5[28pm],A29)</f>
        <v>0</v>
      </c>
      <c r="BI29" s="1">
        <f>COUNTIF(Tab_S5[29am],A29)</f>
        <v>0</v>
      </c>
      <c r="BJ29" s="1">
        <f>COUNTIF(Tab_S5[29pm],A29)</f>
        <v>0</v>
      </c>
      <c r="BK29" s="1">
        <f>COUNTIF(Tab_S5[30am],A29)</f>
        <v>0</v>
      </c>
      <c r="BL29" s="1">
        <f>COUNTIF(Tab_S5[30pm],A29)</f>
        <v>0</v>
      </c>
      <c r="BM29" s="1">
        <f>COUNTIF(Tab_S5[31am],A29)</f>
        <v>0</v>
      </c>
      <c r="BN29" s="1">
        <f>COUNTIF(Tab_S5[31pm],A29)</f>
        <v>0</v>
      </c>
    </row>
    <row r="32" spans="1:66">
      <c r="A32" s="18" t="s">
        <v>82</v>
      </c>
      <c r="B32" s="19"/>
      <c r="C32" s="19"/>
      <c r="D32" s="19"/>
      <c r="E32" s="32">
        <v>1</v>
      </c>
      <c r="F32" s="33"/>
      <c r="G32" s="33">
        <v>2</v>
      </c>
      <c r="H32" s="33"/>
      <c r="I32" s="33">
        <v>3</v>
      </c>
      <c r="J32" s="33"/>
      <c r="K32" s="33">
        <v>4</v>
      </c>
      <c r="L32" s="33"/>
      <c r="M32" s="33">
        <v>5</v>
      </c>
      <c r="N32" s="33"/>
      <c r="O32" s="33">
        <v>6</v>
      </c>
      <c r="P32" s="33"/>
      <c r="Q32" s="33">
        <v>7</v>
      </c>
      <c r="R32" s="33"/>
      <c r="S32" s="33">
        <v>8</v>
      </c>
      <c r="T32" s="33"/>
      <c r="U32" s="33">
        <v>9</v>
      </c>
      <c r="V32" s="33"/>
      <c r="W32" s="33">
        <v>10</v>
      </c>
      <c r="X32" s="33"/>
      <c r="Y32" s="33">
        <v>11</v>
      </c>
      <c r="Z32" s="33"/>
      <c r="AA32" s="33">
        <v>12</v>
      </c>
      <c r="AB32" s="33"/>
      <c r="AC32" s="33">
        <v>13</v>
      </c>
      <c r="AD32" s="33"/>
      <c r="AE32" s="33">
        <v>14</v>
      </c>
      <c r="AF32" s="33"/>
      <c r="AG32" s="33">
        <v>15</v>
      </c>
      <c r="AH32" s="33"/>
      <c r="AI32" s="30">
        <v>16</v>
      </c>
      <c r="AJ32" s="30"/>
      <c r="AK32" s="30">
        <v>17</v>
      </c>
      <c r="AL32" s="30"/>
      <c r="AM32" s="30">
        <v>18</v>
      </c>
      <c r="AN32" s="30"/>
      <c r="AO32" s="30">
        <v>19</v>
      </c>
      <c r="AP32" s="30"/>
      <c r="AQ32" s="30">
        <v>20</v>
      </c>
      <c r="AR32" s="30"/>
      <c r="AS32" s="30">
        <v>21</v>
      </c>
      <c r="AT32" s="30"/>
      <c r="AU32" s="30">
        <v>22</v>
      </c>
      <c r="AV32" s="30"/>
      <c r="AW32" s="30">
        <v>23</v>
      </c>
      <c r="AX32" s="30"/>
      <c r="AY32" s="30">
        <v>24</v>
      </c>
      <c r="AZ32" s="30"/>
      <c r="BA32" s="30">
        <v>25</v>
      </c>
      <c r="BB32" s="30"/>
      <c r="BC32" s="30">
        <v>26</v>
      </c>
      <c r="BD32" s="30"/>
      <c r="BE32" s="30">
        <v>27</v>
      </c>
      <c r="BF32" s="30"/>
      <c r="BG32" s="30">
        <v>28</v>
      </c>
      <c r="BH32" s="30"/>
      <c r="BI32" s="30">
        <v>29</v>
      </c>
      <c r="BJ32" s="30"/>
      <c r="BK32" s="30">
        <v>30</v>
      </c>
      <c r="BL32" s="30"/>
    </row>
    <row r="33" spans="1:66">
      <c r="A33" s="4" t="s">
        <v>3</v>
      </c>
      <c r="B33" s="4" t="s">
        <v>71</v>
      </c>
      <c r="C33" s="4" t="s">
        <v>72</v>
      </c>
      <c r="D33" s="4" t="s">
        <v>73</v>
      </c>
      <c r="E33" s="5" t="s">
        <v>10</v>
      </c>
      <c r="F33" s="5" t="s">
        <v>9</v>
      </c>
      <c r="G33" s="5" t="s">
        <v>11</v>
      </c>
      <c r="H33" s="5" t="s">
        <v>12</v>
      </c>
      <c r="I33" s="5" t="s">
        <v>13</v>
      </c>
      <c r="J33" s="5" t="s">
        <v>14</v>
      </c>
      <c r="K33" s="5" t="s">
        <v>15</v>
      </c>
      <c r="L33" s="5" t="s">
        <v>16</v>
      </c>
      <c r="M33" s="5" t="s">
        <v>17</v>
      </c>
      <c r="N33" s="5" t="s">
        <v>18</v>
      </c>
      <c r="O33" s="5" t="s">
        <v>19</v>
      </c>
      <c r="P33" s="5" t="s">
        <v>20</v>
      </c>
      <c r="Q33" s="5" t="s">
        <v>21</v>
      </c>
      <c r="R33" s="5" t="s">
        <v>22</v>
      </c>
      <c r="S33" s="5" t="s">
        <v>23</v>
      </c>
      <c r="T33" s="5" t="s">
        <v>24</v>
      </c>
      <c r="U33" s="5" t="s">
        <v>25</v>
      </c>
      <c r="V33" s="5" t="s">
        <v>26</v>
      </c>
      <c r="W33" s="5" t="s">
        <v>27</v>
      </c>
      <c r="X33" s="5" t="s">
        <v>28</v>
      </c>
      <c r="Y33" s="5" t="s">
        <v>29</v>
      </c>
      <c r="Z33" s="5" t="s">
        <v>30</v>
      </c>
      <c r="AA33" s="5" t="s">
        <v>31</v>
      </c>
      <c r="AB33" s="5" t="s">
        <v>32</v>
      </c>
      <c r="AC33" s="5" t="s">
        <v>33</v>
      </c>
      <c r="AD33" s="5" t="s">
        <v>34</v>
      </c>
      <c r="AE33" s="5" t="s">
        <v>35</v>
      </c>
      <c r="AF33" s="5" t="s">
        <v>36</v>
      </c>
      <c r="AG33" s="5" t="s">
        <v>37</v>
      </c>
      <c r="AH33" s="5" t="s">
        <v>38</v>
      </c>
      <c r="AI33" s="6" t="s">
        <v>39</v>
      </c>
      <c r="AJ33" s="5" t="s">
        <v>40</v>
      </c>
      <c r="AK33" s="5" t="s">
        <v>41</v>
      </c>
      <c r="AL33" s="5" t="s">
        <v>43</v>
      </c>
      <c r="AM33" s="5" t="s">
        <v>44</v>
      </c>
      <c r="AN33" s="5" t="s">
        <v>42</v>
      </c>
      <c r="AO33" s="5" t="s">
        <v>45</v>
      </c>
      <c r="AP33" s="5" t="s">
        <v>46</v>
      </c>
      <c r="AQ33" s="5" t="s">
        <v>47</v>
      </c>
      <c r="AR33" s="5" t="s">
        <v>50</v>
      </c>
      <c r="AS33" s="5" t="s">
        <v>49</v>
      </c>
      <c r="AT33" s="5" t="s">
        <v>48</v>
      </c>
      <c r="AU33" s="5" t="s">
        <v>51</v>
      </c>
      <c r="AV33" s="5" t="s">
        <v>52</v>
      </c>
      <c r="AW33" s="5" t="s">
        <v>53</v>
      </c>
      <c r="AX33" s="5" t="s">
        <v>54</v>
      </c>
      <c r="AY33" s="5" t="s">
        <v>55</v>
      </c>
      <c r="AZ33" s="5" t="s">
        <v>56</v>
      </c>
      <c r="BA33" s="5" t="s">
        <v>57</v>
      </c>
      <c r="BB33" s="5" t="s">
        <v>58</v>
      </c>
      <c r="BC33" s="5" t="s">
        <v>59</v>
      </c>
      <c r="BD33" s="5" t="s">
        <v>60</v>
      </c>
      <c r="BE33" s="5" t="s">
        <v>61</v>
      </c>
      <c r="BF33" s="5" t="s">
        <v>62</v>
      </c>
      <c r="BG33" s="5" t="s">
        <v>63</v>
      </c>
      <c r="BH33" s="5" t="s">
        <v>64</v>
      </c>
      <c r="BI33" s="5" t="s">
        <v>65</v>
      </c>
      <c r="BJ33" s="5" t="s">
        <v>66</v>
      </c>
      <c r="BK33" s="5" t="s">
        <v>67</v>
      </c>
      <c r="BL33" s="5" t="s">
        <v>68</v>
      </c>
      <c r="BM33" s="23" t="s">
        <v>92</v>
      </c>
      <c r="BN33" s="23" t="s">
        <v>93</v>
      </c>
    </row>
    <row r="34" spans="1:66">
      <c r="A34" s="2" t="s">
        <v>108</v>
      </c>
      <c r="B34" s="7"/>
      <c r="C34" s="7"/>
      <c r="D34" s="7"/>
      <c r="E34" s="8">
        <f>COUNTIF(Tab_S6[1am],A34)</f>
        <v>0</v>
      </c>
      <c r="F34" s="8">
        <f>COUNTIF(Tab_S6[1pm],A34)</f>
        <v>0</v>
      </c>
      <c r="G34" s="8">
        <f>COUNTIF(Tab_S6[2am],A34)</f>
        <v>0</v>
      </c>
      <c r="H34" s="8">
        <f>COUNTIF(Tab_S6[2pm],A34)</f>
        <v>0</v>
      </c>
      <c r="I34" s="8">
        <f>COUNTIF(Tab_S6[3am],A34)</f>
        <v>0</v>
      </c>
      <c r="J34" s="8">
        <f>COUNTIF(Tab_S6[3pm],A34)</f>
        <v>0</v>
      </c>
      <c r="K34" s="8">
        <f>COUNTIF(Tab_S6[4am],A34)</f>
        <v>0</v>
      </c>
      <c r="L34" s="8">
        <f>COUNTIF(Tab_S6[4pm],A34)</f>
        <v>0</v>
      </c>
      <c r="M34" s="8">
        <f>COUNTIF(Tab_S6[5am],A34)</f>
        <v>0</v>
      </c>
      <c r="N34" s="8">
        <f>COUNTIF(Tab_S6[5pm],A34)</f>
        <v>0</v>
      </c>
      <c r="O34" s="8">
        <f>COUNTIF(Tab_S6[6am],A34)</f>
        <v>0</v>
      </c>
      <c r="P34" s="8">
        <f>COUNTIF(Tab_S6[6pm],A34)</f>
        <v>0</v>
      </c>
      <c r="Q34" s="8">
        <f>COUNTIF(Tab_S6[7am],A34)</f>
        <v>0</v>
      </c>
      <c r="R34" s="8">
        <f>COUNTIF(Tab_S6[7pm],A34)</f>
        <v>0</v>
      </c>
      <c r="S34" s="8">
        <f>COUNTIF(Tab_S6[8am],A34)</f>
        <v>0</v>
      </c>
      <c r="T34" s="8">
        <f>COUNTIF(Tab_S6[8pm],A34)</f>
        <v>0</v>
      </c>
      <c r="U34" s="8">
        <f>COUNTIF(Tab_S6[9am],A34)</f>
        <v>0</v>
      </c>
      <c r="V34" s="8">
        <f>COUNTIF(Tab_S6[9pm],A34)</f>
        <v>0</v>
      </c>
      <c r="W34" s="8">
        <f>COUNTIF(Tab_S6[10am],A34)</f>
        <v>0</v>
      </c>
      <c r="X34" s="8">
        <f>COUNTIF(Tab_S6[10pm],A34)</f>
        <v>0</v>
      </c>
      <c r="Y34" s="8">
        <f>COUNTIF(Tab_S6[11am],A34)</f>
        <v>0</v>
      </c>
      <c r="Z34" s="8">
        <f>COUNTIF(Tab_S6[11pm],A34)</f>
        <v>0</v>
      </c>
      <c r="AA34" s="8">
        <f>COUNTIF(Tab_S6[12am],A34)</f>
        <v>0</v>
      </c>
      <c r="AB34" s="8">
        <f>COUNTIF(Tab_S6[12pm],A34)</f>
        <v>0</v>
      </c>
      <c r="AC34" s="8">
        <f>COUNTIF(Tab_S6[13am],A34)</f>
        <v>0</v>
      </c>
      <c r="AD34" s="8">
        <f>COUNTIF(Tab_S6[13pm],A34)</f>
        <v>0</v>
      </c>
      <c r="AE34" s="8">
        <f>COUNTIF(Tab_S6[14am],A34)</f>
        <v>0</v>
      </c>
      <c r="AF34" s="8">
        <f>COUNTIF(Tab_S6[14pm],A34)</f>
        <v>0</v>
      </c>
      <c r="AG34" s="8">
        <f>COUNTIF(Tab_S6[15am],A34)</f>
        <v>0</v>
      </c>
      <c r="AH34" s="8">
        <f>COUNTIF(Tab_S6[15pm],A34)</f>
        <v>0</v>
      </c>
      <c r="AI34" s="8">
        <f>COUNTIF(Tab_S6[16am],A34)</f>
        <v>0</v>
      </c>
      <c r="AJ34" s="8">
        <f>COUNTIF(Tab_S6[16pm],A34)</f>
        <v>0</v>
      </c>
      <c r="AK34" s="8">
        <f>COUNTIF(Tab_S6[17am],A34)</f>
        <v>0</v>
      </c>
      <c r="AL34" s="8">
        <f>COUNTIF(Tab_S6[17pm],A34)</f>
        <v>0</v>
      </c>
      <c r="AM34" s="8">
        <f>COUNTIF(Tab_S6[18am],A34)</f>
        <v>0</v>
      </c>
      <c r="AN34" s="8">
        <f>COUNTIF(Tab_S6[18pm],A34)</f>
        <v>0</v>
      </c>
      <c r="AO34" s="8">
        <f>COUNTIF(Tab_S6[19am],A34)</f>
        <v>0</v>
      </c>
      <c r="AP34" s="8">
        <f>COUNTIF(Tab_S6[19pm],A34)</f>
        <v>0</v>
      </c>
      <c r="AQ34" s="8">
        <f>COUNTIF(Tab_S6[20am],A34)</f>
        <v>0</v>
      </c>
      <c r="AR34" s="8">
        <f>COUNTIF(Tab_S6[20pm],A34)</f>
        <v>0</v>
      </c>
      <c r="AS34" s="8">
        <f>COUNTIF(Tab_S6[21am],A34)</f>
        <v>0</v>
      </c>
      <c r="AT34" s="8">
        <f>COUNTIF(Tab_S6[21pm],A34)</f>
        <v>0</v>
      </c>
      <c r="AU34" s="8">
        <f>COUNTIF(Tab_S6[22am],A34)</f>
        <v>0</v>
      </c>
      <c r="AV34" s="8">
        <f>COUNTIF(Tab_S6[22pm],A34)</f>
        <v>0</v>
      </c>
      <c r="AW34" s="8">
        <f>COUNTIF(Tab_S6[23am],A34)</f>
        <v>0</v>
      </c>
      <c r="AX34" s="8">
        <f>COUNTIF(Tab_S6[23pm],A34)</f>
        <v>0</v>
      </c>
      <c r="AY34" s="8">
        <f>COUNTIF(Tab_S6[24am],A34)</f>
        <v>0</v>
      </c>
      <c r="AZ34" s="8">
        <f>COUNTIF(Tab_S6[24pm],A34)</f>
        <v>0</v>
      </c>
      <c r="BA34" s="8">
        <f>COUNTIF(Tab_S6[25am],A34)</f>
        <v>0</v>
      </c>
      <c r="BB34" s="8">
        <f>COUNTIF(Tab_S6[25pm],A34)</f>
        <v>0</v>
      </c>
      <c r="BC34" s="8">
        <f>COUNTIF(Tab_S6[26am],A34)</f>
        <v>0</v>
      </c>
      <c r="BD34" s="8">
        <f>COUNTIF(Tab_S6[26pm],A34)</f>
        <v>0</v>
      </c>
      <c r="BE34" s="8">
        <f>COUNTIF(Tab_S6[27am],A34)</f>
        <v>0</v>
      </c>
      <c r="BF34" s="8">
        <f>COUNTIF(Tab_S6[27pm],A34)</f>
        <v>0</v>
      </c>
      <c r="BG34" s="8">
        <f>COUNTIF(Tab_S6[28am],A34)</f>
        <v>0</v>
      </c>
      <c r="BH34" s="8">
        <f>COUNTIF(Tab_S6[28pm],A34)</f>
        <v>0</v>
      </c>
      <c r="BI34" s="8">
        <f>COUNTIF(Tab_S6[29am],A34)</f>
        <v>0</v>
      </c>
      <c r="BJ34" s="8">
        <f>COUNTIF(Tab_S6[29pm],A34)</f>
        <v>0</v>
      </c>
      <c r="BK34" s="8">
        <f>COUNTIF(Tab_S6[30am],A34)</f>
        <v>0</v>
      </c>
      <c r="BL34" s="8">
        <f>COUNTIF(Tab_S6[30pm],A34)</f>
        <v>0</v>
      </c>
      <c r="BM34" s="23"/>
      <c r="BN34" s="23"/>
    </row>
    <row r="35" spans="1:66">
      <c r="A35" s="2" t="s">
        <v>109</v>
      </c>
      <c r="B35" s="7"/>
      <c r="C35" s="7"/>
      <c r="D35" s="7"/>
      <c r="E35" s="8">
        <f>COUNTIF(Tab_S6[1am],A35)</f>
        <v>0</v>
      </c>
      <c r="F35" s="8">
        <f>COUNTIF(Tab_S6[1pm],A35)</f>
        <v>0</v>
      </c>
      <c r="G35" s="8">
        <f>COUNTIF(Tab_S6[2am],A35)</f>
        <v>0</v>
      </c>
      <c r="H35" s="8">
        <f>COUNTIF(Tab_S6[2pm],A35)</f>
        <v>0</v>
      </c>
      <c r="I35" s="8">
        <f>COUNTIF(Tab_S6[3am],A35)</f>
        <v>0</v>
      </c>
      <c r="J35" s="8">
        <f>COUNTIF(Tab_S6[3pm],A35)</f>
        <v>0</v>
      </c>
      <c r="K35" s="8">
        <f>COUNTIF(Tab_S6[4am],A35)</f>
        <v>0</v>
      </c>
      <c r="L35" s="8">
        <f>COUNTIF(Tab_S6[4pm],A35)</f>
        <v>0</v>
      </c>
      <c r="M35" s="8">
        <f>COUNTIF(Tab_S6[5am],A35)</f>
        <v>0</v>
      </c>
      <c r="N35" s="8">
        <f>COUNTIF(Tab_S6[5pm],A35)</f>
        <v>0</v>
      </c>
      <c r="O35" s="8">
        <f>COUNTIF(Tab_S6[6am],A35)</f>
        <v>0</v>
      </c>
      <c r="P35" s="8">
        <f>COUNTIF(Tab_S6[6pm],A35)</f>
        <v>0</v>
      </c>
      <c r="Q35" s="8">
        <f>COUNTIF(Tab_S6[7am],A35)</f>
        <v>0</v>
      </c>
      <c r="R35" s="8">
        <f>COUNTIF(Tab_S6[7pm],A35)</f>
        <v>0</v>
      </c>
      <c r="S35" s="8">
        <f>COUNTIF(Tab_S6[8am],A35)</f>
        <v>0</v>
      </c>
      <c r="T35" s="8">
        <f>COUNTIF(Tab_S6[8pm],A35)</f>
        <v>0</v>
      </c>
      <c r="U35" s="8">
        <f>COUNTIF(Tab_S6[9am],A35)</f>
        <v>0</v>
      </c>
      <c r="V35" s="8">
        <f>COUNTIF(Tab_S6[9pm],A35)</f>
        <v>0</v>
      </c>
      <c r="W35" s="8">
        <f>COUNTIF(Tab_S6[10am],A35)</f>
        <v>0</v>
      </c>
      <c r="X35" s="8">
        <f>COUNTIF(Tab_S6[10pm],A35)</f>
        <v>0</v>
      </c>
      <c r="Y35" s="8">
        <f>COUNTIF(Tab_S6[11am],A35)</f>
        <v>0</v>
      </c>
      <c r="Z35" s="8">
        <f>COUNTIF(Tab_S6[11pm],A35)</f>
        <v>0</v>
      </c>
      <c r="AA35" s="8">
        <f>COUNTIF(Tab_S6[12am],A35)</f>
        <v>0</v>
      </c>
      <c r="AB35" s="8">
        <f>COUNTIF(Tab_S6[12pm],A35)</f>
        <v>0</v>
      </c>
      <c r="AC35" s="8">
        <f>COUNTIF(Tab_S6[13am],A35)</f>
        <v>0</v>
      </c>
      <c r="AD35" s="8">
        <f>COUNTIF(Tab_S6[13pm],A35)</f>
        <v>0</v>
      </c>
      <c r="AE35" s="8">
        <f>COUNTIF(Tab_S6[14am],A35)</f>
        <v>0</v>
      </c>
      <c r="AF35" s="8">
        <f>COUNTIF(Tab_S6[14pm],A35)</f>
        <v>0</v>
      </c>
      <c r="AG35" s="8">
        <f>COUNTIF(Tab_S6[15am],A35)</f>
        <v>0</v>
      </c>
      <c r="AH35" s="8">
        <f>COUNTIF(Tab_S6[15pm],A35)</f>
        <v>0</v>
      </c>
      <c r="AI35" s="8">
        <f>COUNTIF(Tab_S6[16am],A35)</f>
        <v>0</v>
      </c>
      <c r="AJ35" s="8">
        <f>COUNTIF(Tab_S6[16pm],A35)</f>
        <v>0</v>
      </c>
      <c r="AK35" s="8">
        <f>COUNTIF(Tab_S6[17am],A35)</f>
        <v>0</v>
      </c>
      <c r="AL35" s="8">
        <f>COUNTIF(Tab_S6[17pm],A35)</f>
        <v>0</v>
      </c>
      <c r="AM35" s="8">
        <f>COUNTIF(Tab_S6[18am],A35)</f>
        <v>0</v>
      </c>
      <c r="AN35" s="8">
        <f>COUNTIF(Tab_S6[18pm],A35)</f>
        <v>0</v>
      </c>
      <c r="AO35" s="8">
        <f>COUNTIF(Tab_S6[19am],A35)</f>
        <v>0</v>
      </c>
      <c r="AP35" s="8">
        <f>COUNTIF(Tab_S6[19pm],A35)</f>
        <v>0</v>
      </c>
      <c r="AQ35" s="8">
        <f>COUNTIF(Tab_S6[20am],A35)</f>
        <v>0</v>
      </c>
      <c r="AR35" s="8">
        <f>COUNTIF(Tab_S6[20pm],A35)</f>
        <v>0</v>
      </c>
      <c r="AS35" s="8">
        <f>COUNTIF(Tab_S6[21am],A35)</f>
        <v>0</v>
      </c>
      <c r="AT35" s="8">
        <f>COUNTIF(Tab_S6[21pm],A35)</f>
        <v>0</v>
      </c>
      <c r="AU35" s="8">
        <f>COUNTIF(Tab_S6[22am],A35)</f>
        <v>0</v>
      </c>
      <c r="AV35" s="8">
        <f>COUNTIF(Tab_S6[22pm],A35)</f>
        <v>0</v>
      </c>
      <c r="AW35" s="8">
        <f>COUNTIF(Tab_S6[23am],A35)</f>
        <v>0</v>
      </c>
      <c r="AX35" s="8">
        <f>COUNTIF(Tab_S6[23pm],A35)</f>
        <v>0</v>
      </c>
      <c r="AY35" s="8">
        <f>COUNTIF(Tab_S6[24am],A35)</f>
        <v>0</v>
      </c>
      <c r="AZ35" s="8">
        <f>COUNTIF(Tab_S6[24pm],A35)</f>
        <v>0</v>
      </c>
      <c r="BA35" s="8">
        <f>COUNTIF(Tab_S6[25am],A35)</f>
        <v>0</v>
      </c>
      <c r="BB35" s="8">
        <f>COUNTIF(Tab_S6[25pm],A35)</f>
        <v>0</v>
      </c>
      <c r="BC35" s="8">
        <f>COUNTIF(Tab_S6[26am],A35)</f>
        <v>0</v>
      </c>
      <c r="BD35" s="8">
        <f>COUNTIF(Tab_S6[26pm],A35)</f>
        <v>0</v>
      </c>
      <c r="BE35" s="8">
        <f>COUNTIF(Tab_S6[27am],A35)</f>
        <v>0</v>
      </c>
      <c r="BF35" s="8">
        <f>COUNTIF(Tab_S6[27pm],A35)</f>
        <v>0</v>
      </c>
      <c r="BG35" s="8">
        <f>COUNTIF(Tab_S6[28am],A35)</f>
        <v>0</v>
      </c>
      <c r="BH35" s="8">
        <f>COUNTIF(Tab_S6[28pm],A35)</f>
        <v>0</v>
      </c>
      <c r="BI35" s="8">
        <f>COUNTIF(Tab_S6[29am],A35)</f>
        <v>0</v>
      </c>
      <c r="BJ35" s="8">
        <f>COUNTIF(Tab_S6[29pm],A35)</f>
        <v>0</v>
      </c>
      <c r="BK35" s="8">
        <f>COUNTIF(Tab_S6[30am],A35)</f>
        <v>0</v>
      </c>
      <c r="BL35" s="8">
        <f>COUNTIF(Tab_S6[30pm],A35)</f>
        <v>0</v>
      </c>
      <c r="BM35" s="24"/>
      <c r="BN35" s="24"/>
    </row>
    <row r="38" spans="1:66">
      <c r="A38" s="18" t="s">
        <v>81</v>
      </c>
      <c r="B38" s="19"/>
      <c r="C38" s="19"/>
      <c r="D38" s="19"/>
      <c r="E38" s="32">
        <v>1</v>
      </c>
      <c r="F38" s="33"/>
      <c r="G38" s="33">
        <v>2</v>
      </c>
      <c r="H38" s="33"/>
      <c r="I38" s="33">
        <v>3</v>
      </c>
      <c r="J38" s="33"/>
      <c r="K38" s="33">
        <v>4</v>
      </c>
      <c r="L38" s="33"/>
      <c r="M38" s="33">
        <v>5</v>
      </c>
      <c r="N38" s="33"/>
      <c r="O38" s="33">
        <v>6</v>
      </c>
      <c r="P38" s="33"/>
      <c r="Q38" s="33">
        <v>7</v>
      </c>
      <c r="R38" s="33"/>
      <c r="S38" s="33">
        <v>8</v>
      </c>
      <c r="T38" s="33"/>
      <c r="U38" s="33">
        <v>9</v>
      </c>
      <c r="V38" s="33"/>
      <c r="W38" s="33">
        <v>10</v>
      </c>
      <c r="X38" s="33"/>
      <c r="Y38" s="33">
        <v>11</v>
      </c>
      <c r="Z38" s="33"/>
      <c r="AA38" s="33">
        <v>12</v>
      </c>
      <c r="AB38" s="33"/>
      <c r="AC38" s="33">
        <v>13</v>
      </c>
      <c r="AD38" s="33"/>
      <c r="AE38" s="33">
        <v>14</v>
      </c>
      <c r="AF38" s="33"/>
      <c r="AG38" s="33">
        <v>15</v>
      </c>
      <c r="AH38" s="33"/>
      <c r="AI38" s="30">
        <v>16</v>
      </c>
      <c r="AJ38" s="30"/>
      <c r="AK38" s="30">
        <v>17</v>
      </c>
      <c r="AL38" s="30"/>
      <c r="AM38" s="30">
        <v>18</v>
      </c>
      <c r="AN38" s="30"/>
      <c r="AO38" s="30">
        <v>19</v>
      </c>
      <c r="AP38" s="30"/>
      <c r="AQ38" s="30">
        <v>20</v>
      </c>
      <c r="AR38" s="30"/>
      <c r="AS38" s="30">
        <v>21</v>
      </c>
      <c r="AT38" s="30"/>
      <c r="AU38" s="30">
        <v>22</v>
      </c>
      <c r="AV38" s="30"/>
      <c r="AW38" s="30">
        <v>23</v>
      </c>
      <c r="AX38" s="30"/>
      <c r="AY38" s="30">
        <v>24</v>
      </c>
      <c r="AZ38" s="30"/>
      <c r="BA38" s="30">
        <v>25</v>
      </c>
      <c r="BB38" s="30"/>
      <c r="BC38" s="30">
        <v>26</v>
      </c>
      <c r="BD38" s="30"/>
      <c r="BE38" s="30">
        <v>27</v>
      </c>
      <c r="BF38" s="30"/>
      <c r="BG38" s="30">
        <v>28</v>
      </c>
      <c r="BH38" s="30"/>
      <c r="BI38" s="30">
        <v>29</v>
      </c>
      <c r="BJ38" s="30"/>
      <c r="BK38" s="30">
        <v>30</v>
      </c>
      <c r="BL38" s="30"/>
      <c r="BM38" s="30">
        <v>31</v>
      </c>
      <c r="BN38" s="31"/>
    </row>
    <row r="39" spans="1:66">
      <c r="A39" s="4" t="s">
        <v>3</v>
      </c>
      <c r="B39" s="4" t="s">
        <v>71</v>
      </c>
      <c r="C39" s="4" t="s">
        <v>72</v>
      </c>
      <c r="D39" s="4" t="s">
        <v>73</v>
      </c>
      <c r="E39" s="5" t="s">
        <v>10</v>
      </c>
      <c r="F39" s="5" t="s">
        <v>9</v>
      </c>
      <c r="G39" s="5" t="s">
        <v>11</v>
      </c>
      <c r="H39" s="5" t="s">
        <v>12</v>
      </c>
      <c r="I39" s="5" t="s">
        <v>13</v>
      </c>
      <c r="J39" s="5" t="s">
        <v>14</v>
      </c>
      <c r="K39" s="5" t="s">
        <v>15</v>
      </c>
      <c r="L39" s="5" t="s">
        <v>16</v>
      </c>
      <c r="M39" s="5" t="s">
        <v>17</v>
      </c>
      <c r="N39" s="5" t="s">
        <v>18</v>
      </c>
      <c r="O39" s="5" t="s">
        <v>19</v>
      </c>
      <c r="P39" s="5" t="s">
        <v>20</v>
      </c>
      <c r="Q39" s="5" t="s">
        <v>21</v>
      </c>
      <c r="R39" s="5" t="s">
        <v>22</v>
      </c>
      <c r="S39" s="5" t="s">
        <v>23</v>
      </c>
      <c r="T39" s="5" t="s">
        <v>24</v>
      </c>
      <c r="U39" s="5" t="s">
        <v>25</v>
      </c>
      <c r="V39" s="5" t="s">
        <v>26</v>
      </c>
      <c r="W39" s="5" t="s">
        <v>27</v>
      </c>
      <c r="X39" s="5" t="s">
        <v>28</v>
      </c>
      <c r="Y39" s="5" t="s">
        <v>29</v>
      </c>
      <c r="Z39" s="5" t="s">
        <v>30</v>
      </c>
      <c r="AA39" s="5" t="s">
        <v>31</v>
      </c>
      <c r="AB39" s="5" t="s">
        <v>32</v>
      </c>
      <c r="AC39" s="5" t="s">
        <v>33</v>
      </c>
      <c r="AD39" s="5" t="s">
        <v>34</v>
      </c>
      <c r="AE39" s="5" t="s">
        <v>35</v>
      </c>
      <c r="AF39" s="5" t="s">
        <v>36</v>
      </c>
      <c r="AG39" s="5" t="s">
        <v>37</v>
      </c>
      <c r="AH39" s="5" t="s">
        <v>38</v>
      </c>
      <c r="AI39" s="6" t="s">
        <v>39</v>
      </c>
      <c r="AJ39" s="5" t="s">
        <v>40</v>
      </c>
      <c r="AK39" s="5" t="s">
        <v>41</v>
      </c>
      <c r="AL39" s="5" t="s">
        <v>43</v>
      </c>
      <c r="AM39" s="5" t="s">
        <v>44</v>
      </c>
      <c r="AN39" s="5" t="s">
        <v>42</v>
      </c>
      <c r="AO39" s="5" t="s">
        <v>45</v>
      </c>
      <c r="AP39" s="5" t="s">
        <v>46</v>
      </c>
      <c r="AQ39" s="5" t="s">
        <v>47</v>
      </c>
      <c r="AR39" s="5" t="s">
        <v>50</v>
      </c>
      <c r="AS39" s="5" t="s">
        <v>49</v>
      </c>
      <c r="AT39" s="5" t="s">
        <v>48</v>
      </c>
      <c r="AU39" s="5" t="s">
        <v>51</v>
      </c>
      <c r="AV39" s="5" t="s">
        <v>52</v>
      </c>
      <c r="AW39" s="5" t="s">
        <v>53</v>
      </c>
      <c r="AX39" s="5" t="s">
        <v>54</v>
      </c>
      <c r="AY39" s="5" t="s">
        <v>55</v>
      </c>
      <c r="AZ39" s="5" t="s">
        <v>56</v>
      </c>
      <c r="BA39" s="5" t="s">
        <v>57</v>
      </c>
      <c r="BB39" s="5" t="s">
        <v>58</v>
      </c>
      <c r="BC39" s="5" t="s">
        <v>59</v>
      </c>
      <c r="BD39" s="5" t="s">
        <v>60</v>
      </c>
      <c r="BE39" s="5" t="s">
        <v>61</v>
      </c>
      <c r="BF39" s="5" t="s">
        <v>62</v>
      </c>
      <c r="BG39" s="5" t="s">
        <v>63</v>
      </c>
      <c r="BH39" s="5" t="s">
        <v>64</v>
      </c>
      <c r="BI39" s="5" t="s">
        <v>65</v>
      </c>
      <c r="BJ39" s="5" t="s">
        <v>66</v>
      </c>
      <c r="BK39" s="5" t="s">
        <v>67</v>
      </c>
      <c r="BL39" s="5" t="s">
        <v>68</v>
      </c>
      <c r="BM39" s="5" t="s">
        <v>69</v>
      </c>
      <c r="BN39" s="5" t="s">
        <v>70</v>
      </c>
    </row>
    <row r="40" spans="1:66">
      <c r="A40" s="2" t="s">
        <v>110</v>
      </c>
      <c r="B40" s="7"/>
      <c r="C40" s="7"/>
      <c r="D40" s="7"/>
      <c r="E40" s="8">
        <f>COUNTIF(Tab_S7[1am],A40)</f>
        <v>0</v>
      </c>
      <c r="F40" s="8">
        <f>COUNTIF(Tab_S7[1pm],A40)</f>
        <v>0</v>
      </c>
      <c r="G40" s="8">
        <f>COUNTIF(Tab_S7[2am],A40)</f>
        <v>0</v>
      </c>
      <c r="H40" s="8">
        <f>COUNTIF(Tab_S7[2pm],A40)</f>
        <v>0</v>
      </c>
      <c r="I40" s="8">
        <f>COUNTIF(Tab_S7[3am],A40)</f>
        <v>0</v>
      </c>
      <c r="J40" s="8">
        <f>COUNTIF(Tab_S7[3pm],A40)</f>
        <v>0</v>
      </c>
      <c r="K40" s="8">
        <f>COUNTIF(Tab_S7[4am],A40)</f>
        <v>0</v>
      </c>
      <c r="L40" s="8">
        <f>COUNTIF(Tab_S7[4pm],A40)</f>
        <v>0</v>
      </c>
      <c r="M40" s="8">
        <f>COUNTIF(Tab_S7[5am],A40)</f>
        <v>0</v>
      </c>
      <c r="N40" s="8">
        <f>COUNTIF(Tab_S7[5pm],A40)</f>
        <v>0</v>
      </c>
      <c r="O40" s="8">
        <f>COUNTIF(Tab_S7[6am],A40)</f>
        <v>0</v>
      </c>
      <c r="P40" s="8">
        <f>COUNTIF(Tab_S7[6pm],A40)</f>
        <v>0</v>
      </c>
      <c r="Q40" s="8">
        <f>COUNTIF(Tab_S7[7am],A40)</f>
        <v>0</v>
      </c>
      <c r="R40" s="8">
        <f>COUNTIF(Tab_S7[7pm],A40)</f>
        <v>0</v>
      </c>
      <c r="S40" s="8">
        <f>COUNTIF(Tab_S7[8am],A40)</f>
        <v>0</v>
      </c>
      <c r="T40" s="8">
        <f>COUNTIF(Tab_S7[8pm],A40)</f>
        <v>0</v>
      </c>
      <c r="U40" s="8">
        <f>COUNTIF(Tab_S7[9am],A40)</f>
        <v>0</v>
      </c>
      <c r="V40" s="8">
        <f>COUNTIF(Tab_S7[9pm],A40)</f>
        <v>0</v>
      </c>
      <c r="W40" s="8">
        <f>COUNTIF(Tab_S7[10am],A40)</f>
        <v>0</v>
      </c>
      <c r="X40" s="8">
        <f>COUNTIF(Tab_S7[10pm],A40)</f>
        <v>0</v>
      </c>
      <c r="Y40" s="8">
        <f>COUNTIF(Tab_S7[11am],A40)</f>
        <v>0</v>
      </c>
      <c r="Z40" s="8">
        <f>COUNTIF(Tab_S7[11pm],A40)</f>
        <v>0</v>
      </c>
      <c r="AA40" s="8">
        <f>COUNTIF(Tab_S7[12am],A40)</f>
        <v>0</v>
      </c>
      <c r="AB40" s="8">
        <f>COUNTIF(Tab_S7[12pm],A40)</f>
        <v>0</v>
      </c>
      <c r="AC40" s="8">
        <f>COUNTIF(Tab_S7[13am],A40)</f>
        <v>0</v>
      </c>
      <c r="AD40" s="8">
        <f>COUNTIF(Tab_S7[13pm],A40)</f>
        <v>0</v>
      </c>
      <c r="AE40" s="8">
        <f>COUNTIF(Tab_S7[14am],A40)</f>
        <v>0</v>
      </c>
      <c r="AF40" s="8">
        <f>COUNTIF(Tab_S7[14pm],A40)</f>
        <v>0</v>
      </c>
      <c r="AG40" s="8">
        <f>COUNTIF(Tab_S7[15am],A40)</f>
        <v>0</v>
      </c>
      <c r="AH40" s="8">
        <f>COUNTIF(Tab_S7[15pm],A40)</f>
        <v>0</v>
      </c>
      <c r="AI40" s="8">
        <f>COUNTIF(Tab_S7[16am],A40)</f>
        <v>0</v>
      </c>
      <c r="AJ40" s="8">
        <f>COUNTIF(Tab_S7[16pm],A40)</f>
        <v>0</v>
      </c>
      <c r="AK40" s="8">
        <f>COUNTIF(Tab_S7[17am],A40)</f>
        <v>0</v>
      </c>
      <c r="AL40" s="8">
        <f>COUNTIF(Tab_S7[17pm],A40)</f>
        <v>0</v>
      </c>
      <c r="AM40" s="8">
        <f>COUNTIF(Tab_S7[18am],A40)</f>
        <v>0</v>
      </c>
      <c r="AN40" s="8">
        <f>COUNTIF(Tab_S7[18pm],A40)</f>
        <v>0</v>
      </c>
      <c r="AO40" s="8">
        <f>COUNTIF(Tab_S7[19am],A40)</f>
        <v>0</v>
      </c>
      <c r="AP40" s="8">
        <f>COUNTIF(Tab_S7[19pm],A40)</f>
        <v>0</v>
      </c>
      <c r="AQ40" s="8">
        <f>COUNTIF(Tab_S7[20am],A40)</f>
        <v>0</v>
      </c>
      <c r="AR40" s="8">
        <f>COUNTIF(Tab_S7[20pm],A40)</f>
        <v>0</v>
      </c>
      <c r="AS40" s="8">
        <f>COUNTIF(Tab_S7[21am],A40)</f>
        <v>0</v>
      </c>
      <c r="AT40" s="8">
        <f>COUNTIF(Tab_S7[21pm],A40)</f>
        <v>0</v>
      </c>
      <c r="AU40" s="8">
        <f>COUNTIF(Tab_S7[22am],A40)</f>
        <v>0</v>
      </c>
      <c r="AV40" s="8">
        <f>COUNTIF(Tab_S7[22pm],A40)</f>
        <v>0</v>
      </c>
      <c r="AW40" s="8">
        <f>COUNTIF(Tab_S7[23am],A40)</f>
        <v>0</v>
      </c>
      <c r="AX40" s="8">
        <f>COUNTIF(Tab_S7[23pm],A40)</f>
        <v>0</v>
      </c>
      <c r="AY40" s="8">
        <f>COUNTIF(Tab_S7[24am],A40)</f>
        <v>0</v>
      </c>
      <c r="AZ40" s="8">
        <f>COUNTIF(Tab_S7[24pm],A40)</f>
        <v>0</v>
      </c>
      <c r="BA40" s="8">
        <f>COUNTIF(Tab_S7[25am],A40)</f>
        <v>0</v>
      </c>
      <c r="BB40" s="8">
        <f>COUNTIF(Tab_S7[25pm],A40)</f>
        <v>0</v>
      </c>
      <c r="BC40" s="8">
        <f>COUNTIF(Tab_S7[26am],A40)</f>
        <v>0</v>
      </c>
      <c r="BD40" s="8">
        <f>COUNTIF(Tab_S7[26pm],A40)</f>
        <v>0</v>
      </c>
      <c r="BE40" s="8">
        <f>COUNTIF(Tab_S7[27am],A40)</f>
        <v>0</v>
      </c>
      <c r="BF40" s="8">
        <f>COUNTIF(Tab_S7[27pm],A40)</f>
        <v>0</v>
      </c>
      <c r="BG40" s="8">
        <f>COUNTIF(Tab_S7[28am],A40)</f>
        <v>0</v>
      </c>
      <c r="BH40" s="8">
        <f>COUNTIF(Tab_S7[28pm],A40)</f>
        <v>0</v>
      </c>
      <c r="BI40" s="8">
        <f>COUNTIF(Tab_S7[29am],A40)</f>
        <v>0</v>
      </c>
      <c r="BJ40" s="8">
        <f>COUNTIF(Tab_S7[29pm],A40)</f>
        <v>0</v>
      </c>
      <c r="BK40" s="8">
        <f>COUNTIF(Tab_S7[30am],A40)</f>
        <v>0</v>
      </c>
      <c r="BL40" s="8">
        <f>COUNTIF(Tab_S7[30pm],A40)</f>
        <v>0</v>
      </c>
      <c r="BM40" s="8">
        <f>COUNTIF(Tab_S7[31am],A40)</f>
        <v>0</v>
      </c>
      <c r="BN40" s="8">
        <f>COUNTIF(Tab_S7[31pm],A40)</f>
        <v>0</v>
      </c>
    </row>
    <row r="41" spans="1:66">
      <c r="A41" s="2" t="s">
        <v>111</v>
      </c>
      <c r="B41" s="7"/>
      <c r="C41" s="7"/>
      <c r="D41" s="7"/>
      <c r="E41" s="8">
        <f>COUNTIF(Tab_S7[1am],A41)</f>
        <v>0</v>
      </c>
      <c r="F41" s="8">
        <f>COUNTIF(Tab_S7[1pm],A41)</f>
        <v>0</v>
      </c>
      <c r="G41" s="8">
        <f>COUNTIF(Tab_S7[2am],A41)</f>
        <v>0</v>
      </c>
      <c r="H41" s="8">
        <f>COUNTIF(Tab_S7[2pm],A41)</f>
        <v>0</v>
      </c>
      <c r="I41" s="8">
        <f>COUNTIF(Tab_S7[3am],A41)</f>
        <v>0</v>
      </c>
      <c r="J41" s="8">
        <f>COUNTIF(Tab_S7[3pm],A41)</f>
        <v>0</v>
      </c>
      <c r="K41" s="8">
        <f>COUNTIF(Tab_S7[4am],A41)</f>
        <v>0</v>
      </c>
      <c r="L41" s="8">
        <f>COUNTIF(Tab_S7[4pm],A41)</f>
        <v>0</v>
      </c>
      <c r="M41" s="8">
        <f>COUNTIF(Tab_S7[5am],A41)</f>
        <v>0</v>
      </c>
      <c r="N41" s="8">
        <f>COUNTIF(Tab_S7[5pm],A41)</f>
        <v>0</v>
      </c>
      <c r="O41" s="8">
        <f>COUNTIF(Tab_S7[6am],A41)</f>
        <v>0</v>
      </c>
      <c r="P41" s="8">
        <f>COUNTIF(Tab_S7[6pm],A41)</f>
        <v>0</v>
      </c>
      <c r="Q41" s="8">
        <f>COUNTIF(Tab_S7[7am],A41)</f>
        <v>0</v>
      </c>
      <c r="R41" s="8">
        <f>COUNTIF(Tab_S7[7pm],A41)</f>
        <v>0</v>
      </c>
      <c r="S41" s="8">
        <f>COUNTIF(Tab_S7[8am],A41)</f>
        <v>0</v>
      </c>
      <c r="T41" s="8">
        <f>COUNTIF(Tab_S7[8pm],A41)</f>
        <v>0</v>
      </c>
      <c r="U41" s="8">
        <f>COUNTIF(Tab_S7[9am],A41)</f>
        <v>0</v>
      </c>
      <c r="V41" s="8">
        <f>COUNTIF(Tab_S7[9pm],A41)</f>
        <v>0</v>
      </c>
      <c r="W41" s="8">
        <f>COUNTIF(Tab_S7[10am],A41)</f>
        <v>0</v>
      </c>
      <c r="X41" s="8">
        <f>COUNTIF(Tab_S7[10pm],A41)</f>
        <v>0</v>
      </c>
      <c r="Y41" s="8">
        <f>COUNTIF(Tab_S7[11am],A41)</f>
        <v>0</v>
      </c>
      <c r="Z41" s="8">
        <f>COUNTIF(Tab_S7[11pm],A41)</f>
        <v>0</v>
      </c>
      <c r="AA41" s="8">
        <f>COUNTIF(Tab_S7[12am],A41)</f>
        <v>0</v>
      </c>
      <c r="AB41" s="8">
        <f>COUNTIF(Tab_S7[12pm],A41)</f>
        <v>0</v>
      </c>
      <c r="AC41" s="8">
        <f>COUNTIF(Tab_S7[13am],A41)</f>
        <v>0</v>
      </c>
      <c r="AD41" s="8">
        <f>COUNTIF(Tab_S7[13pm],A41)</f>
        <v>0</v>
      </c>
      <c r="AE41" s="8">
        <f>COUNTIF(Tab_S7[14am],A41)</f>
        <v>0</v>
      </c>
      <c r="AF41" s="8">
        <f>COUNTIF(Tab_S7[14pm],A41)</f>
        <v>0</v>
      </c>
      <c r="AG41" s="8">
        <f>COUNTIF(Tab_S7[15am],A41)</f>
        <v>0</v>
      </c>
      <c r="AH41" s="8">
        <f>COUNTIF(Tab_S7[15pm],A41)</f>
        <v>0</v>
      </c>
      <c r="AI41" s="8">
        <f>COUNTIF(Tab_S7[16am],A41)</f>
        <v>0</v>
      </c>
      <c r="AJ41" s="8">
        <f>COUNTIF(Tab_S7[16pm],A41)</f>
        <v>0</v>
      </c>
      <c r="AK41" s="8">
        <f>COUNTIF(Tab_S7[17am],A41)</f>
        <v>0</v>
      </c>
      <c r="AL41" s="8">
        <f>COUNTIF(Tab_S7[17pm],A41)</f>
        <v>0</v>
      </c>
      <c r="AM41" s="8">
        <f>COUNTIF(Tab_S7[18am],A41)</f>
        <v>0</v>
      </c>
      <c r="AN41" s="8">
        <f>COUNTIF(Tab_S7[18pm],A41)</f>
        <v>0</v>
      </c>
      <c r="AO41" s="8">
        <f>COUNTIF(Tab_S7[19am],A41)</f>
        <v>0</v>
      </c>
      <c r="AP41" s="8">
        <f>COUNTIF(Tab_S7[19pm],A41)</f>
        <v>0</v>
      </c>
      <c r="AQ41" s="8">
        <f>COUNTIF(Tab_S7[20am],A41)</f>
        <v>0</v>
      </c>
      <c r="AR41" s="8">
        <f>COUNTIF(Tab_S7[20pm],A41)</f>
        <v>0</v>
      </c>
      <c r="AS41" s="8">
        <f>COUNTIF(Tab_S7[21am],A41)</f>
        <v>0</v>
      </c>
      <c r="AT41" s="8">
        <f>COUNTIF(Tab_S7[21pm],A41)</f>
        <v>0</v>
      </c>
      <c r="AU41" s="8">
        <f>COUNTIF(Tab_S7[22am],A41)</f>
        <v>0</v>
      </c>
      <c r="AV41" s="8">
        <f>COUNTIF(Tab_S7[22pm],A41)</f>
        <v>0</v>
      </c>
      <c r="AW41" s="8">
        <f>COUNTIF(Tab_S7[23am],A41)</f>
        <v>0</v>
      </c>
      <c r="AX41" s="8">
        <f>COUNTIF(Tab_S7[23pm],A41)</f>
        <v>0</v>
      </c>
      <c r="AY41" s="8">
        <f>COUNTIF(Tab_S7[24am],A41)</f>
        <v>0</v>
      </c>
      <c r="AZ41" s="8">
        <f>COUNTIF(Tab_S7[24pm],A41)</f>
        <v>0</v>
      </c>
      <c r="BA41" s="8">
        <f>COUNTIF(Tab_S7[25am],A41)</f>
        <v>0</v>
      </c>
      <c r="BB41" s="8">
        <f>COUNTIF(Tab_S7[25pm],A41)</f>
        <v>0</v>
      </c>
      <c r="BC41" s="8">
        <f>COUNTIF(Tab_S7[26am],A41)</f>
        <v>0</v>
      </c>
      <c r="BD41" s="8">
        <f>COUNTIF(Tab_S7[26pm],A41)</f>
        <v>0</v>
      </c>
      <c r="BE41" s="8">
        <f>COUNTIF(Tab_S7[27am],A41)</f>
        <v>0</v>
      </c>
      <c r="BF41" s="8">
        <f>COUNTIF(Tab_S7[27pm],A41)</f>
        <v>0</v>
      </c>
      <c r="BG41" s="8">
        <f>COUNTIF(Tab_S7[28am],A41)</f>
        <v>0</v>
      </c>
      <c r="BH41" s="8">
        <f>COUNTIF(Tab_S7[28pm],A41)</f>
        <v>0</v>
      </c>
      <c r="BI41" s="8">
        <f>COUNTIF(Tab_S7[29am],A41)</f>
        <v>0</v>
      </c>
      <c r="BJ41" s="8">
        <f>COUNTIF(Tab_S7[29pm],A41)</f>
        <v>0</v>
      </c>
      <c r="BK41" s="8">
        <f>COUNTIF(Tab_S7[30am],A41)</f>
        <v>0</v>
      </c>
      <c r="BL41" s="8">
        <f>COUNTIF(Tab_S7[30pm],A41)</f>
        <v>0</v>
      </c>
      <c r="BM41" s="8">
        <f>COUNTIF(Tab_S7[31am],A41)</f>
        <v>0</v>
      </c>
      <c r="BN41" s="8">
        <f>COUNTIF(Tab_S7[31pm],A41)</f>
        <v>0</v>
      </c>
    </row>
    <row r="44" spans="1:66">
      <c r="A44" s="18" t="s">
        <v>80</v>
      </c>
      <c r="B44" s="19"/>
      <c r="C44" s="19"/>
      <c r="D44" s="19"/>
      <c r="E44" s="32">
        <v>1</v>
      </c>
      <c r="F44" s="33"/>
      <c r="G44" s="33">
        <v>2</v>
      </c>
      <c r="H44" s="33"/>
      <c r="I44" s="33">
        <v>3</v>
      </c>
      <c r="J44" s="33"/>
      <c r="K44" s="33">
        <v>4</v>
      </c>
      <c r="L44" s="33"/>
      <c r="M44" s="33">
        <v>5</v>
      </c>
      <c r="N44" s="33"/>
      <c r="O44" s="33">
        <v>6</v>
      </c>
      <c r="P44" s="33"/>
      <c r="Q44" s="33">
        <v>7</v>
      </c>
      <c r="R44" s="33"/>
      <c r="S44" s="33">
        <v>8</v>
      </c>
      <c r="T44" s="33"/>
      <c r="U44" s="33">
        <v>9</v>
      </c>
      <c r="V44" s="33"/>
      <c r="W44" s="33">
        <v>10</v>
      </c>
      <c r="X44" s="33"/>
      <c r="Y44" s="33">
        <v>11</v>
      </c>
      <c r="Z44" s="33"/>
      <c r="AA44" s="33">
        <v>12</v>
      </c>
      <c r="AB44" s="33"/>
      <c r="AC44" s="33">
        <v>13</v>
      </c>
      <c r="AD44" s="33"/>
      <c r="AE44" s="33">
        <v>14</v>
      </c>
      <c r="AF44" s="33"/>
      <c r="AG44" s="33">
        <v>15</v>
      </c>
      <c r="AH44" s="33"/>
      <c r="AI44" s="30">
        <v>16</v>
      </c>
      <c r="AJ44" s="30"/>
      <c r="AK44" s="30">
        <v>17</v>
      </c>
      <c r="AL44" s="30"/>
      <c r="AM44" s="30">
        <v>18</v>
      </c>
      <c r="AN44" s="30"/>
      <c r="AO44" s="30">
        <v>19</v>
      </c>
      <c r="AP44" s="30"/>
      <c r="AQ44" s="30">
        <v>20</v>
      </c>
      <c r="AR44" s="30"/>
      <c r="AS44" s="30">
        <v>21</v>
      </c>
      <c r="AT44" s="30"/>
      <c r="AU44" s="30">
        <v>22</v>
      </c>
      <c r="AV44" s="30"/>
      <c r="AW44" s="30">
        <v>23</v>
      </c>
      <c r="AX44" s="30"/>
      <c r="AY44" s="30">
        <v>24</v>
      </c>
      <c r="AZ44" s="30"/>
      <c r="BA44" s="30">
        <v>25</v>
      </c>
      <c r="BB44" s="30"/>
      <c r="BC44" s="30">
        <v>26</v>
      </c>
      <c r="BD44" s="30"/>
      <c r="BE44" s="30">
        <v>27</v>
      </c>
      <c r="BF44" s="30"/>
      <c r="BG44" s="30">
        <v>28</v>
      </c>
      <c r="BH44" s="30"/>
      <c r="BI44" s="30">
        <v>29</v>
      </c>
      <c r="BJ44" s="30"/>
      <c r="BK44" s="30">
        <v>30</v>
      </c>
      <c r="BL44" s="30"/>
      <c r="BM44" s="30">
        <v>31</v>
      </c>
      <c r="BN44" s="31"/>
    </row>
    <row r="45" spans="1:66">
      <c r="A45" s="4" t="s">
        <v>3</v>
      </c>
      <c r="B45" s="4" t="s">
        <v>71</v>
      </c>
      <c r="C45" s="4" t="s">
        <v>72</v>
      </c>
      <c r="D45" s="4" t="s">
        <v>73</v>
      </c>
      <c r="E45" s="5" t="s">
        <v>10</v>
      </c>
      <c r="F45" s="5" t="s">
        <v>9</v>
      </c>
      <c r="G45" s="5" t="s">
        <v>11</v>
      </c>
      <c r="H45" s="5" t="s">
        <v>12</v>
      </c>
      <c r="I45" s="5" t="s">
        <v>13</v>
      </c>
      <c r="J45" s="5" t="s">
        <v>14</v>
      </c>
      <c r="K45" s="5" t="s">
        <v>15</v>
      </c>
      <c r="L45" s="5" t="s">
        <v>16</v>
      </c>
      <c r="M45" s="5" t="s">
        <v>17</v>
      </c>
      <c r="N45" s="5" t="s">
        <v>18</v>
      </c>
      <c r="O45" s="5" t="s">
        <v>19</v>
      </c>
      <c r="P45" s="5" t="s">
        <v>20</v>
      </c>
      <c r="Q45" s="5" t="s">
        <v>21</v>
      </c>
      <c r="R45" s="5" t="s">
        <v>22</v>
      </c>
      <c r="S45" s="5" t="s">
        <v>23</v>
      </c>
      <c r="T45" s="5" t="s">
        <v>24</v>
      </c>
      <c r="U45" s="5" t="s">
        <v>25</v>
      </c>
      <c r="V45" s="5" t="s">
        <v>26</v>
      </c>
      <c r="W45" s="5" t="s">
        <v>27</v>
      </c>
      <c r="X45" s="5" t="s">
        <v>28</v>
      </c>
      <c r="Y45" s="5" t="s">
        <v>29</v>
      </c>
      <c r="Z45" s="5" t="s">
        <v>30</v>
      </c>
      <c r="AA45" s="5" t="s">
        <v>31</v>
      </c>
      <c r="AB45" s="5" t="s">
        <v>32</v>
      </c>
      <c r="AC45" s="5" t="s">
        <v>33</v>
      </c>
      <c r="AD45" s="5" t="s">
        <v>34</v>
      </c>
      <c r="AE45" s="5" t="s">
        <v>35</v>
      </c>
      <c r="AF45" s="5" t="s">
        <v>36</v>
      </c>
      <c r="AG45" s="5" t="s">
        <v>37</v>
      </c>
      <c r="AH45" s="5" t="s">
        <v>38</v>
      </c>
      <c r="AI45" s="6" t="s">
        <v>39</v>
      </c>
      <c r="AJ45" s="5" t="s">
        <v>40</v>
      </c>
      <c r="AK45" s="5" t="s">
        <v>41</v>
      </c>
      <c r="AL45" s="5" t="s">
        <v>43</v>
      </c>
      <c r="AM45" s="5" t="s">
        <v>44</v>
      </c>
      <c r="AN45" s="5" t="s">
        <v>42</v>
      </c>
      <c r="AO45" s="5" t="s">
        <v>45</v>
      </c>
      <c r="AP45" s="5" t="s">
        <v>46</v>
      </c>
      <c r="AQ45" s="5" t="s">
        <v>47</v>
      </c>
      <c r="AR45" s="5" t="s">
        <v>50</v>
      </c>
      <c r="AS45" s="5" t="s">
        <v>49</v>
      </c>
      <c r="AT45" s="5" t="s">
        <v>48</v>
      </c>
      <c r="AU45" s="5" t="s">
        <v>51</v>
      </c>
      <c r="AV45" s="5" t="s">
        <v>52</v>
      </c>
      <c r="AW45" s="5" t="s">
        <v>53</v>
      </c>
      <c r="AX45" s="5" t="s">
        <v>54</v>
      </c>
      <c r="AY45" s="5" t="s">
        <v>55</v>
      </c>
      <c r="AZ45" s="5" t="s">
        <v>56</v>
      </c>
      <c r="BA45" s="5" t="s">
        <v>57</v>
      </c>
      <c r="BB45" s="5" t="s">
        <v>58</v>
      </c>
      <c r="BC45" s="5" t="s">
        <v>59</v>
      </c>
      <c r="BD45" s="5" t="s">
        <v>60</v>
      </c>
      <c r="BE45" s="5" t="s">
        <v>61</v>
      </c>
      <c r="BF45" s="5" t="s">
        <v>62</v>
      </c>
      <c r="BG45" s="5" t="s">
        <v>63</v>
      </c>
      <c r="BH45" s="5" t="s">
        <v>64</v>
      </c>
      <c r="BI45" s="5" t="s">
        <v>65</v>
      </c>
      <c r="BJ45" s="5" t="s">
        <v>66</v>
      </c>
      <c r="BK45" s="5" t="s">
        <v>67</v>
      </c>
      <c r="BL45" s="5" t="s">
        <v>68</v>
      </c>
      <c r="BM45" s="5" t="s">
        <v>69</v>
      </c>
      <c r="BN45" s="5" t="s">
        <v>70</v>
      </c>
    </row>
    <row r="46" spans="1:66">
      <c r="A46" s="2" t="s">
        <v>112</v>
      </c>
      <c r="B46" s="7"/>
      <c r="C46" s="7"/>
      <c r="D46" s="7"/>
      <c r="E46" s="8">
        <f>COUNTIF(Tab_S8[1am],A46)</f>
        <v>0</v>
      </c>
      <c r="F46" s="8">
        <f>COUNTIF(Tab_S8[1pm],A46)</f>
        <v>0</v>
      </c>
      <c r="G46" s="8">
        <f>COUNTIF(Tab_S8[2am],A46)</f>
        <v>0</v>
      </c>
      <c r="H46" s="8">
        <f>COUNTIF(Tab_S8[2pm],A46)</f>
        <v>0</v>
      </c>
      <c r="I46" s="8">
        <f>COUNTIF(Tab_S8[3am],A46)</f>
        <v>0</v>
      </c>
      <c r="J46" s="8">
        <f>COUNTIF(Tab_S8[3pm],A46)</f>
        <v>0</v>
      </c>
      <c r="K46" s="8">
        <f>COUNTIF(Tab_S8[4am],A46)</f>
        <v>0</v>
      </c>
      <c r="L46" s="8">
        <f>COUNTIF(Tab_S8[4pm],A46)</f>
        <v>0</v>
      </c>
      <c r="M46" s="8">
        <f>COUNTIF(Tab_S8[5am],A46)</f>
        <v>0</v>
      </c>
      <c r="N46" s="8">
        <f>COUNTIF(Tab_S8[5pm],A46)</f>
        <v>0</v>
      </c>
      <c r="O46" s="8">
        <f>COUNTIF(Tab_S8[6am],A46)</f>
        <v>0</v>
      </c>
      <c r="P46" s="8">
        <f>COUNTIF(Tab_S8[6pm],A46)</f>
        <v>0</v>
      </c>
      <c r="Q46" s="8">
        <f>COUNTIF(Tab_S8[7am],A46)</f>
        <v>0</v>
      </c>
      <c r="R46" s="8">
        <f>COUNTIF(Tab_S8[7pm],A46)</f>
        <v>0</v>
      </c>
      <c r="S46" s="8">
        <f>COUNTIF(Tab_S8[8am],A46)</f>
        <v>0</v>
      </c>
      <c r="T46" s="8">
        <f>COUNTIF(Tab_S8[8pm],A46)</f>
        <v>0</v>
      </c>
      <c r="U46" s="8">
        <f>COUNTIF(Tab_S8[9am],A46)</f>
        <v>0</v>
      </c>
      <c r="V46" s="8">
        <f>COUNTIF(Tab_S8[9pm],A46)</f>
        <v>0</v>
      </c>
      <c r="W46" s="8">
        <f>COUNTIF(Tab_S8[10am],A46)</f>
        <v>0</v>
      </c>
      <c r="X46" s="8">
        <f>COUNTIF(Tab_S8[10pm],A46)</f>
        <v>0</v>
      </c>
      <c r="Y46" s="8">
        <f>COUNTIF(Tab_S8[11am],A46)</f>
        <v>0</v>
      </c>
      <c r="Z46" s="8">
        <f>COUNTIF(Tab_S8[11pm],A46)</f>
        <v>0</v>
      </c>
      <c r="AA46" s="8">
        <f>COUNTIF(Tab_S8[12am],A46)</f>
        <v>0</v>
      </c>
      <c r="AB46" s="8">
        <f>COUNTIF(Tab_S8[12pm],A46)</f>
        <v>0</v>
      </c>
      <c r="AC46" s="8">
        <f>COUNTIF(Tab_S8[13am],A46)</f>
        <v>0</v>
      </c>
      <c r="AD46" s="8">
        <f>COUNTIF(Tab_S8[13pm],A46)</f>
        <v>0</v>
      </c>
      <c r="AE46" s="8">
        <f>COUNTIF(Tab_S8[14am],A46)</f>
        <v>0</v>
      </c>
      <c r="AF46" s="8">
        <f>COUNTIF(Tab_S8[14pm],A46)</f>
        <v>0</v>
      </c>
      <c r="AG46" s="8">
        <f>COUNTIF(Tab_S8[15am],A46)</f>
        <v>0</v>
      </c>
      <c r="AH46" s="8">
        <f>COUNTIF(Tab_S8[15pm],A46)</f>
        <v>0</v>
      </c>
      <c r="AI46" s="8">
        <f>COUNTIF(Tab_S8[16am],A46)</f>
        <v>0</v>
      </c>
      <c r="AJ46" s="8">
        <f>COUNTIF(Tab_S8[16pm],A46)</f>
        <v>0</v>
      </c>
      <c r="AK46" s="8">
        <f>COUNTIF(Tab_S8[17am],A46)</f>
        <v>0</v>
      </c>
      <c r="AL46" s="8">
        <f>COUNTIF(Tab_S8[17pm],A46)</f>
        <v>0</v>
      </c>
      <c r="AM46" s="8">
        <f>COUNTIF(Tab_S8[18am],A46)</f>
        <v>0</v>
      </c>
      <c r="AN46" s="8">
        <f>COUNTIF(Tab_S8[18pm],A46)</f>
        <v>0</v>
      </c>
      <c r="AO46" s="8">
        <f>COUNTIF(Tab_S8[19am],A46)</f>
        <v>0</v>
      </c>
      <c r="AP46" s="8">
        <f>COUNTIF(Tab_S8[19pm],A46)</f>
        <v>0</v>
      </c>
      <c r="AQ46" s="8">
        <f>COUNTIF(Tab_S8[20am],A46)</f>
        <v>0</v>
      </c>
      <c r="AR46" s="8">
        <f>COUNTIF(Tab_S8[20pm],A46)</f>
        <v>0</v>
      </c>
      <c r="AS46" s="8">
        <f>COUNTIF(Tab_S8[21am],A46)</f>
        <v>0</v>
      </c>
      <c r="AT46" s="8">
        <f>COUNTIF(Tab_S8[21pm],A46)</f>
        <v>0</v>
      </c>
      <c r="AU46" s="8">
        <f>COUNTIF(Tab_S8[22am],A46)</f>
        <v>0</v>
      </c>
      <c r="AV46" s="8">
        <f>COUNTIF(Tab_S8[22pm],A46)</f>
        <v>0</v>
      </c>
      <c r="AW46" s="8">
        <f>COUNTIF(Tab_S8[23am],A46)</f>
        <v>0</v>
      </c>
      <c r="AX46" s="8">
        <f>COUNTIF(Tab_S8[23pm],A46)</f>
        <v>0</v>
      </c>
      <c r="AY46" s="8">
        <f>COUNTIF(Tab_S8[24am],A46)</f>
        <v>0</v>
      </c>
      <c r="AZ46" s="8">
        <f>COUNTIF(Tab_S8[24pm],A46)</f>
        <v>0</v>
      </c>
      <c r="BA46" s="8">
        <f>COUNTIF(Tab_S8[25am],A46)</f>
        <v>0</v>
      </c>
      <c r="BB46" s="8">
        <f>COUNTIF(Tab_S8[25pm],A46)</f>
        <v>0</v>
      </c>
      <c r="BC46" s="8">
        <f>COUNTIF(Tab_S8[26am],A46)</f>
        <v>0</v>
      </c>
      <c r="BD46" s="8">
        <f>COUNTIF(Tab_S8[26pm],A46)</f>
        <v>0</v>
      </c>
      <c r="BE46" s="8">
        <f>COUNTIF(Tab_S8[27am],A46)</f>
        <v>0</v>
      </c>
      <c r="BF46" s="8">
        <f>COUNTIF(Tab_S8[27pm],A46)</f>
        <v>0</v>
      </c>
      <c r="BG46" s="8">
        <f>COUNTIF(Tab_S8[28am],A46)</f>
        <v>0</v>
      </c>
      <c r="BH46" s="8">
        <f>COUNTIF(Tab_S8[28pm],A46)</f>
        <v>0</v>
      </c>
      <c r="BI46" s="8">
        <f>COUNTIF(Tab_S8[29am],A46)</f>
        <v>0</v>
      </c>
      <c r="BJ46" s="8">
        <f>COUNTIF(Tab_S8[29pm],A46)</f>
        <v>0</v>
      </c>
      <c r="BK46" s="8">
        <f>COUNTIF(Tab_S8[30am],A46)</f>
        <v>0</v>
      </c>
      <c r="BL46" s="8">
        <f>COUNTIF(Tab_S8[30pm],A46)</f>
        <v>0</v>
      </c>
      <c r="BM46" s="8">
        <f>COUNTIF(Tab_S8[31am],A46)</f>
        <v>0</v>
      </c>
      <c r="BN46" s="8">
        <f>COUNTIF(Tab_S8[31pm],A46)</f>
        <v>0</v>
      </c>
    </row>
    <row r="47" spans="1:66">
      <c r="A47" s="2" t="s">
        <v>113</v>
      </c>
      <c r="B47" s="7"/>
      <c r="C47" s="7"/>
      <c r="D47" s="7"/>
      <c r="E47" s="8">
        <f>COUNTIF(Tab_S8[1am],A47)</f>
        <v>0</v>
      </c>
      <c r="F47" s="8">
        <f>COUNTIF(Tab_S8[1pm],A47)</f>
        <v>0</v>
      </c>
      <c r="G47" s="8">
        <f>COUNTIF(Tab_S8[2am],A47)</f>
        <v>0</v>
      </c>
      <c r="H47" s="8">
        <f>COUNTIF(Tab_S8[2pm],A47)</f>
        <v>0</v>
      </c>
      <c r="I47" s="8">
        <f>COUNTIF(Tab_S8[3am],A47)</f>
        <v>0</v>
      </c>
      <c r="J47" s="8">
        <f>COUNTIF(Tab_S8[3pm],A47)</f>
        <v>0</v>
      </c>
      <c r="K47" s="8">
        <f>COUNTIF(Tab_S8[4am],A47)</f>
        <v>0</v>
      </c>
      <c r="L47" s="8">
        <f>COUNTIF(Tab_S8[4pm],A47)</f>
        <v>0</v>
      </c>
      <c r="M47" s="8">
        <f>COUNTIF(Tab_S8[5am],A47)</f>
        <v>0</v>
      </c>
      <c r="N47" s="8">
        <f>COUNTIF(Tab_S8[5pm],A47)</f>
        <v>0</v>
      </c>
      <c r="O47" s="8">
        <f>COUNTIF(Tab_S8[6am],A47)</f>
        <v>0</v>
      </c>
      <c r="P47" s="8">
        <f>COUNTIF(Tab_S8[6pm],A47)</f>
        <v>0</v>
      </c>
      <c r="Q47" s="8">
        <f>COUNTIF(Tab_S8[7am],A47)</f>
        <v>0</v>
      </c>
      <c r="R47" s="8">
        <f>COUNTIF(Tab_S8[7pm],A47)</f>
        <v>0</v>
      </c>
      <c r="S47" s="8">
        <f>COUNTIF(Tab_S8[8am],A47)</f>
        <v>0</v>
      </c>
      <c r="T47" s="8">
        <f>COUNTIF(Tab_S8[8pm],A47)</f>
        <v>0</v>
      </c>
      <c r="U47" s="8">
        <f>COUNTIF(Tab_S8[9am],A47)</f>
        <v>0</v>
      </c>
      <c r="V47" s="8">
        <f>COUNTIF(Tab_S8[9pm],A47)</f>
        <v>0</v>
      </c>
      <c r="W47" s="8">
        <f>COUNTIF(Tab_S8[10am],A47)</f>
        <v>0</v>
      </c>
      <c r="X47" s="8">
        <f>COUNTIF(Tab_S8[10pm],A47)</f>
        <v>0</v>
      </c>
      <c r="Y47" s="8">
        <f>COUNTIF(Tab_S8[11am],A47)</f>
        <v>0</v>
      </c>
      <c r="Z47" s="8">
        <f>COUNTIF(Tab_S8[11pm],A47)</f>
        <v>0</v>
      </c>
      <c r="AA47" s="8">
        <f>COUNTIF(Tab_S8[12am],A47)</f>
        <v>0</v>
      </c>
      <c r="AB47" s="8">
        <f>COUNTIF(Tab_S8[12pm],A47)</f>
        <v>0</v>
      </c>
      <c r="AC47" s="8">
        <f>COUNTIF(Tab_S8[13am],A47)</f>
        <v>0</v>
      </c>
      <c r="AD47" s="8">
        <f>COUNTIF(Tab_S8[13pm],A47)</f>
        <v>0</v>
      </c>
      <c r="AE47" s="8">
        <f>COUNTIF(Tab_S8[14am],A47)</f>
        <v>0</v>
      </c>
      <c r="AF47" s="8">
        <f>COUNTIF(Tab_S8[14pm],A47)</f>
        <v>0</v>
      </c>
      <c r="AG47" s="8">
        <f>COUNTIF(Tab_S8[15am],A47)</f>
        <v>0</v>
      </c>
      <c r="AH47" s="8">
        <f>COUNTIF(Tab_S8[15pm],A47)</f>
        <v>0</v>
      </c>
      <c r="AI47" s="8">
        <f>COUNTIF(Tab_S8[16am],A47)</f>
        <v>0</v>
      </c>
      <c r="AJ47" s="8">
        <f>COUNTIF(Tab_S8[16pm],A47)</f>
        <v>0</v>
      </c>
      <c r="AK47" s="8">
        <f>COUNTIF(Tab_S8[17am],A47)</f>
        <v>0</v>
      </c>
      <c r="AL47" s="8">
        <f>COUNTIF(Tab_S8[17pm],A47)</f>
        <v>0</v>
      </c>
      <c r="AM47" s="8">
        <f>COUNTIF(Tab_S8[18am],A47)</f>
        <v>0</v>
      </c>
      <c r="AN47" s="8">
        <f>COUNTIF(Tab_S8[18pm],A47)</f>
        <v>0</v>
      </c>
      <c r="AO47" s="8">
        <f>COUNTIF(Tab_S8[19am],A47)</f>
        <v>0</v>
      </c>
      <c r="AP47" s="8">
        <f>COUNTIF(Tab_S8[19pm],A47)</f>
        <v>0</v>
      </c>
      <c r="AQ47" s="8">
        <f>COUNTIF(Tab_S8[20am],A47)</f>
        <v>0</v>
      </c>
      <c r="AR47" s="8">
        <f>COUNTIF(Tab_S8[20pm],A47)</f>
        <v>0</v>
      </c>
      <c r="AS47" s="8">
        <f>COUNTIF(Tab_S8[21am],A47)</f>
        <v>0</v>
      </c>
      <c r="AT47" s="8">
        <f>COUNTIF(Tab_S8[21pm],A47)</f>
        <v>0</v>
      </c>
      <c r="AU47" s="8">
        <f>COUNTIF(Tab_S8[22am],A47)</f>
        <v>0</v>
      </c>
      <c r="AV47" s="8">
        <f>COUNTIF(Tab_S8[22pm],A47)</f>
        <v>0</v>
      </c>
      <c r="AW47" s="8">
        <f>COUNTIF(Tab_S8[23am],A47)</f>
        <v>0</v>
      </c>
      <c r="AX47" s="8">
        <f>COUNTIF(Tab_S8[23pm],A47)</f>
        <v>0</v>
      </c>
      <c r="AY47" s="8">
        <f>COUNTIF(Tab_S8[24am],A47)</f>
        <v>0</v>
      </c>
      <c r="AZ47" s="8">
        <f>COUNTIF(Tab_S8[24pm],A47)</f>
        <v>0</v>
      </c>
      <c r="BA47" s="8">
        <f>COUNTIF(Tab_S8[25am],A47)</f>
        <v>0</v>
      </c>
      <c r="BB47" s="8">
        <f>COUNTIF(Tab_S8[25pm],A47)</f>
        <v>0</v>
      </c>
      <c r="BC47" s="8">
        <f>COUNTIF(Tab_S8[26am],A47)</f>
        <v>0</v>
      </c>
      <c r="BD47" s="8">
        <f>COUNTIF(Tab_S8[26pm],A47)</f>
        <v>0</v>
      </c>
      <c r="BE47" s="8">
        <f>COUNTIF(Tab_S8[27am],A47)</f>
        <v>0</v>
      </c>
      <c r="BF47" s="8">
        <f>COUNTIF(Tab_S8[27pm],A47)</f>
        <v>0</v>
      </c>
      <c r="BG47" s="8">
        <f>COUNTIF(Tab_S8[28am],A47)</f>
        <v>0</v>
      </c>
      <c r="BH47" s="8">
        <f>COUNTIF(Tab_S8[28pm],A47)</f>
        <v>0</v>
      </c>
      <c r="BI47" s="8">
        <f>COUNTIF(Tab_S8[29am],A47)</f>
        <v>0</v>
      </c>
      <c r="BJ47" s="8">
        <f>COUNTIF(Tab_S8[29pm],A47)</f>
        <v>0</v>
      </c>
      <c r="BK47" s="8">
        <f>COUNTIF(Tab_S8[30am],A47)</f>
        <v>0</v>
      </c>
      <c r="BL47" s="8">
        <f>COUNTIF(Tab_S8[30pm],A47)</f>
        <v>0</v>
      </c>
      <c r="BM47" s="8">
        <f>COUNTIF(Tab_S8[31am],A47)</f>
        <v>0</v>
      </c>
      <c r="BN47" s="8">
        <f>COUNTIF(Tab_S8[31pm],A47)</f>
        <v>0</v>
      </c>
    </row>
    <row r="50" spans="1:66">
      <c r="A50" s="18" t="s">
        <v>79</v>
      </c>
      <c r="B50" s="19"/>
      <c r="C50" s="19"/>
      <c r="D50" s="19"/>
      <c r="E50" s="32">
        <v>1</v>
      </c>
      <c r="F50" s="33"/>
      <c r="G50" s="33">
        <v>2</v>
      </c>
      <c r="H50" s="33"/>
      <c r="I50" s="33">
        <v>3</v>
      </c>
      <c r="J50" s="33"/>
      <c r="K50" s="33">
        <v>4</v>
      </c>
      <c r="L50" s="33"/>
      <c r="M50" s="33">
        <v>5</v>
      </c>
      <c r="N50" s="33"/>
      <c r="O50" s="33">
        <v>6</v>
      </c>
      <c r="P50" s="33"/>
      <c r="Q50" s="33">
        <v>7</v>
      </c>
      <c r="R50" s="33"/>
      <c r="S50" s="33">
        <v>8</v>
      </c>
      <c r="T50" s="33"/>
      <c r="U50" s="33">
        <v>9</v>
      </c>
      <c r="V50" s="33"/>
      <c r="W50" s="33">
        <v>10</v>
      </c>
      <c r="X50" s="33"/>
      <c r="Y50" s="33">
        <v>11</v>
      </c>
      <c r="Z50" s="33"/>
      <c r="AA50" s="33">
        <v>12</v>
      </c>
      <c r="AB50" s="33"/>
      <c r="AC50" s="33">
        <v>13</v>
      </c>
      <c r="AD50" s="33"/>
      <c r="AE50" s="33">
        <v>14</v>
      </c>
      <c r="AF50" s="33"/>
      <c r="AG50" s="33">
        <v>15</v>
      </c>
      <c r="AH50" s="33"/>
      <c r="AI50" s="30">
        <v>16</v>
      </c>
      <c r="AJ50" s="30"/>
      <c r="AK50" s="30">
        <v>17</v>
      </c>
      <c r="AL50" s="30"/>
      <c r="AM50" s="30">
        <v>18</v>
      </c>
      <c r="AN50" s="30"/>
      <c r="AO50" s="30">
        <v>19</v>
      </c>
      <c r="AP50" s="30"/>
      <c r="AQ50" s="30">
        <v>20</v>
      </c>
      <c r="AR50" s="30"/>
      <c r="AS50" s="30">
        <v>21</v>
      </c>
      <c r="AT50" s="30"/>
      <c r="AU50" s="30">
        <v>22</v>
      </c>
      <c r="AV50" s="30"/>
      <c r="AW50" s="30">
        <v>23</v>
      </c>
      <c r="AX50" s="30"/>
      <c r="AY50" s="30">
        <v>24</v>
      </c>
      <c r="AZ50" s="30"/>
      <c r="BA50" s="30">
        <v>25</v>
      </c>
      <c r="BB50" s="30"/>
      <c r="BC50" s="30">
        <v>26</v>
      </c>
      <c r="BD50" s="30"/>
      <c r="BE50" s="30">
        <v>27</v>
      </c>
      <c r="BF50" s="30"/>
      <c r="BG50" s="30">
        <v>28</v>
      </c>
      <c r="BH50" s="30"/>
      <c r="BI50" s="30">
        <v>29</v>
      </c>
      <c r="BJ50" s="30"/>
      <c r="BK50" s="30">
        <v>30</v>
      </c>
      <c r="BL50" s="30"/>
    </row>
    <row r="51" spans="1:66">
      <c r="A51" s="4" t="s">
        <v>3</v>
      </c>
      <c r="B51" s="4" t="s">
        <v>71</v>
      </c>
      <c r="C51" s="4" t="s">
        <v>72</v>
      </c>
      <c r="D51" s="4" t="s">
        <v>73</v>
      </c>
      <c r="E51" s="5" t="s">
        <v>10</v>
      </c>
      <c r="F51" s="5" t="s">
        <v>9</v>
      </c>
      <c r="G51" s="5" t="s">
        <v>11</v>
      </c>
      <c r="H51" s="5" t="s">
        <v>12</v>
      </c>
      <c r="I51" s="5" t="s">
        <v>13</v>
      </c>
      <c r="J51" s="5" t="s">
        <v>14</v>
      </c>
      <c r="K51" s="5" t="s">
        <v>15</v>
      </c>
      <c r="L51" s="5" t="s">
        <v>16</v>
      </c>
      <c r="M51" s="5" t="s">
        <v>17</v>
      </c>
      <c r="N51" s="5" t="s">
        <v>18</v>
      </c>
      <c r="O51" s="5" t="s">
        <v>19</v>
      </c>
      <c r="P51" s="5" t="s">
        <v>20</v>
      </c>
      <c r="Q51" s="5" t="s">
        <v>21</v>
      </c>
      <c r="R51" s="5" t="s">
        <v>22</v>
      </c>
      <c r="S51" s="5" t="s">
        <v>23</v>
      </c>
      <c r="T51" s="5" t="s">
        <v>24</v>
      </c>
      <c r="U51" s="5" t="s">
        <v>25</v>
      </c>
      <c r="V51" s="5" t="s">
        <v>26</v>
      </c>
      <c r="W51" s="5" t="s">
        <v>27</v>
      </c>
      <c r="X51" s="5" t="s">
        <v>28</v>
      </c>
      <c r="Y51" s="5" t="s">
        <v>29</v>
      </c>
      <c r="Z51" s="5" t="s">
        <v>30</v>
      </c>
      <c r="AA51" s="5" t="s">
        <v>31</v>
      </c>
      <c r="AB51" s="5" t="s">
        <v>32</v>
      </c>
      <c r="AC51" s="5" t="s">
        <v>33</v>
      </c>
      <c r="AD51" s="5" t="s">
        <v>34</v>
      </c>
      <c r="AE51" s="5" t="s">
        <v>35</v>
      </c>
      <c r="AF51" s="5" t="s">
        <v>36</v>
      </c>
      <c r="AG51" s="5" t="s">
        <v>37</v>
      </c>
      <c r="AH51" s="5" t="s">
        <v>38</v>
      </c>
      <c r="AI51" s="6" t="s">
        <v>39</v>
      </c>
      <c r="AJ51" s="5" t="s">
        <v>40</v>
      </c>
      <c r="AK51" s="5" t="s">
        <v>41</v>
      </c>
      <c r="AL51" s="5" t="s">
        <v>43</v>
      </c>
      <c r="AM51" s="5" t="s">
        <v>44</v>
      </c>
      <c r="AN51" s="5" t="s">
        <v>42</v>
      </c>
      <c r="AO51" s="5" t="s">
        <v>45</v>
      </c>
      <c r="AP51" s="5" t="s">
        <v>46</v>
      </c>
      <c r="AQ51" s="5" t="s">
        <v>47</v>
      </c>
      <c r="AR51" s="5" t="s">
        <v>50</v>
      </c>
      <c r="AS51" s="5" t="s">
        <v>49</v>
      </c>
      <c r="AT51" s="5" t="s">
        <v>48</v>
      </c>
      <c r="AU51" s="5" t="s">
        <v>51</v>
      </c>
      <c r="AV51" s="5" t="s">
        <v>52</v>
      </c>
      <c r="AW51" s="5" t="s">
        <v>53</v>
      </c>
      <c r="AX51" s="5" t="s">
        <v>54</v>
      </c>
      <c r="AY51" s="5" t="s">
        <v>55</v>
      </c>
      <c r="AZ51" s="5" t="s">
        <v>56</v>
      </c>
      <c r="BA51" s="5" t="s">
        <v>57</v>
      </c>
      <c r="BB51" s="5" t="s">
        <v>58</v>
      </c>
      <c r="BC51" s="5" t="s">
        <v>59</v>
      </c>
      <c r="BD51" s="5" t="s">
        <v>60</v>
      </c>
      <c r="BE51" s="5" t="s">
        <v>61</v>
      </c>
      <c r="BF51" s="5" t="s">
        <v>62</v>
      </c>
      <c r="BG51" s="5" t="s">
        <v>63</v>
      </c>
      <c r="BH51" s="5" t="s">
        <v>64</v>
      </c>
      <c r="BI51" s="5" t="s">
        <v>65</v>
      </c>
      <c r="BJ51" s="5" t="s">
        <v>66</v>
      </c>
      <c r="BK51" s="5" t="s">
        <v>67</v>
      </c>
      <c r="BL51" s="5" t="s">
        <v>68</v>
      </c>
      <c r="BM51" s="23" t="s">
        <v>92</v>
      </c>
      <c r="BN51" s="23" t="s">
        <v>93</v>
      </c>
    </row>
    <row r="52" spans="1:66">
      <c r="A52" s="2" t="s">
        <v>114</v>
      </c>
      <c r="B52" s="7"/>
      <c r="C52" s="7"/>
      <c r="D52" s="7"/>
      <c r="E52" s="8">
        <f>COUNTIF(Tab_S9[1am],A52)</f>
        <v>0</v>
      </c>
      <c r="F52" s="8">
        <f>COUNTIF(Tab_S9[1pm],A52)</f>
        <v>0</v>
      </c>
      <c r="G52" s="8">
        <f>COUNTIF(Tab_S9[2am],A52)</f>
        <v>0</v>
      </c>
      <c r="H52" s="8">
        <f>COUNTIF(Tab_S9[2pm],A52)</f>
        <v>0</v>
      </c>
      <c r="I52" s="8">
        <f>COUNTIF(Tab_S9[3am],A52)</f>
        <v>0</v>
      </c>
      <c r="J52" s="8">
        <f>COUNTIF(Tab_S9[3pm],A52)</f>
        <v>0</v>
      </c>
      <c r="K52" s="8">
        <f>COUNTIF(Tab_S9[4am],A52)</f>
        <v>0</v>
      </c>
      <c r="L52" s="8">
        <f>COUNTIF(Tab_S9[4pm],A52)</f>
        <v>0</v>
      </c>
      <c r="M52" s="8">
        <f>COUNTIF(Tab_S9[5am],A52)</f>
        <v>0</v>
      </c>
      <c r="N52" s="8">
        <f>COUNTIF(Tab_S9[5pm],A52)</f>
        <v>0</v>
      </c>
      <c r="O52" s="8">
        <f>COUNTIF(Tab_S9[6am],A52)</f>
        <v>0</v>
      </c>
      <c r="P52" s="8">
        <f>COUNTIF(Tab_S9[6pm],A52)</f>
        <v>0</v>
      </c>
      <c r="Q52" s="8">
        <f>COUNTIF(Tab_S9[7am],A52)</f>
        <v>0</v>
      </c>
      <c r="R52" s="8">
        <f>COUNTIF(Tab_S9[7pm],A52)</f>
        <v>0</v>
      </c>
      <c r="S52" s="8">
        <f>COUNTIF(Tab_S9[8am],A52)</f>
        <v>0</v>
      </c>
      <c r="T52" s="8">
        <f>COUNTIF(Tab_S9[8pm],A52)</f>
        <v>0</v>
      </c>
      <c r="U52" s="8">
        <f>COUNTIF(Tab_S9[9am],A52)</f>
        <v>0</v>
      </c>
      <c r="V52" s="8">
        <f>COUNTIF(Tab_S9[9pm],A52)</f>
        <v>0</v>
      </c>
      <c r="W52" s="8">
        <f>COUNTIF(Tab_S9[10am],A52)</f>
        <v>0</v>
      </c>
      <c r="X52" s="8">
        <f>COUNTIF(Tab_S9[10pm],A52)</f>
        <v>0</v>
      </c>
      <c r="Y52" s="8">
        <f>COUNTIF(Tab_S9[11am],A52)</f>
        <v>0</v>
      </c>
      <c r="Z52" s="8">
        <f>COUNTIF(Tab_S9[11pm],A52)</f>
        <v>0</v>
      </c>
      <c r="AA52" s="8">
        <f>COUNTIF(Tab_S9[12am],A52)</f>
        <v>0</v>
      </c>
      <c r="AB52" s="8">
        <f>COUNTIF(Tab_S9[12pm],A52)</f>
        <v>0</v>
      </c>
      <c r="AC52" s="8">
        <f>COUNTIF(Tab_S9[13am],A52)</f>
        <v>0</v>
      </c>
      <c r="AD52" s="8">
        <f>COUNTIF(Tab_S9[13pm],A52)</f>
        <v>0</v>
      </c>
      <c r="AE52" s="8">
        <f>COUNTIF(Tab_S9[14am],A52)</f>
        <v>0</v>
      </c>
      <c r="AF52" s="8">
        <f>COUNTIF(Tab_S9[14pm],A52)</f>
        <v>0</v>
      </c>
      <c r="AG52" s="8">
        <f>COUNTIF(Tab_S9[15am],A52)</f>
        <v>0</v>
      </c>
      <c r="AH52" s="8">
        <f>COUNTIF(Tab_S9[15pm],A52)</f>
        <v>0</v>
      </c>
      <c r="AI52" s="8">
        <f>COUNTIF(Tab_S9[16am],A52)</f>
        <v>0</v>
      </c>
      <c r="AJ52" s="8">
        <f>COUNTIF(Tab_S9[16pm],A52)</f>
        <v>0</v>
      </c>
      <c r="AK52" s="8">
        <f>COUNTIF(Tab_S9[17am],A52)</f>
        <v>0</v>
      </c>
      <c r="AL52" s="8">
        <f>COUNTIF(Tab_S9[17pm],A52)</f>
        <v>0</v>
      </c>
      <c r="AM52" s="8">
        <f>COUNTIF(Tab_S9[18am],A52)</f>
        <v>0</v>
      </c>
      <c r="AN52" s="8">
        <f>COUNTIF(Tab_S9[18pm],A52)</f>
        <v>0</v>
      </c>
      <c r="AO52" s="8">
        <f>COUNTIF(Tab_S9[19am],A52)</f>
        <v>0</v>
      </c>
      <c r="AP52" s="8">
        <f>COUNTIF(Tab_S9[19pm],A52)</f>
        <v>0</v>
      </c>
      <c r="AQ52" s="8">
        <f>COUNTIF(Tab_S9[20am],A52)</f>
        <v>0</v>
      </c>
      <c r="AR52" s="8">
        <f>COUNTIF(Tab_S9[20pm],A52)</f>
        <v>0</v>
      </c>
      <c r="AS52" s="8">
        <f>COUNTIF(Tab_S9[21am],A52)</f>
        <v>0</v>
      </c>
      <c r="AT52" s="8">
        <f>COUNTIF(Tab_S9[21pm],A52)</f>
        <v>0</v>
      </c>
      <c r="AU52" s="8">
        <f>COUNTIF(Tab_S9[22am],A52)</f>
        <v>0</v>
      </c>
      <c r="AV52" s="8">
        <f>COUNTIF(Tab_S9[22pm],A52)</f>
        <v>0</v>
      </c>
      <c r="AW52" s="8">
        <f>COUNTIF(Tab_S9[23am],A52)</f>
        <v>0</v>
      </c>
      <c r="AX52" s="8">
        <f>COUNTIF(Tab_S9[23pm],A52)</f>
        <v>0</v>
      </c>
      <c r="AY52" s="8">
        <f>COUNTIF(Tab_S9[24am],A52)</f>
        <v>0</v>
      </c>
      <c r="AZ52" s="8">
        <f>COUNTIF(Tab_S9[24pm],A52)</f>
        <v>0</v>
      </c>
      <c r="BA52" s="8">
        <f>COUNTIF(Tab_S9[25am],A52)</f>
        <v>0</v>
      </c>
      <c r="BB52" s="8">
        <f>COUNTIF(Tab_S9[25pm],A52)</f>
        <v>0</v>
      </c>
      <c r="BC52" s="8">
        <f>COUNTIF(Tab_S9[26am],A52)</f>
        <v>0</v>
      </c>
      <c r="BD52" s="8">
        <f>COUNTIF(Tab_S9[26pm],A52)</f>
        <v>0</v>
      </c>
      <c r="BE52" s="8">
        <f>COUNTIF(Tab_S9[27am],A52)</f>
        <v>0</v>
      </c>
      <c r="BF52" s="8">
        <f>COUNTIF(Tab_S9[27pm],A52)</f>
        <v>0</v>
      </c>
      <c r="BG52" s="8">
        <f>COUNTIF(Tab_S9[28am],A52)</f>
        <v>0</v>
      </c>
      <c r="BH52" s="8">
        <f>COUNTIF(Tab_S9[28pm],A52)</f>
        <v>0</v>
      </c>
      <c r="BI52" s="8">
        <f>COUNTIF(Tab_S9[29am],A52)</f>
        <v>0</v>
      </c>
      <c r="BJ52" s="8">
        <f>COUNTIF(Tab_S9[29pm],A52)</f>
        <v>0</v>
      </c>
      <c r="BK52" s="8">
        <f>COUNTIF(Tab_S9[30am],A52)</f>
        <v>0</v>
      </c>
      <c r="BL52" s="8">
        <f>COUNTIF(Tab_S9[30pm],A52)</f>
        <v>0</v>
      </c>
      <c r="BM52" s="23"/>
      <c r="BN52" s="23"/>
    </row>
    <row r="53" spans="1:66">
      <c r="A53" s="2" t="s">
        <v>115</v>
      </c>
      <c r="B53" s="7"/>
      <c r="C53" s="7"/>
      <c r="D53" s="7"/>
      <c r="E53" s="8">
        <f>COUNTIF(Tab_S9[1am],A53)</f>
        <v>0</v>
      </c>
      <c r="F53" s="8">
        <f>COUNTIF(Tab_S9[1pm],A53)</f>
        <v>0</v>
      </c>
      <c r="G53" s="8">
        <f>COUNTIF(Tab_S9[2am],A53)</f>
        <v>0</v>
      </c>
      <c r="H53" s="8">
        <f>COUNTIF(Tab_S9[2pm],A53)</f>
        <v>0</v>
      </c>
      <c r="I53" s="8">
        <f>COUNTIF(Tab_S9[3am],A53)</f>
        <v>0</v>
      </c>
      <c r="J53" s="8">
        <f>COUNTIF(Tab_S9[3pm],A53)</f>
        <v>0</v>
      </c>
      <c r="K53" s="8">
        <f>COUNTIF(Tab_S9[4am],A53)</f>
        <v>0</v>
      </c>
      <c r="L53" s="8">
        <f>COUNTIF(Tab_S9[4pm],A53)</f>
        <v>0</v>
      </c>
      <c r="M53" s="8">
        <f>COUNTIF(Tab_S9[5am],A53)</f>
        <v>0</v>
      </c>
      <c r="N53" s="8">
        <f>COUNTIF(Tab_S9[5pm],A53)</f>
        <v>0</v>
      </c>
      <c r="O53" s="8">
        <f>COUNTIF(Tab_S9[6am],A53)</f>
        <v>0</v>
      </c>
      <c r="P53" s="8">
        <f>COUNTIF(Tab_S9[6pm],A53)</f>
        <v>0</v>
      </c>
      <c r="Q53" s="8">
        <f>COUNTIF(Tab_S9[7am],A53)</f>
        <v>0</v>
      </c>
      <c r="R53" s="8">
        <f>COUNTIF(Tab_S9[7pm],A53)</f>
        <v>0</v>
      </c>
      <c r="S53" s="8">
        <f>COUNTIF(Tab_S9[8am],A53)</f>
        <v>0</v>
      </c>
      <c r="T53" s="8">
        <f>COUNTIF(Tab_S9[8pm],A53)</f>
        <v>0</v>
      </c>
      <c r="U53" s="8">
        <f>COUNTIF(Tab_S9[9am],A53)</f>
        <v>0</v>
      </c>
      <c r="V53" s="8">
        <f>COUNTIF(Tab_S9[9pm],A53)</f>
        <v>0</v>
      </c>
      <c r="W53" s="8">
        <f>COUNTIF(Tab_S9[10am],A53)</f>
        <v>0</v>
      </c>
      <c r="X53" s="8">
        <f>COUNTIF(Tab_S9[10pm],A53)</f>
        <v>0</v>
      </c>
      <c r="Y53" s="8">
        <f>COUNTIF(Tab_S9[11am],A53)</f>
        <v>0</v>
      </c>
      <c r="Z53" s="8">
        <f>COUNTIF(Tab_S9[11pm],A53)</f>
        <v>0</v>
      </c>
      <c r="AA53" s="8">
        <f>COUNTIF(Tab_S9[12am],A53)</f>
        <v>0</v>
      </c>
      <c r="AB53" s="8">
        <f>COUNTIF(Tab_S9[12pm],A53)</f>
        <v>0</v>
      </c>
      <c r="AC53" s="8">
        <f>COUNTIF(Tab_S9[13am],A53)</f>
        <v>0</v>
      </c>
      <c r="AD53" s="8">
        <f>COUNTIF(Tab_S9[13pm],A53)</f>
        <v>0</v>
      </c>
      <c r="AE53" s="8">
        <f>COUNTIF(Tab_S9[14am],A53)</f>
        <v>0</v>
      </c>
      <c r="AF53" s="8">
        <f>COUNTIF(Tab_S9[14pm],A53)</f>
        <v>0</v>
      </c>
      <c r="AG53" s="8">
        <f>COUNTIF(Tab_S9[15am],A53)</f>
        <v>0</v>
      </c>
      <c r="AH53" s="8">
        <f>COUNTIF(Tab_S9[15pm],A53)</f>
        <v>0</v>
      </c>
      <c r="AI53" s="8">
        <f>COUNTIF(Tab_S9[16am],A53)</f>
        <v>0</v>
      </c>
      <c r="AJ53" s="8">
        <f>COUNTIF(Tab_S9[16pm],A53)</f>
        <v>0</v>
      </c>
      <c r="AK53" s="8">
        <f>COUNTIF(Tab_S9[17am],A53)</f>
        <v>0</v>
      </c>
      <c r="AL53" s="8">
        <f>COUNTIF(Tab_S9[17pm],A53)</f>
        <v>0</v>
      </c>
      <c r="AM53" s="8">
        <f>COUNTIF(Tab_S9[18am],A53)</f>
        <v>0</v>
      </c>
      <c r="AN53" s="8">
        <f>COUNTIF(Tab_S9[18pm],A53)</f>
        <v>0</v>
      </c>
      <c r="AO53" s="8">
        <f>COUNTIF(Tab_S9[19am],A53)</f>
        <v>0</v>
      </c>
      <c r="AP53" s="8">
        <f>COUNTIF(Tab_S9[19pm],A53)</f>
        <v>0</v>
      </c>
      <c r="AQ53" s="8">
        <f>COUNTIF(Tab_S9[20am],A53)</f>
        <v>0</v>
      </c>
      <c r="AR53" s="8">
        <f>COUNTIF(Tab_S9[20pm],A53)</f>
        <v>0</v>
      </c>
      <c r="AS53" s="8">
        <f>COUNTIF(Tab_S9[21am],A53)</f>
        <v>0</v>
      </c>
      <c r="AT53" s="8">
        <f>COUNTIF(Tab_S9[21pm],A53)</f>
        <v>0</v>
      </c>
      <c r="AU53" s="8">
        <f>COUNTIF(Tab_S9[22am],A53)</f>
        <v>0</v>
      </c>
      <c r="AV53" s="8">
        <f>COUNTIF(Tab_S9[22pm],A53)</f>
        <v>0</v>
      </c>
      <c r="AW53" s="8">
        <f>COUNTIF(Tab_S9[23am],A53)</f>
        <v>0</v>
      </c>
      <c r="AX53" s="8">
        <f>COUNTIF(Tab_S9[23pm],A53)</f>
        <v>0</v>
      </c>
      <c r="AY53" s="8">
        <f>COUNTIF(Tab_S9[24am],A53)</f>
        <v>0</v>
      </c>
      <c r="AZ53" s="8">
        <f>COUNTIF(Tab_S9[24pm],A53)</f>
        <v>0</v>
      </c>
      <c r="BA53" s="8">
        <f>COUNTIF(Tab_S9[25am],A53)</f>
        <v>0</v>
      </c>
      <c r="BB53" s="8">
        <f>COUNTIF(Tab_S9[25pm],A53)</f>
        <v>0</v>
      </c>
      <c r="BC53" s="8">
        <f>COUNTIF(Tab_S9[26am],A53)</f>
        <v>0</v>
      </c>
      <c r="BD53" s="8">
        <f>COUNTIF(Tab_S9[26pm],A53)</f>
        <v>0</v>
      </c>
      <c r="BE53" s="8">
        <f>COUNTIF(Tab_S9[27am],A53)</f>
        <v>0</v>
      </c>
      <c r="BF53" s="8">
        <f>COUNTIF(Tab_S9[27pm],A53)</f>
        <v>0</v>
      </c>
      <c r="BG53" s="8">
        <f>COUNTIF(Tab_S9[28am],A53)</f>
        <v>0</v>
      </c>
      <c r="BH53" s="8">
        <f>COUNTIF(Tab_S9[28pm],A53)</f>
        <v>0</v>
      </c>
      <c r="BI53" s="8">
        <f>COUNTIF(Tab_S9[29am],A53)</f>
        <v>0</v>
      </c>
      <c r="BJ53" s="8">
        <f>COUNTIF(Tab_S9[29pm],A53)</f>
        <v>0</v>
      </c>
      <c r="BK53" s="8">
        <f>COUNTIF(Tab_S9[30am],A53)</f>
        <v>0</v>
      </c>
      <c r="BL53" s="8">
        <f>COUNTIF(Tab_S9[30pm],A53)</f>
        <v>0</v>
      </c>
      <c r="BM53" s="24"/>
      <c r="BN53" s="24"/>
    </row>
    <row r="56" spans="1:66">
      <c r="A56" s="18" t="s">
        <v>78</v>
      </c>
      <c r="B56" s="19"/>
      <c r="C56" s="19"/>
      <c r="D56" s="19"/>
      <c r="E56" s="32">
        <v>1</v>
      </c>
      <c r="F56" s="33"/>
      <c r="G56" s="33">
        <v>2</v>
      </c>
      <c r="H56" s="33"/>
      <c r="I56" s="33">
        <v>3</v>
      </c>
      <c r="J56" s="33"/>
      <c r="K56" s="33">
        <v>4</v>
      </c>
      <c r="L56" s="33"/>
      <c r="M56" s="33">
        <v>5</v>
      </c>
      <c r="N56" s="33"/>
      <c r="O56" s="33">
        <v>6</v>
      </c>
      <c r="P56" s="33"/>
      <c r="Q56" s="33">
        <v>7</v>
      </c>
      <c r="R56" s="33"/>
      <c r="S56" s="33">
        <v>8</v>
      </c>
      <c r="T56" s="33"/>
      <c r="U56" s="33">
        <v>9</v>
      </c>
      <c r="V56" s="33"/>
      <c r="W56" s="33">
        <v>10</v>
      </c>
      <c r="X56" s="33"/>
      <c r="Y56" s="33">
        <v>11</v>
      </c>
      <c r="Z56" s="33"/>
      <c r="AA56" s="33">
        <v>12</v>
      </c>
      <c r="AB56" s="33"/>
      <c r="AC56" s="33">
        <v>13</v>
      </c>
      <c r="AD56" s="33"/>
      <c r="AE56" s="33">
        <v>14</v>
      </c>
      <c r="AF56" s="33"/>
      <c r="AG56" s="33">
        <v>15</v>
      </c>
      <c r="AH56" s="33"/>
      <c r="AI56" s="30">
        <v>16</v>
      </c>
      <c r="AJ56" s="30"/>
      <c r="AK56" s="30">
        <v>17</v>
      </c>
      <c r="AL56" s="30"/>
      <c r="AM56" s="30">
        <v>18</v>
      </c>
      <c r="AN56" s="30"/>
      <c r="AO56" s="30">
        <v>19</v>
      </c>
      <c r="AP56" s="30"/>
      <c r="AQ56" s="30">
        <v>20</v>
      </c>
      <c r="AR56" s="30"/>
      <c r="AS56" s="30">
        <v>21</v>
      </c>
      <c r="AT56" s="30"/>
      <c r="AU56" s="30">
        <v>22</v>
      </c>
      <c r="AV56" s="30"/>
      <c r="AW56" s="30">
        <v>23</v>
      </c>
      <c r="AX56" s="30"/>
      <c r="AY56" s="30">
        <v>24</v>
      </c>
      <c r="AZ56" s="30"/>
      <c r="BA56" s="30">
        <v>25</v>
      </c>
      <c r="BB56" s="30"/>
      <c r="BC56" s="30">
        <v>26</v>
      </c>
      <c r="BD56" s="30"/>
      <c r="BE56" s="30">
        <v>27</v>
      </c>
      <c r="BF56" s="30"/>
      <c r="BG56" s="30">
        <v>28</v>
      </c>
      <c r="BH56" s="30"/>
      <c r="BI56" s="30">
        <v>29</v>
      </c>
      <c r="BJ56" s="30"/>
      <c r="BK56" s="30">
        <v>30</v>
      </c>
      <c r="BL56" s="30"/>
      <c r="BM56" s="30">
        <v>31</v>
      </c>
      <c r="BN56" s="31"/>
    </row>
    <row r="57" spans="1:66">
      <c r="A57" s="4" t="s">
        <v>3</v>
      </c>
      <c r="B57" s="4" t="s">
        <v>71</v>
      </c>
      <c r="C57" s="4" t="s">
        <v>72</v>
      </c>
      <c r="D57" s="4" t="s">
        <v>73</v>
      </c>
      <c r="E57" s="5" t="s">
        <v>10</v>
      </c>
      <c r="F57" s="5" t="s">
        <v>9</v>
      </c>
      <c r="G57" s="5" t="s">
        <v>11</v>
      </c>
      <c r="H57" s="5" t="s">
        <v>12</v>
      </c>
      <c r="I57" s="5" t="s">
        <v>13</v>
      </c>
      <c r="J57" s="5" t="s">
        <v>14</v>
      </c>
      <c r="K57" s="5" t="s">
        <v>15</v>
      </c>
      <c r="L57" s="5" t="s">
        <v>16</v>
      </c>
      <c r="M57" s="5" t="s">
        <v>17</v>
      </c>
      <c r="N57" s="5" t="s">
        <v>18</v>
      </c>
      <c r="O57" s="5" t="s">
        <v>19</v>
      </c>
      <c r="P57" s="5" t="s">
        <v>20</v>
      </c>
      <c r="Q57" s="5" t="s">
        <v>21</v>
      </c>
      <c r="R57" s="5" t="s">
        <v>22</v>
      </c>
      <c r="S57" s="5" t="s">
        <v>23</v>
      </c>
      <c r="T57" s="5" t="s">
        <v>24</v>
      </c>
      <c r="U57" s="5" t="s">
        <v>25</v>
      </c>
      <c r="V57" s="5" t="s">
        <v>26</v>
      </c>
      <c r="W57" s="5" t="s">
        <v>27</v>
      </c>
      <c r="X57" s="5" t="s">
        <v>28</v>
      </c>
      <c r="Y57" s="5" t="s">
        <v>29</v>
      </c>
      <c r="Z57" s="5" t="s">
        <v>30</v>
      </c>
      <c r="AA57" s="5" t="s">
        <v>31</v>
      </c>
      <c r="AB57" s="5" t="s">
        <v>32</v>
      </c>
      <c r="AC57" s="5" t="s">
        <v>33</v>
      </c>
      <c r="AD57" s="5" t="s">
        <v>34</v>
      </c>
      <c r="AE57" s="5" t="s">
        <v>35</v>
      </c>
      <c r="AF57" s="5" t="s">
        <v>36</v>
      </c>
      <c r="AG57" s="5" t="s">
        <v>37</v>
      </c>
      <c r="AH57" s="5" t="s">
        <v>38</v>
      </c>
      <c r="AI57" s="6" t="s">
        <v>39</v>
      </c>
      <c r="AJ57" s="5" t="s">
        <v>40</v>
      </c>
      <c r="AK57" s="5" t="s">
        <v>41</v>
      </c>
      <c r="AL57" s="5" t="s">
        <v>43</v>
      </c>
      <c r="AM57" s="5" t="s">
        <v>44</v>
      </c>
      <c r="AN57" s="5" t="s">
        <v>42</v>
      </c>
      <c r="AO57" s="5" t="s">
        <v>45</v>
      </c>
      <c r="AP57" s="5" t="s">
        <v>46</v>
      </c>
      <c r="AQ57" s="5" t="s">
        <v>47</v>
      </c>
      <c r="AR57" s="5" t="s">
        <v>50</v>
      </c>
      <c r="AS57" s="5" t="s">
        <v>49</v>
      </c>
      <c r="AT57" s="5" t="s">
        <v>48</v>
      </c>
      <c r="AU57" s="5" t="s">
        <v>51</v>
      </c>
      <c r="AV57" s="5" t="s">
        <v>52</v>
      </c>
      <c r="AW57" s="5" t="s">
        <v>53</v>
      </c>
      <c r="AX57" s="5" t="s">
        <v>54</v>
      </c>
      <c r="AY57" s="5" t="s">
        <v>55</v>
      </c>
      <c r="AZ57" s="5" t="s">
        <v>56</v>
      </c>
      <c r="BA57" s="5" t="s">
        <v>57</v>
      </c>
      <c r="BB57" s="5" t="s">
        <v>58</v>
      </c>
      <c r="BC57" s="5" t="s">
        <v>59</v>
      </c>
      <c r="BD57" s="5" t="s">
        <v>60</v>
      </c>
      <c r="BE57" s="5" t="s">
        <v>61</v>
      </c>
      <c r="BF57" s="5" t="s">
        <v>62</v>
      </c>
      <c r="BG57" s="5" t="s">
        <v>63</v>
      </c>
      <c r="BH57" s="5" t="s">
        <v>64</v>
      </c>
      <c r="BI57" s="5" t="s">
        <v>65</v>
      </c>
      <c r="BJ57" s="5" t="s">
        <v>66</v>
      </c>
      <c r="BK57" s="5" t="s">
        <v>67</v>
      </c>
      <c r="BL57" s="5" t="s">
        <v>68</v>
      </c>
      <c r="BM57" s="5" t="s">
        <v>69</v>
      </c>
      <c r="BN57" s="5" t="s">
        <v>70</v>
      </c>
    </row>
    <row r="58" spans="1:66">
      <c r="A58" s="2" t="s">
        <v>116</v>
      </c>
      <c r="B58" s="7"/>
      <c r="C58" s="7"/>
      <c r="D58" s="7"/>
      <c r="E58" s="1">
        <f>COUNTIF(Tab_S10[1am],A58)</f>
        <v>0</v>
      </c>
      <c r="F58" s="1">
        <f>COUNTIF(Tab_S10[1pm],A58)</f>
        <v>0</v>
      </c>
      <c r="G58" s="1">
        <f>COUNTIF(Tab_S10[2am],A58)</f>
        <v>0</v>
      </c>
      <c r="H58" s="1">
        <f>COUNTIF(Tab_S10[2pm],A58)</f>
        <v>0</v>
      </c>
      <c r="I58" s="1">
        <f>COUNTIF(Tab_S10[3am],A58)</f>
        <v>0</v>
      </c>
      <c r="J58" s="1">
        <f>COUNTIF(Tab_S10[3pm],A58)</f>
        <v>0</v>
      </c>
      <c r="K58" s="1">
        <f>COUNTIF(Tab_S10[4am],A58)</f>
        <v>0</v>
      </c>
      <c r="L58" s="1">
        <f>COUNTIF(Tab_S10[4pm],A58)</f>
        <v>0</v>
      </c>
      <c r="M58" s="1">
        <f>COUNTIF(Tab_S10[5am],A58)</f>
        <v>0</v>
      </c>
      <c r="N58" s="1">
        <f>COUNTIF(Tab_S10[5pm],A58)</f>
        <v>0</v>
      </c>
      <c r="O58" s="1">
        <f>COUNTIF(Tab_S10[6am],A58)</f>
        <v>0</v>
      </c>
      <c r="P58" s="1">
        <f>COUNTIF(Tab_S10[6pm],A58)</f>
        <v>0</v>
      </c>
      <c r="Q58" s="1">
        <f>COUNTIF(Tab_S10[7am],A58)</f>
        <v>0</v>
      </c>
      <c r="R58" s="1">
        <f>COUNTIF(Tab_S10[7pm],A58)</f>
        <v>0</v>
      </c>
      <c r="S58" s="1">
        <f>COUNTIF(Tab_S10[8am],A58)</f>
        <v>0</v>
      </c>
      <c r="T58" s="1">
        <f>COUNTIF(Tab_S10[8pm],A58)</f>
        <v>0</v>
      </c>
      <c r="U58" s="1">
        <f>COUNTIF(Tab_S10[9am],A58)</f>
        <v>0</v>
      </c>
      <c r="V58" s="1">
        <f>COUNTIF(Tab_S10[9pm],A58)</f>
        <v>0</v>
      </c>
      <c r="W58" s="1">
        <f>COUNTIF(Tab_S10[10am],A58)</f>
        <v>0</v>
      </c>
      <c r="X58" s="1">
        <f>COUNTIF(Tab_S10[10pm],A58)</f>
        <v>0</v>
      </c>
      <c r="Y58" s="1">
        <f>COUNTIF(Tab_S10[11am],A58)</f>
        <v>0</v>
      </c>
      <c r="Z58" s="1">
        <f>COUNTIF(Tab_S10[11pm],A58)</f>
        <v>0</v>
      </c>
      <c r="AA58" s="1">
        <f>COUNTIF(Tab_S10[12am],A58)</f>
        <v>0</v>
      </c>
      <c r="AB58" s="1">
        <f>COUNTIF(Tab_S10[12pm],A58)</f>
        <v>0</v>
      </c>
      <c r="AC58" s="1">
        <f>COUNTIF(Tab_S10[13am],A58)</f>
        <v>0</v>
      </c>
      <c r="AD58" s="1">
        <f>COUNTIF(Tab_S10[13pm],A58)</f>
        <v>0</v>
      </c>
      <c r="AE58" s="1">
        <f>COUNTIF(Tab_S10[14am],A58)</f>
        <v>0</v>
      </c>
      <c r="AF58" s="1">
        <f>COUNTIF(Tab_S10[14pm],A58)</f>
        <v>0</v>
      </c>
      <c r="AG58" s="1">
        <f>COUNTIF(Tab_S10[15am],A58)</f>
        <v>0</v>
      </c>
      <c r="AH58" s="1">
        <f>COUNTIF(Tab_S10[15pm],A58)</f>
        <v>0</v>
      </c>
      <c r="AI58" s="3">
        <f>COUNTIF(Tab_S10[16am],A58)</f>
        <v>0</v>
      </c>
      <c r="AJ58" s="1">
        <f>COUNTIF(Tab_S10[16pm],A58)</f>
        <v>0</v>
      </c>
      <c r="AK58" s="1">
        <f>COUNTIF(Tab_S10[17am],A58)</f>
        <v>0</v>
      </c>
      <c r="AL58" s="1">
        <f>COUNTIF(Tab_S10[17pm],A58)</f>
        <v>0</v>
      </c>
      <c r="AM58" s="1">
        <f>COUNTIF(Tab_S10[18am],A58)</f>
        <v>0</v>
      </c>
      <c r="AN58" s="1">
        <f>COUNTIF(Tab_S10[18pm],A58)</f>
        <v>0</v>
      </c>
      <c r="AO58" s="1">
        <f>COUNTIF(Tab_S10[19am],A58)</f>
        <v>0</v>
      </c>
      <c r="AP58" s="1">
        <f>COUNTIF(Tab_S10[19pm],A58)</f>
        <v>0</v>
      </c>
      <c r="AQ58" s="1">
        <f>COUNTIF(Tab_S10[20am],A58)</f>
        <v>0</v>
      </c>
      <c r="AR58" s="1">
        <f>COUNTIF(Tab_S10[20pm],A58)</f>
        <v>0</v>
      </c>
      <c r="AS58" s="1">
        <f>COUNTIF(Tab_S10[21am],A58)</f>
        <v>0</v>
      </c>
      <c r="AT58" s="1">
        <f>COUNTIF(Tab_S10[21pm],A58)</f>
        <v>0</v>
      </c>
      <c r="AU58" s="1">
        <f>COUNTIF(Tab_S10[22am],A58)</f>
        <v>0</v>
      </c>
      <c r="AV58" s="1">
        <f>COUNTIF(Tab_S10[22pm],A58)</f>
        <v>0</v>
      </c>
      <c r="AW58" s="1">
        <f>COUNTIF(Tab_S10[23am],A58)</f>
        <v>0</v>
      </c>
      <c r="AX58" s="1">
        <f>COUNTIF(Tab_S10[23pm],A58)</f>
        <v>0</v>
      </c>
      <c r="AY58" s="1">
        <f>COUNTIF(Tab_S10[24am],A58)</f>
        <v>0</v>
      </c>
      <c r="AZ58" s="1">
        <f>COUNTIF(Tab_S10[24pm],A58)</f>
        <v>0</v>
      </c>
      <c r="BA58" s="1">
        <f>COUNTIF(Tab_S10[25am],A58)</f>
        <v>0</v>
      </c>
      <c r="BB58" s="1">
        <f>COUNTIF(Tab_S10[25pm],A58)</f>
        <v>0</v>
      </c>
      <c r="BC58" s="1">
        <f>COUNTIF(Tab_S10[26am],A58)</f>
        <v>0</v>
      </c>
      <c r="BD58" s="1">
        <f>COUNTIF(Tab_S10[26pm],A58)</f>
        <v>0</v>
      </c>
      <c r="BE58" s="1">
        <f>COUNTIF(Tab_S10[27am],A58)</f>
        <v>0</v>
      </c>
      <c r="BF58" s="1">
        <f>COUNTIF(Tab_S10[27pm],A58)</f>
        <v>0</v>
      </c>
      <c r="BG58" s="1">
        <f>COUNTIF(Tab_S10[28am],A58)</f>
        <v>0</v>
      </c>
      <c r="BH58" s="1">
        <f>COUNTIF(Tab_S10[28pm],A58)</f>
        <v>0</v>
      </c>
      <c r="BI58" s="1">
        <f>COUNTIF(Tab_S10[29am],A58)</f>
        <v>0</v>
      </c>
      <c r="BJ58" s="1">
        <f>COUNTIF(Tab_S10[29pm],A58)</f>
        <v>0</v>
      </c>
      <c r="BK58" s="1">
        <f>COUNTIF(Tab_S10[30am],A58)</f>
        <v>0</v>
      </c>
      <c r="BL58" s="1">
        <f>COUNTIF(Tab_S10[30pm],A58)</f>
        <v>0</v>
      </c>
      <c r="BM58" s="1">
        <f>COUNTIF(Tab_S10[31am],A58)</f>
        <v>0</v>
      </c>
      <c r="BN58" s="1">
        <f>COUNTIF(Tab_S10[31pm],A58)</f>
        <v>0</v>
      </c>
    </row>
    <row r="59" spans="1:66">
      <c r="A59" s="2" t="s">
        <v>117</v>
      </c>
      <c r="B59" s="7"/>
      <c r="C59" s="7"/>
      <c r="D59" s="7"/>
      <c r="E59" s="1">
        <f>COUNTIF(Tab_S10[1am],A59)</f>
        <v>0</v>
      </c>
      <c r="F59" s="1">
        <f>COUNTIF(Tab_S10[1pm],A59)</f>
        <v>0</v>
      </c>
      <c r="G59" s="1">
        <f>COUNTIF(Tab_S10[2am],A59)</f>
        <v>0</v>
      </c>
      <c r="H59" s="1">
        <f>COUNTIF(Tab_S10[2pm],A59)</f>
        <v>0</v>
      </c>
      <c r="I59" s="1">
        <f>COUNTIF(Tab_S10[3am],A59)</f>
        <v>0</v>
      </c>
      <c r="J59" s="1">
        <f>COUNTIF(Tab_S10[3pm],A59)</f>
        <v>0</v>
      </c>
      <c r="K59" s="1">
        <f>COUNTIF(Tab_S10[4am],A59)</f>
        <v>0</v>
      </c>
      <c r="L59" s="1">
        <f>COUNTIF(Tab_S10[4pm],A59)</f>
        <v>0</v>
      </c>
      <c r="M59" s="1">
        <f>COUNTIF(Tab_S10[5am],A59)</f>
        <v>0</v>
      </c>
      <c r="N59" s="1">
        <f>COUNTIF(Tab_S10[5pm],A59)</f>
        <v>0</v>
      </c>
      <c r="O59" s="1">
        <f>COUNTIF(Tab_S10[6am],A59)</f>
        <v>0</v>
      </c>
      <c r="P59" s="1">
        <f>COUNTIF(Tab_S10[6pm],A59)</f>
        <v>0</v>
      </c>
      <c r="Q59" s="1">
        <f>COUNTIF(Tab_S10[7am],A59)</f>
        <v>0</v>
      </c>
      <c r="R59" s="1">
        <f>COUNTIF(Tab_S10[7pm],A59)</f>
        <v>0</v>
      </c>
      <c r="S59" s="1">
        <f>COUNTIF(Tab_S10[8am],A59)</f>
        <v>0</v>
      </c>
      <c r="T59" s="1">
        <f>COUNTIF(Tab_S10[8pm],A59)</f>
        <v>0</v>
      </c>
      <c r="U59" s="1">
        <f>COUNTIF(Tab_S10[9am],A59)</f>
        <v>0</v>
      </c>
      <c r="V59" s="1">
        <f>COUNTIF(Tab_S10[9pm],A59)</f>
        <v>0</v>
      </c>
      <c r="W59" s="1">
        <f>COUNTIF(Tab_S10[10am],A59)</f>
        <v>0</v>
      </c>
      <c r="X59" s="1">
        <f>COUNTIF(Tab_S10[10pm],A59)</f>
        <v>0</v>
      </c>
      <c r="Y59" s="1">
        <f>COUNTIF(Tab_S10[11am],A59)</f>
        <v>0</v>
      </c>
      <c r="Z59" s="1">
        <f>COUNTIF(Tab_S10[11pm],A59)</f>
        <v>0</v>
      </c>
      <c r="AA59" s="1">
        <f>COUNTIF(Tab_S10[12am],A59)</f>
        <v>0</v>
      </c>
      <c r="AB59" s="1">
        <f>COUNTIF(Tab_S10[12pm],A59)</f>
        <v>0</v>
      </c>
      <c r="AC59" s="1">
        <f>COUNTIF(Tab_S10[13am],A59)</f>
        <v>0</v>
      </c>
      <c r="AD59" s="1">
        <f>COUNTIF(Tab_S10[13pm],A59)</f>
        <v>0</v>
      </c>
      <c r="AE59" s="1">
        <f>COUNTIF(Tab_S10[14am],A59)</f>
        <v>0</v>
      </c>
      <c r="AF59" s="1">
        <f>COUNTIF(Tab_S10[14pm],A59)</f>
        <v>0</v>
      </c>
      <c r="AG59" s="1">
        <f>COUNTIF(Tab_S10[15am],A59)</f>
        <v>0</v>
      </c>
      <c r="AH59" s="1">
        <f>COUNTIF(Tab_S10[15pm],A59)</f>
        <v>0</v>
      </c>
      <c r="AI59" s="3">
        <f>COUNTIF(Tab_S10[16am],A59)</f>
        <v>0</v>
      </c>
      <c r="AJ59" s="1">
        <f>COUNTIF(Tab_S10[16pm],A59)</f>
        <v>0</v>
      </c>
      <c r="AK59" s="1">
        <f>COUNTIF(Tab_S10[17am],A59)</f>
        <v>0</v>
      </c>
      <c r="AL59" s="1">
        <f>COUNTIF(Tab_S10[17pm],A59)</f>
        <v>0</v>
      </c>
      <c r="AM59" s="1">
        <f>COUNTIF(Tab_S10[18am],A59)</f>
        <v>0</v>
      </c>
      <c r="AN59" s="1">
        <f>COUNTIF(Tab_S10[18pm],A59)</f>
        <v>0</v>
      </c>
      <c r="AO59" s="1">
        <f>COUNTIF(Tab_S10[19am],A59)</f>
        <v>0</v>
      </c>
      <c r="AP59" s="1">
        <f>COUNTIF(Tab_S10[19pm],A59)</f>
        <v>0</v>
      </c>
      <c r="AQ59" s="1">
        <f>COUNTIF(Tab_S10[20am],A59)</f>
        <v>0</v>
      </c>
      <c r="AR59" s="1">
        <f>COUNTIF(Tab_S10[20pm],A59)</f>
        <v>0</v>
      </c>
      <c r="AS59" s="1">
        <f>COUNTIF(Tab_S10[21am],A59)</f>
        <v>0</v>
      </c>
      <c r="AT59" s="1">
        <f>COUNTIF(Tab_S10[21pm],A59)</f>
        <v>0</v>
      </c>
      <c r="AU59" s="1">
        <f>COUNTIF(Tab_S10[22am],A59)</f>
        <v>0</v>
      </c>
      <c r="AV59" s="1">
        <f>COUNTIF(Tab_S10[22pm],A59)</f>
        <v>0</v>
      </c>
      <c r="AW59" s="1">
        <f>COUNTIF(Tab_S10[23am],A59)</f>
        <v>0</v>
      </c>
      <c r="AX59" s="1">
        <f>COUNTIF(Tab_S10[23pm],A59)</f>
        <v>0</v>
      </c>
      <c r="AY59" s="1">
        <f>COUNTIF(Tab_S10[24am],A59)</f>
        <v>0</v>
      </c>
      <c r="AZ59" s="1">
        <f>COUNTIF(Tab_S10[24pm],A59)</f>
        <v>0</v>
      </c>
      <c r="BA59" s="1">
        <f>COUNTIF(Tab_S10[25am],A59)</f>
        <v>0</v>
      </c>
      <c r="BB59" s="1">
        <f>COUNTIF(Tab_S10[25pm],A59)</f>
        <v>0</v>
      </c>
      <c r="BC59" s="1">
        <f>COUNTIF(Tab_S10[26am],A59)</f>
        <v>0</v>
      </c>
      <c r="BD59" s="1">
        <f>COUNTIF(Tab_S10[26pm],A59)</f>
        <v>0</v>
      </c>
      <c r="BE59" s="1">
        <f>COUNTIF(Tab_S10[27am],A59)</f>
        <v>0</v>
      </c>
      <c r="BF59" s="1">
        <f>COUNTIF(Tab_S10[27pm],A59)</f>
        <v>0</v>
      </c>
      <c r="BG59" s="1">
        <f>COUNTIF(Tab_S10[28am],A59)</f>
        <v>0</v>
      </c>
      <c r="BH59" s="1">
        <f>COUNTIF(Tab_S10[28pm],A59)</f>
        <v>0</v>
      </c>
      <c r="BI59" s="1">
        <f>COUNTIF(Tab_S10[29am],A59)</f>
        <v>0</v>
      </c>
      <c r="BJ59" s="1">
        <f>COUNTIF(Tab_S10[29pm],A59)</f>
        <v>0</v>
      </c>
      <c r="BK59" s="1">
        <f>COUNTIF(Tab_S10[30am],A59)</f>
        <v>0</v>
      </c>
      <c r="BL59" s="1">
        <f>COUNTIF(Tab_S10[30pm],A59)</f>
        <v>0</v>
      </c>
      <c r="BM59" s="1">
        <f>COUNTIF(Tab_S10[31am],A59)</f>
        <v>0</v>
      </c>
      <c r="BN59" s="1">
        <f>COUNTIF(Tab_S10[31pm],A59)</f>
        <v>0</v>
      </c>
    </row>
    <row r="62" spans="1:66">
      <c r="A62" s="18" t="s">
        <v>77</v>
      </c>
      <c r="B62" s="19"/>
      <c r="C62" s="19"/>
      <c r="D62" s="19"/>
      <c r="E62" s="32">
        <v>1</v>
      </c>
      <c r="F62" s="33"/>
      <c r="G62" s="33">
        <v>2</v>
      </c>
      <c r="H62" s="33"/>
      <c r="I62" s="33">
        <v>3</v>
      </c>
      <c r="J62" s="33"/>
      <c r="K62" s="33">
        <v>4</v>
      </c>
      <c r="L62" s="33"/>
      <c r="M62" s="33">
        <v>5</v>
      </c>
      <c r="N62" s="33"/>
      <c r="O62" s="33">
        <v>6</v>
      </c>
      <c r="P62" s="33"/>
      <c r="Q62" s="33">
        <v>7</v>
      </c>
      <c r="R62" s="33"/>
      <c r="S62" s="33">
        <v>8</v>
      </c>
      <c r="T62" s="33"/>
      <c r="U62" s="33">
        <v>9</v>
      </c>
      <c r="V62" s="33"/>
      <c r="W62" s="33">
        <v>10</v>
      </c>
      <c r="X62" s="33"/>
      <c r="Y62" s="33">
        <v>11</v>
      </c>
      <c r="Z62" s="33"/>
      <c r="AA62" s="33">
        <v>12</v>
      </c>
      <c r="AB62" s="33"/>
      <c r="AC62" s="33">
        <v>13</v>
      </c>
      <c r="AD62" s="33"/>
      <c r="AE62" s="33">
        <v>14</v>
      </c>
      <c r="AF62" s="33"/>
      <c r="AG62" s="33">
        <v>15</v>
      </c>
      <c r="AH62" s="33"/>
      <c r="AI62" s="30">
        <v>16</v>
      </c>
      <c r="AJ62" s="30"/>
      <c r="AK62" s="30">
        <v>17</v>
      </c>
      <c r="AL62" s="30"/>
      <c r="AM62" s="30">
        <v>18</v>
      </c>
      <c r="AN62" s="30"/>
      <c r="AO62" s="30">
        <v>19</v>
      </c>
      <c r="AP62" s="30"/>
      <c r="AQ62" s="30">
        <v>20</v>
      </c>
      <c r="AR62" s="30"/>
      <c r="AS62" s="30">
        <v>21</v>
      </c>
      <c r="AT62" s="30"/>
      <c r="AU62" s="30">
        <v>22</v>
      </c>
      <c r="AV62" s="30"/>
      <c r="AW62" s="30">
        <v>23</v>
      </c>
      <c r="AX62" s="30"/>
      <c r="AY62" s="30">
        <v>24</v>
      </c>
      <c r="AZ62" s="30"/>
      <c r="BA62" s="30">
        <v>25</v>
      </c>
      <c r="BB62" s="30"/>
      <c r="BC62" s="30">
        <v>26</v>
      </c>
      <c r="BD62" s="30"/>
      <c r="BE62" s="30">
        <v>27</v>
      </c>
      <c r="BF62" s="30"/>
      <c r="BG62" s="30">
        <v>28</v>
      </c>
      <c r="BH62" s="30"/>
      <c r="BI62" s="30">
        <v>29</v>
      </c>
      <c r="BJ62" s="30"/>
      <c r="BK62" s="30">
        <v>30</v>
      </c>
      <c r="BL62" s="30"/>
    </row>
    <row r="63" spans="1:66">
      <c r="A63" s="4" t="s">
        <v>3</v>
      </c>
      <c r="B63" s="4" t="s">
        <v>71</v>
      </c>
      <c r="C63" s="4" t="s">
        <v>72</v>
      </c>
      <c r="D63" s="4" t="s">
        <v>73</v>
      </c>
      <c r="E63" s="5" t="s">
        <v>10</v>
      </c>
      <c r="F63" s="5" t="s">
        <v>9</v>
      </c>
      <c r="G63" s="5" t="s">
        <v>11</v>
      </c>
      <c r="H63" s="5" t="s">
        <v>12</v>
      </c>
      <c r="I63" s="5" t="s">
        <v>13</v>
      </c>
      <c r="J63" s="5" t="s">
        <v>14</v>
      </c>
      <c r="K63" s="5" t="s">
        <v>15</v>
      </c>
      <c r="L63" s="5" t="s">
        <v>16</v>
      </c>
      <c r="M63" s="5" t="s">
        <v>17</v>
      </c>
      <c r="N63" s="5" t="s">
        <v>18</v>
      </c>
      <c r="O63" s="5" t="s">
        <v>19</v>
      </c>
      <c r="P63" s="5" t="s">
        <v>20</v>
      </c>
      <c r="Q63" s="5" t="s">
        <v>21</v>
      </c>
      <c r="R63" s="5" t="s">
        <v>22</v>
      </c>
      <c r="S63" s="5" t="s">
        <v>23</v>
      </c>
      <c r="T63" s="5" t="s">
        <v>24</v>
      </c>
      <c r="U63" s="5" t="s">
        <v>25</v>
      </c>
      <c r="V63" s="5" t="s">
        <v>26</v>
      </c>
      <c r="W63" s="5" t="s">
        <v>27</v>
      </c>
      <c r="X63" s="5" t="s">
        <v>28</v>
      </c>
      <c r="Y63" s="5" t="s">
        <v>29</v>
      </c>
      <c r="Z63" s="5" t="s">
        <v>30</v>
      </c>
      <c r="AA63" s="5" t="s">
        <v>31</v>
      </c>
      <c r="AB63" s="5" t="s">
        <v>32</v>
      </c>
      <c r="AC63" s="5" t="s">
        <v>33</v>
      </c>
      <c r="AD63" s="5" t="s">
        <v>34</v>
      </c>
      <c r="AE63" s="5" t="s">
        <v>35</v>
      </c>
      <c r="AF63" s="5" t="s">
        <v>36</v>
      </c>
      <c r="AG63" s="5" t="s">
        <v>37</v>
      </c>
      <c r="AH63" s="5" t="s">
        <v>38</v>
      </c>
      <c r="AI63" s="6" t="s">
        <v>39</v>
      </c>
      <c r="AJ63" s="5" t="s">
        <v>40</v>
      </c>
      <c r="AK63" s="5" t="s">
        <v>41</v>
      </c>
      <c r="AL63" s="5" t="s">
        <v>43</v>
      </c>
      <c r="AM63" s="5" t="s">
        <v>44</v>
      </c>
      <c r="AN63" s="5" t="s">
        <v>42</v>
      </c>
      <c r="AO63" s="5" t="s">
        <v>45</v>
      </c>
      <c r="AP63" s="5" t="s">
        <v>46</v>
      </c>
      <c r="AQ63" s="5" t="s">
        <v>47</v>
      </c>
      <c r="AR63" s="5" t="s">
        <v>50</v>
      </c>
      <c r="AS63" s="5" t="s">
        <v>49</v>
      </c>
      <c r="AT63" s="5" t="s">
        <v>48</v>
      </c>
      <c r="AU63" s="5" t="s">
        <v>51</v>
      </c>
      <c r="AV63" s="5" t="s">
        <v>52</v>
      </c>
      <c r="AW63" s="5" t="s">
        <v>53</v>
      </c>
      <c r="AX63" s="5" t="s">
        <v>54</v>
      </c>
      <c r="AY63" s="5" t="s">
        <v>55</v>
      </c>
      <c r="AZ63" s="5" t="s">
        <v>56</v>
      </c>
      <c r="BA63" s="5" t="s">
        <v>57</v>
      </c>
      <c r="BB63" s="5" t="s">
        <v>58</v>
      </c>
      <c r="BC63" s="5" t="s">
        <v>59</v>
      </c>
      <c r="BD63" s="5" t="s">
        <v>60</v>
      </c>
      <c r="BE63" s="5" t="s">
        <v>61</v>
      </c>
      <c r="BF63" s="5" t="s">
        <v>62</v>
      </c>
      <c r="BG63" s="5" t="s">
        <v>63</v>
      </c>
      <c r="BH63" s="5" t="s">
        <v>64</v>
      </c>
      <c r="BI63" s="5" t="s">
        <v>65</v>
      </c>
      <c r="BJ63" s="5" t="s">
        <v>66</v>
      </c>
      <c r="BK63" s="5" t="s">
        <v>67</v>
      </c>
      <c r="BL63" s="5" t="s">
        <v>68</v>
      </c>
      <c r="BM63" s="23" t="s">
        <v>92</v>
      </c>
      <c r="BN63" s="23" t="s">
        <v>93</v>
      </c>
    </row>
    <row r="64" spans="1:66">
      <c r="A64" s="2" t="s">
        <v>118</v>
      </c>
      <c r="B64" s="7"/>
      <c r="C64" s="7"/>
      <c r="D64" s="7"/>
      <c r="E64" s="1">
        <f>COUNTIF(Tab_S11[1am],A64)</f>
        <v>0</v>
      </c>
      <c r="F64" s="1">
        <f>COUNTIF(Tab_S11[1pm],A64)</f>
        <v>0</v>
      </c>
      <c r="G64" s="1">
        <f>COUNTIF(Tab_S11[2am],A64)</f>
        <v>0</v>
      </c>
      <c r="H64" s="1">
        <f>COUNTIF(Tab_S11[2pm],A64)</f>
        <v>0</v>
      </c>
      <c r="I64" s="1">
        <f>COUNTIF(Tab_S11[3am],A64)</f>
        <v>0</v>
      </c>
      <c r="J64" s="1">
        <f>COUNTIF(Tab_S11[3pm],A64)</f>
        <v>0</v>
      </c>
      <c r="K64" s="1">
        <f>COUNTIF(Tab_S11[4am],A64)</f>
        <v>0</v>
      </c>
      <c r="L64" s="1">
        <f>COUNTIF(Tab_S11[4pm],A64)</f>
        <v>0</v>
      </c>
      <c r="M64" s="1">
        <f>COUNTIF(Tab_S11[5am],A64)</f>
        <v>0</v>
      </c>
      <c r="N64" s="1">
        <f>COUNTIF(Tab_S11[5pm],A64)</f>
        <v>0</v>
      </c>
      <c r="O64" s="1">
        <f>COUNTIF(Tab_S11[6am],A64)</f>
        <v>0</v>
      </c>
      <c r="P64" s="1">
        <f>COUNTIF(Tab_S11[6pm],A64)</f>
        <v>0</v>
      </c>
      <c r="Q64" s="1">
        <f>COUNTIF(Tab_S11[7am],A64)</f>
        <v>0</v>
      </c>
      <c r="R64" s="1">
        <f>COUNTIF(Tab_S11[7pm],A64)</f>
        <v>0</v>
      </c>
      <c r="S64" s="1">
        <f>COUNTIF(Tab_S11[8am],A64)</f>
        <v>0</v>
      </c>
      <c r="T64" s="1">
        <f>COUNTIF(Tab_S11[8pm],A64)</f>
        <v>0</v>
      </c>
      <c r="U64" s="1">
        <f>COUNTIF(Tab_S11[9am],A64)</f>
        <v>0</v>
      </c>
      <c r="V64" s="1">
        <f>COUNTIF(Tab_S11[9pm],A64)</f>
        <v>0</v>
      </c>
      <c r="W64" s="1">
        <f>COUNTIF(Tab_S11[10am],A64)</f>
        <v>0</v>
      </c>
      <c r="X64" s="1">
        <f>COUNTIF(Tab_S11[10pm],A64)</f>
        <v>0</v>
      </c>
      <c r="Y64" s="1">
        <f>COUNTIF(Tab_S11[11am],A64)</f>
        <v>0</v>
      </c>
      <c r="Z64" s="1">
        <f>COUNTIF(Tab_S11[11pm],A64)</f>
        <v>0</v>
      </c>
      <c r="AA64" s="1">
        <f>COUNTIF(Tab_S11[12am],A64)</f>
        <v>0</v>
      </c>
      <c r="AB64" s="1">
        <f>COUNTIF(Tab_S11[12pm],A64)</f>
        <v>0</v>
      </c>
      <c r="AC64" s="1">
        <f>COUNTIF(Tab_S11[13am],A64)</f>
        <v>0</v>
      </c>
      <c r="AD64" s="1">
        <f>COUNTIF(Tab_S11[13pm],A64)</f>
        <v>0</v>
      </c>
      <c r="AE64" s="1">
        <f>COUNTIF(Tab_S11[14am],A64)</f>
        <v>0</v>
      </c>
      <c r="AF64" s="1">
        <f>COUNTIF(Tab_S11[14pm],A64)</f>
        <v>0</v>
      </c>
      <c r="AG64" s="1">
        <f>COUNTIF(Tab_S11[15am],A64)</f>
        <v>0</v>
      </c>
      <c r="AH64" s="1">
        <f>COUNTIF(Tab_S11[15pm],A64)</f>
        <v>0</v>
      </c>
      <c r="AI64" s="3">
        <f>COUNTIF(Tab_S11[16am],A64)</f>
        <v>0</v>
      </c>
      <c r="AJ64" s="1">
        <f>COUNTIF(Tab_S11[16pm],A64)</f>
        <v>0</v>
      </c>
      <c r="AK64" s="1">
        <f>COUNTIF(Tab_S11[17am],A64)</f>
        <v>0</v>
      </c>
      <c r="AL64" s="1">
        <f>COUNTIF(Tab_S11[17pm],A64)</f>
        <v>0</v>
      </c>
      <c r="AM64" s="1">
        <f>COUNTIF(Tab_S11[18am],A64)</f>
        <v>0</v>
      </c>
      <c r="AN64" s="1">
        <f>COUNTIF(Tab_S11[18pm],A64)</f>
        <v>0</v>
      </c>
      <c r="AO64" s="1">
        <f>COUNTIF(Tab_S11[19am],A64)</f>
        <v>0</v>
      </c>
      <c r="AP64" s="1">
        <f>COUNTIF(Tab_S11[19pm],A64)</f>
        <v>0</v>
      </c>
      <c r="AQ64" s="1">
        <f>COUNTIF(Tab_S11[20am],A64)</f>
        <v>0</v>
      </c>
      <c r="AR64" s="1">
        <f>COUNTIF(Tab_S11[20pm],A64)</f>
        <v>0</v>
      </c>
      <c r="AS64" s="1">
        <f>COUNTIF(Tab_S11[21am],A64)</f>
        <v>0</v>
      </c>
      <c r="AT64" s="1">
        <f>COUNTIF(Tab_S11[21pm],A64)</f>
        <v>0</v>
      </c>
      <c r="AU64" s="1">
        <f>COUNTIF(Tab_S11[22am],A64)</f>
        <v>0</v>
      </c>
      <c r="AV64" s="1">
        <f>COUNTIF(Tab_S11[22pm],A64)</f>
        <v>0</v>
      </c>
      <c r="AW64" s="1">
        <f>COUNTIF(Tab_S11[23am],A64)</f>
        <v>0</v>
      </c>
      <c r="AX64" s="1">
        <f>COUNTIF(Tab_S11[23pm],A64)</f>
        <v>0</v>
      </c>
      <c r="AY64" s="1">
        <f>COUNTIF(Tab_S11[24am],A64)</f>
        <v>0</v>
      </c>
      <c r="AZ64" s="1">
        <f>COUNTIF(Tab_S11[24pm],A64)</f>
        <v>0</v>
      </c>
      <c r="BA64" s="1">
        <f>COUNTIF(Tab_S11[25am],A64)</f>
        <v>0</v>
      </c>
      <c r="BB64" s="1">
        <f>COUNTIF(Tab_S11[25pm],A64)</f>
        <v>0</v>
      </c>
      <c r="BC64" s="1">
        <f>COUNTIF(Tab_S11[26am],A64)</f>
        <v>0</v>
      </c>
      <c r="BD64" s="1">
        <f>COUNTIF(Tab_S11[26pm],A64)</f>
        <v>0</v>
      </c>
      <c r="BE64" s="1">
        <f>COUNTIF(Tab_S11[27am],A64)</f>
        <v>0</v>
      </c>
      <c r="BF64" s="1">
        <f>COUNTIF(Tab_S11[27pm],A64)</f>
        <v>0</v>
      </c>
      <c r="BG64" s="1">
        <f>COUNTIF(Tab_S11[28am],A64)</f>
        <v>0</v>
      </c>
      <c r="BH64" s="1">
        <f>COUNTIF(Tab_S11[28pm],A64)</f>
        <v>0</v>
      </c>
      <c r="BI64" s="1">
        <f>COUNTIF(Tab_S11[29am],A64)</f>
        <v>0</v>
      </c>
      <c r="BJ64" s="1">
        <f>COUNTIF(Tab_S11[29pm],A64)</f>
        <v>0</v>
      </c>
      <c r="BK64" s="1">
        <f>COUNTIF(Tab_S11[30am],A64)</f>
        <v>0</v>
      </c>
      <c r="BL64" s="1">
        <f>COUNTIF(Tab_S11[30pm],A64)</f>
        <v>0</v>
      </c>
      <c r="BM64" s="24"/>
      <c r="BN64" s="24"/>
    </row>
    <row r="65" spans="1:66">
      <c r="A65" s="2" t="s">
        <v>99</v>
      </c>
      <c r="B65" s="7"/>
      <c r="C65" s="7"/>
      <c r="D65" s="7"/>
      <c r="E65" s="1">
        <f>COUNTIF(Tab_S11[1am],A65)</f>
        <v>0</v>
      </c>
      <c r="F65" s="1">
        <f>COUNTIF(Tab_S11[1pm],A65)</f>
        <v>0</v>
      </c>
      <c r="G65" s="1">
        <f>COUNTIF(Tab_S11[2am],A65)</f>
        <v>0</v>
      </c>
      <c r="H65" s="1">
        <f>COUNTIF(Tab_S11[2pm],A65)</f>
        <v>0</v>
      </c>
      <c r="I65" s="1">
        <f>COUNTIF(Tab_S11[3am],A65)</f>
        <v>0</v>
      </c>
      <c r="J65" s="1">
        <f>COUNTIF(Tab_S11[3pm],A65)</f>
        <v>0</v>
      </c>
      <c r="K65" s="1">
        <f>COUNTIF(Tab_S11[4am],A65)</f>
        <v>0</v>
      </c>
      <c r="L65" s="1">
        <f>COUNTIF(Tab_S11[4pm],A65)</f>
        <v>0</v>
      </c>
      <c r="M65" s="1">
        <f>COUNTIF(Tab_S11[5am],A65)</f>
        <v>0</v>
      </c>
      <c r="N65" s="1">
        <f>COUNTIF(Tab_S11[5pm],A65)</f>
        <v>0</v>
      </c>
      <c r="O65" s="1">
        <f>COUNTIF(Tab_S11[6am],A65)</f>
        <v>0</v>
      </c>
      <c r="P65" s="1">
        <f>COUNTIF(Tab_S11[6pm],A65)</f>
        <v>0</v>
      </c>
      <c r="Q65" s="1">
        <f>COUNTIF(Tab_S11[7am],A65)</f>
        <v>0</v>
      </c>
      <c r="R65" s="1">
        <f>COUNTIF(Tab_S11[7pm],A65)</f>
        <v>0</v>
      </c>
      <c r="S65" s="1">
        <f>COUNTIF(Tab_S11[8am],A65)</f>
        <v>0</v>
      </c>
      <c r="T65" s="1">
        <f>COUNTIF(Tab_S11[8pm],A65)</f>
        <v>0</v>
      </c>
      <c r="U65" s="1">
        <f>COUNTIF(Tab_S11[9am],A65)</f>
        <v>0</v>
      </c>
      <c r="V65" s="1">
        <f>COUNTIF(Tab_S11[9pm],A65)</f>
        <v>0</v>
      </c>
      <c r="W65" s="1">
        <f>COUNTIF(Tab_S11[10am],A65)</f>
        <v>0</v>
      </c>
      <c r="X65" s="1">
        <f>COUNTIF(Tab_S11[10pm],A65)</f>
        <v>0</v>
      </c>
      <c r="Y65" s="1">
        <f>COUNTIF(Tab_S11[11am],A65)</f>
        <v>0</v>
      </c>
      <c r="Z65" s="1">
        <f>COUNTIF(Tab_S11[11pm],A65)</f>
        <v>0</v>
      </c>
      <c r="AA65" s="1">
        <f>COUNTIF(Tab_S11[12am],A65)</f>
        <v>0</v>
      </c>
      <c r="AB65" s="1">
        <f>COUNTIF(Tab_S11[12pm],A65)</f>
        <v>0</v>
      </c>
      <c r="AC65" s="1">
        <f>COUNTIF(Tab_S11[13am],A65)</f>
        <v>0</v>
      </c>
      <c r="AD65" s="1">
        <f>COUNTIF(Tab_S11[13pm],A65)</f>
        <v>0</v>
      </c>
      <c r="AE65" s="1">
        <f>COUNTIF(Tab_S11[14am],A65)</f>
        <v>0</v>
      </c>
      <c r="AF65" s="1">
        <f>COUNTIF(Tab_S11[14pm],A65)</f>
        <v>0</v>
      </c>
      <c r="AG65" s="1">
        <f>COUNTIF(Tab_S11[15am],A65)</f>
        <v>0</v>
      </c>
      <c r="AH65" s="1">
        <f>COUNTIF(Tab_S11[15pm],A65)</f>
        <v>0</v>
      </c>
      <c r="AI65" s="3">
        <f>COUNTIF(Tab_S11[16am],A65)</f>
        <v>0</v>
      </c>
      <c r="AJ65" s="1">
        <f>COUNTIF(Tab_S11[16pm],A65)</f>
        <v>0</v>
      </c>
      <c r="AK65" s="1">
        <f>COUNTIF(Tab_S11[17am],A65)</f>
        <v>0</v>
      </c>
      <c r="AL65" s="1">
        <f>COUNTIF(Tab_S11[17pm],A65)</f>
        <v>0</v>
      </c>
      <c r="AM65" s="1">
        <f>COUNTIF(Tab_S11[18am],A65)</f>
        <v>0</v>
      </c>
      <c r="AN65" s="1">
        <f>COUNTIF(Tab_S11[18pm],A65)</f>
        <v>0</v>
      </c>
      <c r="AO65" s="1">
        <f>COUNTIF(Tab_S11[19am],A65)</f>
        <v>0</v>
      </c>
      <c r="AP65" s="1">
        <f>COUNTIF(Tab_S11[19pm],A65)</f>
        <v>0</v>
      </c>
      <c r="AQ65" s="1">
        <f>COUNTIF(Tab_S11[20am],A65)</f>
        <v>0</v>
      </c>
      <c r="AR65" s="1">
        <f>COUNTIF(Tab_S11[20pm],A65)</f>
        <v>0</v>
      </c>
      <c r="AS65" s="1">
        <f>COUNTIF(Tab_S11[21am],A65)</f>
        <v>0</v>
      </c>
      <c r="AT65" s="1">
        <f>COUNTIF(Tab_S11[21pm],A65)</f>
        <v>0</v>
      </c>
      <c r="AU65" s="1">
        <f>COUNTIF(Tab_S11[22am],A65)</f>
        <v>0</v>
      </c>
      <c r="AV65" s="1">
        <f>COUNTIF(Tab_S11[22pm],A65)</f>
        <v>0</v>
      </c>
      <c r="AW65" s="1">
        <f>COUNTIF(Tab_S11[23am],A65)</f>
        <v>0</v>
      </c>
      <c r="AX65" s="1">
        <f>COUNTIF(Tab_S11[23pm],A65)</f>
        <v>0</v>
      </c>
      <c r="AY65" s="1">
        <f>COUNTIF(Tab_S11[24am],A65)</f>
        <v>0</v>
      </c>
      <c r="AZ65" s="1">
        <f>COUNTIF(Tab_S11[24pm],A65)</f>
        <v>0</v>
      </c>
      <c r="BA65" s="1">
        <f>COUNTIF(Tab_S11[25am],A65)</f>
        <v>0</v>
      </c>
      <c r="BB65" s="1">
        <f>COUNTIF(Tab_S11[25pm],A65)</f>
        <v>0</v>
      </c>
      <c r="BC65" s="1">
        <f>COUNTIF(Tab_S11[26am],A65)</f>
        <v>0</v>
      </c>
      <c r="BD65" s="1">
        <f>COUNTIF(Tab_S11[26pm],A65)</f>
        <v>0</v>
      </c>
      <c r="BE65" s="1">
        <f>COUNTIF(Tab_S11[27am],A65)</f>
        <v>0</v>
      </c>
      <c r="BF65" s="1">
        <f>COUNTIF(Tab_S11[27pm],A65)</f>
        <v>0</v>
      </c>
      <c r="BG65" s="1">
        <f>COUNTIF(Tab_S11[28am],A65)</f>
        <v>0</v>
      </c>
      <c r="BH65" s="1">
        <f>COUNTIF(Tab_S11[28pm],A65)</f>
        <v>0</v>
      </c>
      <c r="BI65" s="1">
        <f>COUNTIF(Tab_S11[29am],A65)</f>
        <v>0</v>
      </c>
      <c r="BJ65" s="1">
        <f>COUNTIF(Tab_S11[29pm],A65)</f>
        <v>0</v>
      </c>
      <c r="BK65" s="1">
        <f>COUNTIF(Tab_S11[30am],A65)</f>
        <v>0</v>
      </c>
      <c r="BL65" s="1">
        <f>COUNTIF(Tab_S11[30pm],A65)</f>
        <v>0</v>
      </c>
      <c r="BM65" s="24"/>
      <c r="BN65" s="24"/>
    </row>
    <row r="68" spans="1:66">
      <c r="A68" s="18" t="s">
        <v>76</v>
      </c>
      <c r="B68" s="19"/>
      <c r="C68" s="19"/>
      <c r="D68" s="19"/>
      <c r="E68" s="32">
        <v>1</v>
      </c>
      <c r="F68" s="33"/>
      <c r="G68" s="33">
        <v>2</v>
      </c>
      <c r="H68" s="33"/>
      <c r="I68" s="33">
        <v>3</v>
      </c>
      <c r="J68" s="33"/>
      <c r="K68" s="33">
        <v>4</v>
      </c>
      <c r="L68" s="33"/>
      <c r="M68" s="33">
        <v>5</v>
      </c>
      <c r="N68" s="33"/>
      <c r="O68" s="33">
        <v>6</v>
      </c>
      <c r="P68" s="33"/>
      <c r="Q68" s="33">
        <v>7</v>
      </c>
      <c r="R68" s="33"/>
      <c r="S68" s="33">
        <v>8</v>
      </c>
      <c r="T68" s="33"/>
      <c r="U68" s="33">
        <v>9</v>
      </c>
      <c r="V68" s="33"/>
      <c r="W68" s="33">
        <v>10</v>
      </c>
      <c r="X68" s="33"/>
      <c r="Y68" s="33">
        <v>11</v>
      </c>
      <c r="Z68" s="33"/>
      <c r="AA68" s="33">
        <v>12</v>
      </c>
      <c r="AB68" s="33"/>
      <c r="AC68" s="33">
        <v>13</v>
      </c>
      <c r="AD68" s="33"/>
      <c r="AE68" s="33">
        <v>14</v>
      </c>
      <c r="AF68" s="33"/>
      <c r="AG68" s="33">
        <v>15</v>
      </c>
      <c r="AH68" s="33"/>
      <c r="AI68" s="30">
        <v>16</v>
      </c>
      <c r="AJ68" s="30"/>
      <c r="AK68" s="30">
        <v>17</v>
      </c>
      <c r="AL68" s="30"/>
      <c r="AM68" s="30">
        <v>18</v>
      </c>
      <c r="AN68" s="30"/>
      <c r="AO68" s="30">
        <v>19</v>
      </c>
      <c r="AP68" s="30"/>
      <c r="AQ68" s="30">
        <v>20</v>
      </c>
      <c r="AR68" s="30"/>
      <c r="AS68" s="30">
        <v>21</v>
      </c>
      <c r="AT68" s="30"/>
      <c r="AU68" s="30">
        <v>22</v>
      </c>
      <c r="AV68" s="30"/>
      <c r="AW68" s="30">
        <v>23</v>
      </c>
      <c r="AX68" s="30"/>
      <c r="AY68" s="30">
        <v>24</v>
      </c>
      <c r="AZ68" s="30"/>
      <c r="BA68" s="30">
        <v>25</v>
      </c>
      <c r="BB68" s="30"/>
      <c r="BC68" s="30">
        <v>26</v>
      </c>
      <c r="BD68" s="30"/>
      <c r="BE68" s="30">
        <v>27</v>
      </c>
      <c r="BF68" s="30"/>
      <c r="BG68" s="30">
        <v>28</v>
      </c>
      <c r="BH68" s="30"/>
      <c r="BI68" s="30">
        <v>29</v>
      </c>
      <c r="BJ68" s="30"/>
      <c r="BK68" s="30">
        <v>30</v>
      </c>
      <c r="BL68" s="30"/>
      <c r="BM68" s="30">
        <v>31</v>
      </c>
      <c r="BN68" s="31"/>
    </row>
    <row r="69" spans="1:66">
      <c r="A69" s="4" t="s">
        <v>3</v>
      </c>
      <c r="B69" s="4" t="s">
        <v>71</v>
      </c>
      <c r="C69" s="4" t="s">
        <v>72</v>
      </c>
      <c r="D69" s="4" t="s">
        <v>73</v>
      </c>
      <c r="E69" s="5" t="s">
        <v>10</v>
      </c>
      <c r="F69" s="5" t="s">
        <v>9</v>
      </c>
      <c r="G69" s="5" t="s">
        <v>11</v>
      </c>
      <c r="H69" s="5" t="s">
        <v>12</v>
      </c>
      <c r="I69" s="5" t="s">
        <v>13</v>
      </c>
      <c r="J69" s="5" t="s">
        <v>14</v>
      </c>
      <c r="K69" s="5" t="s">
        <v>15</v>
      </c>
      <c r="L69" s="5" t="s">
        <v>16</v>
      </c>
      <c r="M69" s="5" t="s">
        <v>17</v>
      </c>
      <c r="N69" s="5" t="s">
        <v>18</v>
      </c>
      <c r="O69" s="5" t="s">
        <v>19</v>
      </c>
      <c r="P69" s="5" t="s">
        <v>20</v>
      </c>
      <c r="Q69" s="5" t="s">
        <v>21</v>
      </c>
      <c r="R69" s="5" t="s">
        <v>22</v>
      </c>
      <c r="S69" s="5" t="s">
        <v>23</v>
      </c>
      <c r="T69" s="5" t="s">
        <v>24</v>
      </c>
      <c r="U69" s="5" t="s">
        <v>25</v>
      </c>
      <c r="V69" s="5" t="s">
        <v>26</v>
      </c>
      <c r="W69" s="5" t="s">
        <v>27</v>
      </c>
      <c r="X69" s="5" t="s">
        <v>28</v>
      </c>
      <c r="Y69" s="5" t="s">
        <v>29</v>
      </c>
      <c r="Z69" s="5" t="s">
        <v>30</v>
      </c>
      <c r="AA69" s="5" t="s">
        <v>31</v>
      </c>
      <c r="AB69" s="5" t="s">
        <v>32</v>
      </c>
      <c r="AC69" s="5" t="s">
        <v>33</v>
      </c>
      <c r="AD69" s="5" t="s">
        <v>34</v>
      </c>
      <c r="AE69" s="5" t="s">
        <v>35</v>
      </c>
      <c r="AF69" s="5" t="s">
        <v>36</v>
      </c>
      <c r="AG69" s="5" t="s">
        <v>37</v>
      </c>
      <c r="AH69" s="5" t="s">
        <v>38</v>
      </c>
      <c r="AI69" s="6" t="s">
        <v>39</v>
      </c>
      <c r="AJ69" s="5" t="s">
        <v>40</v>
      </c>
      <c r="AK69" s="5" t="s">
        <v>41</v>
      </c>
      <c r="AL69" s="5" t="s">
        <v>43</v>
      </c>
      <c r="AM69" s="5" t="s">
        <v>44</v>
      </c>
      <c r="AN69" s="5" t="s">
        <v>42</v>
      </c>
      <c r="AO69" s="5" t="s">
        <v>45</v>
      </c>
      <c r="AP69" s="5" t="s">
        <v>46</v>
      </c>
      <c r="AQ69" s="5" t="s">
        <v>47</v>
      </c>
      <c r="AR69" s="5" t="s">
        <v>50</v>
      </c>
      <c r="AS69" s="5" t="s">
        <v>49</v>
      </c>
      <c r="AT69" s="5" t="s">
        <v>48</v>
      </c>
      <c r="AU69" s="5" t="s">
        <v>51</v>
      </c>
      <c r="AV69" s="5" t="s">
        <v>52</v>
      </c>
      <c r="AW69" s="5" t="s">
        <v>53</v>
      </c>
      <c r="AX69" s="5" t="s">
        <v>54</v>
      </c>
      <c r="AY69" s="5" t="s">
        <v>55</v>
      </c>
      <c r="AZ69" s="5" t="s">
        <v>56</v>
      </c>
      <c r="BA69" s="5" t="s">
        <v>57</v>
      </c>
      <c r="BB69" s="5" t="s">
        <v>58</v>
      </c>
      <c r="BC69" s="5" t="s">
        <v>59</v>
      </c>
      <c r="BD69" s="5" t="s">
        <v>60</v>
      </c>
      <c r="BE69" s="5" t="s">
        <v>61</v>
      </c>
      <c r="BF69" s="5" t="s">
        <v>62</v>
      </c>
      <c r="BG69" s="5" t="s">
        <v>63</v>
      </c>
      <c r="BH69" s="5" t="s">
        <v>64</v>
      </c>
      <c r="BI69" s="5" t="s">
        <v>65</v>
      </c>
      <c r="BJ69" s="5" t="s">
        <v>66</v>
      </c>
      <c r="BK69" s="5" t="s">
        <v>67</v>
      </c>
      <c r="BL69" s="5" t="s">
        <v>68</v>
      </c>
      <c r="BM69" s="5" t="s">
        <v>69</v>
      </c>
      <c r="BN69" s="5" t="s">
        <v>70</v>
      </c>
    </row>
    <row r="70" spans="1:66">
      <c r="A70" s="2" t="s">
        <v>119</v>
      </c>
      <c r="B70" s="7"/>
      <c r="C70" s="7"/>
      <c r="D70" s="7"/>
      <c r="E70" s="1">
        <f>COUNTIF(Tab_S12[1am],A70)</f>
        <v>0</v>
      </c>
      <c r="F70" s="1">
        <f>COUNTIF(Tab_S12[1pm],A70)</f>
        <v>0</v>
      </c>
      <c r="G70" s="1">
        <f>COUNTIF(Tab_S12[2am],A70)</f>
        <v>0</v>
      </c>
      <c r="H70" s="1">
        <f>COUNTIF(Tab_S12[2pm],A70)</f>
        <v>0</v>
      </c>
      <c r="I70" s="1">
        <f>COUNTIF(Tab_S12[3am],A70)</f>
        <v>0</v>
      </c>
      <c r="J70" s="1">
        <f>COUNTIF(Tab_S12[3pm],A70)</f>
        <v>0</v>
      </c>
      <c r="K70" s="1">
        <f>COUNTIF(Tab_S12[4am],A70)</f>
        <v>0</v>
      </c>
      <c r="L70" s="1">
        <f>COUNTIF(Tab_S12[4pm],A70)</f>
        <v>0</v>
      </c>
      <c r="M70" s="1">
        <f>COUNTIF(Tab_S12[5am],A70)</f>
        <v>0</v>
      </c>
      <c r="N70" s="1">
        <f>COUNTIF(Tab_S12[5pm],A70)</f>
        <v>0</v>
      </c>
      <c r="O70" s="1">
        <f>COUNTIF(Tab_S12[6am],A70)</f>
        <v>0</v>
      </c>
      <c r="P70" s="1">
        <f>COUNTIF(Tab_S12[6pm],A70)</f>
        <v>0</v>
      </c>
      <c r="Q70" s="1">
        <f>COUNTIF(Tab_S12[7am],A70)</f>
        <v>0</v>
      </c>
      <c r="R70" s="1">
        <f>COUNTIF(Tab_S12[7pm],A70)</f>
        <v>0</v>
      </c>
      <c r="S70" s="1">
        <f>COUNTIF(Tab_S12[8am],A70)</f>
        <v>0</v>
      </c>
      <c r="T70" s="1">
        <f>COUNTIF(Tab_S12[8pm],A70)</f>
        <v>0</v>
      </c>
      <c r="U70" s="1">
        <f>COUNTIF(Tab_S12[9am],A70)</f>
        <v>0</v>
      </c>
      <c r="V70" s="1">
        <f>COUNTIF(Tab_S12[9pm],A70)</f>
        <v>0</v>
      </c>
      <c r="W70" s="1">
        <f>COUNTIF(Tab_S12[10am],A70)</f>
        <v>0</v>
      </c>
      <c r="X70" s="1">
        <f>COUNTIF(Tab_S12[10pm],A70)</f>
        <v>0</v>
      </c>
      <c r="Y70" s="1">
        <f>COUNTIF(Tab_S12[11am],A70)</f>
        <v>0</v>
      </c>
      <c r="Z70" s="1">
        <f>COUNTIF(Tab_S12[11pm],A70)</f>
        <v>0</v>
      </c>
      <c r="AA70" s="1">
        <f>COUNTIF(Tab_S12[12am],A70)</f>
        <v>0</v>
      </c>
      <c r="AB70" s="1">
        <f>COUNTIF(Tab_S12[12pm],A70)</f>
        <v>0</v>
      </c>
      <c r="AC70" s="1">
        <f>COUNTIF(Tab_S12[13am],A70)</f>
        <v>0</v>
      </c>
      <c r="AD70" s="1">
        <f>COUNTIF(Tab_S12[13pm],A70)</f>
        <v>0</v>
      </c>
      <c r="AE70" s="1">
        <f>COUNTIF(Tab_S12[14am],A70)</f>
        <v>0</v>
      </c>
      <c r="AF70" s="1">
        <f>COUNTIF(Tab_S12[14pm],A70)</f>
        <v>0</v>
      </c>
      <c r="AG70" s="1">
        <f>COUNTIF(Tab_S12[15am],A70)</f>
        <v>0</v>
      </c>
      <c r="AH70" s="1">
        <f>COUNTIF(Tab_S12[15pm],A70)</f>
        <v>0</v>
      </c>
      <c r="AI70" s="3">
        <f>COUNTIF(Tab_S12[16am],A70)</f>
        <v>0</v>
      </c>
      <c r="AJ70" s="1">
        <f>COUNTIF(Tab_S12[16pm],A70)</f>
        <v>0</v>
      </c>
      <c r="AK70" s="1">
        <f>COUNTIF(Tab_S12[17am],A70)</f>
        <v>0</v>
      </c>
      <c r="AL70" s="1">
        <f>COUNTIF(Tab_S12[17pm],A70)</f>
        <v>0</v>
      </c>
      <c r="AM70" s="1">
        <f>COUNTIF(Tab_S12[18am],A70)</f>
        <v>0</v>
      </c>
      <c r="AN70" s="1">
        <f>COUNTIF(Tab_S12[18pm],A70)</f>
        <v>0</v>
      </c>
      <c r="AO70" s="1">
        <f>COUNTIF(Tab_S12[19am],A70)</f>
        <v>0</v>
      </c>
      <c r="AP70" s="1">
        <f>COUNTIF(Tab_S12[19pm],A70)</f>
        <v>0</v>
      </c>
      <c r="AQ70" s="1">
        <f>COUNTIF(Tab_S12[20am],A70)</f>
        <v>0</v>
      </c>
      <c r="AR70" s="1">
        <f>COUNTIF(Tab_S12[20pm],A70)</f>
        <v>0</v>
      </c>
      <c r="AS70" s="1">
        <f>COUNTIF(Tab_S12[21am],A70)</f>
        <v>0</v>
      </c>
      <c r="AT70" s="1">
        <f>COUNTIF(Tab_S12[21pm],A70)</f>
        <v>0</v>
      </c>
      <c r="AU70" s="1">
        <f>COUNTIF(Tab_S12[22am],A70)</f>
        <v>0</v>
      </c>
      <c r="AV70" s="1">
        <f>COUNTIF(Tab_S12[22pm],A70)</f>
        <v>0</v>
      </c>
      <c r="AW70" s="1">
        <f>COUNTIF(Tab_S12[23am],A70)</f>
        <v>0</v>
      </c>
      <c r="AX70" s="1">
        <f>COUNTIF(Tab_S12[23pm],A70)</f>
        <v>0</v>
      </c>
      <c r="AY70" s="1">
        <f>COUNTIF(Tab_S12[24am],A70)</f>
        <v>0</v>
      </c>
      <c r="AZ70" s="1">
        <f>COUNTIF(Tab_S12[24pm],A70)</f>
        <v>0</v>
      </c>
      <c r="BA70" s="1">
        <f>COUNTIF(Tab_S12[25am],A70)</f>
        <v>0</v>
      </c>
      <c r="BB70" s="1">
        <f>COUNTIF(Tab_S12[25pm],A70)</f>
        <v>0</v>
      </c>
      <c r="BC70" s="1">
        <f>COUNTIF(Tab_S12[26am],A70)</f>
        <v>0</v>
      </c>
      <c r="BD70" s="1">
        <f>COUNTIF(Tab_S12[26pm],A70)</f>
        <v>0</v>
      </c>
      <c r="BE70" s="1">
        <f>COUNTIF(Tab_S12[27am],A70)</f>
        <v>0</v>
      </c>
      <c r="BF70" s="1">
        <f>COUNTIF(Tab_S12[27pm],A70)</f>
        <v>0</v>
      </c>
      <c r="BG70" s="1">
        <f>COUNTIF(Tab_S12[28am],A70)</f>
        <v>0</v>
      </c>
      <c r="BH70" s="1">
        <f>COUNTIF(Tab_S12[28pm],A70)</f>
        <v>0</v>
      </c>
      <c r="BI70" s="1">
        <f>COUNTIF(Tab_S12[29am],A70)</f>
        <v>0</v>
      </c>
      <c r="BJ70" s="1">
        <f>COUNTIF(Tab_S12[29pm],A70)</f>
        <v>0</v>
      </c>
      <c r="BK70" s="1">
        <f>COUNTIF(Tab_S12[30am],A70)</f>
        <v>0</v>
      </c>
      <c r="BL70" s="1">
        <f>COUNTIF(Tab_S12[30pm],A70)</f>
        <v>0</v>
      </c>
      <c r="BM70" s="1">
        <f>COUNTIF(Tab_S12[31am],A70)</f>
        <v>0</v>
      </c>
      <c r="BN70" s="1">
        <f>COUNTIF(Tab_S12[31pm],A70)</f>
        <v>0</v>
      </c>
    </row>
    <row r="71" spans="1:66">
      <c r="A71" s="2" t="s">
        <v>120</v>
      </c>
      <c r="B71" s="7"/>
      <c r="C71" s="7"/>
      <c r="D71" s="7"/>
      <c r="E71" s="1">
        <f>COUNTIF(Tab_S12[1am],A71)</f>
        <v>0</v>
      </c>
      <c r="F71" s="1">
        <f>COUNTIF(Tab_S12[1pm],A71)</f>
        <v>0</v>
      </c>
      <c r="G71" s="1">
        <f>COUNTIF(Tab_S12[2am],A71)</f>
        <v>0</v>
      </c>
      <c r="H71" s="1">
        <f>COUNTIF(Tab_S12[2pm],A71)</f>
        <v>0</v>
      </c>
      <c r="I71" s="1">
        <f>COUNTIF(Tab_S12[3am],A71)</f>
        <v>0</v>
      </c>
      <c r="J71" s="1">
        <f>COUNTIF(Tab_S12[3pm],A71)</f>
        <v>0</v>
      </c>
      <c r="K71" s="1">
        <f>COUNTIF(Tab_S12[4am],A71)</f>
        <v>0</v>
      </c>
      <c r="L71" s="1">
        <f>COUNTIF(Tab_S12[4pm],A71)</f>
        <v>0</v>
      </c>
      <c r="M71" s="1">
        <f>COUNTIF(Tab_S12[5am],A71)</f>
        <v>0</v>
      </c>
      <c r="N71" s="1">
        <f>COUNTIF(Tab_S12[5pm],A71)</f>
        <v>0</v>
      </c>
      <c r="O71" s="1">
        <f>COUNTIF(Tab_S12[6am],A71)</f>
        <v>0</v>
      </c>
      <c r="P71" s="1">
        <f>COUNTIF(Tab_S12[6pm],A71)</f>
        <v>0</v>
      </c>
      <c r="Q71" s="1">
        <f>COUNTIF(Tab_S12[7am],A71)</f>
        <v>0</v>
      </c>
      <c r="R71" s="1">
        <f>COUNTIF(Tab_S12[7pm],A71)</f>
        <v>0</v>
      </c>
      <c r="S71" s="1">
        <f>COUNTIF(Tab_S12[8am],A71)</f>
        <v>0</v>
      </c>
      <c r="T71" s="1">
        <f>COUNTIF(Tab_S12[8pm],A71)</f>
        <v>0</v>
      </c>
      <c r="U71" s="1">
        <f>COUNTIF(Tab_S12[9am],A71)</f>
        <v>0</v>
      </c>
      <c r="V71" s="1">
        <f>COUNTIF(Tab_S12[9pm],A71)</f>
        <v>0</v>
      </c>
      <c r="W71" s="1">
        <f>COUNTIF(Tab_S12[10am],A71)</f>
        <v>0</v>
      </c>
      <c r="X71" s="1">
        <f>COUNTIF(Tab_S12[10pm],A71)</f>
        <v>0</v>
      </c>
      <c r="Y71" s="1">
        <f>COUNTIF(Tab_S12[11am],A71)</f>
        <v>0</v>
      </c>
      <c r="Z71" s="1">
        <f>COUNTIF(Tab_S12[11pm],A71)</f>
        <v>0</v>
      </c>
      <c r="AA71" s="1">
        <f>COUNTIF(Tab_S12[12am],A71)</f>
        <v>0</v>
      </c>
      <c r="AB71" s="1">
        <f>COUNTIF(Tab_S12[12pm],A71)</f>
        <v>0</v>
      </c>
      <c r="AC71" s="1">
        <f>COUNTIF(Tab_S12[13am],A71)</f>
        <v>0</v>
      </c>
      <c r="AD71" s="1">
        <f>COUNTIF(Tab_S12[13pm],A71)</f>
        <v>0</v>
      </c>
      <c r="AE71" s="1">
        <f>COUNTIF(Tab_S12[14am],A71)</f>
        <v>0</v>
      </c>
      <c r="AF71" s="1">
        <f>COUNTIF(Tab_S12[14pm],A71)</f>
        <v>0</v>
      </c>
      <c r="AG71" s="1">
        <f>COUNTIF(Tab_S12[15am],A71)</f>
        <v>0</v>
      </c>
      <c r="AH71" s="1">
        <f>COUNTIF(Tab_S12[15pm],A71)</f>
        <v>0</v>
      </c>
      <c r="AI71" s="3">
        <f>COUNTIF(Tab_S12[16am],A71)</f>
        <v>0</v>
      </c>
      <c r="AJ71" s="1">
        <f>COUNTIF(Tab_S12[16pm],A71)</f>
        <v>0</v>
      </c>
      <c r="AK71" s="1">
        <f>COUNTIF(Tab_S12[17am],A71)</f>
        <v>0</v>
      </c>
      <c r="AL71" s="1">
        <f>COUNTIF(Tab_S12[17pm],A71)</f>
        <v>0</v>
      </c>
      <c r="AM71" s="1">
        <f>COUNTIF(Tab_S12[18am],A71)</f>
        <v>0</v>
      </c>
      <c r="AN71" s="1">
        <f>COUNTIF(Tab_S12[18pm],A71)</f>
        <v>0</v>
      </c>
      <c r="AO71" s="1">
        <f>COUNTIF(Tab_S12[19am],A71)</f>
        <v>0</v>
      </c>
      <c r="AP71" s="1">
        <f>COUNTIF(Tab_S12[19pm],A71)</f>
        <v>0</v>
      </c>
      <c r="AQ71" s="1">
        <f>COUNTIF(Tab_S12[20am],A71)</f>
        <v>0</v>
      </c>
      <c r="AR71" s="1">
        <f>COUNTIF(Tab_S12[20pm],A71)</f>
        <v>0</v>
      </c>
      <c r="AS71" s="1">
        <f>COUNTIF(Tab_S12[21am],A71)</f>
        <v>0</v>
      </c>
      <c r="AT71" s="1">
        <f>COUNTIF(Tab_S12[21pm],A71)</f>
        <v>0</v>
      </c>
      <c r="AU71" s="1">
        <f>COUNTIF(Tab_S12[22am],A71)</f>
        <v>0</v>
      </c>
      <c r="AV71" s="1">
        <f>COUNTIF(Tab_S12[22pm],A71)</f>
        <v>0</v>
      </c>
      <c r="AW71" s="1">
        <f>COUNTIF(Tab_S12[23am],A71)</f>
        <v>0</v>
      </c>
      <c r="AX71" s="1">
        <f>COUNTIF(Tab_S12[23pm],A71)</f>
        <v>0</v>
      </c>
      <c r="AY71" s="1">
        <f>COUNTIF(Tab_S12[24am],A71)</f>
        <v>0</v>
      </c>
      <c r="AZ71" s="1">
        <f>COUNTIF(Tab_S12[24pm],A71)</f>
        <v>0</v>
      </c>
      <c r="BA71" s="1">
        <f>COUNTIF(Tab_S12[25am],A71)</f>
        <v>0</v>
      </c>
      <c r="BB71" s="1">
        <f>COUNTIF(Tab_S12[25pm],A71)</f>
        <v>0</v>
      </c>
      <c r="BC71" s="1">
        <f>COUNTIF(Tab_S12[26am],A71)</f>
        <v>0</v>
      </c>
      <c r="BD71" s="1">
        <f>COUNTIF(Tab_S12[26pm],A71)</f>
        <v>0</v>
      </c>
      <c r="BE71" s="1">
        <f>COUNTIF(Tab_S12[27am],A71)</f>
        <v>0</v>
      </c>
      <c r="BF71" s="1">
        <f>COUNTIF(Tab_S12[27pm],A71)</f>
        <v>0</v>
      </c>
      <c r="BG71" s="1">
        <f>COUNTIF(Tab_S12[28am],A71)</f>
        <v>0</v>
      </c>
      <c r="BH71" s="1">
        <f>COUNTIF(Tab_S12[28pm],A71)</f>
        <v>0</v>
      </c>
      <c r="BI71" s="1">
        <f>COUNTIF(Tab_S12[29am],A71)</f>
        <v>0</v>
      </c>
      <c r="BJ71" s="1">
        <f>COUNTIF(Tab_S12[29pm],A71)</f>
        <v>0</v>
      </c>
      <c r="BK71" s="1">
        <f>COUNTIF(Tab_S12[30am],A71)</f>
        <v>0</v>
      </c>
      <c r="BL71" s="1">
        <f>COUNTIF(Tab_S12[30pm],A71)</f>
        <v>0</v>
      </c>
      <c r="BM71" s="1">
        <f>COUNTIF(Tab_S12[31am],A71)</f>
        <v>0</v>
      </c>
      <c r="BN71" s="1">
        <f>COUNTIF(Tab_S12[31pm],A71)</f>
        <v>0</v>
      </c>
    </row>
  </sheetData>
  <sortState ref="A11:BN14">
    <sortCondition ref="A11"/>
  </sortState>
  <mergeCells count="365">
    <mergeCell ref="AG14:AH14"/>
    <mergeCell ref="AK14:AL14"/>
    <mergeCell ref="AM14:AN14"/>
    <mergeCell ref="AO14:AP14"/>
    <mergeCell ref="AQ14:AR14"/>
    <mergeCell ref="E14:F14"/>
    <mergeCell ref="G14:H14"/>
    <mergeCell ref="I14:J14"/>
    <mergeCell ref="K14:L14"/>
    <mergeCell ref="M14:N14"/>
    <mergeCell ref="O14:P14"/>
    <mergeCell ref="AI14:AJ14"/>
    <mergeCell ref="Q14:R14"/>
    <mergeCell ref="S14:T14"/>
    <mergeCell ref="U14:V14"/>
    <mergeCell ref="W14:X14"/>
    <mergeCell ref="Y14:Z14"/>
    <mergeCell ref="AA14:AB14"/>
    <mergeCell ref="AC14:AD14"/>
    <mergeCell ref="AE14:AF14"/>
    <mergeCell ref="BM14:BN14"/>
    <mergeCell ref="BC14:BD14"/>
    <mergeCell ref="BE14:BF14"/>
    <mergeCell ref="BG14:BH14"/>
    <mergeCell ref="BI14:BJ14"/>
    <mergeCell ref="BK14:BL14"/>
    <mergeCell ref="AS14:AT14"/>
    <mergeCell ref="AU14:AV14"/>
    <mergeCell ref="AW14:AX14"/>
    <mergeCell ref="AY14:AZ14"/>
    <mergeCell ref="BA14:BB14"/>
    <mergeCell ref="O20:P20"/>
    <mergeCell ref="Q20:R20"/>
    <mergeCell ref="S20:T20"/>
    <mergeCell ref="U20:V20"/>
    <mergeCell ref="W20:X20"/>
    <mergeCell ref="E20:F20"/>
    <mergeCell ref="G20:H20"/>
    <mergeCell ref="I20:J20"/>
    <mergeCell ref="K20:L20"/>
    <mergeCell ref="M20:N20"/>
    <mergeCell ref="BI20:BJ20"/>
    <mergeCell ref="BK20:BL20"/>
    <mergeCell ref="AS20:AT20"/>
    <mergeCell ref="AU20:AV20"/>
    <mergeCell ref="AW20:AX20"/>
    <mergeCell ref="AY20:AZ20"/>
    <mergeCell ref="BA20:BB20"/>
    <mergeCell ref="AI20:AJ20"/>
    <mergeCell ref="AK20:AL20"/>
    <mergeCell ref="AM20:AN20"/>
    <mergeCell ref="AO20:AP20"/>
    <mergeCell ref="AQ20:AR20"/>
    <mergeCell ref="W26:X26"/>
    <mergeCell ref="Y26:Z26"/>
    <mergeCell ref="AA26:AB26"/>
    <mergeCell ref="AC26:AD26"/>
    <mergeCell ref="AE26:AF26"/>
    <mergeCell ref="AG26:AH26"/>
    <mergeCell ref="BC20:BD20"/>
    <mergeCell ref="BE20:BF20"/>
    <mergeCell ref="BG20:BH20"/>
    <mergeCell ref="Y20:Z20"/>
    <mergeCell ref="AA20:AB20"/>
    <mergeCell ref="AC20:AD20"/>
    <mergeCell ref="AE20:AF20"/>
    <mergeCell ref="AG20:AH20"/>
    <mergeCell ref="E26:F26"/>
    <mergeCell ref="G26:H26"/>
    <mergeCell ref="I26:J26"/>
    <mergeCell ref="K26:L26"/>
    <mergeCell ref="M26:N26"/>
    <mergeCell ref="O26:P26"/>
    <mergeCell ref="Q26:R26"/>
    <mergeCell ref="S26:T26"/>
    <mergeCell ref="U26:V26"/>
    <mergeCell ref="BI26:BJ26"/>
    <mergeCell ref="BK26:BL26"/>
    <mergeCell ref="AS26:AT26"/>
    <mergeCell ref="AU26:AV26"/>
    <mergeCell ref="AW26:AX26"/>
    <mergeCell ref="AY26:AZ26"/>
    <mergeCell ref="BA26:BB26"/>
    <mergeCell ref="AI26:AJ26"/>
    <mergeCell ref="AK26:AL26"/>
    <mergeCell ref="AM26:AN26"/>
    <mergeCell ref="AO26:AP26"/>
    <mergeCell ref="AQ26:AR26"/>
    <mergeCell ref="AI32:AJ32"/>
    <mergeCell ref="AK32:AL32"/>
    <mergeCell ref="AM32:AN32"/>
    <mergeCell ref="AO32:AP32"/>
    <mergeCell ref="AQ32:AR32"/>
    <mergeCell ref="BM26:BN26"/>
    <mergeCell ref="E32:F32"/>
    <mergeCell ref="G32:H32"/>
    <mergeCell ref="I32:J32"/>
    <mergeCell ref="K32:L32"/>
    <mergeCell ref="M32:N32"/>
    <mergeCell ref="O32:P32"/>
    <mergeCell ref="Q32:R32"/>
    <mergeCell ref="S32:T32"/>
    <mergeCell ref="U32:V32"/>
    <mergeCell ref="W32:X32"/>
    <mergeCell ref="Y32:Z32"/>
    <mergeCell ref="AA32:AB32"/>
    <mergeCell ref="AC32:AD32"/>
    <mergeCell ref="AE32:AF32"/>
    <mergeCell ref="AG32:AH32"/>
    <mergeCell ref="BC26:BD26"/>
    <mergeCell ref="BE26:BF26"/>
    <mergeCell ref="BG26:BH26"/>
    <mergeCell ref="BC32:BD32"/>
    <mergeCell ref="BE32:BF32"/>
    <mergeCell ref="BG32:BH32"/>
    <mergeCell ref="BI32:BJ32"/>
    <mergeCell ref="BK32:BL32"/>
    <mergeCell ref="AS32:AT32"/>
    <mergeCell ref="AU32:AV32"/>
    <mergeCell ref="AW32:AX32"/>
    <mergeCell ref="AY32:AZ32"/>
    <mergeCell ref="BA32:BB32"/>
    <mergeCell ref="AI38:AJ38"/>
    <mergeCell ref="AK38:AL38"/>
    <mergeCell ref="AM38:AN38"/>
    <mergeCell ref="AO38:AP38"/>
    <mergeCell ref="AQ38:AR38"/>
    <mergeCell ref="E38:F38"/>
    <mergeCell ref="G38:H38"/>
    <mergeCell ref="I38:J38"/>
    <mergeCell ref="K38:L38"/>
    <mergeCell ref="M38:N38"/>
    <mergeCell ref="O38:P38"/>
    <mergeCell ref="Q38:R38"/>
    <mergeCell ref="S38:T38"/>
    <mergeCell ref="U38:V38"/>
    <mergeCell ref="W38:X38"/>
    <mergeCell ref="Y38:Z38"/>
    <mergeCell ref="AA38:AB38"/>
    <mergeCell ref="AC38:AD38"/>
    <mergeCell ref="AE38:AF38"/>
    <mergeCell ref="AG38:AH38"/>
    <mergeCell ref="BE38:BF38"/>
    <mergeCell ref="BG38:BH38"/>
    <mergeCell ref="BI38:BJ38"/>
    <mergeCell ref="BK38:BL38"/>
    <mergeCell ref="AS38:AT38"/>
    <mergeCell ref="AU38:AV38"/>
    <mergeCell ref="AW38:AX38"/>
    <mergeCell ref="AY38:AZ38"/>
    <mergeCell ref="BA38:BB38"/>
    <mergeCell ref="AY44:AZ44"/>
    <mergeCell ref="BA44:BB44"/>
    <mergeCell ref="AI44:AJ44"/>
    <mergeCell ref="AK44:AL44"/>
    <mergeCell ref="AM44:AN44"/>
    <mergeCell ref="AO44:AP44"/>
    <mergeCell ref="AQ44:AR44"/>
    <mergeCell ref="BM38:BN38"/>
    <mergeCell ref="E44:F44"/>
    <mergeCell ref="G44:H44"/>
    <mergeCell ref="I44:J44"/>
    <mergeCell ref="K44:L44"/>
    <mergeCell ref="M44:N44"/>
    <mergeCell ref="O44:P44"/>
    <mergeCell ref="Q44:R44"/>
    <mergeCell ref="S44:T44"/>
    <mergeCell ref="U44:V44"/>
    <mergeCell ref="W44:X44"/>
    <mergeCell ref="Y44:Z44"/>
    <mergeCell ref="AA44:AB44"/>
    <mergeCell ref="AC44:AD44"/>
    <mergeCell ref="AE44:AF44"/>
    <mergeCell ref="AG44:AH44"/>
    <mergeCell ref="BC38:BD38"/>
    <mergeCell ref="BM44:BN44"/>
    <mergeCell ref="E50:F50"/>
    <mergeCell ref="G50:H50"/>
    <mergeCell ref="I50:J50"/>
    <mergeCell ref="K50:L50"/>
    <mergeCell ref="M50:N50"/>
    <mergeCell ref="O50:P50"/>
    <mergeCell ref="Q50:R50"/>
    <mergeCell ref="S50:T50"/>
    <mergeCell ref="U50:V50"/>
    <mergeCell ref="W50:X50"/>
    <mergeCell ref="Y50:Z50"/>
    <mergeCell ref="AA50:AB50"/>
    <mergeCell ref="AC50:AD50"/>
    <mergeCell ref="AE50:AF50"/>
    <mergeCell ref="AG50:AH50"/>
    <mergeCell ref="BC44:BD44"/>
    <mergeCell ref="BE44:BF44"/>
    <mergeCell ref="BG44:BH44"/>
    <mergeCell ref="BI44:BJ44"/>
    <mergeCell ref="BK44:BL44"/>
    <mergeCell ref="AS44:AT44"/>
    <mergeCell ref="AU44:AV44"/>
    <mergeCell ref="AW44:AX44"/>
    <mergeCell ref="BI50:BJ50"/>
    <mergeCell ref="BK50:BL50"/>
    <mergeCell ref="AS50:AT50"/>
    <mergeCell ref="AU50:AV50"/>
    <mergeCell ref="AW50:AX50"/>
    <mergeCell ref="AY50:AZ50"/>
    <mergeCell ref="BA50:BB50"/>
    <mergeCell ref="AI50:AJ50"/>
    <mergeCell ref="AK50:AL50"/>
    <mergeCell ref="AM50:AN50"/>
    <mergeCell ref="AO50:AP50"/>
    <mergeCell ref="AQ50:AR50"/>
    <mergeCell ref="W56:X56"/>
    <mergeCell ref="Y56:Z56"/>
    <mergeCell ref="AA56:AB56"/>
    <mergeCell ref="AC56:AD56"/>
    <mergeCell ref="AE56:AF56"/>
    <mergeCell ref="AG56:AH56"/>
    <mergeCell ref="BC50:BD50"/>
    <mergeCell ref="BE50:BF50"/>
    <mergeCell ref="BG50:BH50"/>
    <mergeCell ref="E56:F56"/>
    <mergeCell ref="G56:H56"/>
    <mergeCell ref="I56:J56"/>
    <mergeCell ref="K56:L56"/>
    <mergeCell ref="M56:N56"/>
    <mergeCell ref="O56:P56"/>
    <mergeCell ref="Q56:R56"/>
    <mergeCell ref="S56:T56"/>
    <mergeCell ref="U56:V56"/>
    <mergeCell ref="BI56:BJ56"/>
    <mergeCell ref="BK56:BL56"/>
    <mergeCell ref="AS56:AT56"/>
    <mergeCell ref="AU56:AV56"/>
    <mergeCell ref="AW56:AX56"/>
    <mergeCell ref="AY56:AZ56"/>
    <mergeCell ref="BA56:BB56"/>
    <mergeCell ref="AI56:AJ56"/>
    <mergeCell ref="AK56:AL56"/>
    <mergeCell ref="AM56:AN56"/>
    <mergeCell ref="AO56:AP56"/>
    <mergeCell ref="AQ56:AR56"/>
    <mergeCell ref="AI62:AJ62"/>
    <mergeCell ref="AK62:AL62"/>
    <mergeCell ref="AM62:AN62"/>
    <mergeCell ref="AO62:AP62"/>
    <mergeCell ref="AQ62:AR62"/>
    <mergeCell ref="BM56:BN56"/>
    <mergeCell ref="E62:F62"/>
    <mergeCell ref="G62:H62"/>
    <mergeCell ref="I62:J62"/>
    <mergeCell ref="K62:L62"/>
    <mergeCell ref="M62:N62"/>
    <mergeCell ref="O62:P62"/>
    <mergeCell ref="Q62:R62"/>
    <mergeCell ref="S62:T62"/>
    <mergeCell ref="U62:V62"/>
    <mergeCell ref="W62:X62"/>
    <mergeCell ref="Y62:Z62"/>
    <mergeCell ref="AA62:AB62"/>
    <mergeCell ref="AC62:AD62"/>
    <mergeCell ref="AE62:AF62"/>
    <mergeCell ref="AG62:AH62"/>
    <mergeCell ref="BC56:BD56"/>
    <mergeCell ref="BE56:BF56"/>
    <mergeCell ref="BG56:BH56"/>
    <mergeCell ref="BC62:BD62"/>
    <mergeCell ref="BE62:BF62"/>
    <mergeCell ref="BG62:BH62"/>
    <mergeCell ref="BI62:BJ62"/>
    <mergeCell ref="BK62:BL62"/>
    <mergeCell ref="AS62:AT62"/>
    <mergeCell ref="AU62:AV62"/>
    <mergeCell ref="AW62:AX62"/>
    <mergeCell ref="AY62:AZ62"/>
    <mergeCell ref="BA62:BB62"/>
    <mergeCell ref="AI68:AJ68"/>
    <mergeCell ref="AK68:AL68"/>
    <mergeCell ref="AM68:AN68"/>
    <mergeCell ref="AO68:AP68"/>
    <mergeCell ref="AQ68:AR68"/>
    <mergeCell ref="E68:F68"/>
    <mergeCell ref="G68:H68"/>
    <mergeCell ref="I68:J68"/>
    <mergeCell ref="K68:L68"/>
    <mergeCell ref="M68:N68"/>
    <mergeCell ref="O68:P68"/>
    <mergeCell ref="Q68:R68"/>
    <mergeCell ref="S68:T68"/>
    <mergeCell ref="U68:V68"/>
    <mergeCell ref="W68:X68"/>
    <mergeCell ref="Y68:Z68"/>
    <mergeCell ref="AA68:AB68"/>
    <mergeCell ref="AC68:AD68"/>
    <mergeCell ref="AE68:AF68"/>
    <mergeCell ref="AG68:AH68"/>
    <mergeCell ref="BE68:BF68"/>
    <mergeCell ref="BG68:BH68"/>
    <mergeCell ref="BI68:BJ68"/>
    <mergeCell ref="BK68:BL68"/>
    <mergeCell ref="AS68:AT68"/>
    <mergeCell ref="AU68:AV68"/>
    <mergeCell ref="AW68:AX68"/>
    <mergeCell ref="AY68:AZ68"/>
    <mergeCell ref="BA68:BB68"/>
    <mergeCell ref="AY2:AZ2"/>
    <mergeCell ref="BA2:BB2"/>
    <mergeCell ref="AI2:AJ2"/>
    <mergeCell ref="AK2:AL2"/>
    <mergeCell ref="AM2:AN2"/>
    <mergeCell ref="AO2:AP2"/>
    <mergeCell ref="AQ2:AR2"/>
    <mergeCell ref="BM68:BN68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AG2:AH2"/>
    <mergeCell ref="BC68:BD68"/>
    <mergeCell ref="BM2:BN2"/>
    <mergeCell ref="E8:F8"/>
    <mergeCell ref="G8:H8"/>
    <mergeCell ref="I8:J8"/>
    <mergeCell ref="K8:L8"/>
    <mergeCell ref="M8:N8"/>
    <mergeCell ref="O8:P8"/>
    <mergeCell ref="Q8:R8"/>
    <mergeCell ref="S8:T8"/>
    <mergeCell ref="U8:V8"/>
    <mergeCell ref="W8:X8"/>
    <mergeCell ref="Y8:Z8"/>
    <mergeCell ref="AA8:AB8"/>
    <mergeCell ref="AC8:AD8"/>
    <mergeCell ref="AE8:AF8"/>
    <mergeCell ref="AG8:AH8"/>
    <mergeCell ref="BC2:BD2"/>
    <mergeCell ref="BE2:BF2"/>
    <mergeCell ref="BG2:BH2"/>
    <mergeCell ref="BI2:BJ2"/>
    <mergeCell ref="BK2:BL2"/>
    <mergeCell ref="AS2:AT2"/>
    <mergeCell ref="AU2:AV2"/>
    <mergeCell ref="AW2:AX2"/>
    <mergeCell ref="BC8:BD8"/>
    <mergeCell ref="BE8:BF8"/>
    <mergeCell ref="BG8:BH8"/>
    <mergeCell ref="AS8:AT8"/>
    <mergeCell ref="AU8:AV8"/>
    <mergeCell ref="AW8:AX8"/>
    <mergeCell ref="AY8:AZ8"/>
    <mergeCell ref="BA8:BB8"/>
    <mergeCell ref="AI8:AJ8"/>
    <mergeCell ref="AK8:AL8"/>
    <mergeCell ref="AM8:AN8"/>
    <mergeCell ref="AO8:AP8"/>
    <mergeCell ref="AQ8:AR8"/>
  </mergeCells>
  <phoneticPr fontId="1" type="noConversion"/>
  <pageMargins left="0.7" right="0.7" top="0.75" bottom="0.75" header="0.3" footer="0.3"/>
  <pageSetup paperSize="9" orientation="portrait" horizontalDpi="0" verticalDpi="0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K82"/>
  <sheetViews>
    <sheetView showGridLines="0" topLeftCell="A64" workbookViewId="0">
      <selection activeCell="E82" sqref="E82"/>
    </sheetView>
  </sheetViews>
  <sheetFormatPr baseColWidth="10" defaultRowHeight="14.5"/>
  <cols>
    <col min="1" max="2" width="12.54296875" customWidth="1"/>
    <col min="3" max="33" width="9.54296875" customWidth="1"/>
  </cols>
  <sheetData>
    <row r="1" spans="1:63">
      <c r="A1" s="12" t="s">
        <v>84</v>
      </c>
      <c r="B1" s="27"/>
      <c r="C1" s="34" t="s">
        <v>0</v>
      </c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  <c r="AI1" s="34"/>
      <c r="AJ1" s="34"/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4"/>
      <c r="AV1" s="34"/>
      <c r="AW1" s="34"/>
      <c r="AX1" s="34"/>
      <c r="AY1" s="34"/>
      <c r="AZ1" s="34"/>
      <c r="BA1" s="34"/>
      <c r="BB1" s="34"/>
      <c r="BC1" s="34"/>
      <c r="BD1" s="34"/>
      <c r="BE1" s="34"/>
      <c r="BF1" s="34"/>
      <c r="BG1" s="34"/>
      <c r="BH1" s="34"/>
      <c r="BI1" s="34"/>
      <c r="BJ1" s="34"/>
      <c r="BK1" s="34"/>
    </row>
    <row r="2" spans="1:63">
      <c r="A2" s="9" t="s">
        <v>2</v>
      </c>
      <c r="B2" s="9" t="s">
        <v>10</v>
      </c>
      <c r="C2" s="10" t="s">
        <v>9</v>
      </c>
      <c r="D2" s="10" t="s">
        <v>11</v>
      </c>
      <c r="E2" s="10" t="s">
        <v>12</v>
      </c>
      <c r="F2" s="10" t="s">
        <v>13</v>
      </c>
      <c r="G2" s="10" t="s">
        <v>14</v>
      </c>
      <c r="H2" s="10" t="s">
        <v>15</v>
      </c>
      <c r="I2" s="10" t="s">
        <v>16</v>
      </c>
      <c r="J2" s="10" t="s">
        <v>17</v>
      </c>
      <c r="K2" s="10" t="s">
        <v>18</v>
      </c>
      <c r="L2" s="10" t="s">
        <v>19</v>
      </c>
      <c r="M2" s="10" t="s">
        <v>20</v>
      </c>
      <c r="N2" s="10" t="s">
        <v>21</v>
      </c>
      <c r="O2" s="10" t="s">
        <v>22</v>
      </c>
      <c r="P2" s="10" t="s">
        <v>23</v>
      </c>
      <c r="Q2" s="10" t="s">
        <v>24</v>
      </c>
      <c r="R2" s="10" t="s">
        <v>25</v>
      </c>
      <c r="S2" s="10" t="s">
        <v>26</v>
      </c>
      <c r="T2" s="10" t="s">
        <v>27</v>
      </c>
      <c r="U2" s="10" t="s">
        <v>28</v>
      </c>
      <c r="V2" s="10" t="s">
        <v>29</v>
      </c>
      <c r="W2" s="10" t="s">
        <v>30</v>
      </c>
      <c r="X2" s="10" t="s">
        <v>31</v>
      </c>
      <c r="Y2" s="10" t="s">
        <v>32</v>
      </c>
      <c r="Z2" s="10" t="s">
        <v>33</v>
      </c>
      <c r="AA2" s="10" t="s">
        <v>34</v>
      </c>
      <c r="AB2" s="10" t="s">
        <v>35</v>
      </c>
      <c r="AC2" s="10" t="s">
        <v>36</v>
      </c>
      <c r="AD2" s="10" t="s">
        <v>37</v>
      </c>
      <c r="AE2" s="10" t="s">
        <v>38</v>
      </c>
      <c r="AF2" s="10" t="s">
        <v>39</v>
      </c>
      <c r="AG2" s="11" t="s">
        <v>40</v>
      </c>
      <c r="AH2" s="10" t="s">
        <v>41</v>
      </c>
      <c r="AI2" s="10" t="s">
        <v>43</v>
      </c>
      <c r="AJ2" s="10" t="s">
        <v>44</v>
      </c>
      <c r="AK2" s="10" t="s">
        <v>42</v>
      </c>
      <c r="AL2" s="10" t="s">
        <v>45</v>
      </c>
      <c r="AM2" s="10" t="s">
        <v>46</v>
      </c>
      <c r="AN2" s="10" t="s">
        <v>47</v>
      </c>
      <c r="AO2" s="10" t="s">
        <v>50</v>
      </c>
      <c r="AP2" s="10" t="s">
        <v>49</v>
      </c>
      <c r="AQ2" s="10" t="s">
        <v>48</v>
      </c>
      <c r="AR2" s="10" t="s">
        <v>51</v>
      </c>
      <c r="AS2" s="10" t="s">
        <v>52</v>
      </c>
      <c r="AT2" s="10" t="s">
        <v>53</v>
      </c>
      <c r="AU2" s="10" t="s">
        <v>54</v>
      </c>
      <c r="AV2" s="10" t="s">
        <v>55</v>
      </c>
      <c r="AW2" s="10" t="s">
        <v>56</v>
      </c>
      <c r="AX2" s="10" t="s">
        <v>57</v>
      </c>
      <c r="AY2" s="10" t="s">
        <v>58</v>
      </c>
      <c r="AZ2" s="10" t="s">
        <v>59</v>
      </c>
      <c r="BA2" s="10" t="s">
        <v>60</v>
      </c>
      <c r="BB2" s="10" t="s">
        <v>61</v>
      </c>
      <c r="BC2" s="10" t="s">
        <v>62</v>
      </c>
      <c r="BD2" s="10" t="s">
        <v>63</v>
      </c>
      <c r="BE2" s="10" t="s">
        <v>64</v>
      </c>
      <c r="BF2" s="10" t="s">
        <v>65</v>
      </c>
      <c r="BG2" s="10" t="s">
        <v>66</v>
      </c>
      <c r="BH2" s="10" t="s">
        <v>67</v>
      </c>
      <c r="BI2" s="10" t="s">
        <v>68</v>
      </c>
      <c r="BJ2" s="10" t="s">
        <v>69</v>
      </c>
      <c r="BK2" s="10" t="s">
        <v>70</v>
      </c>
    </row>
    <row r="3" spans="1:63">
      <c r="A3" s="2" t="s">
        <v>4</v>
      </c>
      <c r="B3" s="7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3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</row>
    <row r="4" spans="1:63">
      <c r="A4" s="7" t="s">
        <v>6</v>
      </c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26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</row>
    <row r="5" spans="1:63">
      <c r="A5" s="7" t="s">
        <v>7</v>
      </c>
      <c r="B5" s="7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26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</row>
    <row r="6" spans="1:63">
      <c r="A6" s="21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</row>
    <row r="7" spans="1:63">
      <c r="A7" s="21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</row>
    <row r="8" spans="1:63">
      <c r="A8" s="12" t="s">
        <v>85</v>
      </c>
      <c r="B8" s="28"/>
      <c r="C8" s="34" t="s">
        <v>0</v>
      </c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</row>
    <row r="9" spans="1:63">
      <c r="A9" s="9" t="s">
        <v>2</v>
      </c>
      <c r="B9" s="9" t="s">
        <v>10</v>
      </c>
      <c r="C9" s="10" t="s">
        <v>9</v>
      </c>
      <c r="D9" s="10" t="s">
        <v>11</v>
      </c>
      <c r="E9" s="10" t="s">
        <v>12</v>
      </c>
      <c r="F9" s="10" t="s">
        <v>13</v>
      </c>
      <c r="G9" s="10" t="s">
        <v>14</v>
      </c>
      <c r="H9" s="10" t="s">
        <v>15</v>
      </c>
      <c r="I9" s="10" t="s">
        <v>16</v>
      </c>
      <c r="J9" s="10" t="s">
        <v>17</v>
      </c>
      <c r="K9" s="10" t="s">
        <v>18</v>
      </c>
      <c r="L9" s="10" t="s">
        <v>19</v>
      </c>
      <c r="M9" s="10" t="s">
        <v>20</v>
      </c>
      <c r="N9" s="10" t="s">
        <v>21</v>
      </c>
      <c r="O9" s="10" t="s">
        <v>22</v>
      </c>
      <c r="P9" s="10" t="s">
        <v>23</v>
      </c>
      <c r="Q9" s="10" t="s">
        <v>24</v>
      </c>
      <c r="R9" s="10" t="s">
        <v>25</v>
      </c>
      <c r="S9" s="10" t="s">
        <v>26</v>
      </c>
      <c r="T9" s="10" t="s">
        <v>27</v>
      </c>
      <c r="U9" s="10" t="s">
        <v>28</v>
      </c>
      <c r="V9" s="10" t="s">
        <v>29</v>
      </c>
      <c r="W9" s="10" t="s">
        <v>30</v>
      </c>
      <c r="X9" s="10" t="s">
        <v>31</v>
      </c>
      <c r="Y9" s="10" t="s">
        <v>32</v>
      </c>
      <c r="Z9" s="10" t="s">
        <v>33</v>
      </c>
      <c r="AA9" s="10" t="s">
        <v>34</v>
      </c>
      <c r="AB9" s="10" t="s">
        <v>35</v>
      </c>
      <c r="AC9" s="10" t="s">
        <v>36</v>
      </c>
      <c r="AD9" s="10" t="s">
        <v>37</v>
      </c>
      <c r="AE9" s="10" t="s">
        <v>38</v>
      </c>
      <c r="AF9" s="10" t="s">
        <v>39</v>
      </c>
      <c r="AG9" s="11" t="s">
        <v>40</v>
      </c>
      <c r="AH9" s="10" t="s">
        <v>41</v>
      </c>
      <c r="AI9" s="10" t="s">
        <v>43</v>
      </c>
      <c r="AJ9" s="10" t="s">
        <v>44</v>
      </c>
      <c r="AK9" s="10" t="s">
        <v>42</v>
      </c>
      <c r="AL9" s="10" t="s">
        <v>45</v>
      </c>
      <c r="AM9" s="10" t="s">
        <v>46</v>
      </c>
      <c r="AN9" s="10" t="s">
        <v>47</v>
      </c>
      <c r="AO9" s="10" t="s">
        <v>50</v>
      </c>
      <c r="AP9" s="10" t="s">
        <v>49</v>
      </c>
      <c r="AQ9" s="10" t="s">
        <v>48</v>
      </c>
      <c r="AR9" s="10" t="s">
        <v>51</v>
      </c>
      <c r="AS9" s="10" t="s">
        <v>52</v>
      </c>
      <c r="AT9" s="10" t="s">
        <v>53</v>
      </c>
      <c r="AU9" s="10" t="s">
        <v>54</v>
      </c>
      <c r="AV9" s="10" t="s">
        <v>55</v>
      </c>
      <c r="AW9" s="10" t="s">
        <v>56</v>
      </c>
      <c r="AX9" s="10" t="s">
        <v>57</v>
      </c>
      <c r="AY9" s="10" t="s">
        <v>58</v>
      </c>
      <c r="AZ9" s="10" t="s">
        <v>59</v>
      </c>
      <c r="BA9" s="10" t="s">
        <v>60</v>
      </c>
      <c r="BB9" s="10" t="s">
        <v>61</v>
      </c>
      <c r="BC9" s="10" t="s">
        <v>62</v>
      </c>
      <c r="BD9" s="10" t="s">
        <v>63</v>
      </c>
      <c r="BE9" s="10" t="s">
        <v>64</v>
      </c>
      <c r="BF9" s="23" t="s">
        <v>86</v>
      </c>
      <c r="BG9" s="23" t="s">
        <v>87</v>
      </c>
      <c r="BH9" s="23" t="s">
        <v>88</v>
      </c>
      <c r="BI9" s="23" t="s">
        <v>89</v>
      </c>
      <c r="BJ9" s="23" t="s">
        <v>90</v>
      </c>
      <c r="BK9" s="23" t="s">
        <v>91</v>
      </c>
    </row>
    <row r="10" spans="1:63">
      <c r="A10" s="2" t="s">
        <v>4</v>
      </c>
      <c r="B10" s="7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3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22"/>
      <c r="BG10" s="22"/>
      <c r="BH10" s="22"/>
      <c r="BI10" s="22"/>
      <c r="BJ10" s="22"/>
      <c r="BK10" s="22"/>
    </row>
    <row r="11" spans="1:63">
      <c r="A11" s="2" t="s">
        <v>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22"/>
      <c r="BG11" s="22"/>
      <c r="BH11" s="22"/>
      <c r="BI11" s="22"/>
      <c r="BJ11" s="22"/>
      <c r="BK11" s="22"/>
    </row>
    <row r="12" spans="1:63">
      <c r="A12" s="2" t="s">
        <v>7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22"/>
      <c r="BG12" s="22"/>
      <c r="BH12" s="22"/>
      <c r="BI12" s="22"/>
      <c r="BJ12" s="22"/>
      <c r="BK12" s="22"/>
    </row>
    <row r="15" spans="1:63">
      <c r="A15" s="12" t="s">
        <v>75</v>
      </c>
      <c r="B15" s="28"/>
      <c r="C15" s="34" t="s">
        <v>0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  <c r="AI15" s="34"/>
      <c r="AJ15" s="34"/>
      <c r="AK15" s="34"/>
      <c r="AL15" s="34"/>
      <c r="AM15" s="34"/>
      <c r="AN15" s="34"/>
      <c r="AO15" s="34"/>
      <c r="AP15" s="34"/>
      <c r="AQ15" s="34"/>
      <c r="AR15" s="34"/>
      <c r="AS15" s="34"/>
      <c r="AT15" s="34"/>
      <c r="AU15" s="34"/>
      <c r="AV15" s="34"/>
      <c r="AW15" s="34"/>
      <c r="AX15" s="34"/>
      <c r="AY15" s="34"/>
      <c r="AZ15" s="34"/>
      <c r="BA15" s="34"/>
      <c r="BB15" s="34"/>
      <c r="BC15" s="34"/>
      <c r="BD15" s="34"/>
      <c r="BE15" s="34"/>
      <c r="BF15" s="34"/>
      <c r="BG15" s="34"/>
      <c r="BH15" s="34"/>
      <c r="BI15" s="34"/>
      <c r="BJ15" s="34"/>
      <c r="BK15" s="34"/>
    </row>
    <row r="16" spans="1:63">
      <c r="A16" s="9" t="s">
        <v>2</v>
      </c>
      <c r="B16" s="9" t="s">
        <v>10</v>
      </c>
      <c r="C16" s="10" t="s">
        <v>9</v>
      </c>
      <c r="D16" s="10" t="s">
        <v>11</v>
      </c>
      <c r="E16" s="10" t="s">
        <v>12</v>
      </c>
      <c r="F16" s="10" t="s">
        <v>13</v>
      </c>
      <c r="G16" s="10" t="s">
        <v>14</v>
      </c>
      <c r="H16" s="10" t="s">
        <v>15</v>
      </c>
      <c r="I16" s="10" t="s">
        <v>16</v>
      </c>
      <c r="J16" s="10" t="s">
        <v>17</v>
      </c>
      <c r="K16" s="10" t="s">
        <v>18</v>
      </c>
      <c r="L16" s="10" t="s">
        <v>19</v>
      </c>
      <c r="M16" s="10" t="s">
        <v>20</v>
      </c>
      <c r="N16" s="10" t="s">
        <v>21</v>
      </c>
      <c r="O16" s="10" t="s">
        <v>22</v>
      </c>
      <c r="P16" s="10" t="s">
        <v>23</v>
      </c>
      <c r="Q16" s="10" t="s">
        <v>24</v>
      </c>
      <c r="R16" s="10" t="s">
        <v>25</v>
      </c>
      <c r="S16" s="10" t="s">
        <v>26</v>
      </c>
      <c r="T16" s="10" t="s">
        <v>27</v>
      </c>
      <c r="U16" s="10" t="s">
        <v>28</v>
      </c>
      <c r="V16" s="10" t="s">
        <v>29</v>
      </c>
      <c r="W16" s="10" t="s">
        <v>30</v>
      </c>
      <c r="X16" s="10" t="s">
        <v>31</v>
      </c>
      <c r="Y16" s="10" t="s">
        <v>32</v>
      </c>
      <c r="Z16" s="10" t="s">
        <v>33</v>
      </c>
      <c r="AA16" s="10" t="s">
        <v>34</v>
      </c>
      <c r="AB16" s="10" t="s">
        <v>35</v>
      </c>
      <c r="AC16" s="10" t="s">
        <v>36</v>
      </c>
      <c r="AD16" s="10" t="s">
        <v>37</v>
      </c>
      <c r="AE16" s="10" t="s">
        <v>38</v>
      </c>
      <c r="AF16" s="10" t="s">
        <v>39</v>
      </c>
      <c r="AG16" s="11" t="s">
        <v>40</v>
      </c>
      <c r="AH16" s="10" t="s">
        <v>41</v>
      </c>
      <c r="AI16" s="10" t="s">
        <v>43</v>
      </c>
      <c r="AJ16" s="10" t="s">
        <v>44</v>
      </c>
      <c r="AK16" s="10" t="s">
        <v>42</v>
      </c>
      <c r="AL16" s="10" t="s">
        <v>45</v>
      </c>
      <c r="AM16" s="10" t="s">
        <v>46</v>
      </c>
      <c r="AN16" s="10" t="s">
        <v>47</v>
      </c>
      <c r="AO16" s="10" t="s">
        <v>50</v>
      </c>
      <c r="AP16" s="10" t="s">
        <v>49</v>
      </c>
      <c r="AQ16" s="10" t="s">
        <v>48</v>
      </c>
      <c r="AR16" s="10" t="s">
        <v>51</v>
      </c>
      <c r="AS16" s="10" t="s">
        <v>52</v>
      </c>
      <c r="AT16" s="10" t="s">
        <v>53</v>
      </c>
      <c r="AU16" s="10" t="s">
        <v>54</v>
      </c>
      <c r="AV16" s="10" t="s">
        <v>55</v>
      </c>
      <c r="AW16" s="10" t="s">
        <v>56</v>
      </c>
      <c r="AX16" s="10" t="s">
        <v>57</v>
      </c>
      <c r="AY16" s="10" t="s">
        <v>58</v>
      </c>
      <c r="AZ16" s="10" t="s">
        <v>59</v>
      </c>
      <c r="BA16" s="10" t="s">
        <v>60</v>
      </c>
      <c r="BB16" s="10" t="s">
        <v>61</v>
      </c>
      <c r="BC16" s="10" t="s">
        <v>62</v>
      </c>
      <c r="BD16" s="10" t="s">
        <v>63</v>
      </c>
      <c r="BE16" s="10" t="s">
        <v>64</v>
      </c>
      <c r="BF16" s="10" t="s">
        <v>65</v>
      </c>
      <c r="BG16" s="10" t="s">
        <v>66</v>
      </c>
      <c r="BH16" s="10" t="s">
        <v>67</v>
      </c>
      <c r="BI16" s="10" t="s">
        <v>68</v>
      </c>
      <c r="BJ16" s="10" t="s">
        <v>69</v>
      </c>
      <c r="BK16" s="10" t="s">
        <v>70</v>
      </c>
    </row>
    <row r="17" spans="1:63">
      <c r="A17" s="2" t="s">
        <v>4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3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</row>
    <row r="18" spans="1:63">
      <c r="A18" s="2" t="s">
        <v>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3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</row>
    <row r="19" spans="1:63">
      <c r="A19" s="2" t="s">
        <v>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3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</row>
    <row r="22" spans="1:63">
      <c r="A22" s="12" t="s">
        <v>74</v>
      </c>
      <c r="B22" s="28"/>
      <c r="C22" s="34" t="s">
        <v>0</v>
      </c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34"/>
      <c r="AV22" s="34"/>
      <c r="AW22" s="34"/>
      <c r="AX22" s="34"/>
      <c r="AY22" s="34"/>
      <c r="AZ22" s="34"/>
      <c r="BA22" s="34"/>
      <c r="BB22" s="34"/>
      <c r="BC22" s="34"/>
      <c r="BD22" s="34"/>
      <c r="BE22" s="34"/>
      <c r="BF22" s="34"/>
      <c r="BG22" s="34"/>
      <c r="BH22" s="34"/>
      <c r="BI22" s="34"/>
      <c r="BJ22" s="34"/>
      <c r="BK22" s="34"/>
    </row>
    <row r="23" spans="1:63">
      <c r="A23" s="9" t="s">
        <v>2</v>
      </c>
      <c r="B23" s="9" t="s">
        <v>10</v>
      </c>
      <c r="C23" s="10" t="s">
        <v>9</v>
      </c>
      <c r="D23" s="10" t="s">
        <v>11</v>
      </c>
      <c r="E23" s="10" t="s">
        <v>12</v>
      </c>
      <c r="F23" s="10" t="s">
        <v>13</v>
      </c>
      <c r="G23" s="10" t="s">
        <v>14</v>
      </c>
      <c r="H23" s="10" t="s">
        <v>15</v>
      </c>
      <c r="I23" s="10" t="s">
        <v>16</v>
      </c>
      <c r="J23" s="10" t="s">
        <v>17</v>
      </c>
      <c r="K23" s="10" t="s">
        <v>18</v>
      </c>
      <c r="L23" s="10" t="s">
        <v>19</v>
      </c>
      <c r="M23" s="10" t="s">
        <v>20</v>
      </c>
      <c r="N23" s="10" t="s">
        <v>21</v>
      </c>
      <c r="O23" s="10" t="s">
        <v>22</v>
      </c>
      <c r="P23" s="10" t="s">
        <v>23</v>
      </c>
      <c r="Q23" s="10" t="s">
        <v>24</v>
      </c>
      <c r="R23" s="10" t="s">
        <v>25</v>
      </c>
      <c r="S23" s="10" t="s">
        <v>26</v>
      </c>
      <c r="T23" s="10" t="s">
        <v>27</v>
      </c>
      <c r="U23" s="10" t="s">
        <v>28</v>
      </c>
      <c r="V23" s="10" t="s">
        <v>29</v>
      </c>
      <c r="W23" s="10" t="s">
        <v>30</v>
      </c>
      <c r="X23" s="10" t="s">
        <v>31</v>
      </c>
      <c r="Y23" s="10" t="s">
        <v>32</v>
      </c>
      <c r="Z23" s="10" t="s">
        <v>33</v>
      </c>
      <c r="AA23" s="10" t="s">
        <v>34</v>
      </c>
      <c r="AB23" s="10" t="s">
        <v>35</v>
      </c>
      <c r="AC23" s="10" t="s">
        <v>36</v>
      </c>
      <c r="AD23" s="10" t="s">
        <v>37</v>
      </c>
      <c r="AE23" s="10" t="s">
        <v>38</v>
      </c>
      <c r="AF23" s="10" t="s">
        <v>39</v>
      </c>
      <c r="AG23" s="11" t="s">
        <v>40</v>
      </c>
      <c r="AH23" s="10" t="s">
        <v>41</v>
      </c>
      <c r="AI23" s="10" t="s">
        <v>43</v>
      </c>
      <c r="AJ23" s="10" t="s">
        <v>44</v>
      </c>
      <c r="AK23" s="10" t="s">
        <v>42</v>
      </c>
      <c r="AL23" s="10" t="s">
        <v>45</v>
      </c>
      <c r="AM23" s="10" t="s">
        <v>46</v>
      </c>
      <c r="AN23" s="10" t="s">
        <v>47</v>
      </c>
      <c r="AO23" s="10" t="s">
        <v>50</v>
      </c>
      <c r="AP23" s="10" t="s">
        <v>49</v>
      </c>
      <c r="AQ23" s="10" t="s">
        <v>48</v>
      </c>
      <c r="AR23" s="10" t="s">
        <v>51</v>
      </c>
      <c r="AS23" s="10" t="s">
        <v>52</v>
      </c>
      <c r="AT23" s="10" t="s">
        <v>53</v>
      </c>
      <c r="AU23" s="10" t="s">
        <v>54</v>
      </c>
      <c r="AV23" s="10" t="s">
        <v>55</v>
      </c>
      <c r="AW23" s="10" t="s">
        <v>56</v>
      </c>
      <c r="AX23" s="10" t="s">
        <v>57</v>
      </c>
      <c r="AY23" s="10" t="s">
        <v>58</v>
      </c>
      <c r="AZ23" s="10" t="s">
        <v>59</v>
      </c>
      <c r="BA23" s="10" t="s">
        <v>60</v>
      </c>
      <c r="BB23" s="10" t="s">
        <v>61</v>
      </c>
      <c r="BC23" s="10" t="s">
        <v>62</v>
      </c>
      <c r="BD23" s="10" t="s">
        <v>63</v>
      </c>
      <c r="BE23" s="10" t="s">
        <v>64</v>
      </c>
      <c r="BF23" s="10" t="s">
        <v>65</v>
      </c>
      <c r="BG23" s="10" t="s">
        <v>66</v>
      </c>
      <c r="BH23" s="10" t="s">
        <v>67</v>
      </c>
      <c r="BI23" s="10" t="s">
        <v>68</v>
      </c>
      <c r="BJ23" s="23" t="s">
        <v>86</v>
      </c>
      <c r="BK23" s="23" t="s">
        <v>87</v>
      </c>
    </row>
    <row r="24" spans="1:63">
      <c r="A24" s="2" t="s">
        <v>4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3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22"/>
      <c r="BK24" s="22"/>
    </row>
    <row r="25" spans="1:63">
      <c r="A25" s="2" t="s">
        <v>6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3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22"/>
      <c r="BK25" s="22"/>
    </row>
    <row r="26" spans="1:63">
      <c r="A26" s="2" t="s">
        <v>7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3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22"/>
      <c r="BK26" s="22"/>
    </row>
    <row r="29" spans="1:63">
      <c r="A29" s="12" t="s">
        <v>83</v>
      </c>
      <c r="B29" s="28"/>
      <c r="C29" s="34" t="s">
        <v>0</v>
      </c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4"/>
      <c r="AK29" s="34"/>
      <c r="AL29" s="34"/>
      <c r="AM29" s="34"/>
      <c r="AN29" s="34"/>
      <c r="AO29" s="34"/>
      <c r="AP29" s="34"/>
      <c r="AQ29" s="34"/>
      <c r="AR29" s="34"/>
      <c r="AS29" s="34"/>
      <c r="AT29" s="34"/>
      <c r="AU29" s="34"/>
      <c r="AV29" s="34"/>
      <c r="AW29" s="34"/>
      <c r="AX29" s="34"/>
      <c r="AY29" s="34"/>
      <c r="AZ29" s="34"/>
      <c r="BA29" s="34"/>
      <c r="BB29" s="34"/>
      <c r="BC29" s="34"/>
      <c r="BD29" s="34"/>
      <c r="BE29" s="34"/>
      <c r="BF29" s="34"/>
      <c r="BG29" s="34"/>
      <c r="BH29" s="34"/>
      <c r="BI29" s="34"/>
      <c r="BJ29" s="34"/>
      <c r="BK29" s="34"/>
    </row>
    <row r="30" spans="1:63">
      <c r="A30" s="9" t="s">
        <v>2</v>
      </c>
      <c r="B30" s="9" t="s">
        <v>10</v>
      </c>
      <c r="C30" s="10" t="s">
        <v>9</v>
      </c>
      <c r="D30" s="10" t="s">
        <v>11</v>
      </c>
      <c r="E30" s="10" t="s">
        <v>12</v>
      </c>
      <c r="F30" s="10" t="s">
        <v>13</v>
      </c>
      <c r="G30" s="10" t="s">
        <v>14</v>
      </c>
      <c r="H30" s="10" t="s">
        <v>15</v>
      </c>
      <c r="I30" s="10" t="s">
        <v>16</v>
      </c>
      <c r="J30" s="10" t="s">
        <v>17</v>
      </c>
      <c r="K30" s="10" t="s">
        <v>18</v>
      </c>
      <c r="L30" s="10" t="s">
        <v>19</v>
      </c>
      <c r="M30" s="10" t="s">
        <v>20</v>
      </c>
      <c r="N30" s="10" t="s">
        <v>21</v>
      </c>
      <c r="O30" s="10" t="s">
        <v>22</v>
      </c>
      <c r="P30" s="10" t="s">
        <v>23</v>
      </c>
      <c r="Q30" s="10" t="s">
        <v>24</v>
      </c>
      <c r="R30" s="10" t="s">
        <v>25</v>
      </c>
      <c r="S30" s="10" t="s">
        <v>26</v>
      </c>
      <c r="T30" s="10" t="s">
        <v>27</v>
      </c>
      <c r="U30" s="10" t="s">
        <v>28</v>
      </c>
      <c r="V30" s="10" t="s">
        <v>29</v>
      </c>
      <c r="W30" s="10" t="s">
        <v>30</v>
      </c>
      <c r="X30" s="10" t="s">
        <v>31</v>
      </c>
      <c r="Y30" s="10" t="s">
        <v>32</v>
      </c>
      <c r="Z30" s="10" t="s">
        <v>33</v>
      </c>
      <c r="AA30" s="10" t="s">
        <v>34</v>
      </c>
      <c r="AB30" s="10" t="s">
        <v>35</v>
      </c>
      <c r="AC30" s="10" t="s">
        <v>36</v>
      </c>
      <c r="AD30" s="10" t="s">
        <v>37</v>
      </c>
      <c r="AE30" s="10" t="s">
        <v>38</v>
      </c>
      <c r="AF30" s="10" t="s">
        <v>39</v>
      </c>
      <c r="AG30" s="11" t="s">
        <v>40</v>
      </c>
      <c r="AH30" s="10" t="s">
        <v>41</v>
      </c>
      <c r="AI30" s="10" t="s">
        <v>43</v>
      </c>
      <c r="AJ30" s="10" t="s">
        <v>44</v>
      </c>
      <c r="AK30" s="10" t="s">
        <v>42</v>
      </c>
      <c r="AL30" s="10" t="s">
        <v>45</v>
      </c>
      <c r="AM30" s="10" t="s">
        <v>46</v>
      </c>
      <c r="AN30" s="10" t="s">
        <v>47</v>
      </c>
      <c r="AO30" s="10" t="s">
        <v>50</v>
      </c>
      <c r="AP30" s="10" t="s">
        <v>49</v>
      </c>
      <c r="AQ30" s="10" t="s">
        <v>48</v>
      </c>
      <c r="AR30" s="10" t="s">
        <v>51</v>
      </c>
      <c r="AS30" s="10" t="s">
        <v>52</v>
      </c>
      <c r="AT30" s="10" t="s">
        <v>53</v>
      </c>
      <c r="AU30" s="10" t="s">
        <v>54</v>
      </c>
      <c r="AV30" s="10" t="s">
        <v>55</v>
      </c>
      <c r="AW30" s="10" t="s">
        <v>56</v>
      </c>
      <c r="AX30" s="10" t="s">
        <v>57</v>
      </c>
      <c r="AY30" s="10" t="s">
        <v>58</v>
      </c>
      <c r="AZ30" s="10" t="s">
        <v>59</v>
      </c>
      <c r="BA30" s="10" t="s">
        <v>60</v>
      </c>
      <c r="BB30" s="10" t="s">
        <v>61</v>
      </c>
      <c r="BC30" s="10" t="s">
        <v>62</v>
      </c>
      <c r="BD30" s="10" t="s">
        <v>63</v>
      </c>
      <c r="BE30" s="10" t="s">
        <v>64</v>
      </c>
      <c r="BF30" s="10" t="s">
        <v>65</v>
      </c>
      <c r="BG30" s="10" t="s">
        <v>66</v>
      </c>
      <c r="BH30" s="10" t="s">
        <v>67</v>
      </c>
      <c r="BI30" s="10" t="s">
        <v>68</v>
      </c>
      <c r="BJ30" s="10" t="s">
        <v>69</v>
      </c>
      <c r="BK30" s="10" t="s">
        <v>70</v>
      </c>
    </row>
    <row r="31" spans="1:63">
      <c r="A31" s="2" t="s">
        <v>4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3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</row>
    <row r="32" spans="1:63">
      <c r="A32" s="2" t="s">
        <v>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3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</row>
    <row r="33" spans="1:63">
      <c r="A33" s="2" t="s">
        <v>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3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</row>
    <row r="36" spans="1:63">
      <c r="A36" s="12" t="s">
        <v>82</v>
      </c>
      <c r="B36" s="28"/>
      <c r="C36" s="34" t="s">
        <v>0</v>
      </c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  <c r="AK36" s="34"/>
      <c r="AL36" s="34"/>
      <c r="AM36" s="34"/>
      <c r="AN36" s="34"/>
      <c r="AO36" s="34"/>
      <c r="AP36" s="34"/>
      <c r="AQ36" s="34"/>
      <c r="AR36" s="34"/>
      <c r="AS36" s="34"/>
      <c r="AT36" s="34"/>
      <c r="AU36" s="34"/>
      <c r="AV36" s="34"/>
      <c r="AW36" s="34"/>
      <c r="AX36" s="34"/>
      <c r="AY36" s="34"/>
      <c r="AZ36" s="34"/>
      <c r="BA36" s="34"/>
      <c r="BB36" s="34"/>
      <c r="BC36" s="34"/>
      <c r="BD36" s="34"/>
      <c r="BE36" s="34"/>
      <c r="BF36" s="34"/>
      <c r="BG36" s="34"/>
      <c r="BH36" s="34"/>
      <c r="BI36" s="34"/>
      <c r="BJ36" s="34"/>
      <c r="BK36" s="34"/>
    </row>
    <row r="37" spans="1:63">
      <c r="A37" s="9" t="s">
        <v>2</v>
      </c>
      <c r="B37" s="9" t="s">
        <v>10</v>
      </c>
      <c r="C37" s="10" t="s">
        <v>9</v>
      </c>
      <c r="D37" s="10" t="s">
        <v>11</v>
      </c>
      <c r="E37" s="10" t="s">
        <v>12</v>
      </c>
      <c r="F37" s="10" t="s">
        <v>13</v>
      </c>
      <c r="G37" s="10" t="s">
        <v>14</v>
      </c>
      <c r="H37" s="10" t="s">
        <v>15</v>
      </c>
      <c r="I37" s="10" t="s">
        <v>16</v>
      </c>
      <c r="J37" s="10" t="s">
        <v>17</v>
      </c>
      <c r="K37" s="10" t="s">
        <v>18</v>
      </c>
      <c r="L37" s="10" t="s">
        <v>19</v>
      </c>
      <c r="M37" s="10" t="s">
        <v>20</v>
      </c>
      <c r="N37" s="10" t="s">
        <v>21</v>
      </c>
      <c r="O37" s="10" t="s">
        <v>22</v>
      </c>
      <c r="P37" s="10" t="s">
        <v>23</v>
      </c>
      <c r="Q37" s="10" t="s">
        <v>24</v>
      </c>
      <c r="R37" s="10" t="s">
        <v>25</v>
      </c>
      <c r="S37" s="10" t="s">
        <v>26</v>
      </c>
      <c r="T37" s="10" t="s">
        <v>27</v>
      </c>
      <c r="U37" s="10" t="s">
        <v>28</v>
      </c>
      <c r="V37" s="10" t="s">
        <v>29</v>
      </c>
      <c r="W37" s="10" t="s">
        <v>30</v>
      </c>
      <c r="X37" s="10" t="s">
        <v>31</v>
      </c>
      <c r="Y37" s="10" t="s">
        <v>32</v>
      </c>
      <c r="Z37" s="10" t="s">
        <v>33</v>
      </c>
      <c r="AA37" s="10" t="s">
        <v>34</v>
      </c>
      <c r="AB37" s="10" t="s">
        <v>35</v>
      </c>
      <c r="AC37" s="10" t="s">
        <v>36</v>
      </c>
      <c r="AD37" s="10" t="s">
        <v>37</v>
      </c>
      <c r="AE37" s="10" t="s">
        <v>38</v>
      </c>
      <c r="AF37" s="10" t="s">
        <v>39</v>
      </c>
      <c r="AG37" s="11" t="s">
        <v>40</v>
      </c>
      <c r="AH37" s="10" t="s">
        <v>41</v>
      </c>
      <c r="AI37" s="10" t="s">
        <v>43</v>
      </c>
      <c r="AJ37" s="10" t="s">
        <v>44</v>
      </c>
      <c r="AK37" s="10" t="s">
        <v>42</v>
      </c>
      <c r="AL37" s="10" t="s">
        <v>45</v>
      </c>
      <c r="AM37" s="10" t="s">
        <v>46</v>
      </c>
      <c r="AN37" s="10" t="s">
        <v>47</v>
      </c>
      <c r="AO37" s="10" t="s">
        <v>50</v>
      </c>
      <c r="AP37" s="10" t="s">
        <v>49</v>
      </c>
      <c r="AQ37" s="10" t="s">
        <v>48</v>
      </c>
      <c r="AR37" s="10" t="s">
        <v>51</v>
      </c>
      <c r="AS37" s="10" t="s">
        <v>52</v>
      </c>
      <c r="AT37" s="10" t="s">
        <v>53</v>
      </c>
      <c r="AU37" s="10" t="s">
        <v>54</v>
      </c>
      <c r="AV37" s="10" t="s">
        <v>55</v>
      </c>
      <c r="AW37" s="10" t="s">
        <v>56</v>
      </c>
      <c r="AX37" s="10" t="s">
        <v>57</v>
      </c>
      <c r="AY37" s="10" t="s">
        <v>58</v>
      </c>
      <c r="AZ37" s="10" t="s">
        <v>59</v>
      </c>
      <c r="BA37" s="10" t="s">
        <v>60</v>
      </c>
      <c r="BB37" s="10" t="s">
        <v>61</v>
      </c>
      <c r="BC37" s="10" t="s">
        <v>62</v>
      </c>
      <c r="BD37" s="10" t="s">
        <v>63</v>
      </c>
      <c r="BE37" s="10" t="s">
        <v>64</v>
      </c>
      <c r="BF37" s="10" t="s">
        <v>65</v>
      </c>
      <c r="BG37" s="10" t="s">
        <v>66</v>
      </c>
      <c r="BH37" s="10" t="s">
        <v>67</v>
      </c>
      <c r="BI37" s="10" t="s">
        <v>68</v>
      </c>
      <c r="BJ37" s="23" t="s">
        <v>86</v>
      </c>
      <c r="BK37" s="23" t="s">
        <v>87</v>
      </c>
    </row>
    <row r="38" spans="1:63">
      <c r="A38" s="2" t="s">
        <v>4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3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22"/>
      <c r="BK38" s="22"/>
    </row>
    <row r="39" spans="1:63">
      <c r="A39" s="2" t="s">
        <v>6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3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22"/>
      <c r="BK39" s="22"/>
    </row>
    <row r="40" spans="1:63">
      <c r="A40" s="2" t="s">
        <v>7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3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22"/>
      <c r="BK40" s="22"/>
    </row>
    <row r="43" spans="1:63">
      <c r="A43" s="12" t="s">
        <v>81</v>
      </c>
      <c r="B43" s="28"/>
      <c r="C43" s="34" t="s">
        <v>0</v>
      </c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  <c r="AK43" s="34"/>
      <c r="AL43" s="34"/>
      <c r="AM43" s="34"/>
      <c r="AN43" s="34"/>
      <c r="AO43" s="34"/>
      <c r="AP43" s="34"/>
      <c r="AQ43" s="34"/>
      <c r="AR43" s="34"/>
      <c r="AS43" s="34"/>
      <c r="AT43" s="34"/>
      <c r="AU43" s="34"/>
      <c r="AV43" s="34"/>
      <c r="AW43" s="34"/>
      <c r="AX43" s="34"/>
      <c r="AY43" s="34"/>
      <c r="AZ43" s="34"/>
      <c r="BA43" s="34"/>
      <c r="BB43" s="34"/>
      <c r="BC43" s="34"/>
      <c r="BD43" s="34"/>
      <c r="BE43" s="34"/>
      <c r="BF43" s="34"/>
      <c r="BG43" s="34"/>
      <c r="BH43" s="34"/>
      <c r="BI43" s="34"/>
      <c r="BJ43" s="34"/>
      <c r="BK43" s="34"/>
    </row>
    <row r="44" spans="1:63">
      <c r="A44" s="9" t="s">
        <v>2</v>
      </c>
      <c r="B44" s="9" t="s">
        <v>10</v>
      </c>
      <c r="C44" s="10" t="s">
        <v>9</v>
      </c>
      <c r="D44" s="10" t="s">
        <v>11</v>
      </c>
      <c r="E44" s="10" t="s">
        <v>12</v>
      </c>
      <c r="F44" s="10" t="s">
        <v>13</v>
      </c>
      <c r="G44" s="10" t="s">
        <v>14</v>
      </c>
      <c r="H44" s="10" t="s">
        <v>15</v>
      </c>
      <c r="I44" s="10" t="s">
        <v>16</v>
      </c>
      <c r="J44" s="10" t="s">
        <v>17</v>
      </c>
      <c r="K44" s="10" t="s">
        <v>18</v>
      </c>
      <c r="L44" s="10" t="s">
        <v>19</v>
      </c>
      <c r="M44" s="10" t="s">
        <v>20</v>
      </c>
      <c r="N44" s="10" t="s">
        <v>21</v>
      </c>
      <c r="O44" s="10" t="s">
        <v>22</v>
      </c>
      <c r="P44" s="10" t="s">
        <v>23</v>
      </c>
      <c r="Q44" s="10" t="s">
        <v>24</v>
      </c>
      <c r="R44" s="10" t="s">
        <v>25</v>
      </c>
      <c r="S44" s="10" t="s">
        <v>26</v>
      </c>
      <c r="T44" s="10" t="s">
        <v>27</v>
      </c>
      <c r="U44" s="10" t="s">
        <v>28</v>
      </c>
      <c r="V44" s="10" t="s">
        <v>29</v>
      </c>
      <c r="W44" s="10" t="s">
        <v>30</v>
      </c>
      <c r="X44" s="10" t="s">
        <v>31</v>
      </c>
      <c r="Y44" s="10" t="s">
        <v>32</v>
      </c>
      <c r="Z44" s="10" t="s">
        <v>33</v>
      </c>
      <c r="AA44" s="10" t="s">
        <v>34</v>
      </c>
      <c r="AB44" s="10" t="s">
        <v>35</v>
      </c>
      <c r="AC44" s="10" t="s">
        <v>36</v>
      </c>
      <c r="AD44" s="10" t="s">
        <v>37</v>
      </c>
      <c r="AE44" s="10" t="s">
        <v>38</v>
      </c>
      <c r="AF44" s="10" t="s">
        <v>39</v>
      </c>
      <c r="AG44" s="11" t="s">
        <v>40</v>
      </c>
      <c r="AH44" s="10" t="s">
        <v>41</v>
      </c>
      <c r="AI44" s="10" t="s">
        <v>43</v>
      </c>
      <c r="AJ44" s="10" t="s">
        <v>44</v>
      </c>
      <c r="AK44" s="10" t="s">
        <v>42</v>
      </c>
      <c r="AL44" s="10" t="s">
        <v>45</v>
      </c>
      <c r="AM44" s="10" t="s">
        <v>46</v>
      </c>
      <c r="AN44" s="10" t="s">
        <v>47</v>
      </c>
      <c r="AO44" s="10" t="s">
        <v>50</v>
      </c>
      <c r="AP44" s="10" t="s">
        <v>49</v>
      </c>
      <c r="AQ44" s="10" t="s">
        <v>48</v>
      </c>
      <c r="AR44" s="10" t="s">
        <v>51</v>
      </c>
      <c r="AS44" s="10" t="s">
        <v>52</v>
      </c>
      <c r="AT44" s="10" t="s">
        <v>53</v>
      </c>
      <c r="AU44" s="10" t="s">
        <v>54</v>
      </c>
      <c r="AV44" s="10" t="s">
        <v>55</v>
      </c>
      <c r="AW44" s="10" t="s">
        <v>56</v>
      </c>
      <c r="AX44" s="10" t="s">
        <v>57</v>
      </c>
      <c r="AY44" s="10" t="s">
        <v>58</v>
      </c>
      <c r="AZ44" s="10" t="s">
        <v>59</v>
      </c>
      <c r="BA44" s="10" t="s">
        <v>60</v>
      </c>
      <c r="BB44" s="10" t="s">
        <v>61</v>
      </c>
      <c r="BC44" s="10" t="s">
        <v>62</v>
      </c>
      <c r="BD44" s="10" t="s">
        <v>63</v>
      </c>
      <c r="BE44" s="10" t="s">
        <v>64</v>
      </c>
      <c r="BF44" s="10" t="s">
        <v>65</v>
      </c>
      <c r="BG44" s="10" t="s">
        <v>66</v>
      </c>
      <c r="BH44" s="10" t="s">
        <v>67</v>
      </c>
      <c r="BI44" s="10" t="s">
        <v>68</v>
      </c>
      <c r="BJ44" s="10" t="s">
        <v>69</v>
      </c>
      <c r="BK44" s="10" t="s">
        <v>70</v>
      </c>
    </row>
    <row r="45" spans="1:63">
      <c r="A45" s="2" t="s">
        <v>4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3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</row>
    <row r="46" spans="1:63">
      <c r="A46" s="2" t="s">
        <v>6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3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</row>
    <row r="47" spans="1:63">
      <c r="A47" s="2" t="s">
        <v>7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3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</row>
    <row r="50" spans="1:63">
      <c r="A50" s="12" t="s">
        <v>80</v>
      </c>
      <c r="B50" s="28"/>
      <c r="C50" s="34" t="s">
        <v>0</v>
      </c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  <c r="AP50" s="34"/>
      <c r="AQ50" s="34"/>
      <c r="AR50" s="34"/>
      <c r="AS50" s="34"/>
      <c r="AT50" s="34"/>
      <c r="AU50" s="34"/>
      <c r="AV50" s="34"/>
      <c r="AW50" s="34"/>
      <c r="AX50" s="34"/>
      <c r="AY50" s="34"/>
      <c r="AZ50" s="34"/>
      <c r="BA50" s="34"/>
      <c r="BB50" s="34"/>
      <c r="BC50" s="34"/>
      <c r="BD50" s="34"/>
      <c r="BE50" s="34"/>
      <c r="BF50" s="34"/>
      <c r="BG50" s="34"/>
      <c r="BH50" s="34"/>
      <c r="BI50" s="34"/>
      <c r="BJ50" s="34"/>
      <c r="BK50" s="34"/>
    </row>
    <row r="51" spans="1:63">
      <c r="A51" s="9" t="s">
        <v>2</v>
      </c>
      <c r="B51" s="9" t="s">
        <v>10</v>
      </c>
      <c r="C51" s="10" t="s">
        <v>9</v>
      </c>
      <c r="D51" s="10" t="s">
        <v>11</v>
      </c>
      <c r="E51" s="10" t="s">
        <v>12</v>
      </c>
      <c r="F51" s="10" t="s">
        <v>13</v>
      </c>
      <c r="G51" s="10" t="s">
        <v>14</v>
      </c>
      <c r="H51" s="10" t="s">
        <v>15</v>
      </c>
      <c r="I51" s="10" t="s">
        <v>16</v>
      </c>
      <c r="J51" s="10" t="s">
        <v>17</v>
      </c>
      <c r="K51" s="10" t="s">
        <v>18</v>
      </c>
      <c r="L51" s="10" t="s">
        <v>19</v>
      </c>
      <c r="M51" s="10" t="s">
        <v>20</v>
      </c>
      <c r="N51" s="10" t="s">
        <v>21</v>
      </c>
      <c r="O51" s="10" t="s">
        <v>22</v>
      </c>
      <c r="P51" s="10" t="s">
        <v>23</v>
      </c>
      <c r="Q51" s="10" t="s">
        <v>24</v>
      </c>
      <c r="R51" s="10" t="s">
        <v>25</v>
      </c>
      <c r="S51" s="10" t="s">
        <v>26</v>
      </c>
      <c r="T51" s="10" t="s">
        <v>27</v>
      </c>
      <c r="U51" s="10" t="s">
        <v>28</v>
      </c>
      <c r="V51" s="10" t="s">
        <v>29</v>
      </c>
      <c r="W51" s="10" t="s">
        <v>30</v>
      </c>
      <c r="X51" s="10" t="s">
        <v>31</v>
      </c>
      <c r="Y51" s="10" t="s">
        <v>32</v>
      </c>
      <c r="Z51" s="10" t="s">
        <v>33</v>
      </c>
      <c r="AA51" s="10" t="s">
        <v>34</v>
      </c>
      <c r="AB51" s="10" t="s">
        <v>35</v>
      </c>
      <c r="AC51" s="10" t="s">
        <v>36</v>
      </c>
      <c r="AD51" s="10" t="s">
        <v>37</v>
      </c>
      <c r="AE51" s="10" t="s">
        <v>38</v>
      </c>
      <c r="AF51" s="10" t="s">
        <v>39</v>
      </c>
      <c r="AG51" s="11" t="s">
        <v>40</v>
      </c>
      <c r="AH51" s="10" t="s">
        <v>41</v>
      </c>
      <c r="AI51" s="10" t="s">
        <v>43</v>
      </c>
      <c r="AJ51" s="10" t="s">
        <v>44</v>
      </c>
      <c r="AK51" s="10" t="s">
        <v>42</v>
      </c>
      <c r="AL51" s="10" t="s">
        <v>45</v>
      </c>
      <c r="AM51" s="10" t="s">
        <v>46</v>
      </c>
      <c r="AN51" s="10" t="s">
        <v>47</v>
      </c>
      <c r="AO51" s="10" t="s">
        <v>50</v>
      </c>
      <c r="AP51" s="10" t="s">
        <v>49</v>
      </c>
      <c r="AQ51" s="10" t="s">
        <v>48</v>
      </c>
      <c r="AR51" s="10" t="s">
        <v>51</v>
      </c>
      <c r="AS51" s="10" t="s">
        <v>52</v>
      </c>
      <c r="AT51" s="10" t="s">
        <v>53</v>
      </c>
      <c r="AU51" s="10" t="s">
        <v>54</v>
      </c>
      <c r="AV51" s="10" t="s">
        <v>55</v>
      </c>
      <c r="AW51" s="10" t="s">
        <v>56</v>
      </c>
      <c r="AX51" s="10" t="s">
        <v>57</v>
      </c>
      <c r="AY51" s="10" t="s">
        <v>58</v>
      </c>
      <c r="AZ51" s="10" t="s">
        <v>59</v>
      </c>
      <c r="BA51" s="10" t="s">
        <v>60</v>
      </c>
      <c r="BB51" s="10" t="s">
        <v>61</v>
      </c>
      <c r="BC51" s="10" t="s">
        <v>62</v>
      </c>
      <c r="BD51" s="10" t="s">
        <v>63</v>
      </c>
      <c r="BE51" s="10" t="s">
        <v>64</v>
      </c>
      <c r="BF51" s="10" t="s">
        <v>65</v>
      </c>
      <c r="BG51" s="10" t="s">
        <v>66</v>
      </c>
      <c r="BH51" s="10" t="s">
        <v>67</v>
      </c>
      <c r="BI51" s="10" t="s">
        <v>68</v>
      </c>
      <c r="BJ51" s="10" t="s">
        <v>69</v>
      </c>
      <c r="BK51" s="10" t="s">
        <v>70</v>
      </c>
    </row>
    <row r="52" spans="1:63">
      <c r="A52" s="2" t="s">
        <v>4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3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</row>
    <row r="53" spans="1:63">
      <c r="A53" s="2" t="s">
        <v>6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3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</row>
    <row r="54" spans="1:63">
      <c r="A54" s="2" t="s">
        <v>7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3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</row>
    <row r="57" spans="1:63">
      <c r="A57" s="12" t="s">
        <v>79</v>
      </c>
      <c r="B57" s="28"/>
      <c r="C57" s="34" t="s">
        <v>0</v>
      </c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  <c r="AI57" s="34"/>
      <c r="AJ57" s="34"/>
      <c r="AK57" s="34"/>
      <c r="AL57" s="34"/>
      <c r="AM57" s="34"/>
      <c r="AN57" s="34"/>
      <c r="AO57" s="34"/>
      <c r="AP57" s="34"/>
      <c r="AQ57" s="34"/>
      <c r="AR57" s="34"/>
      <c r="AS57" s="34"/>
      <c r="AT57" s="34"/>
      <c r="AU57" s="34"/>
      <c r="AV57" s="34"/>
      <c r="AW57" s="34"/>
      <c r="AX57" s="34"/>
      <c r="AY57" s="34"/>
      <c r="AZ57" s="34"/>
      <c r="BA57" s="34"/>
      <c r="BB57" s="34"/>
      <c r="BC57" s="34"/>
      <c r="BD57" s="34"/>
      <c r="BE57" s="34"/>
      <c r="BF57" s="34"/>
      <c r="BG57" s="34"/>
      <c r="BH57" s="34"/>
      <c r="BI57" s="34"/>
      <c r="BJ57" s="34"/>
      <c r="BK57" s="34"/>
    </row>
    <row r="58" spans="1:63">
      <c r="A58" s="9" t="s">
        <v>2</v>
      </c>
      <c r="B58" s="9" t="s">
        <v>10</v>
      </c>
      <c r="C58" s="10" t="s">
        <v>9</v>
      </c>
      <c r="D58" s="10" t="s">
        <v>11</v>
      </c>
      <c r="E58" s="10" t="s">
        <v>12</v>
      </c>
      <c r="F58" s="10" t="s">
        <v>13</v>
      </c>
      <c r="G58" s="10" t="s">
        <v>14</v>
      </c>
      <c r="H58" s="10" t="s">
        <v>15</v>
      </c>
      <c r="I58" s="10" t="s">
        <v>16</v>
      </c>
      <c r="J58" s="10" t="s">
        <v>17</v>
      </c>
      <c r="K58" s="10" t="s">
        <v>18</v>
      </c>
      <c r="L58" s="10" t="s">
        <v>19</v>
      </c>
      <c r="M58" s="10" t="s">
        <v>20</v>
      </c>
      <c r="N58" s="10" t="s">
        <v>21</v>
      </c>
      <c r="O58" s="10" t="s">
        <v>22</v>
      </c>
      <c r="P58" s="10" t="s">
        <v>23</v>
      </c>
      <c r="Q58" s="10" t="s">
        <v>24</v>
      </c>
      <c r="R58" s="10" t="s">
        <v>25</v>
      </c>
      <c r="S58" s="10" t="s">
        <v>26</v>
      </c>
      <c r="T58" s="10" t="s">
        <v>27</v>
      </c>
      <c r="U58" s="10" t="s">
        <v>28</v>
      </c>
      <c r="V58" s="10" t="s">
        <v>29</v>
      </c>
      <c r="W58" s="10" t="s">
        <v>30</v>
      </c>
      <c r="X58" s="10" t="s">
        <v>31</v>
      </c>
      <c r="Y58" s="10" t="s">
        <v>32</v>
      </c>
      <c r="Z58" s="10" t="s">
        <v>33</v>
      </c>
      <c r="AA58" s="10" t="s">
        <v>34</v>
      </c>
      <c r="AB58" s="10" t="s">
        <v>35</v>
      </c>
      <c r="AC58" s="10" t="s">
        <v>36</v>
      </c>
      <c r="AD58" s="10" t="s">
        <v>37</v>
      </c>
      <c r="AE58" s="10" t="s">
        <v>38</v>
      </c>
      <c r="AF58" s="10" t="s">
        <v>39</v>
      </c>
      <c r="AG58" s="11" t="s">
        <v>40</v>
      </c>
      <c r="AH58" s="10" t="s">
        <v>41</v>
      </c>
      <c r="AI58" s="10" t="s">
        <v>43</v>
      </c>
      <c r="AJ58" s="10" t="s">
        <v>44</v>
      </c>
      <c r="AK58" s="10" t="s">
        <v>42</v>
      </c>
      <c r="AL58" s="10" t="s">
        <v>45</v>
      </c>
      <c r="AM58" s="10" t="s">
        <v>46</v>
      </c>
      <c r="AN58" s="10" t="s">
        <v>47</v>
      </c>
      <c r="AO58" s="10" t="s">
        <v>50</v>
      </c>
      <c r="AP58" s="10" t="s">
        <v>49</v>
      </c>
      <c r="AQ58" s="10" t="s">
        <v>48</v>
      </c>
      <c r="AR58" s="10" t="s">
        <v>51</v>
      </c>
      <c r="AS58" s="10" t="s">
        <v>52</v>
      </c>
      <c r="AT58" s="10" t="s">
        <v>53</v>
      </c>
      <c r="AU58" s="10" t="s">
        <v>54</v>
      </c>
      <c r="AV58" s="10" t="s">
        <v>55</v>
      </c>
      <c r="AW58" s="10" t="s">
        <v>56</v>
      </c>
      <c r="AX58" s="10" t="s">
        <v>57</v>
      </c>
      <c r="AY58" s="10" t="s">
        <v>58</v>
      </c>
      <c r="AZ58" s="10" t="s">
        <v>59</v>
      </c>
      <c r="BA58" s="10" t="s">
        <v>60</v>
      </c>
      <c r="BB58" s="10" t="s">
        <v>61</v>
      </c>
      <c r="BC58" s="10" t="s">
        <v>62</v>
      </c>
      <c r="BD58" s="10" t="s">
        <v>63</v>
      </c>
      <c r="BE58" s="10" t="s">
        <v>64</v>
      </c>
      <c r="BF58" s="10" t="s">
        <v>65</v>
      </c>
      <c r="BG58" s="10" t="s">
        <v>66</v>
      </c>
      <c r="BH58" s="10" t="s">
        <v>67</v>
      </c>
      <c r="BI58" s="10" t="s">
        <v>68</v>
      </c>
      <c r="BJ58" s="23" t="s">
        <v>86</v>
      </c>
      <c r="BK58" s="23" t="s">
        <v>87</v>
      </c>
    </row>
    <row r="59" spans="1:63">
      <c r="A59" s="2" t="s">
        <v>4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3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22"/>
      <c r="BK59" s="22"/>
    </row>
    <row r="60" spans="1:63">
      <c r="A60" s="2" t="s">
        <v>6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3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22"/>
      <c r="BK60" s="22"/>
    </row>
    <row r="61" spans="1:63">
      <c r="A61" s="2" t="s">
        <v>7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3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22"/>
      <c r="BK61" s="22"/>
    </row>
    <row r="64" spans="1:63">
      <c r="A64" s="12" t="s">
        <v>78</v>
      </c>
      <c r="B64" s="28"/>
      <c r="C64" s="34" t="s">
        <v>0</v>
      </c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  <c r="AH64" s="34"/>
      <c r="AI64" s="34"/>
      <c r="AJ64" s="34"/>
      <c r="AK64" s="34"/>
      <c r="AL64" s="34"/>
      <c r="AM64" s="34"/>
      <c r="AN64" s="34"/>
      <c r="AO64" s="34"/>
      <c r="AP64" s="34"/>
      <c r="AQ64" s="34"/>
      <c r="AR64" s="34"/>
      <c r="AS64" s="34"/>
      <c r="AT64" s="34"/>
      <c r="AU64" s="34"/>
      <c r="AV64" s="34"/>
      <c r="AW64" s="34"/>
      <c r="AX64" s="34"/>
      <c r="AY64" s="34"/>
      <c r="AZ64" s="34"/>
      <c r="BA64" s="34"/>
      <c r="BB64" s="34"/>
      <c r="BC64" s="34"/>
      <c r="BD64" s="34"/>
      <c r="BE64" s="34"/>
      <c r="BF64" s="34"/>
      <c r="BG64" s="34"/>
      <c r="BH64" s="34"/>
      <c r="BI64" s="34"/>
      <c r="BJ64" s="34"/>
      <c r="BK64" s="34"/>
    </row>
    <row r="65" spans="1:63">
      <c r="A65" s="9" t="s">
        <v>2</v>
      </c>
      <c r="B65" s="9" t="s">
        <v>10</v>
      </c>
      <c r="C65" s="10" t="s">
        <v>9</v>
      </c>
      <c r="D65" s="10" t="s">
        <v>11</v>
      </c>
      <c r="E65" s="10" t="s">
        <v>12</v>
      </c>
      <c r="F65" s="10" t="s">
        <v>13</v>
      </c>
      <c r="G65" s="10" t="s">
        <v>14</v>
      </c>
      <c r="H65" s="10" t="s">
        <v>15</v>
      </c>
      <c r="I65" s="10" t="s">
        <v>16</v>
      </c>
      <c r="J65" s="10" t="s">
        <v>17</v>
      </c>
      <c r="K65" s="10" t="s">
        <v>18</v>
      </c>
      <c r="L65" s="10" t="s">
        <v>19</v>
      </c>
      <c r="M65" s="10" t="s">
        <v>20</v>
      </c>
      <c r="N65" s="10" t="s">
        <v>21</v>
      </c>
      <c r="O65" s="10" t="s">
        <v>22</v>
      </c>
      <c r="P65" s="10" t="s">
        <v>23</v>
      </c>
      <c r="Q65" s="10" t="s">
        <v>24</v>
      </c>
      <c r="R65" s="10" t="s">
        <v>25</v>
      </c>
      <c r="S65" s="10" t="s">
        <v>26</v>
      </c>
      <c r="T65" s="10" t="s">
        <v>27</v>
      </c>
      <c r="U65" s="10" t="s">
        <v>28</v>
      </c>
      <c r="V65" s="10" t="s">
        <v>29</v>
      </c>
      <c r="W65" s="10" t="s">
        <v>30</v>
      </c>
      <c r="X65" s="10" t="s">
        <v>31</v>
      </c>
      <c r="Y65" s="10" t="s">
        <v>32</v>
      </c>
      <c r="Z65" s="10" t="s">
        <v>33</v>
      </c>
      <c r="AA65" s="10" t="s">
        <v>34</v>
      </c>
      <c r="AB65" s="10" t="s">
        <v>35</v>
      </c>
      <c r="AC65" s="10" t="s">
        <v>36</v>
      </c>
      <c r="AD65" s="10" t="s">
        <v>37</v>
      </c>
      <c r="AE65" s="10" t="s">
        <v>38</v>
      </c>
      <c r="AF65" s="10" t="s">
        <v>39</v>
      </c>
      <c r="AG65" s="11" t="s">
        <v>40</v>
      </c>
      <c r="AH65" s="10" t="s">
        <v>41</v>
      </c>
      <c r="AI65" s="10" t="s">
        <v>43</v>
      </c>
      <c r="AJ65" s="10" t="s">
        <v>44</v>
      </c>
      <c r="AK65" s="10" t="s">
        <v>42</v>
      </c>
      <c r="AL65" s="10" t="s">
        <v>45</v>
      </c>
      <c r="AM65" s="10" t="s">
        <v>46</v>
      </c>
      <c r="AN65" s="10" t="s">
        <v>47</v>
      </c>
      <c r="AO65" s="10" t="s">
        <v>50</v>
      </c>
      <c r="AP65" s="10" t="s">
        <v>49</v>
      </c>
      <c r="AQ65" s="10" t="s">
        <v>48</v>
      </c>
      <c r="AR65" s="10" t="s">
        <v>51</v>
      </c>
      <c r="AS65" s="10" t="s">
        <v>52</v>
      </c>
      <c r="AT65" s="10" t="s">
        <v>53</v>
      </c>
      <c r="AU65" s="10" t="s">
        <v>54</v>
      </c>
      <c r="AV65" s="10" t="s">
        <v>55</v>
      </c>
      <c r="AW65" s="10" t="s">
        <v>56</v>
      </c>
      <c r="AX65" s="10" t="s">
        <v>57</v>
      </c>
      <c r="AY65" s="10" t="s">
        <v>58</v>
      </c>
      <c r="AZ65" s="10" t="s">
        <v>59</v>
      </c>
      <c r="BA65" s="10" t="s">
        <v>60</v>
      </c>
      <c r="BB65" s="10" t="s">
        <v>61</v>
      </c>
      <c r="BC65" s="10" t="s">
        <v>62</v>
      </c>
      <c r="BD65" s="10" t="s">
        <v>63</v>
      </c>
      <c r="BE65" s="10" t="s">
        <v>64</v>
      </c>
      <c r="BF65" s="10" t="s">
        <v>65</v>
      </c>
      <c r="BG65" s="10" t="s">
        <v>66</v>
      </c>
      <c r="BH65" s="10" t="s">
        <v>67</v>
      </c>
      <c r="BI65" s="10" t="s">
        <v>68</v>
      </c>
      <c r="BJ65" s="10" t="s">
        <v>69</v>
      </c>
      <c r="BK65" s="10" t="s">
        <v>70</v>
      </c>
    </row>
    <row r="66" spans="1:63">
      <c r="A66" s="2" t="s">
        <v>4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3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</row>
    <row r="67" spans="1:63">
      <c r="A67" s="2" t="s">
        <v>6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3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</row>
    <row r="68" spans="1:63">
      <c r="A68" s="2" t="s">
        <v>7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3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</row>
    <row r="71" spans="1:63">
      <c r="A71" s="12" t="s">
        <v>77</v>
      </c>
      <c r="B71" s="12"/>
      <c r="C71" s="34" t="s">
        <v>0</v>
      </c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  <c r="AH71" s="34"/>
      <c r="AI71" s="34"/>
      <c r="AJ71" s="34"/>
      <c r="AK71" s="34"/>
      <c r="AL71" s="34"/>
      <c r="AM71" s="34"/>
      <c r="AN71" s="34"/>
      <c r="AO71" s="34"/>
      <c r="AP71" s="34"/>
      <c r="AQ71" s="34"/>
      <c r="AR71" s="34"/>
      <c r="AS71" s="34"/>
      <c r="AT71" s="34"/>
      <c r="AU71" s="34"/>
      <c r="AV71" s="34"/>
      <c r="AW71" s="34"/>
      <c r="AX71" s="34"/>
      <c r="AY71" s="34"/>
      <c r="AZ71" s="34"/>
      <c r="BA71" s="34"/>
      <c r="BB71" s="34"/>
      <c r="BC71" s="34"/>
      <c r="BD71" s="34"/>
      <c r="BE71" s="34"/>
      <c r="BF71" s="34"/>
      <c r="BG71" s="34"/>
      <c r="BH71" s="34"/>
      <c r="BI71" s="34"/>
      <c r="BJ71" s="34"/>
      <c r="BK71" s="34"/>
    </row>
    <row r="72" spans="1:63">
      <c r="A72" s="9" t="s">
        <v>2</v>
      </c>
      <c r="B72" s="9" t="s">
        <v>10</v>
      </c>
      <c r="C72" s="10" t="s">
        <v>9</v>
      </c>
      <c r="D72" s="10" t="s">
        <v>11</v>
      </c>
      <c r="E72" s="10" t="s">
        <v>12</v>
      </c>
      <c r="F72" s="10" t="s">
        <v>13</v>
      </c>
      <c r="G72" s="10" t="s">
        <v>14</v>
      </c>
      <c r="H72" s="10" t="s">
        <v>15</v>
      </c>
      <c r="I72" s="10" t="s">
        <v>16</v>
      </c>
      <c r="J72" s="10" t="s">
        <v>17</v>
      </c>
      <c r="K72" s="10" t="s">
        <v>18</v>
      </c>
      <c r="L72" s="10" t="s">
        <v>19</v>
      </c>
      <c r="M72" s="10" t="s">
        <v>20</v>
      </c>
      <c r="N72" s="10" t="s">
        <v>21</v>
      </c>
      <c r="O72" s="10" t="s">
        <v>22</v>
      </c>
      <c r="P72" s="10" t="s">
        <v>23</v>
      </c>
      <c r="Q72" s="10" t="s">
        <v>24</v>
      </c>
      <c r="R72" s="10" t="s">
        <v>25</v>
      </c>
      <c r="S72" s="10" t="s">
        <v>26</v>
      </c>
      <c r="T72" s="10" t="s">
        <v>27</v>
      </c>
      <c r="U72" s="10" t="s">
        <v>28</v>
      </c>
      <c r="V72" s="10" t="s">
        <v>29</v>
      </c>
      <c r="W72" s="10" t="s">
        <v>30</v>
      </c>
      <c r="X72" s="10" t="s">
        <v>31</v>
      </c>
      <c r="Y72" s="10" t="s">
        <v>32</v>
      </c>
      <c r="Z72" s="10" t="s">
        <v>33</v>
      </c>
      <c r="AA72" s="10" t="s">
        <v>34</v>
      </c>
      <c r="AB72" s="10" t="s">
        <v>35</v>
      </c>
      <c r="AC72" s="10" t="s">
        <v>36</v>
      </c>
      <c r="AD72" s="10" t="s">
        <v>37</v>
      </c>
      <c r="AE72" s="10" t="s">
        <v>38</v>
      </c>
      <c r="AF72" s="10" t="s">
        <v>39</v>
      </c>
      <c r="AG72" s="11" t="s">
        <v>40</v>
      </c>
      <c r="AH72" s="10" t="s">
        <v>41</v>
      </c>
      <c r="AI72" s="10" t="s">
        <v>43</v>
      </c>
      <c r="AJ72" s="10" t="s">
        <v>44</v>
      </c>
      <c r="AK72" s="10" t="s">
        <v>42</v>
      </c>
      <c r="AL72" s="10" t="s">
        <v>45</v>
      </c>
      <c r="AM72" s="10" t="s">
        <v>46</v>
      </c>
      <c r="AN72" s="10" t="s">
        <v>47</v>
      </c>
      <c r="AO72" s="10" t="s">
        <v>50</v>
      </c>
      <c r="AP72" s="10" t="s">
        <v>49</v>
      </c>
      <c r="AQ72" s="10" t="s">
        <v>48</v>
      </c>
      <c r="AR72" s="10" t="s">
        <v>51</v>
      </c>
      <c r="AS72" s="10" t="s">
        <v>52</v>
      </c>
      <c r="AT72" s="10" t="s">
        <v>53</v>
      </c>
      <c r="AU72" s="10" t="s">
        <v>54</v>
      </c>
      <c r="AV72" s="10" t="s">
        <v>55</v>
      </c>
      <c r="AW72" s="10" t="s">
        <v>56</v>
      </c>
      <c r="AX72" s="10" t="s">
        <v>57</v>
      </c>
      <c r="AY72" s="10" t="s">
        <v>58</v>
      </c>
      <c r="AZ72" s="10" t="s">
        <v>59</v>
      </c>
      <c r="BA72" s="10" t="s">
        <v>60</v>
      </c>
      <c r="BB72" s="10" t="s">
        <v>61</v>
      </c>
      <c r="BC72" s="10" t="s">
        <v>62</v>
      </c>
      <c r="BD72" s="10" t="s">
        <v>63</v>
      </c>
      <c r="BE72" s="10" t="s">
        <v>64</v>
      </c>
      <c r="BF72" s="10" t="s">
        <v>65</v>
      </c>
      <c r="BG72" s="10" t="s">
        <v>66</v>
      </c>
      <c r="BH72" s="10" t="s">
        <v>67</v>
      </c>
      <c r="BI72" s="10" t="s">
        <v>68</v>
      </c>
      <c r="BJ72" s="23" t="s">
        <v>86</v>
      </c>
      <c r="BK72" s="23" t="s">
        <v>87</v>
      </c>
    </row>
    <row r="73" spans="1:63">
      <c r="A73" s="2" t="s">
        <v>4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3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22"/>
      <c r="BK73" s="22"/>
    </row>
    <row r="74" spans="1:63">
      <c r="A74" s="2" t="s">
        <v>6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3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22"/>
      <c r="BK74" s="22"/>
    </row>
    <row r="75" spans="1:63">
      <c r="A75" s="2" t="s">
        <v>7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3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22"/>
      <c r="BK75" s="22"/>
    </row>
    <row r="78" spans="1:63">
      <c r="A78" s="12" t="s">
        <v>76</v>
      </c>
      <c r="B78" s="28"/>
      <c r="C78" s="34" t="s">
        <v>0</v>
      </c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  <c r="AJ78" s="34"/>
      <c r="AK78" s="34"/>
      <c r="AL78" s="34"/>
      <c r="AM78" s="34"/>
      <c r="AN78" s="34"/>
      <c r="AO78" s="34"/>
      <c r="AP78" s="34"/>
      <c r="AQ78" s="34"/>
      <c r="AR78" s="34"/>
      <c r="AS78" s="34"/>
      <c r="AT78" s="34"/>
      <c r="AU78" s="34"/>
      <c r="AV78" s="34"/>
      <c r="AW78" s="34"/>
      <c r="AX78" s="34"/>
      <c r="AY78" s="34"/>
      <c r="AZ78" s="34"/>
      <c r="BA78" s="34"/>
      <c r="BB78" s="34"/>
      <c r="BC78" s="34"/>
      <c r="BD78" s="34"/>
      <c r="BE78" s="34"/>
      <c r="BF78" s="34"/>
      <c r="BG78" s="34"/>
      <c r="BH78" s="34"/>
      <c r="BI78" s="34"/>
      <c r="BJ78" s="34"/>
      <c r="BK78" s="34"/>
    </row>
    <row r="79" spans="1:63">
      <c r="A79" s="9" t="s">
        <v>2</v>
      </c>
      <c r="B79" s="9" t="s">
        <v>10</v>
      </c>
      <c r="C79" s="10" t="s">
        <v>9</v>
      </c>
      <c r="D79" s="10" t="s">
        <v>11</v>
      </c>
      <c r="E79" s="10" t="s">
        <v>12</v>
      </c>
      <c r="F79" s="10" t="s">
        <v>13</v>
      </c>
      <c r="G79" s="10" t="s">
        <v>14</v>
      </c>
      <c r="H79" s="10" t="s">
        <v>15</v>
      </c>
      <c r="I79" s="10" t="s">
        <v>16</v>
      </c>
      <c r="J79" s="10" t="s">
        <v>17</v>
      </c>
      <c r="K79" s="10" t="s">
        <v>18</v>
      </c>
      <c r="L79" s="10" t="s">
        <v>19</v>
      </c>
      <c r="M79" s="10" t="s">
        <v>20</v>
      </c>
      <c r="N79" s="10" t="s">
        <v>21</v>
      </c>
      <c r="O79" s="10" t="s">
        <v>22</v>
      </c>
      <c r="P79" s="10" t="s">
        <v>23</v>
      </c>
      <c r="Q79" s="10" t="s">
        <v>24</v>
      </c>
      <c r="R79" s="10" t="s">
        <v>25</v>
      </c>
      <c r="S79" s="10" t="s">
        <v>26</v>
      </c>
      <c r="T79" s="10" t="s">
        <v>27</v>
      </c>
      <c r="U79" s="10" t="s">
        <v>28</v>
      </c>
      <c r="V79" s="10" t="s">
        <v>29</v>
      </c>
      <c r="W79" s="10" t="s">
        <v>30</v>
      </c>
      <c r="X79" s="10" t="s">
        <v>31</v>
      </c>
      <c r="Y79" s="10" t="s">
        <v>32</v>
      </c>
      <c r="Z79" s="10" t="s">
        <v>33</v>
      </c>
      <c r="AA79" s="10" t="s">
        <v>34</v>
      </c>
      <c r="AB79" s="10" t="s">
        <v>35</v>
      </c>
      <c r="AC79" s="10" t="s">
        <v>36</v>
      </c>
      <c r="AD79" s="10" t="s">
        <v>37</v>
      </c>
      <c r="AE79" s="10" t="s">
        <v>38</v>
      </c>
      <c r="AF79" s="10" t="s">
        <v>39</v>
      </c>
      <c r="AG79" s="11" t="s">
        <v>40</v>
      </c>
      <c r="AH79" s="10" t="s">
        <v>41</v>
      </c>
      <c r="AI79" s="10" t="s">
        <v>43</v>
      </c>
      <c r="AJ79" s="10" t="s">
        <v>44</v>
      </c>
      <c r="AK79" s="10" t="s">
        <v>42</v>
      </c>
      <c r="AL79" s="10" t="s">
        <v>45</v>
      </c>
      <c r="AM79" s="10" t="s">
        <v>46</v>
      </c>
      <c r="AN79" s="10" t="s">
        <v>47</v>
      </c>
      <c r="AO79" s="10" t="s">
        <v>50</v>
      </c>
      <c r="AP79" s="10" t="s">
        <v>49</v>
      </c>
      <c r="AQ79" s="10" t="s">
        <v>48</v>
      </c>
      <c r="AR79" s="10" t="s">
        <v>51</v>
      </c>
      <c r="AS79" s="10" t="s">
        <v>52</v>
      </c>
      <c r="AT79" s="10" t="s">
        <v>53</v>
      </c>
      <c r="AU79" s="10" t="s">
        <v>54</v>
      </c>
      <c r="AV79" s="10" t="s">
        <v>55</v>
      </c>
      <c r="AW79" s="10" t="s">
        <v>56</v>
      </c>
      <c r="AX79" s="10" t="s">
        <v>57</v>
      </c>
      <c r="AY79" s="10" t="s">
        <v>58</v>
      </c>
      <c r="AZ79" s="10" t="s">
        <v>59</v>
      </c>
      <c r="BA79" s="10" t="s">
        <v>60</v>
      </c>
      <c r="BB79" s="10" t="s">
        <v>61</v>
      </c>
      <c r="BC79" s="10" t="s">
        <v>62</v>
      </c>
      <c r="BD79" s="10" t="s">
        <v>63</v>
      </c>
      <c r="BE79" s="10" t="s">
        <v>64</v>
      </c>
      <c r="BF79" s="10" t="s">
        <v>65</v>
      </c>
      <c r="BG79" s="10" t="s">
        <v>66</v>
      </c>
      <c r="BH79" s="10" t="s">
        <v>67</v>
      </c>
      <c r="BI79" s="10" t="s">
        <v>68</v>
      </c>
      <c r="BJ79" s="10" t="s">
        <v>69</v>
      </c>
      <c r="BK79" s="10" t="s">
        <v>70</v>
      </c>
    </row>
    <row r="80" spans="1:63">
      <c r="A80" s="2" t="s">
        <v>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3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</row>
    <row r="81" spans="1:63">
      <c r="A81" s="2" t="s">
        <v>6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3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</row>
    <row r="82" spans="1:63">
      <c r="A82" s="2" t="s">
        <v>7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3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</row>
  </sheetData>
  <sortState ref="A3:BK7">
    <sortCondition ref="A3"/>
  </sortState>
  <mergeCells count="12">
    <mergeCell ref="C1:BK1"/>
    <mergeCell ref="C57:BK57"/>
    <mergeCell ref="C64:BK64"/>
    <mergeCell ref="C71:BK71"/>
    <mergeCell ref="C78:BK78"/>
    <mergeCell ref="C8:BK8"/>
    <mergeCell ref="C15:BK15"/>
    <mergeCell ref="C22:BK22"/>
    <mergeCell ref="C29:BK29"/>
    <mergeCell ref="C36:BK36"/>
    <mergeCell ref="C43:BK43"/>
    <mergeCell ref="C50:BK50"/>
  </mergeCells>
  <phoneticPr fontId="1" type="noConversion"/>
  <dataValidations count="11">
    <dataValidation type="list" allowBlank="1" showInputMessage="1" showErrorMessage="1" sqref="B38:AG40 B10:BE12">
      <formula1>Chantiers</formula1>
    </dataValidation>
    <dataValidation type="list" allowBlank="1" showInputMessage="1" showErrorMessage="1" sqref="B17:BK19">
      <formula1>C_3</formula1>
    </dataValidation>
    <dataValidation type="list" allowBlank="1" showInputMessage="1" showErrorMessage="1" sqref="B24:BI26">
      <formula1>C_4</formula1>
    </dataValidation>
    <dataValidation type="list" allowBlank="1" showInputMessage="1" showErrorMessage="1" sqref="B31:BK33">
      <formula1>C_5</formula1>
    </dataValidation>
    <dataValidation type="list" allowBlank="1" showInputMessage="1" showErrorMessage="1" sqref="B45:BK47">
      <formula1>C_7</formula1>
    </dataValidation>
    <dataValidation type="list" allowBlank="1" showInputMessage="1" showErrorMessage="1" sqref="B52:BK54">
      <formula1>C_8</formula1>
    </dataValidation>
    <dataValidation type="list" allowBlank="1" showInputMessage="1" showErrorMessage="1" sqref="B59:BI61">
      <formula1>C_9</formula1>
    </dataValidation>
    <dataValidation type="list" allowBlank="1" showInputMessage="1" showErrorMessage="1" sqref="B66:BK68">
      <formula1>C_10</formula1>
    </dataValidation>
    <dataValidation type="list" allowBlank="1" showInputMessage="1" showErrorMessage="1" sqref="B73:BI75">
      <formula1>C_11</formula1>
    </dataValidation>
    <dataValidation type="list" allowBlank="1" showInputMessage="1" showErrorMessage="1" sqref="B80:BK82">
      <formula1>C_12</formula1>
    </dataValidation>
    <dataValidation type="list" allowBlank="1" showInputMessage="1" showErrorMessage="1" sqref="B3:BK5">
      <formula1>C_1</formula1>
    </dataValidation>
  </dataValidations>
  <pageMargins left="0.70866141732283472" right="0.70866141732283472" top="0.74803149606299213" bottom="0.74803149606299213" header="0.31496062992125984" footer="0.31496062992125984"/>
  <pageSetup paperSize="9" scale="42" orientation="landscape" horizontalDpi="0" verticalDpi="0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Accueil</vt:lpstr>
      <vt:lpstr>Chantiers</vt:lpstr>
      <vt:lpstr>Salaries</vt:lpstr>
      <vt:lpstr>C_1</vt:lpstr>
      <vt:lpstr>C_10</vt:lpstr>
      <vt:lpstr>C_11</vt:lpstr>
      <vt:lpstr>C_12</vt:lpstr>
      <vt:lpstr>C_2</vt:lpstr>
      <vt:lpstr>C_3</vt:lpstr>
      <vt:lpstr>C_4</vt:lpstr>
      <vt:lpstr>C_5</vt:lpstr>
      <vt:lpstr>C_6</vt:lpstr>
      <vt:lpstr>C_7</vt:lpstr>
      <vt:lpstr>C_8</vt:lpstr>
      <vt:lpstr>C_9</vt:lpstr>
      <vt:lpstr>Chantiers</vt:lpstr>
      <vt:lpstr>Mois</vt:lpstr>
      <vt:lpstr>Salaries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AFEH56</cp:lastModifiedBy>
  <cp:lastPrinted>2020-07-12T15:09:28Z</cp:lastPrinted>
  <dcterms:created xsi:type="dcterms:W3CDTF">2020-07-09T06:47:01Z</dcterms:created>
  <dcterms:modified xsi:type="dcterms:W3CDTF">2021-03-13T17:53:39Z</dcterms:modified>
</cp:coreProperties>
</file>