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19425" windowHeight="11025"/>
  </bookViews>
  <sheets>
    <sheet name="Accueil" sheetId="4" r:id="rId1"/>
    <sheet name="suivi journalier par chantier" sheetId="3" r:id="rId2"/>
    <sheet name="suivi journalier par salarie" sheetId="1" r:id="rId3"/>
  </sheets>
  <definedNames>
    <definedName name="Chantiers">Tab_1[Nom_Chantiers]</definedName>
    <definedName name="Mois">Accueil!$X$1:$X$12</definedName>
    <definedName name="Salaries">Tab_2[Nom_Salariés]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3" l="1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AZ5" i="3"/>
  <c r="BA5" i="3"/>
  <c r="BB5" i="3"/>
  <c r="BC5" i="3"/>
  <c r="BD5" i="3"/>
  <c r="BE5" i="3"/>
  <c r="BF5" i="3"/>
  <c r="BG5" i="3"/>
  <c r="BH5" i="3"/>
  <c r="BI5" i="3"/>
  <c r="BJ5" i="3"/>
  <c r="BK5" i="3"/>
  <c r="BL5" i="3"/>
  <c r="BM5" i="3"/>
  <c r="BN5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BD6" i="3"/>
  <c r="BE6" i="3"/>
  <c r="BF6" i="3"/>
  <c r="BG6" i="3"/>
  <c r="BH6" i="3"/>
  <c r="BI6" i="3"/>
  <c r="BJ6" i="3"/>
  <c r="BK6" i="3"/>
  <c r="BL6" i="3"/>
  <c r="BM6" i="3"/>
  <c r="BN6" i="3"/>
  <c r="BN4" i="3"/>
  <c r="BM4" i="3"/>
  <c r="BL4" i="3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W1" i="4"/>
  <c r="A1" i="1"/>
  <c r="A1" i="3"/>
</calcChain>
</file>

<file path=xl/sharedStrings.xml><?xml version="1.0" encoding="utf-8"?>
<sst xmlns="http://schemas.openxmlformats.org/spreadsheetml/2006/main" count="162" uniqueCount="99">
  <si>
    <t>Répartition des salariés dans les différents chantiers</t>
  </si>
  <si>
    <t>Nombre de salariés par chantier et par jour</t>
  </si>
  <si>
    <t>Juillet</t>
  </si>
  <si>
    <t>Nom_Salariés</t>
  </si>
  <si>
    <t>Nom_Chantiers</t>
  </si>
  <si>
    <t>Pierre</t>
  </si>
  <si>
    <t>Paul</t>
  </si>
  <si>
    <t>Jacques</t>
  </si>
  <si>
    <t>Alain</t>
  </si>
  <si>
    <t>Nouveau Chantier</t>
  </si>
  <si>
    <t>Benoit</t>
  </si>
  <si>
    <t>Claude</t>
  </si>
  <si>
    <t>Marcel</t>
  </si>
  <si>
    <t>Nouveau salarié</t>
  </si>
  <si>
    <t>Georges</t>
  </si>
  <si>
    <t>François</t>
  </si>
  <si>
    <t>René</t>
  </si>
  <si>
    <t>Stéphane</t>
  </si>
  <si>
    <t xml:space="preserve">MOIS DE 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</si>
  <si>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</si>
  <si>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</si>
  <si>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</si>
  <si>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</si>
  <si>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</si>
  <si>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</si>
  <si>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</si>
  <si>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</si>
  <si>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</si>
  <si>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</si>
  <si>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</si>
  <si>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1pm</t>
  </si>
  <si>
    <t>1am</t>
  </si>
  <si>
    <t>2am</t>
  </si>
  <si>
    <t>2pm</t>
  </si>
  <si>
    <t>3am</t>
  </si>
  <si>
    <t>3pm</t>
  </si>
  <si>
    <t>4am</t>
  </si>
  <si>
    <t>4pm</t>
  </si>
  <si>
    <t>5am</t>
  </si>
  <si>
    <t>5pm</t>
  </si>
  <si>
    <t>6am</t>
  </si>
  <si>
    <t>6pm</t>
  </si>
  <si>
    <t>7am</t>
  </si>
  <si>
    <t>7pm</t>
  </si>
  <si>
    <t>8am</t>
  </si>
  <si>
    <t>8pm</t>
  </si>
  <si>
    <t>9am</t>
  </si>
  <si>
    <t>9pm</t>
  </si>
  <si>
    <t>10am</t>
  </si>
  <si>
    <t>10pm</t>
  </si>
  <si>
    <t>11am</t>
  </si>
  <si>
    <t>11pm</t>
  </si>
  <si>
    <t>12am</t>
  </si>
  <si>
    <t>12pm</t>
  </si>
  <si>
    <t>13am</t>
  </si>
  <si>
    <t>13pm</t>
  </si>
  <si>
    <t>14am</t>
  </si>
  <si>
    <t>14pm</t>
  </si>
  <si>
    <t>15am</t>
  </si>
  <si>
    <t>15pm</t>
  </si>
  <si>
    <t>16am</t>
  </si>
  <si>
    <t>16pm</t>
  </si>
  <si>
    <t>17am</t>
  </si>
  <si>
    <t>18pm</t>
  </si>
  <si>
    <t>17pm</t>
  </si>
  <si>
    <t>18am</t>
  </si>
  <si>
    <t>19am</t>
  </si>
  <si>
    <t>19pm</t>
  </si>
  <si>
    <t>20am</t>
  </si>
  <si>
    <t>21pm</t>
  </si>
  <si>
    <t>21am</t>
  </si>
  <si>
    <t>20pm</t>
  </si>
  <si>
    <t>22am</t>
  </si>
  <si>
    <t>22pm</t>
  </si>
  <si>
    <t>23am</t>
  </si>
  <si>
    <t>23pm</t>
  </si>
  <si>
    <t>24am</t>
  </si>
  <si>
    <t>24pm</t>
  </si>
  <si>
    <t>25am</t>
  </si>
  <si>
    <t>25pm</t>
  </si>
  <si>
    <t>26am</t>
  </si>
  <si>
    <t>26pm</t>
  </si>
  <si>
    <t>27am</t>
  </si>
  <si>
    <t>27pm</t>
  </si>
  <si>
    <t>28am</t>
  </si>
  <si>
    <t>28pm</t>
  </si>
  <si>
    <t>29am</t>
  </si>
  <si>
    <t>29pm</t>
  </si>
  <si>
    <t>30am</t>
  </si>
  <si>
    <t>30pm</t>
  </si>
  <si>
    <t>31am</t>
  </si>
  <si>
    <t>31pm</t>
  </si>
  <si>
    <t>Jours</t>
  </si>
  <si>
    <t>N° Affaire</t>
  </si>
  <si>
    <t>Nom client</t>
  </si>
  <si>
    <t>Matériel Levage</t>
  </si>
  <si>
    <t>Chantier A</t>
  </si>
  <si>
    <t>Chantier B</t>
  </si>
  <si>
    <t>Chantier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</si>
</sst>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m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164" fontId="0" fillId="0" borderId="0" xfId="0" applyNumberFormat="1"/>
    <xf numFmtId="0" fontId="0" fillId="6" borderId="0" xfId="0" applyFill="1"/>
    <xf numFmtId="14" fontId="0" fillId="6" borderId="0" xfId="0" applyNumberFormat="1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0" fillId="0" borderId="6" xfId="0" applyBorder="1"/>
    <xf numFmtId="14" fontId="0" fillId="4" borderId="15" xfId="0" applyNumberFormat="1" applyFill="1" applyBorder="1"/>
    <xf numFmtId="14" fontId="0" fillId="4" borderId="0" xfId="0" applyNumberFormat="1" applyFill="1" applyBorder="1"/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3" borderId="0" xfId="0" applyFill="1" applyBorder="1" applyAlignment="1">
      <alignment horizontal="center"/>
    </xf>
  </cellXfs>
  <cellStyles count="1">
    <cellStyle name="Normal" xfId="0" builtinId="0"/>
  </cellStyles>
  <dxfs count="13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558800</xdr:colOff>
      <xdr:row>2</xdr:row>
      <xdr:rowOff>177800</xdr:rowOff>
    </xdr:from>
    <xdr:to>
      <xdr:col>5</xdr:col>
      <xdr:colOff>279400</xdr:colOff>
      <xdr:row>7</xdr:row>
      <xdr:rowOff>171450</xdr:rowOff>
    </xdr:to>
    <xdr:sp macro="[0]!USF" textlink="">
      <xdr:nvSpPr>
        <xdr:cNvPr id="2" name="Rogner un rectangle à un seul coin 1"/>
        <xdr:cNvSpPr/>
      </xdr:nvSpPr>
      <xdr:spPr>
        <a:xfrm>
          <a:off x="2571750" y="546100"/>
          <a:ext cx="2006600" cy="1098550"/>
        </a:xfrm>
        <a:prstGeom prst="snip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Appel formulaire</a:t>
          </a:r>
        </a:p>
        <a:p>
          <a:pPr algn="ctr"/>
          <a:r>
            <a:rPr lang="fr-FR" sz="1100"/>
            <a:t>de</a:t>
          </a:r>
        </a:p>
        <a:p>
          <a:pPr algn="ctr"/>
          <a:r>
            <a:rPr lang="fr-FR" sz="1100"/>
            <a:t>Saisie</a:t>
          </a:r>
        </a:p>
      </xdr:txBody>
    </xdr:sp>
    <xdr:clientData/>
  </xdr:twoCellAnchor>
  <xdr:twoCellAnchor>
    <xdr:from>
      <xdr:col>0</xdr:col>
      <xdr:colOff>400050</xdr:colOff>
      <xdr:row>3</xdr:row>
      <xdr:rowOff>19050</xdr:rowOff>
    </xdr:from>
    <xdr:to>
      <xdr:col>2</xdr:col>
      <xdr:colOff>355600</xdr:colOff>
      <xdr:row>4</xdr:row>
      <xdr:rowOff>165100</xdr:rowOff>
    </xdr:to>
    <xdr:sp macro="[0]!Feuil3.Ajout_Chantier" textlink="">
      <xdr:nvSpPr>
        <xdr:cNvPr id="3" name="Rogner un rectangle à un seul coin 2"/>
        <xdr:cNvSpPr/>
      </xdr:nvSpPr>
      <xdr:spPr>
        <a:xfrm>
          <a:off x="400050" y="571500"/>
          <a:ext cx="1479550" cy="330200"/>
        </a:xfrm>
        <a:prstGeom prst="snip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Ajout d'un chantier</a:t>
          </a:r>
        </a:p>
      </xdr:txBody>
    </xdr:sp>
    <xdr:clientData/>
  </xdr:twoCellAnchor>
  <xdr:twoCellAnchor>
    <xdr:from>
      <xdr:col>6</xdr:col>
      <xdr:colOff>355600</xdr:colOff>
      <xdr:row>3</xdr:row>
      <xdr:rowOff>25400</xdr:rowOff>
    </xdr:from>
    <xdr:to>
      <xdr:col>8</xdr:col>
      <xdr:colOff>177800</xdr:colOff>
      <xdr:row>5</xdr:row>
      <xdr:rowOff>63500</xdr:rowOff>
    </xdr:to>
    <xdr:sp macro="[0]!Feuil3.Ajout_Salarié" textlink="">
      <xdr:nvSpPr>
        <xdr:cNvPr id="4" name="Rogner un rectangle à un seul coin 3"/>
        <xdr:cNvSpPr/>
      </xdr:nvSpPr>
      <xdr:spPr>
        <a:xfrm>
          <a:off x="5416550" y="577850"/>
          <a:ext cx="2114550" cy="406400"/>
        </a:xfrm>
        <a:prstGeom prst="snip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Ajout d'un salarié</a:t>
          </a:r>
        </a:p>
      </xdr:txBody>
    </xdr:sp>
    <xdr:clientData/>
  </xdr:twoCellAnchor>
  <xdr:twoCellAnchor>
    <xdr:from>
      <xdr:col>2</xdr:col>
      <xdr:colOff>571500</xdr:colOff>
      <xdr:row>10</xdr:row>
      <xdr:rowOff>44450</xdr:rowOff>
    </xdr:from>
    <xdr:to>
      <xdr:col>5</xdr:col>
      <xdr:colOff>311150</xdr:colOff>
      <xdr:row>15</xdr:row>
      <xdr:rowOff>82550</xdr:rowOff>
    </xdr:to>
    <xdr:sp macro="[0]!Chgt_Mois" textlink="">
      <xdr:nvSpPr>
        <xdr:cNvPr id="5" name="Rogner un rectangle à un seul coin 4"/>
        <xdr:cNvSpPr/>
      </xdr:nvSpPr>
      <xdr:spPr>
        <a:xfrm>
          <a:off x="3016250" y="2209800"/>
          <a:ext cx="2025650" cy="958850"/>
        </a:xfrm>
        <a:prstGeom prst="snip1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SAUVEGARDE</a:t>
          </a:r>
        </a:p>
        <a:p>
          <a:pPr algn="ctr"/>
          <a:r>
            <a:rPr lang="fr-FR" sz="1100">
              <a:solidFill>
                <a:srgbClr val="FF0000"/>
              </a:solidFill>
            </a:rPr>
            <a:t>et</a:t>
          </a:r>
        </a:p>
        <a:p>
          <a:pPr algn="ctr"/>
          <a:r>
            <a:rPr lang="fr-FR" sz="1100">
              <a:solidFill>
                <a:srgbClr val="FF0000"/>
              </a:solidFill>
            </a:rPr>
            <a:t>CHANGEMENT</a:t>
          </a:r>
          <a:r>
            <a:rPr lang="fr-FR" sz="1100" baseline="0">
              <a:solidFill>
                <a:srgbClr val="FF0000"/>
              </a:solidFill>
            </a:rPr>
            <a:t> de MOIS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482600</xdr:colOff>
      <xdr:row>8</xdr:row>
      <xdr:rowOff>82550</xdr:rowOff>
    </xdr:from>
    <xdr:to>
      <xdr:col>2</xdr:col>
      <xdr:colOff>438150</xdr:colOff>
      <xdr:row>10</xdr:row>
      <xdr:rowOff>44450</xdr:rowOff>
    </xdr:to>
    <xdr:sp macro="[0]!Feuil3.Supp_Chantier" textlink="">
      <xdr:nvSpPr>
        <xdr:cNvPr id="6" name="Rogner un rectangle à un seul coin 5"/>
        <xdr:cNvSpPr/>
      </xdr:nvSpPr>
      <xdr:spPr>
        <a:xfrm>
          <a:off x="482600" y="1879600"/>
          <a:ext cx="2400300" cy="330200"/>
        </a:xfrm>
        <a:prstGeom prst="snip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Suppression d'un chantier</a:t>
          </a:r>
        </a:p>
      </xdr:txBody>
    </xdr:sp>
    <xdr:clientData/>
  </xdr:twoCellAnchor>
  <xdr:twoCellAnchor>
    <xdr:from>
      <xdr:col>6</xdr:col>
      <xdr:colOff>355600</xdr:colOff>
      <xdr:row>8</xdr:row>
      <xdr:rowOff>82550</xdr:rowOff>
    </xdr:from>
    <xdr:to>
      <xdr:col>8</xdr:col>
      <xdr:colOff>177800</xdr:colOff>
      <xdr:row>10</xdr:row>
      <xdr:rowOff>120650</xdr:rowOff>
    </xdr:to>
    <xdr:sp macro="[0]!Feuil3.Supp_Salarié" textlink="">
      <xdr:nvSpPr>
        <xdr:cNvPr id="7" name="Rogner un rectangle à un seul coin 6"/>
        <xdr:cNvSpPr/>
      </xdr:nvSpPr>
      <xdr:spPr>
        <a:xfrm>
          <a:off x="5848350" y="1879600"/>
          <a:ext cx="2114550" cy="406400"/>
        </a:xfrm>
        <a:prstGeom prst="snip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Suppression d'un salarié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1" displayName="Tab_1" ref="A3:BN6" totalsRowShown="0" headerRowDxfId="136" headerRowBorderDxfId="135" tableBorderDxfId="134" totalsRowBorderDxfId="133">
  <autoFilter ref="A3:BN6"/>
  <tableColumns count="66">
    <tableColumn id="1" name="Nom_Chantiers" dataDxfId="132"/>
    <tableColumn id="64" name="N° Affaire" dataDxfId="131"/>
    <tableColumn id="65" name="Nom client" dataDxfId="130"/>
    <tableColumn id="66" name="Matériel Levage" dataDxfId="129"/>
    <tableColumn id="2" name="1am" dataDxfId="128">
      <calculatedColumnFormula>COUNTIF(Tab_2[1am],A4)</calculatedColumnFormula>
    </tableColumn>
    <tableColumn id="3" name="1pm" dataDxfId="127">
      <calculatedColumnFormula>COUNTIF(Tab_2[1pm],A4)</calculatedColumnFormula>
    </tableColumn>
    <tableColumn id="4" name="2am" dataDxfId="126">
      <calculatedColumnFormula>COUNTIF(Tab_2[2am],A4)</calculatedColumnFormula>
    </tableColumn>
    <tableColumn id="5" name="2pm" dataDxfId="125">
      <calculatedColumnFormula>COUNTIF(Tab_2[2pm],A4)</calculatedColumnFormula>
    </tableColumn>
    <tableColumn id="6" name="3am" dataDxfId="124">
      <calculatedColumnFormula>COUNTIF(Tab_2[3am],A4)</calculatedColumnFormula>
    </tableColumn>
    <tableColumn id="7" name="3pm" dataDxfId="123">
      <calculatedColumnFormula>COUNTIF(Tab_2[3pm],A4)</calculatedColumnFormula>
    </tableColumn>
    <tableColumn id="8" name="4am" dataDxfId="122">
      <calculatedColumnFormula>COUNTIF(Tab_2[4am],A4)</calculatedColumnFormula>
    </tableColumn>
    <tableColumn id="9" name="4pm" dataDxfId="121">
      <calculatedColumnFormula>COUNTIF(Tab_2[4pm],A4)</calculatedColumnFormula>
    </tableColumn>
    <tableColumn id="10" name="5am" dataDxfId="120">
      <calculatedColumnFormula>COUNTIF(Tab_2[5am],A4)</calculatedColumnFormula>
    </tableColumn>
    <tableColumn id="11" name="5pm" dataDxfId="119">
      <calculatedColumnFormula>COUNTIF(Tab_2[5pm],A4)</calculatedColumnFormula>
    </tableColumn>
    <tableColumn id="12" name="6am" dataDxfId="118">
      <calculatedColumnFormula>COUNTIF(Tab_2[6am],A4)</calculatedColumnFormula>
    </tableColumn>
    <tableColumn id="13" name="6pm" dataDxfId="117">
      <calculatedColumnFormula>COUNTIF(Tab_2[6pm],A4)</calculatedColumnFormula>
    </tableColumn>
    <tableColumn id="14" name="7am" dataDxfId="116">
      <calculatedColumnFormula>COUNTIF(Tab_2[7am],A4)</calculatedColumnFormula>
    </tableColumn>
    <tableColumn id="15" name="7pm" dataDxfId="115">
      <calculatedColumnFormula>COUNTIF(Tab_2[7pm],A4)</calculatedColumnFormula>
    </tableColumn>
    <tableColumn id="16" name="8am" dataDxfId="114">
      <calculatedColumnFormula>COUNTIF(Tab_2[8am],A4)</calculatedColumnFormula>
    </tableColumn>
    <tableColumn id="17" name="8pm" dataDxfId="113">
      <calculatedColumnFormula>COUNTIF(Tab_2[8pm],A4)</calculatedColumnFormula>
    </tableColumn>
    <tableColumn id="18" name="9am" dataDxfId="112">
      <calculatedColumnFormula>COUNTIF(Tab_2[9am],A4)</calculatedColumnFormula>
    </tableColumn>
    <tableColumn id="19" name="9pm" dataDxfId="111">
      <calculatedColumnFormula>COUNTIF(Tab_2[9pm],A4)</calculatedColumnFormula>
    </tableColumn>
    <tableColumn id="20" name="10am" dataDxfId="110">
      <calculatedColumnFormula>COUNTIF(Tab_2[10am],A4)</calculatedColumnFormula>
    </tableColumn>
    <tableColumn id="21" name="10pm" dataDxfId="109">
      <calculatedColumnFormula>COUNTIF(Tab_2[10pm],A4)</calculatedColumnFormula>
    </tableColumn>
    <tableColumn id="22" name="11am" dataDxfId="108">
      <calculatedColumnFormula>COUNTIF(Tab_2[11am],A4)</calculatedColumnFormula>
    </tableColumn>
    <tableColumn id="23" name="11pm" dataDxfId="107">
      <calculatedColumnFormula>COUNTIF(Tab_2[11pm],A4)</calculatedColumnFormula>
    </tableColumn>
    <tableColumn id="24" name="12am" dataDxfId="106">
      <calculatedColumnFormula>COUNTIF(Tab_2[12am],A4)</calculatedColumnFormula>
    </tableColumn>
    <tableColumn id="25" name="12pm" dataDxfId="105">
      <calculatedColumnFormula>COUNTIF(Tab_2[12pm],A4)</calculatedColumnFormula>
    </tableColumn>
    <tableColumn id="26" name="13am" dataDxfId="104">
      <calculatedColumnFormula>COUNTIF(Tab_2[13am],A4)</calculatedColumnFormula>
    </tableColumn>
    <tableColumn id="27" name="13pm" dataDxfId="103">
      <calculatedColumnFormula>COUNTIF(Tab_2[13pm],A4)</calculatedColumnFormula>
    </tableColumn>
    <tableColumn id="28" name="14am" dataDxfId="102">
      <calculatedColumnFormula>COUNTIF(Tab_2[14am],A4)</calculatedColumnFormula>
    </tableColumn>
    <tableColumn id="29" name="14pm" dataDxfId="101">
      <calculatedColumnFormula>COUNTIF(Tab_2[14pm],A4)</calculatedColumnFormula>
    </tableColumn>
    <tableColumn id="30" name="15am" dataDxfId="100">
      <calculatedColumnFormula>COUNTIF(Tab_2[15am],A4)</calculatedColumnFormula>
    </tableColumn>
    <tableColumn id="31" name="15pm" dataDxfId="99">
      <calculatedColumnFormula>COUNTIF(Tab_2[15pm],A4)</calculatedColumnFormula>
    </tableColumn>
    <tableColumn id="32" name="16am" dataDxfId="98">
      <calculatedColumnFormula>COUNTIF(Tab_2[16am],A4)</calculatedColumnFormula>
    </tableColumn>
    <tableColumn id="33" name="16pm" dataDxfId="97">
      <calculatedColumnFormula>COUNTIF(Tab_2[16pm],A4)</calculatedColumnFormula>
    </tableColumn>
    <tableColumn id="34" name="17am" dataDxfId="96">
      <calculatedColumnFormula>COUNTIF(Tab_2[17am],A4)</calculatedColumnFormula>
    </tableColumn>
    <tableColumn id="35" name="17pm" dataDxfId="95">
      <calculatedColumnFormula>COUNTIF(Tab_2[17pm],A4)</calculatedColumnFormula>
    </tableColumn>
    <tableColumn id="36" name="18am" dataDxfId="94">
      <calculatedColumnFormula>COUNTIF(Tab_2[18am],A4)</calculatedColumnFormula>
    </tableColumn>
    <tableColumn id="37" name="18pm" dataDxfId="93">
      <calculatedColumnFormula>COUNTIF(Tab_2[18pm],A4)</calculatedColumnFormula>
    </tableColumn>
    <tableColumn id="38" name="19am" dataDxfId="92">
      <calculatedColumnFormula>COUNTIF(Tab_2[19am],A4)</calculatedColumnFormula>
    </tableColumn>
    <tableColumn id="39" name="19pm" dataDxfId="91">
      <calculatedColumnFormula>COUNTIF(Tab_2[19pm],A4)</calculatedColumnFormula>
    </tableColumn>
    <tableColumn id="40" name="20am" dataDxfId="90">
      <calculatedColumnFormula>COUNTIF(Tab_2[20am],A4)</calculatedColumnFormula>
    </tableColumn>
    <tableColumn id="41" name="20pm" dataDxfId="89">
      <calculatedColumnFormula>COUNTIF(Tab_2[20pm],A4)</calculatedColumnFormula>
    </tableColumn>
    <tableColumn id="42" name="21am" dataDxfId="88">
      <calculatedColumnFormula>COUNTIF(Tab_2[21am],A4)</calculatedColumnFormula>
    </tableColumn>
    <tableColumn id="43" name="21pm" dataDxfId="87">
      <calculatedColumnFormula>COUNTIF(Tab_2[21pm],A4)</calculatedColumnFormula>
    </tableColumn>
    <tableColumn id="44" name="22am" dataDxfId="86">
      <calculatedColumnFormula>COUNTIF(Tab_2[22am],A4)</calculatedColumnFormula>
    </tableColumn>
    <tableColumn id="45" name="22pm" dataDxfId="85">
      <calculatedColumnFormula>COUNTIF(Tab_2[22pm],A4)</calculatedColumnFormula>
    </tableColumn>
    <tableColumn id="46" name="23am" dataDxfId="84">
      <calculatedColumnFormula>COUNTIF(Tab_2[23am],A4)</calculatedColumnFormula>
    </tableColumn>
    <tableColumn id="47" name="23pm" dataDxfId="83">
      <calculatedColumnFormula>COUNTIF(Tab_2[23pm],A4)</calculatedColumnFormula>
    </tableColumn>
    <tableColumn id="48" name="24am" dataDxfId="82">
      <calculatedColumnFormula>COUNTIF(Tab_2[24am],A4)</calculatedColumnFormula>
    </tableColumn>
    <tableColumn id="49" name="24pm" dataDxfId="81">
      <calculatedColumnFormula>COUNTIF(Tab_2[24pm],A4)</calculatedColumnFormula>
    </tableColumn>
    <tableColumn id="50" name="25am" dataDxfId="80">
      <calculatedColumnFormula>COUNTIF(Tab_2[25am],A4)</calculatedColumnFormula>
    </tableColumn>
    <tableColumn id="51" name="25pm" dataDxfId="79">
      <calculatedColumnFormula>COUNTIF(Tab_2[25pm],A4)</calculatedColumnFormula>
    </tableColumn>
    <tableColumn id="52" name="26am" dataDxfId="78">
      <calculatedColumnFormula>COUNTIF(Tab_2[26am],A4)</calculatedColumnFormula>
    </tableColumn>
    <tableColumn id="53" name="26pm" dataDxfId="77">
      <calculatedColumnFormula>COUNTIF(Tab_2[26pm],A4)</calculatedColumnFormula>
    </tableColumn>
    <tableColumn id="54" name="27am" dataDxfId="76">
      <calculatedColumnFormula>COUNTIF(Tab_2[27am],A4)</calculatedColumnFormula>
    </tableColumn>
    <tableColumn id="55" name="27pm" dataDxfId="75">
      <calculatedColumnFormula>COUNTIF(Tab_2[27pm],A4)</calculatedColumnFormula>
    </tableColumn>
    <tableColumn id="56" name="28am" dataDxfId="74">
      <calculatedColumnFormula>COUNTIF(Tab_2[28am],A4)</calculatedColumnFormula>
    </tableColumn>
    <tableColumn id="57" name="28pm" dataDxfId="73">
      <calculatedColumnFormula>COUNTIF(Tab_2[28pm],A4)</calculatedColumnFormula>
    </tableColumn>
    <tableColumn id="58" name="29am" dataDxfId="72">
      <calculatedColumnFormula>COUNTIF(Tab_2[29am],A4)</calculatedColumnFormula>
    </tableColumn>
    <tableColumn id="59" name="29pm" dataDxfId="71">
      <calculatedColumnFormula>COUNTIF(Tab_2[29pm],A4)</calculatedColumnFormula>
    </tableColumn>
    <tableColumn id="60" name="30am" dataDxfId="70">
      <calculatedColumnFormula>COUNTIF(Tab_2[30am],A4)</calculatedColumnFormula>
    </tableColumn>
    <tableColumn id="61" name="30pm" dataDxfId="69">
      <calculatedColumnFormula>COUNTIF(Tab_2[30pm],A4)</calculatedColumnFormula>
    </tableColumn>
    <tableColumn id="62" name="31am" dataDxfId="68">
      <calculatedColumnFormula>COUNTIF(Tab_2[31am],A4)</calculatedColumnFormula>
    </tableColumn>
    <tableColumn id="63" name="31pm" dataDxfId="67">
      <calculatedColumnFormula>COUNTIF(Tab_2[31pm],A4)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_2" displayName="Tab_2" ref="A2:BK13" totalsRowShown="0" headerRowDxfId="66" headerRowBorderDxfId="65" tableBorderDxfId="64" totalsRowBorderDxfId="63">
  <autoFilter ref="A2:BK13"/>
  <sortState ref="A3:AF9">
    <sortCondition ref="A3:A9"/>
  </sortState>
  <tableColumns count="63">
    <tableColumn id="1" name="Nom_Salariés" dataDxfId="62"/>
    <tableColumn id="33" name="1am" dataDxfId="61"/>
    <tableColumn id="2" name="1pm" dataDxfId="60"/>
    <tableColumn id="3" name="2am" dataDxfId="59"/>
    <tableColumn id="4" name="2pm" dataDxfId="58"/>
    <tableColumn id="5" name="3am" dataDxfId="57"/>
    <tableColumn id="6" name="3pm" dataDxfId="56"/>
    <tableColumn id="7" name="4am" dataDxfId="55"/>
    <tableColumn id="8" name="4pm" dataDxfId="54"/>
    <tableColumn id="9" name="5am" dataDxfId="53"/>
    <tableColumn id="10" name="5pm" dataDxfId="52"/>
    <tableColumn id="11" name="6am" dataDxfId="51"/>
    <tableColumn id="12" name="6pm" dataDxfId="50"/>
    <tableColumn id="13" name="7am" dataDxfId="49"/>
    <tableColumn id="14" name="7pm" dataDxfId="48"/>
    <tableColumn id="15" name="8am" dataDxfId="47"/>
    <tableColumn id="16" name="8pm" dataDxfId="46"/>
    <tableColumn id="17" name="9am" dataDxfId="45"/>
    <tableColumn id="18" name="9pm" dataDxfId="44"/>
    <tableColumn id="19" name="10am" dataDxfId="43"/>
    <tableColumn id="20" name="10pm" dataDxfId="42"/>
    <tableColumn id="21" name="11am" dataDxfId="41"/>
    <tableColumn id="22" name="11pm" dataDxfId="40"/>
    <tableColumn id="23" name="12am" dataDxfId="39"/>
    <tableColumn id="24" name="12pm" dataDxfId="38"/>
    <tableColumn id="25" name="13am" dataDxfId="37"/>
    <tableColumn id="26" name="13pm" dataDxfId="36"/>
    <tableColumn id="27" name="14am" dataDxfId="35"/>
    <tableColumn id="28" name="14pm" dataDxfId="34"/>
    <tableColumn id="29" name="15am" dataDxfId="33"/>
    <tableColumn id="30" name="15pm" dataDxfId="32"/>
    <tableColumn id="31" name="16am" dataDxfId="31"/>
    <tableColumn id="32" name="16pm" dataDxfId="30"/>
    <tableColumn id="34" name="17am" dataDxfId="29"/>
    <tableColumn id="35" name="17pm" dataDxfId="28"/>
    <tableColumn id="36" name="18am" dataDxfId="27"/>
    <tableColumn id="37" name="18pm" dataDxfId="26"/>
    <tableColumn id="38" name="19am" dataDxfId="25"/>
    <tableColumn id="39" name="19pm" dataDxfId="24"/>
    <tableColumn id="40" name="20am" dataDxfId="23"/>
    <tableColumn id="41" name="20pm" dataDxfId="22"/>
    <tableColumn id="42" name="21am" dataDxfId="21"/>
    <tableColumn id="43" name="21pm" dataDxfId="20"/>
    <tableColumn id="44" name="22am" dataDxfId="19"/>
    <tableColumn id="45" name="22pm" dataDxfId="18"/>
    <tableColumn id="46" name="23am" dataDxfId="17"/>
    <tableColumn id="47" name="23pm" dataDxfId="16"/>
    <tableColumn id="48" name="24am" dataDxfId="15"/>
    <tableColumn id="49" name="24pm" dataDxfId="14"/>
    <tableColumn id="50" name="25am" dataDxfId="13"/>
    <tableColumn id="51" name="25pm" dataDxfId="12"/>
    <tableColumn id="52" name="26am" dataDxfId="11"/>
    <tableColumn id="53" name="26pm" dataDxfId="10"/>
    <tableColumn id="54" name="27am" dataDxfId="9"/>
    <tableColumn id="55" name="27pm" dataDxfId="8"/>
    <tableColumn id="56" name="28am" dataDxfId="7"/>
    <tableColumn id="57" name="28pm" dataDxfId="6"/>
    <tableColumn id="58" name="29am" dataDxfId="5"/>
    <tableColumn id="59" name="29pm" dataDxfId="4"/>
    <tableColumn id="60" name="30am" dataDxfId="3"/>
    <tableColumn id="61" name="30pm" dataDxfId="2"/>
    <tableColumn id="62" name="31am" dataDxfId="1"/>
    <tableColumn id="63" name="31p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13"/>
  <sheetViews>
    <sheetView tabSelected="1" workbookViewId="0">
      <selection activeCell="G30" sqref="G30"/>
    </sheetView>
  </sheetViews>
  <sheetFormatPr baseColWidth="10" defaultRowHeight="15" x14ac:dyDescent="0.25"/>
  <cols>
    <col min="2" max="2" width="24.140625" customWidth="1"/>
    <col min="8" max="8" width="21.85546875" customWidth="1"/>
  </cols>
  <sheetData>
    <row r="1" spans="1:25" ht="23.25" x14ac:dyDescent="0.25">
      <c r="A1" s="17" t="s">
        <v>18</v>
      </c>
      <c r="B1" s="18" t="s">
        <v>21</v>
      </c>
      <c r="W1">
        <f>VLOOKUP(B1,X1:Y12,2,FALSE)</f>
        <v>3</v>
      </c>
      <c r="X1" t="s">
        <v>19</v>
      </c>
      <c r="Y1">
        <v>1</v>
      </c>
    </row>
    <row r="2" spans="1:25" x14ac:dyDescent="0.25">
      <c r="X2" t="s">
        <v>20</v>
      </c>
      <c r="Y2">
        <v>2</v>
      </c>
    </row>
    <row r="3" spans="1:25" x14ac:dyDescent="0.25">
      <c r="X3" t="s">
        <v>21</v>
      </c>
      <c r="Y3">
        <v>3</v>
      </c>
    </row>
    <row r="4" spans="1:25" x14ac:dyDescent="0.25">
      <c r="X4" t="s">
        <v>22</v>
      </c>
      <c r="Y4">
        <v>4</v>
      </c>
    </row>
    <row r="5" spans="1:25" x14ac:dyDescent="0.25">
      <c r="X5" t="s">
        <v>23</v>
      </c>
      <c r="Y5">
        <v>5</v>
      </c>
    </row>
    <row r="6" spans="1:25" ht="15.75" thickBot="1" x14ac:dyDescent="0.3">
      <c r="X6" t="s">
        <v>24</v>
      </c>
      <c r="Y6">
        <v>6</v>
      </c>
    </row>
    <row r="7" spans="1:25" ht="31.5" thickTop="1" thickBot="1" x14ac:dyDescent="0.3">
      <c r="A7" s="16" t="s">
        <v>9</v>
      </c>
      <c r="B7" s="21"/>
      <c r="G7" s="16" t="s">
        <v>13</v>
      </c>
      <c r="H7" s="22"/>
      <c r="X7" t="s">
        <v>2</v>
      </c>
      <c r="Y7">
        <v>7</v>
      </c>
    </row>
    <row r="8" spans="1:25" ht="15.75" thickTop="1" x14ac:dyDescent="0.25">
      <c r="X8" t="s">
        <v>25</v>
      </c>
      <c r="Y8">
        <v>8</v>
      </c>
    </row>
    <row r="9" spans="1:25" x14ac:dyDescent="0.25">
      <c r="X9" t="s">
        <v>26</v>
      </c>
      <c r="Y9">
        <v>9</v>
      </c>
    </row>
    <row r="10" spans="1:25" x14ac:dyDescent="0.25">
      <c r="X10" t="s">
        <v>27</v>
      </c>
      <c r="Y10">
        <v>10</v>
      </c>
    </row>
    <row r="11" spans="1:25" ht="15.75" thickBot="1" x14ac:dyDescent="0.3">
      <c r="X11" t="s">
        <v>28</v>
      </c>
      <c r="Y11">
        <v>11</v>
      </c>
    </row>
    <row r="12" spans="1:25" ht="27.6" customHeight="1" thickTop="1" thickBot="1" x14ac:dyDescent="0.3">
      <c r="B12" s="20"/>
      <c r="H12" s="19"/>
      <c r="X12" t="s">
        <v>29</v>
      </c>
      <c r="Y12">
        <v>12</v>
      </c>
    </row>
    <row r="13" spans="1:25" ht="15.75" thickTop="1" x14ac:dyDescent="0.25"/>
  </sheetData>
  <dataValidations count="3">
    <dataValidation type="list" allowBlank="1" showInputMessage="1" showErrorMessage="1" sqref="B1">
      <formula1>Mois</formula1>
    </dataValidation>
    <dataValidation type="list" allowBlank="1" showInputMessage="1" showErrorMessage="1" sqref="B12">
      <formula1>Chantiers</formula1>
    </dataValidation>
    <dataValidation type="list" allowBlank="1" showInputMessage="1" showErrorMessage="1" sqref="H12">
      <formula1>Salaries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N14"/>
  <sheetViews>
    <sheetView showZeros="0" workbookViewId="0">
      <selection activeCell="C30" sqref="C30"/>
    </sheetView>
  </sheetViews>
  <sheetFormatPr baseColWidth="10" defaultRowHeight="15" x14ac:dyDescent="0.25"/>
  <cols>
    <col min="1" max="3" width="13.85546875" customWidth="1"/>
    <col min="4" max="4" width="17" customWidth="1"/>
    <col min="5" max="13" width="3.85546875" customWidth="1"/>
    <col min="14" max="35" width="4.85546875" customWidth="1"/>
    <col min="36" max="66" width="3.85546875" customWidth="1"/>
  </cols>
  <sheetData>
    <row r="1" spans="1:66" x14ac:dyDescent="0.25">
      <c r="A1" s="15" t="str">
        <f>Accueil!B1</f>
        <v>Mars</v>
      </c>
      <c r="B1" s="15"/>
      <c r="C1" s="15"/>
      <c r="D1" s="15"/>
      <c r="E1" s="29" t="s">
        <v>1</v>
      </c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</row>
    <row r="2" spans="1:66" x14ac:dyDescent="0.25">
      <c r="A2" s="24" t="s">
        <v>92</v>
      </c>
      <c r="B2" s="25"/>
      <c r="C2" s="25"/>
      <c r="D2" s="25"/>
      <c r="E2" s="30">
        <v>1</v>
      </c>
      <c r="F2" s="28"/>
      <c r="G2" s="28">
        <v>2</v>
      </c>
      <c r="H2" s="28"/>
      <c r="I2" s="28">
        <v>3</v>
      </c>
      <c r="J2" s="28"/>
      <c r="K2" s="28">
        <v>4</v>
      </c>
      <c r="L2" s="28"/>
      <c r="M2" s="28">
        <v>5</v>
      </c>
      <c r="N2" s="28"/>
      <c r="O2" s="28">
        <v>6</v>
      </c>
      <c r="P2" s="28"/>
      <c r="Q2" s="28">
        <v>7</v>
      </c>
      <c r="R2" s="28"/>
      <c r="S2" s="28">
        <v>8</v>
      </c>
      <c r="T2" s="28"/>
      <c r="U2" s="28">
        <v>9</v>
      </c>
      <c r="V2" s="28"/>
      <c r="W2" s="28">
        <v>10</v>
      </c>
      <c r="X2" s="28"/>
      <c r="Y2" s="28">
        <v>11</v>
      </c>
      <c r="Z2" s="28"/>
      <c r="AA2" s="28">
        <v>12</v>
      </c>
      <c r="AB2" s="28"/>
      <c r="AC2" s="28">
        <v>13</v>
      </c>
      <c r="AD2" s="28"/>
      <c r="AE2" s="28">
        <v>14</v>
      </c>
      <c r="AF2" s="28"/>
      <c r="AG2" s="28">
        <v>15</v>
      </c>
      <c r="AH2" s="28"/>
      <c r="AI2" s="26">
        <v>16</v>
      </c>
      <c r="AJ2" s="26"/>
      <c r="AK2" s="26">
        <v>17</v>
      </c>
      <c r="AL2" s="26"/>
      <c r="AM2" s="26">
        <v>18</v>
      </c>
      <c r="AN2" s="26"/>
      <c r="AO2" s="26">
        <v>19</v>
      </c>
      <c r="AP2" s="26"/>
      <c r="AQ2" s="26">
        <v>20</v>
      </c>
      <c r="AR2" s="26"/>
      <c r="AS2" s="26">
        <v>21</v>
      </c>
      <c r="AT2" s="26"/>
      <c r="AU2" s="26">
        <v>22</v>
      </c>
      <c r="AV2" s="26"/>
      <c r="AW2" s="26">
        <v>23</v>
      </c>
      <c r="AX2" s="26"/>
      <c r="AY2" s="26">
        <v>24</v>
      </c>
      <c r="AZ2" s="26"/>
      <c r="BA2" s="26">
        <v>25</v>
      </c>
      <c r="BB2" s="26"/>
      <c r="BC2" s="26">
        <v>26</v>
      </c>
      <c r="BD2" s="26"/>
      <c r="BE2" s="26">
        <v>27</v>
      </c>
      <c r="BF2" s="26"/>
      <c r="BG2" s="26">
        <v>28</v>
      </c>
      <c r="BH2" s="26"/>
      <c r="BI2" s="26">
        <v>29</v>
      </c>
      <c r="BJ2" s="26"/>
      <c r="BK2" s="26">
        <v>30</v>
      </c>
      <c r="BL2" s="26"/>
      <c r="BM2" s="26">
        <v>31</v>
      </c>
      <c r="BN2" s="27"/>
    </row>
    <row r="3" spans="1:66" x14ac:dyDescent="0.25">
      <c r="A3" s="4" t="s">
        <v>4</v>
      </c>
      <c r="B3" s="4" t="s">
        <v>93</v>
      </c>
      <c r="C3" s="4" t="s">
        <v>94</v>
      </c>
      <c r="D3" s="4" t="s">
        <v>95</v>
      </c>
      <c r="E3" s="5" t="s">
        <v>31</v>
      </c>
      <c r="F3" s="5" t="s">
        <v>30</v>
      </c>
      <c r="G3" s="5" t="s">
        <v>32</v>
      </c>
      <c r="H3" s="5" t="s">
        <v>33</v>
      </c>
      <c r="I3" s="5" t="s">
        <v>34</v>
      </c>
      <c r="J3" s="5" t="s">
        <v>35</v>
      </c>
      <c r="K3" s="5" t="s">
        <v>36</v>
      </c>
      <c r="L3" s="5" t="s">
        <v>37</v>
      </c>
      <c r="M3" s="5" t="s">
        <v>38</v>
      </c>
      <c r="N3" s="5" t="s">
        <v>39</v>
      </c>
      <c r="O3" s="5" t="s">
        <v>40</v>
      </c>
      <c r="P3" s="5" t="s">
        <v>41</v>
      </c>
      <c r="Q3" s="5" t="s">
        <v>42</v>
      </c>
      <c r="R3" s="5" t="s">
        <v>43</v>
      </c>
      <c r="S3" s="5" t="s">
        <v>44</v>
      </c>
      <c r="T3" s="5" t="s">
        <v>45</v>
      </c>
      <c r="U3" s="5" t="s">
        <v>46</v>
      </c>
      <c r="V3" s="5" t="s">
        <v>47</v>
      </c>
      <c r="W3" s="5" t="s">
        <v>48</v>
      </c>
      <c r="X3" s="5" t="s">
        <v>49</v>
      </c>
      <c r="Y3" s="5" t="s">
        <v>50</v>
      </c>
      <c r="Z3" s="5" t="s">
        <v>51</v>
      </c>
      <c r="AA3" s="5" t="s">
        <v>52</v>
      </c>
      <c r="AB3" s="5" t="s">
        <v>53</v>
      </c>
      <c r="AC3" s="5" t="s">
        <v>54</v>
      </c>
      <c r="AD3" s="5" t="s">
        <v>55</v>
      </c>
      <c r="AE3" s="5" t="s">
        <v>56</v>
      </c>
      <c r="AF3" s="5" t="s">
        <v>57</v>
      </c>
      <c r="AG3" s="5" t="s">
        <v>58</v>
      </c>
      <c r="AH3" s="5" t="s">
        <v>59</v>
      </c>
      <c r="AI3" s="6" t="s">
        <v>60</v>
      </c>
      <c r="AJ3" s="5" t="s">
        <v>61</v>
      </c>
      <c r="AK3" s="5" t="s">
        <v>62</v>
      </c>
      <c r="AL3" s="5" t="s">
        <v>64</v>
      </c>
      <c r="AM3" s="5" t="s">
        <v>65</v>
      </c>
      <c r="AN3" s="5" t="s">
        <v>63</v>
      </c>
      <c r="AO3" s="5" t="s">
        <v>66</v>
      </c>
      <c r="AP3" s="5" t="s">
        <v>67</v>
      </c>
      <c r="AQ3" s="5" t="s">
        <v>68</v>
      </c>
      <c r="AR3" s="5" t="s">
        <v>71</v>
      </c>
      <c r="AS3" s="5" t="s">
        <v>70</v>
      </c>
      <c r="AT3" s="5" t="s">
        <v>69</v>
      </c>
      <c r="AU3" s="5" t="s">
        <v>72</v>
      </c>
      <c r="AV3" s="5" t="s">
        <v>73</v>
      </c>
      <c r="AW3" s="5" t="s">
        <v>74</v>
      </c>
      <c r="AX3" s="5" t="s">
        <v>75</v>
      </c>
      <c r="AY3" s="5" t="s">
        <v>76</v>
      </c>
      <c r="AZ3" s="5" t="s">
        <v>77</v>
      </c>
      <c r="BA3" s="5" t="s">
        <v>78</v>
      </c>
      <c r="BB3" s="5" t="s">
        <v>79</v>
      </c>
      <c r="BC3" s="5" t="s">
        <v>80</v>
      </c>
      <c r="BD3" s="5" t="s">
        <v>81</v>
      </c>
      <c r="BE3" s="5" t="s">
        <v>82</v>
      </c>
      <c r="BF3" s="5" t="s">
        <v>83</v>
      </c>
      <c r="BG3" s="5" t="s">
        <v>84</v>
      </c>
      <c r="BH3" s="5" t="s">
        <v>85</v>
      </c>
      <c r="BI3" s="5" t="s">
        <v>86</v>
      </c>
      <c r="BJ3" s="5" t="s">
        <v>87</v>
      </c>
      <c r="BK3" s="5" t="s">
        <v>88</v>
      </c>
      <c r="BL3" s="5" t="s">
        <v>89</v>
      </c>
      <c r="BM3" s="5" t="s">
        <v>90</v>
      </c>
      <c r="BN3" s="5" t="s">
        <v>91</v>
      </c>
    </row>
    <row r="4" spans="1:66" x14ac:dyDescent="0.25">
      <c r="A4" s="2" t="s">
        <v>96</v>
      </c>
      <c r="B4" s="7"/>
      <c r="C4" s="7"/>
      <c r="D4" s="7"/>
      <c r="E4" s="8">
        <f>COUNTIF(Tab_2[1am],A4)</f>
        <v>0</v>
      </c>
      <c r="F4" s="8">
        <f>COUNTIF(Tab_2[1pm],A4)</f>
        <v>0</v>
      </c>
      <c r="G4" s="8">
        <f>COUNTIF(Tab_2[2am],A4)</f>
        <v>0</v>
      </c>
      <c r="H4" s="8">
        <f>COUNTIF(Tab_2[2pm],A4)</f>
        <v>0</v>
      </c>
      <c r="I4" s="8">
        <f>COUNTIF(Tab_2[3am],A4)</f>
        <v>0</v>
      </c>
      <c r="J4" s="8">
        <f>COUNTIF(Tab_2[3pm],A4)</f>
        <v>0</v>
      </c>
      <c r="K4" s="8">
        <f>COUNTIF(Tab_2[4am],A4)</f>
        <v>0</v>
      </c>
      <c r="L4" s="8">
        <f>COUNTIF(Tab_2[4pm],A4)</f>
        <v>0</v>
      </c>
      <c r="M4" s="8">
        <f>COUNTIF(Tab_2[5am],A4)</f>
        <v>0</v>
      </c>
      <c r="N4" s="8">
        <f>COUNTIF(Tab_2[5pm],A4)</f>
        <v>0</v>
      </c>
      <c r="O4" s="8">
        <f>COUNTIF(Tab_2[6am],A4)</f>
        <v>0</v>
      </c>
      <c r="P4" s="8">
        <f>COUNTIF(Tab_2[6pm],A4)</f>
        <v>0</v>
      </c>
      <c r="Q4" s="8">
        <f>COUNTIF(Tab_2[7am],A4)</f>
        <v>0</v>
      </c>
      <c r="R4" s="8">
        <f>COUNTIF(Tab_2[7pm],A4)</f>
        <v>0</v>
      </c>
      <c r="S4" s="8">
        <f>COUNTIF(Tab_2[8am],A4)</f>
        <v>0</v>
      </c>
      <c r="T4" s="8">
        <f>COUNTIF(Tab_2[8pm],A4)</f>
        <v>0</v>
      </c>
      <c r="U4" s="8">
        <f>COUNTIF(Tab_2[9am],A4)</f>
        <v>0</v>
      </c>
      <c r="V4" s="8">
        <f>COUNTIF(Tab_2[9pm],A4)</f>
        <v>0</v>
      </c>
      <c r="W4" s="8">
        <f>COUNTIF(Tab_2[10am],A4)</f>
        <v>0</v>
      </c>
      <c r="X4" s="8">
        <f>COUNTIF(Tab_2[10pm],A4)</f>
        <v>0</v>
      </c>
      <c r="Y4" s="8">
        <f>COUNTIF(Tab_2[11am],A4)</f>
        <v>0</v>
      </c>
      <c r="Z4" s="8">
        <f>COUNTIF(Tab_2[11pm],A4)</f>
        <v>0</v>
      </c>
      <c r="AA4" s="8">
        <f>COUNTIF(Tab_2[12am],A4)</f>
        <v>0</v>
      </c>
      <c r="AB4" s="8">
        <f>COUNTIF(Tab_2[12pm],A4)</f>
        <v>0</v>
      </c>
      <c r="AC4" s="8">
        <f>COUNTIF(Tab_2[13am],A4)</f>
        <v>0</v>
      </c>
      <c r="AD4" s="8">
        <f>COUNTIF(Tab_2[13pm],A4)</f>
        <v>0</v>
      </c>
      <c r="AE4" s="8">
        <f>COUNTIF(Tab_2[14am],A4)</f>
        <v>0</v>
      </c>
      <c r="AF4" s="8">
        <f>COUNTIF(Tab_2[14pm],A4)</f>
        <v>0</v>
      </c>
      <c r="AG4" s="8">
        <f>COUNTIF(Tab_2[15am],A4)</f>
        <v>0</v>
      </c>
      <c r="AH4" s="8">
        <f>COUNTIF(Tab_2[15pm],A4)</f>
        <v>0</v>
      </c>
      <c r="AI4" s="8">
        <f>COUNTIF(Tab_2[16am],A4)</f>
        <v>0</v>
      </c>
      <c r="AJ4" s="8">
        <f>COUNTIF(Tab_2[16pm],A4)</f>
        <v>0</v>
      </c>
      <c r="AK4" s="8">
        <f>COUNTIF(Tab_2[17am],A4)</f>
        <v>0</v>
      </c>
      <c r="AL4" s="8">
        <f>COUNTIF(Tab_2[17pm],A4)</f>
        <v>0</v>
      </c>
      <c r="AM4" s="8">
        <f>COUNTIF(Tab_2[18am],A4)</f>
        <v>0</v>
      </c>
      <c r="AN4" s="8">
        <f>COUNTIF(Tab_2[18pm],A4)</f>
        <v>0</v>
      </c>
      <c r="AO4" s="8">
        <f>COUNTIF(Tab_2[19am],A4)</f>
        <v>0</v>
      </c>
      <c r="AP4" s="8">
        <f>COUNTIF(Tab_2[19pm],A4)</f>
        <v>0</v>
      </c>
      <c r="AQ4" s="8">
        <f>COUNTIF(Tab_2[20am],A4)</f>
        <v>0</v>
      </c>
      <c r="AR4" s="8">
        <f>COUNTIF(Tab_2[20pm],A4)</f>
        <v>0</v>
      </c>
      <c r="AS4" s="8">
        <f>COUNTIF(Tab_2[21am],A4)</f>
        <v>0</v>
      </c>
      <c r="AT4" s="8">
        <f>COUNTIF(Tab_2[21pm],A4)</f>
        <v>0</v>
      </c>
      <c r="AU4" s="8">
        <f>COUNTIF(Tab_2[22am],A4)</f>
        <v>0</v>
      </c>
      <c r="AV4" s="8">
        <f>COUNTIF(Tab_2[22pm],A4)</f>
        <v>0</v>
      </c>
      <c r="AW4" s="8">
        <f>COUNTIF(Tab_2[23am],A4)</f>
        <v>0</v>
      </c>
      <c r="AX4" s="8">
        <f>COUNTIF(Tab_2[23pm],A4)</f>
        <v>0</v>
      </c>
      <c r="AY4" s="8">
        <f>COUNTIF(Tab_2[24am],A4)</f>
        <v>0</v>
      </c>
      <c r="AZ4" s="8">
        <f>COUNTIF(Tab_2[24pm],A4)</f>
        <v>0</v>
      </c>
      <c r="BA4" s="8">
        <f>COUNTIF(Tab_2[25am],A4)</f>
        <v>0</v>
      </c>
      <c r="BB4" s="8">
        <f>COUNTIF(Tab_2[25pm],A4)</f>
        <v>0</v>
      </c>
      <c r="BC4" s="8">
        <f>COUNTIF(Tab_2[26am],A4)</f>
        <v>0</v>
      </c>
      <c r="BD4" s="8">
        <f>COUNTIF(Tab_2[26pm],A4)</f>
        <v>0</v>
      </c>
      <c r="BE4" s="8">
        <f>COUNTIF(Tab_2[27am],A4)</f>
        <v>0</v>
      </c>
      <c r="BF4" s="8">
        <f>COUNTIF(Tab_2[27pm],A4)</f>
        <v>0</v>
      </c>
      <c r="BG4" s="8">
        <f>COUNTIF(Tab_2[28am],A4)</f>
        <v>0</v>
      </c>
      <c r="BH4" s="8">
        <f>COUNTIF(Tab_2[28pm],A4)</f>
        <v>0</v>
      </c>
      <c r="BI4" s="8">
        <f>COUNTIF(Tab_2[29am],A4)</f>
        <v>0</v>
      </c>
      <c r="BJ4" s="8">
        <f>COUNTIF(Tab_2[29pm],A4)</f>
        <v>0</v>
      </c>
      <c r="BK4" s="8">
        <f>COUNTIF(Tab_2[30am],A4)</f>
        <v>0</v>
      </c>
      <c r="BL4" s="8">
        <f>COUNTIF(Tab_2[30pm],A4)</f>
        <v>0</v>
      </c>
      <c r="BM4" s="8">
        <f>COUNTIF(Tab_2[31am],A4)</f>
        <v>0</v>
      </c>
      <c r="BN4" s="8">
        <f>COUNTIF(Tab_2[31pm],A4)</f>
        <v>0</v>
      </c>
    </row>
    <row r="5" spans="1:66" x14ac:dyDescent="0.25">
      <c r="A5" s="2" t="s">
        <v>97</v>
      </c>
      <c r="B5" s="7"/>
      <c r="C5" s="7"/>
      <c r="D5" s="7"/>
      <c r="E5" s="8">
        <f>COUNTIF(Tab_2[1am],A5)</f>
        <v>0</v>
      </c>
      <c r="F5" s="8">
        <f>COUNTIF(Tab_2[1pm],A5)</f>
        <v>0</v>
      </c>
      <c r="G5" s="8">
        <f>COUNTIF(Tab_2[2am],A5)</f>
        <v>0</v>
      </c>
      <c r="H5" s="8">
        <f>COUNTIF(Tab_2[2pm],A5)</f>
        <v>0</v>
      </c>
      <c r="I5" s="8">
        <f>COUNTIF(Tab_2[3am],A5)</f>
        <v>0</v>
      </c>
      <c r="J5" s="8">
        <f>COUNTIF(Tab_2[3pm],A5)</f>
        <v>0</v>
      </c>
      <c r="K5" s="8">
        <f>COUNTIF(Tab_2[4am],A5)</f>
        <v>0</v>
      </c>
      <c r="L5" s="8">
        <f>COUNTIF(Tab_2[4pm],A5)</f>
        <v>0</v>
      </c>
      <c r="M5" s="8">
        <f>COUNTIF(Tab_2[5am],A5)</f>
        <v>0</v>
      </c>
      <c r="N5" s="8">
        <f>COUNTIF(Tab_2[5pm],A5)</f>
        <v>0</v>
      </c>
      <c r="O5" s="8">
        <f>COUNTIF(Tab_2[6am],A5)</f>
        <v>0</v>
      </c>
      <c r="P5" s="8">
        <f>COUNTIF(Tab_2[6pm],A5)</f>
        <v>0</v>
      </c>
      <c r="Q5" s="8">
        <f>COUNTIF(Tab_2[7am],A5)</f>
        <v>0</v>
      </c>
      <c r="R5" s="8">
        <f>COUNTIF(Tab_2[7pm],A5)</f>
        <v>0</v>
      </c>
      <c r="S5" s="8">
        <f>COUNTIF(Tab_2[8am],A5)</f>
        <v>0</v>
      </c>
      <c r="T5" s="8">
        <f>COUNTIF(Tab_2[8pm],A5)</f>
        <v>0</v>
      </c>
      <c r="U5" s="8">
        <f>COUNTIF(Tab_2[9am],A5)</f>
        <v>0</v>
      </c>
      <c r="V5" s="8">
        <f>COUNTIF(Tab_2[9pm],A5)</f>
        <v>0</v>
      </c>
      <c r="W5" s="8">
        <f>COUNTIF(Tab_2[10am],A5)</f>
        <v>0</v>
      </c>
      <c r="X5" s="8">
        <f>COUNTIF(Tab_2[10pm],A5)</f>
        <v>0</v>
      </c>
      <c r="Y5" s="8">
        <f>COUNTIF(Tab_2[11am],A5)</f>
        <v>0</v>
      </c>
      <c r="Z5" s="8">
        <f>COUNTIF(Tab_2[11pm],A5)</f>
        <v>0</v>
      </c>
      <c r="AA5" s="8">
        <f>COUNTIF(Tab_2[12am],A5)</f>
        <v>0</v>
      </c>
      <c r="AB5" s="8">
        <f>COUNTIF(Tab_2[12pm],A5)</f>
        <v>0</v>
      </c>
      <c r="AC5" s="8">
        <f>COUNTIF(Tab_2[13am],A5)</f>
        <v>0</v>
      </c>
      <c r="AD5" s="8">
        <f>COUNTIF(Tab_2[13pm],A5)</f>
        <v>0</v>
      </c>
      <c r="AE5" s="8">
        <f>COUNTIF(Tab_2[14am],A5)</f>
        <v>0</v>
      </c>
      <c r="AF5" s="8">
        <f>COUNTIF(Tab_2[14pm],A5)</f>
        <v>0</v>
      </c>
      <c r="AG5" s="8">
        <f>COUNTIF(Tab_2[15am],A5)</f>
        <v>0</v>
      </c>
      <c r="AH5" s="8">
        <f>COUNTIF(Tab_2[15pm],A5)</f>
        <v>0</v>
      </c>
      <c r="AI5" s="8">
        <f>COUNTIF(Tab_2[16am],A5)</f>
        <v>0</v>
      </c>
      <c r="AJ5" s="8">
        <f>COUNTIF(Tab_2[16pm],A5)</f>
        <v>0</v>
      </c>
      <c r="AK5" s="8">
        <f>COUNTIF(Tab_2[17am],A5)</f>
        <v>0</v>
      </c>
      <c r="AL5" s="8">
        <f>COUNTIF(Tab_2[17pm],A5)</f>
        <v>0</v>
      </c>
      <c r="AM5" s="8">
        <f>COUNTIF(Tab_2[18am],A5)</f>
        <v>0</v>
      </c>
      <c r="AN5" s="8">
        <f>COUNTIF(Tab_2[18pm],A5)</f>
        <v>0</v>
      </c>
      <c r="AO5" s="8">
        <f>COUNTIF(Tab_2[19am],A5)</f>
        <v>0</v>
      </c>
      <c r="AP5" s="8">
        <f>COUNTIF(Tab_2[19pm],A5)</f>
        <v>0</v>
      </c>
      <c r="AQ5" s="8">
        <f>COUNTIF(Tab_2[20am],A5)</f>
        <v>0</v>
      </c>
      <c r="AR5" s="8">
        <f>COUNTIF(Tab_2[20pm],A5)</f>
        <v>0</v>
      </c>
      <c r="AS5" s="8">
        <f>COUNTIF(Tab_2[21am],A5)</f>
        <v>0</v>
      </c>
      <c r="AT5" s="8">
        <f>COUNTIF(Tab_2[21pm],A5)</f>
        <v>0</v>
      </c>
      <c r="AU5" s="8">
        <f>COUNTIF(Tab_2[22am],A5)</f>
        <v>0</v>
      </c>
      <c r="AV5" s="8">
        <f>COUNTIF(Tab_2[22pm],A5)</f>
        <v>0</v>
      </c>
      <c r="AW5" s="8">
        <f>COUNTIF(Tab_2[23am],A5)</f>
        <v>0</v>
      </c>
      <c r="AX5" s="8">
        <f>COUNTIF(Tab_2[23pm],A5)</f>
        <v>0</v>
      </c>
      <c r="AY5" s="8">
        <f>COUNTIF(Tab_2[24am],A5)</f>
        <v>0</v>
      </c>
      <c r="AZ5" s="8">
        <f>COUNTIF(Tab_2[24pm],A5)</f>
        <v>0</v>
      </c>
      <c r="BA5" s="8">
        <f>COUNTIF(Tab_2[25am],A5)</f>
        <v>0</v>
      </c>
      <c r="BB5" s="8">
        <f>COUNTIF(Tab_2[25pm],A5)</f>
        <v>0</v>
      </c>
      <c r="BC5" s="8">
        <f>COUNTIF(Tab_2[26am],A5)</f>
        <v>0</v>
      </c>
      <c r="BD5" s="8">
        <f>COUNTIF(Tab_2[26pm],A5)</f>
        <v>0</v>
      </c>
      <c r="BE5" s="8">
        <f>COUNTIF(Tab_2[27am],A5)</f>
        <v>0</v>
      </c>
      <c r="BF5" s="8">
        <f>COUNTIF(Tab_2[27pm],A5)</f>
        <v>0</v>
      </c>
      <c r="BG5" s="8">
        <f>COUNTIF(Tab_2[28am],A5)</f>
        <v>0</v>
      </c>
      <c r="BH5" s="8">
        <f>COUNTIF(Tab_2[28pm],A5)</f>
        <v>0</v>
      </c>
      <c r="BI5" s="8">
        <f>COUNTIF(Tab_2[29am],A5)</f>
        <v>0</v>
      </c>
      <c r="BJ5" s="8">
        <f>COUNTIF(Tab_2[29pm],A5)</f>
        <v>0</v>
      </c>
      <c r="BK5" s="8">
        <f>COUNTIF(Tab_2[30am],A5)</f>
        <v>0</v>
      </c>
      <c r="BL5" s="8">
        <f>COUNTIF(Tab_2[30pm],A5)</f>
        <v>0</v>
      </c>
      <c r="BM5" s="8">
        <f>COUNTIF(Tab_2[31am],A5)</f>
        <v>0</v>
      </c>
      <c r="BN5" s="8">
        <f>COUNTIF(Tab_2[31pm],A5)</f>
        <v>0</v>
      </c>
    </row>
    <row r="6" spans="1:66" x14ac:dyDescent="0.25">
      <c r="A6" s="2" t="s">
        <v>98</v>
      </c>
      <c r="B6" s="7"/>
      <c r="C6" s="7"/>
      <c r="D6" s="7"/>
      <c r="E6" s="8">
        <f>COUNTIF(Tab_2[1am],A6)</f>
        <v>0</v>
      </c>
      <c r="F6" s="8">
        <f>COUNTIF(Tab_2[1pm],A6)</f>
        <v>0</v>
      </c>
      <c r="G6" s="8">
        <f>COUNTIF(Tab_2[2am],A6)</f>
        <v>0</v>
      </c>
      <c r="H6" s="8">
        <f>COUNTIF(Tab_2[2pm],A6)</f>
        <v>0</v>
      </c>
      <c r="I6" s="8">
        <f>COUNTIF(Tab_2[3am],A6)</f>
        <v>0</v>
      </c>
      <c r="J6" s="8">
        <f>COUNTIF(Tab_2[3pm],A6)</f>
        <v>0</v>
      </c>
      <c r="K6" s="8">
        <f>COUNTIF(Tab_2[4am],A6)</f>
        <v>0</v>
      </c>
      <c r="L6" s="8">
        <f>COUNTIF(Tab_2[4pm],A6)</f>
        <v>0</v>
      </c>
      <c r="M6" s="8">
        <f>COUNTIF(Tab_2[5am],A6)</f>
        <v>0</v>
      </c>
      <c r="N6" s="8">
        <f>COUNTIF(Tab_2[5pm],A6)</f>
        <v>0</v>
      </c>
      <c r="O6" s="8">
        <f>COUNTIF(Tab_2[6am],A6)</f>
        <v>0</v>
      </c>
      <c r="P6" s="8">
        <f>COUNTIF(Tab_2[6pm],A6)</f>
        <v>0</v>
      </c>
      <c r="Q6" s="8">
        <f>COUNTIF(Tab_2[7am],A6)</f>
        <v>0</v>
      </c>
      <c r="R6" s="8">
        <f>COUNTIF(Tab_2[7pm],A6)</f>
        <v>0</v>
      </c>
      <c r="S6" s="8">
        <f>COUNTIF(Tab_2[8am],A6)</f>
        <v>0</v>
      </c>
      <c r="T6" s="8">
        <f>COUNTIF(Tab_2[8pm],A6)</f>
        <v>0</v>
      </c>
      <c r="U6" s="8">
        <f>COUNTIF(Tab_2[9am],A6)</f>
        <v>0</v>
      </c>
      <c r="V6" s="8">
        <f>COUNTIF(Tab_2[9pm],A6)</f>
        <v>0</v>
      </c>
      <c r="W6" s="8">
        <f>COUNTIF(Tab_2[10am],A6)</f>
        <v>0</v>
      </c>
      <c r="X6" s="8">
        <f>COUNTIF(Tab_2[10pm],A6)</f>
        <v>0</v>
      </c>
      <c r="Y6" s="8">
        <f>COUNTIF(Tab_2[11am],A6)</f>
        <v>0</v>
      </c>
      <c r="Z6" s="8">
        <f>COUNTIF(Tab_2[11pm],A6)</f>
        <v>0</v>
      </c>
      <c r="AA6" s="8">
        <f>COUNTIF(Tab_2[12am],A6)</f>
        <v>0</v>
      </c>
      <c r="AB6" s="8">
        <f>COUNTIF(Tab_2[12pm],A6)</f>
        <v>0</v>
      </c>
      <c r="AC6" s="8">
        <f>COUNTIF(Tab_2[13am],A6)</f>
        <v>0</v>
      </c>
      <c r="AD6" s="8">
        <f>COUNTIF(Tab_2[13pm],A6)</f>
        <v>0</v>
      </c>
      <c r="AE6" s="8">
        <f>COUNTIF(Tab_2[14am],A6)</f>
        <v>0</v>
      </c>
      <c r="AF6" s="8">
        <f>COUNTIF(Tab_2[14pm],A6)</f>
        <v>0</v>
      </c>
      <c r="AG6" s="8">
        <f>COUNTIF(Tab_2[15am],A6)</f>
        <v>0</v>
      </c>
      <c r="AH6" s="8">
        <f>COUNTIF(Tab_2[15pm],A6)</f>
        <v>0</v>
      </c>
      <c r="AI6" s="8">
        <f>COUNTIF(Tab_2[16am],A6)</f>
        <v>0</v>
      </c>
      <c r="AJ6" s="8">
        <f>COUNTIF(Tab_2[16pm],A6)</f>
        <v>0</v>
      </c>
      <c r="AK6" s="8">
        <f>COUNTIF(Tab_2[17am],A6)</f>
        <v>0</v>
      </c>
      <c r="AL6" s="8">
        <f>COUNTIF(Tab_2[17pm],A6)</f>
        <v>0</v>
      </c>
      <c r="AM6" s="8">
        <f>COUNTIF(Tab_2[18am],A6)</f>
        <v>0</v>
      </c>
      <c r="AN6" s="8">
        <f>COUNTIF(Tab_2[18pm],A6)</f>
        <v>0</v>
      </c>
      <c r="AO6" s="8">
        <f>COUNTIF(Tab_2[19am],A6)</f>
        <v>0</v>
      </c>
      <c r="AP6" s="8">
        <f>COUNTIF(Tab_2[19pm],A6)</f>
        <v>0</v>
      </c>
      <c r="AQ6" s="8">
        <f>COUNTIF(Tab_2[20am],A6)</f>
        <v>0</v>
      </c>
      <c r="AR6" s="8">
        <f>COUNTIF(Tab_2[20pm],A6)</f>
        <v>0</v>
      </c>
      <c r="AS6" s="8">
        <f>COUNTIF(Tab_2[21am],A6)</f>
        <v>0</v>
      </c>
      <c r="AT6" s="8">
        <f>COUNTIF(Tab_2[21pm],A6)</f>
        <v>0</v>
      </c>
      <c r="AU6" s="8">
        <f>COUNTIF(Tab_2[22am],A6)</f>
        <v>0</v>
      </c>
      <c r="AV6" s="8">
        <f>COUNTIF(Tab_2[22pm],A6)</f>
        <v>0</v>
      </c>
      <c r="AW6" s="8">
        <f>COUNTIF(Tab_2[23am],A6)</f>
        <v>0</v>
      </c>
      <c r="AX6" s="8">
        <f>COUNTIF(Tab_2[23pm],A6)</f>
        <v>0</v>
      </c>
      <c r="AY6" s="8">
        <f>COUNTIF(Tab_2[24am],A6)</f>
        <v>0</v>
      </c>
      <c r="AZ6" s="8">
        <f>COUNTIF(Tab_2[24pm],A6)</f>
        <v>0</v>
      </c>
      <c r="BA6" s="8">
        <f>COUNTIF(Tab_2[25am],A6)</f>
        <v>0</v>
      </c>
      <c r="BB6" s="8">
        <f>COUNTIF(Tab_2[25pm],A6)</f>
        <v>0</v>
      </c>
      <c r="BC6" s="8">
        <f>COUNTIF(Tab_2[26am],A6)</f>
        <v>0</v>
      </c>
      <c r="BD6" s="8">
        <f>COUNTIF(Tab_2[26pm],A6)</f>
        <v>0</v>
      </c>
      <c r="BE6" s="8">
        <f>COUNTIF(Tab_2[27am],A6)</f>
        <v>0</v>
      </c>
      <c r="BF6" s="8">
        <f>COUNTIF(Tab_2[27pm],A6)</f>
        <v>0</v>
      </c>
      <c r="BG6" s="8">
        <f>COUNTIF(Tab_2[28am],A6)</f>
        <v>0</v>
      </c>
      <c r="BH6" s="8">
        <f>COUNTIF(Tab_2[28pm],A6)</f>
        <v>0</v>
      </c>
      <c r="BI6" s="8">
        <f>COUNTIF(Tab_2[29am],A6)</f>
        <v>0</v>
      </c>
      <c r="BJ6" s="8">
        <f>COUNTIF(Tab_2[29pm],A6)</f>
        <v>0</v>
      </c>
      <c r="BK6" s="8">
        <f>COUNTIF(Tab_2[30am],A6)</f>
        <v>0</v>
      </c>
      <c r="BL6" s="8">
        <f>COUNTIF(Tab_2[30pm],A6)</f>
        <v>0</v>
      </c>
      <c r="BM6" s="8">
        <f>COUNTIF(Tab_2[31am],A6)</f>
        <v>0</v>
      </c>
      <c r="BN6" s="8">
        <f>COUNTIF(Tab_2[31pm],A6)</f>
        <v>0</v>
      </c>
    </row>
    <row r="14" spans="1:66" x14ac:dyDescent="0.25">
      <c r="T14" s="13"/>
    </row>
  </sheetData>
  <sortState ref="A3:AF24">
    <sortCondition ref="A3"/>
  </sortState>
  <mergeCells count="32">
    <mergeCell ref="E1:AI1"/>
    <mergeCell ref="E2:F2"/>
    <mergeCell ref="G2:H2"/>
    <mergeCell ref="I2:J2"/>
    <mergeCell ref="K2:L2"/>
    <mergeCell ref="M2:N2"/>
    <mergeCell ref="O2:P2"/>
    <mergeCell ref="AI2:AJ2"/>
    <mergeCell ref="Q2:R2"/>
    <mergeCell ref="S2:T2"/>
    <mergeCell ref="U2:V2"/>
    <mergeCell ref="W2:X2"/>
    <mergeCell ref="Y2:Z2"/>
    <mergeCell ref="AA2:AB2"/>
    <mergeCell ref="AC2:AD2"/>
    <mergeCell ref="AE2:AF2"/>
    <mergeCell ref="AG2:AH2"/>
    <mergeCell ref="AK2:AL2"/>
    <mergeCell ref="AM2:AN2"/>
    <mergeCell ref="AO2:AP2"/>
    <mergeCell ref="AQ2:AR2"/>
    <mergeCell ref="AS2:AT2"/>
    <mergeCell ref="AU2:AV2"/>
    <mergeCell ref="AW2:AX2"/>
    <mergeCell ref="AY2:AZ2"/>
    <mergeCell ref="BA2:BB2"/>
    <mergeCell ref="BM2:BN2"/>
    <mergeCell ref="BC2:BD2"/>
    <mergeCell ref="BE2:BF2"/>
    <mergeCell ref="BG2:BH2"/>
    <mergeCell ref="BI2:BJ2"/>
    <mergeCell ref="BK2:BL2"/>
  </mergeCells>
  <phoneticPr fontId="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K13"/>
  <sheetViews>
    <sheetView workbookViewId="0">
      <selection activeCell="F35" sqref="F35"/>
    </sheetView>
  </sheetViews>
  <sheetFormatPr baseColWidth="10" defaultRowHeight="15" x14ac:dyDescent="0.25"/>
  <cols>
    <col min="1" max="2" width="12.5703125" customWidth="1"/>
    <col min="3" max="33" width="9.5703125" customWidth="1"/>
  </cols>
  <sheetData>
    <row r="1" spans="1:63" x14ac:dyDescent="0.25">
      <c r="A1" s="14" t="str">
        <f>Accueil!B1</f>
        <v>Mars</v>
      </c>
      <c r="B1" s="14"/>
      <c r="C1" s="31" t="s">
        <v>0</v>
      </c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31"/>
      <c r="BE1" s="31"/>
      <c r="BF1" s="31"/>
      <c r="BG1" s="31"/>
      <c r="BH1" s="31"/>
      <c r="BI1" s="31"/>
      <c r="BJ1" s="31"/>
      <c r="BK1" s="31"/>
    </row>
    <row r="2" spans="1:63" x14ac:dyDescent="0.25">
      <c r="A2" s="10" t="s">
        <v>3</v>
      </c>
      <c r="B2" s="10" t="s">
        <v>31</v>
      </c>
      <c r="C2" s="11" t="s">
        <v>30</v>
      </c>
      <c r="D2" s="11" t="s">
        <v>32</v>
      </c>
      <c r="E2" s="11" t="s">
        <v>33</v>
      </c>
      <c r="F2" s="11" t="s">
        <v>34</v>
      </c>
      <c r="G2" s="11" t="s">
        <v>35</v>
      </c>
      <c r="H2" s="11" t="s">
        <v>36</v>
      </c>
      <c r="I2" s="11" t="s">
        <v>37</v>
      </c>
      <c r="J2" s="11" t="s">
        <v>38</v>
      </c>
      <c r="K2" s="11" t="s">
        <v>39</v>
      </c>
      <c r="L2" s="11" t="s">
        <v>40</v>
      </c>
      <c r="M2" s="11" t="s">
        <v>41</v>
      </c>
      <c r="N2" s="11" t="s">
        <v>42</v>
      </c>
      <c r="O2" s="11" t="s">
        <v>43</v>
      </c>
      <c r="P2" s="11" t="s">
        <v>44</v>
      </c>
      <c r="Q2" s="11" t="s">
        <v>45</v>
      </c>
      <c r="R2" s="11" t="s">
        <v>46</v>
      </c>
      <c r="S2" s="11" t="s">
        <v>47</v>
      </c>
      <c r="T2" s="11" t="s">
        <v>48</v>
      </c>
      <c r="U2" s="11" t="s">
        <v>49</v>
      </c>
      <c r="V2" s="11" t="s">
        <v>50</v>
      </c>
      <c r="W2" s="11" t="s">
        <v>51</v>
      </c>
      <c r="X2" s="11" t="s">
        <v>52</v>
      </c>
      <c r="Y2" s="11" t="s">
        <v>53</v>
      </c>
      <c r="Z2" s="11" t="s">
        <v>54</v>
      </c>
      <c r="AA2" s="11" t="s">
        <v>55</v>
      </c>
      <c r="AB2" s="11" t="s">
        <v>56</v>
      </c>
      <c r="AC2" s="11" t="s">
        <v>57</v>
      </c>
      <c r="AD2" s="11" t="s">
        <v>58</v>
      </c>
      <c r="AE2" s="11" t="s">
        <v>59</v>
      </c>
      <c r="AF2" s="11" t="s">
        <v>60</v>
      </c>
      <c r="AG2" s="12" t="s">
        <v>61</v>
      </c>
      <c r="AH2" s="11" t="s">
        <v>62</v>
      </c>
      <c r="AI2" s="11" t="s">
        <v>64</v>
      </c>
      <c r="AJ2" s="11" t="s">
        <v>65</v>
      </c>
      <c r="AK2" s="11" t="s">
        <v>63</v>
      </c>
      <c r="AL2" s="11" t="s">
        <v>66</v>
      </c>
      <c r="AM2" s="11" t="s">
        <v>67</v>
      </c>
      <c r="AN2" s="11" t="s">
        <v>68</v>
      </c>
      <c r="AO2" s="11" t="s">
        <v>71</v>
      </c>
      <c r="AP2" s="11" t="s">
        <v>70</v>
      </c>
      <c r="AQ2" s="11" t="s">
        <v>69</v>
      </c>
      <c r="AR2" s="11" t="s">
        <v>72</v>
      </c>
      <c r="AS2" s="11" t="s">
        <v>73</v>
      </c>
      <c r="AT2" s="11" t="s">
        <v>74</v>
      </c>
      <c r="AU2" s="11" t="s">
        <v>75</v>
      </c>
      <c r="AV2" s="11" t="s">
        <v>76</v>
      </c>
      <c r="AW2" s="11" t="s">
        <v>77</v>
      </c>
      <c r="AX2" s="11" t="s">
        <v>78</v>
      </c>
      <c r="AY2" s="11" t="s">
        <v>79</v>
      </c>
      <c r="AZ2" s="11" t="s">
        <v>80</v>
      </c>
      <c r="BA2" s="11" t="s">
        <v>81</v>
      </c>
      <c r="BB2" s="11" t="s">
        <v>82</v>
      </c>
      <c r="BC2" s="11" t="s">
        <v>83</v>
      </c>
      <c r="BD2" s="11" t="s">
        <v>84</v>
      </c>
      <c r="BE2" s="11" t="s">
        <v>85</v>
      </c>
      <c r="BF2" s="11" t="s">
        <v>86</v>
      </c>
      <c r="BG2" s="11" t="s">
        <v>87</v>
      </c>
      <c r="BH2" s="11" t="s">
        <v>88</v>
      </c>
      <c r="BI2" s="11" t="s">
        <v>89</v>
      </c>
      <c r="BJ2" s="11" t="s">
        <v>90</v>
      </c>
      <c r="BK2" s="11" t="s">
        <v>91</v>
      </c>
    </row>
    <row r="3" spans="1:63" x14ac:dyDescent="0.25">
      <c r="A3" s="2" t="s">
        <v>8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</row>
    <row r="4" spans="1:63" x14ac:dyDescent="0.25">
      <c r="A4" s="2" t="s">
        <v>10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3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</row>
    <row r="5" spans="1:63" x14ac:dyDescent="0.25">
      <c r="A5" s="2" t="s">
        <v>11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3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</row>
    <row r="6" spans="1:63" x14ac:dyDescent="0.25">
      <c r="A6" s="2" t="s">
        <v>15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3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</row>
    <row r="7" spans="1:63" x14ac:dyDescent="0.25">
      <c r="A7" s="2" t="s">
        <v>14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3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</row>
    <row r="8" spans="1:63" x14ac:dyDescent="0.25">
      <c r="A8" s="2" t="s">
        <v>7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3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</row>
    <row r="9" spans="1:63" x14ac:dyDescent="0.25">
      <c r="A9" s="7" t="s">
        <v>12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9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</row>
    <row r="10" spans="1:63" x14ac:dyDescent="0.25">
      <c r="A10" s="7" t="s">
        <v>6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9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</row>
    <row r="11" spans="1:63" x14ac:dyDescent="0.25">
      <c r="A11" s="7" t="s">
        <v>5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9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</row>
    <row r="12" spans="1:63" x14ac:dyDescent="0.25">
      <c r="A12" s="7" t="s">
        <v>16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9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</row>
    <row r="13" spans="1:63" x14ac:dyDescent="0.25">
      <c r="A13" s="7" t="s">
        <v>17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9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</row>
  </sheetData>
  <sortState ref="A3:AF14">
    <sortCondition ref="A3"/>
  </sortState>
  <mergeCells count="1">
    <mergeCell ref="C1:BK1"/>
  </mergeCells>
  <phoneticPr fontId="1" type="noConversion"/>
  <dataValidations count="1">
    <dataValidation type="list" allowBlank="1" showInputMessage="1" showErrorMessage="1" sqref="B3:AG13">
      <formula1>Chantiers</formula1>
    </dataValidation>
  </dataValidations>
  <pageMargins left="0.70866141732283472" right="0.70866141732283472" top="0.74803149606299213" bottom="0.74803149606299213" header="0.31496062992125984" footer="0.31496062992125984"/>
  <pageSetup paperSize="9" scale="42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suivi journalier par chantier</vt:lpstr>
      <vt:lpstr>suivi journalier par salarie</vt:lpstr>
      <vt:lpstr>Chantiers</vt:lpstr>
      <vt:lpstr>Mois</vt:lpstr>
      <vt:lpstr>Salaries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Henri</cp:lastModifiedBy>
  <cp:lastPrinted>2020-07-12T15:09:28Z</cp:lastPrinted>
  <dcterms:created xsi:type="dcterms:W3CDTF">2020-07-09T06:47:01Z</dcterms:created>
  <dcterms:modified xsi:type="dcterms:W3CDTF">2021-03-03T15:28:10Z</dcterms:modified>
</cp:coreProperties>
</file>