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autoCompressPictures="0"/>
  <bookViews>
    <workbookView xWindow="0" yWindow="6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24519" concurrentCalc="0"/>
  <pivotCaches>
    <pivotCache cacheId="0" r:id="rId6"/>
  </pivotCaches>
</workbook>
</file>

<file path=xl/calcChain.xml><?xml version="1.0" encoding="utf-8"?>
<calcChain xmlns="http://schemas.openxmlformats.org/spreadsheetml/2006/main">
  <c r="D2" i="2"/>
  <c r="P2"/>
  <c r="D3"/>
  <c r="P3"/>
  <c r="B4" i="1"/>
  <c r="D4"/>
  <c r="E4"/>
  <c r="C4"/>
  <c r="F4"/>
  <c r="B5"/>
  <c r="D5"/>
  <c r="E5"/>
  <c r="C5"/>
  <c r="F5"/>
  <c r="B6"/>
  <c r="D6"/>
  <c r="E6"/>
  <c r="C6"/>
  <c r="F6"/>
  <c r="B7"/>
  <c r="D7"/>
  <c r="E7"/>
  <c r="C7"/>
  <c r="F7"/>
  <c r="B8"/>
  <c r="D8"/>
  <c r="E8"/>
  <c r="C8"/>
  <c r="F8"/>
  <c r="B9"/>
  <c r="D9"/>
  <c r="E9"/>
  <c r="C9"/>
  <c r="F9"/>
  <c r="B10"/>
  <c r="D10"/>
  <c r="E10"/>
  <c r="C10"/>
  <c r="F10"/>
  <c r="B11"/>
  <c r="D11"/>
  <c r="E11"/>
  <c r="C11"/>
  <c r="F11"/>
  <c r="B12"/>
  <c r="D12"/>
  <c r="E12"/>
  <c r="C12"/>
  <c r="F12"/>
  <c r="B13"/>
  <c r="D13"/>
  <c r="E13"/>
  <c r="C13"/>
  <c r="F13"/>
  <c r="B14"/>
  <c r="D14"/>
  <c r="E14"/>
  <c r="C14"/>
  <c r="F14"/>
  <c r="B15"/>
  <c r="D15"/>
  <c r="E15"/>
  <c r="C15"/>
  <c r="F15"/>
  <c r="B16"/>
  <c r="D16"/>
  <c r="E16"/>
  <c r="C16"/>
  <c r="F16"/>
  <c r="B17"/>
  <c r="D17"/>
  <c r="E17"/>
  <c r="C17"/>
  <c r="F17"/>
  <c r="B18"/>
  <c r="D18"/>
  <c r="E18"/>
  <c r="C18"/>
  <c r="F18"/>
  <c r="B19"/>
  <c r="D19"/>
  <c r="E19"/>
  <c r="C19"/>
  <c r="F19"/>
  <c r="B20"/>
  <c r="D20"/>
  <c r="E20"/>
  <c r="C20"/>
  <c r="F20"/>
  <c r="B21"/>
  <c r="D21"/>
  <c r="E21"/>
  <c r="C21"/>
  <c r="F21"/>
  <c r="B22"/>
  <c r="D22"/>
  <c r="E22"/>
  <c r="C22"/>
  <c r="F22"/>
  <c r="B23"/>
  <c r="D23"/>
  <c r="E23"/>
  <c r="C23"/>
  <c r="F23"/>
  <c r="B24"/>
  <c r="D24"/>
  <c r="E24"/>
  <c r="C24"/>
  <c r="F24"/>
  <c r="B25"/>
  <c r="D25"/>
  <c r="E25"/>
  <c r="C25"/>
  <c r="F25"/>
  <c r="B3"/>
  <c r="D3"/>
  <c r="E3"/>
  <c r="C3"/>
  <c r="F3"/>
  <c r="C27"/>
  <c r="D26"/>
  <c r="C26"/>
</calcChain>
</file>

<file path=xl/sharedStrings.xml><?xml version="1.0" encoding="utf-8"?>
<sst xmlns="http://schemas.openxmlformats.org/spreadsheetml/2006/main" count="55" uniqueCount="46">
  <si>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</si>
  <si>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</si>
  <si>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</si>
  <si>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</si>
  <si>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</si>
  <si>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</si>
  <si>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</si>
  <si>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</si>
  <si>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</si>
  <si>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</si>
  <si>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</si>
  <si>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</si>
  <si>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</si>
  <si>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</si>
  <si>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</si>
  <si>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</si>
  <si>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</si>
  <si>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</si>
  <si>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</si>
  <si>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</si>
  <si>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</si>
  <si>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</si>
  <si>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</si>
  <si>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</si>
  <si>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</si>
  <si>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</si>
  <si>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</si>
  <si>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</si>
  <si>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</si>
  <si>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</si>
  <si>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</si>
  <si>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</si>
  <si>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Justif6</t>
  </si>
  <si>
    <t>montant_Total</t>
  </si>
  <si>
    <t>Nbre_J</t>
  </si>
  <si>
    <t>Loomis</t>
  </si>
  <si>
    <t>CS</t>
  </si>
  <si>
    <t>PIERRE</t>
  </si>
  <si>
    <t>PAUL</t>
  </si>
  <si>
    <t>JACQUES</t>
  </si>
  <si>
    <t>ID</t>
  </si>
  <si>
    <t>R0001</t>
  </si>
  <si>
    <t>R0002</t>
  </si>
  <si>
    <t>20</t>
  </si>
  <si>
    <t>8</t>
  </si>
  <si>
    <t>204787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</si>
</sst>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65" fontId="0" fillId="0" borderId="0" xfId="0" applyNumberFormat="1" applyFill="1"/>
    <xf numFmtId="0" fontId="0" fillId="0" borderId="0" xfId="0" applyNumberFormat="1" applyAlignment="1">
      <alignment horizontal="center"/>
    </xf>
    <xf numFmtId="14" fontId="0" fillId="5" borderId="10" xfId="0" applyNumberFormat="1" applyFont="1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relativeIndent="255" justifyLastLine="0" shrinkToFit="0" readingOrder="0"/>
    </dxf>
    <dxf>
      <numFmt numFmtId="0" formatCode="General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inden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82.801895486111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0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26" headerRowBorderDxfId="25" tableBorderDxfId="24" totalsRowBorderDxfId="23">
  <autoFilter ref="B2:F25"/>
  <tableColumns count="5">
    <tableColumn id="1" name="Chauffeurs" dataDxfId="22">
      <calculatedColumnFormula>IF(A3="","",A3)</calculatedColumnFormula>
    </tableColumn>
    <tableColumn id="2" name="BULLETINS" dataDxfId="21">
      <calculatedColumnFormula>SUMPRODUCT((Tableau1[date]=Feuil1!$C$1)*(Tableau1[N° chauffeur]=Feuil1!B3)*Tableau1[8])</calculatedColumnFormula>
    </tableColumn>
    <tableColumn id="3" name="Loomis" dataDxfId="20">
      <calculatedColumnFormula>SUMPRODUCT((Tableau1[date]=Feuil1!$C$1)*(Tableau1[N° chauffeur]=Feuil1!B3)*Tableau1[Loomis])</calculatedColumnFormula>
    </tableColumn>
    <tableColumn id="4" name="CS" dataDxfId="19">
      <calculatedColumnFormula>SUMPRODUCT((Tableau1[date]=Feuil1!$C$1)*(Tableau1[N° chauffeur]=Feuil1!B3)*Tableau1[CS])</calculatedColumnFormula>
    </tableColumn>
    <tableColumn id="5" name="Différence" dataDxfId="18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3" totalsRowShown="0">
  <autoFilter ref="A1:P3"/>
  <tableColumns count="16">
    <tableColumn id="17" name="ID"/>
    <tableColumn id="1" name="date"/>
    <tableColumn id="2" name="N° chauffeur" dataDxfId="17"/>
    <tableColumn id="3" name="8" dataDxfId="16">
      <calculatedColumnFormula>M2</calculatedColumnFormula>
    </tableColumn>
    <tableColumn id="4" name="Loomis" dataDxfId="15"/>
    <tableColumn id="5" name="CS" dataDxfId="14"/>
    <tableColumn id="6" name="Justif1" dataDxfId="13"/>
    <tableColumn id="8" name="Justif2" dataDxfId="12"/>
    <tableColumn id="10" name="Justif3" dataDxfId="11"/>
    <tableColumn id="12" name="Justif4" dataDxfId="10"/>
    <tableColumn id="13" name="Justif5" dataDxfId="9"/>
    <tableColumn id="14" name="Justif6" dataDxfId="8"/>
    <tableColumn id="15" name="montant_Total" dataDxfId="7"/>
    <tableColumn id="16" name="N°  Client" dataDxfId="6"/>
    <tableColumn id="7" name="Nbre_J" dataDxfId="5"/>
    <tableColumn id="9" name="Diff" dataDxfId="4">
      <calculatedColumnFormula>Tableau1[[#This Row],[8]]-(Tableau1[[#This Row],[Loomis]]+Tableau1[[#This Row],[CS]])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abSelected="1" workbookViewId="0">
      <selection activeCell="B1" sqref="B1"/>
    </sheetView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L27"/>
  <sheetViews>
    <sheetView topLeftCell="B1" zoomScale="110" zoomScaleNormal="110" zoomScalePageLayoutView="200" workbookViewId="0">
      <selection activeCell="C1" sqref="C1"/>
    </sheetView>
  </sheetViews>
  <sheetFormatPr baseColWidth="10" defaultRowHeight="14.5"/>
  <cols>
    <col min="1" max="1" width="4.54296875" hidden="1" customWidth="1"/>
    <col min="2" max="2" width="12.7265625" customWidth="1"/>
    <col min="3" max="3" width="14.453125" customWidth="1"/>
    <col min="4" max="5" width="15.81640625" customWidth="1"/>
    <col min="14" max="14" width="10.81640625" customWidth="1"/>
  </cols>
  <sheetData>
    <row r="1" spans="1:12">
      <c r="B1" s="17" t="s">
        <v>24</v>
      </c>
      <c r="C1" s="27">
        <v>44088</v>
      </c>
      <c r="D1" s="36" t="s">
        <v>29</v>
      </c>
      <c r="E1" s="37"/>
      <c r="F1" s="1"/>
    </row>
    <row r="2" spans="1:12">
      <c r="B2" s="21" t="s">
        <v>27</v>
      </c>
      <c r="C2" s="22" t="s">
        <v>28</v>
      </c>
      <c r="D2" s="23" t="s">
        <v>35</v>
      </c>
      <c r="E2" s="22" t="s">
        <v>36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>
      <c r="A3" t="s">
        <v>43</v>
      </c>
      <c r="B3" s="19" t="str">
        <f>IF(A3="","",A3)</f>
        <v>20</v>
      </c>
      <c r="C3" s="18">
        <f>SUMPRODUCT((Tableau1[date]=Feuil1!$C$1)*(Tableau1[N° chauffeur]=Feuil1!B3)*Tableau1[8])</f>
        <v>12</v>
      </c>
      <c r="D3" s="20">
        <f>SUMPRODUCT((Tableau1[date]=Feuil1!$C$1)*(Tableau1[N° chauffeur]=Feuil1!B3)*Tableau1[Loomis])</f>
        <v>10</v>
      </c>
      <c r="E3" s="20">
        <f>SUMPRODUCT((Tableau1[date]=Feuil1!$C$1)*(Tableau1[N° chauffeur]=Feuil1!B3)*Tableau1[CS])</f>
        <v>2</v>
      </c>
      <c r="F3" s="26">
        <f>(D3+E3)-C3</f>
        <v>0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>
      <c r="A4" t="s">
        <v>31</v>
      </c>
      <c r="B4" s="19" t="str">
        <f t="shared" ref="B4:B25" si="0">IF(A4="","",A4)</f>
        <v>10</v>
      </c>
      <c r="C4" s="18">
        <f>SUMPRODUCT((Tableau1[date]=Feuil1!$C$1)*(Tableau1[N° chauffeur]=Feuil1!B4)*Tableau1[8])</f>
        <v>15</v>
      </c>
      <c r="D4" s="20">
        <f>SUMPRODUCT((Tableau1[date]=Feuil1!$C$1)*(Tableau1[N° chauffeur]=Feuil1!B4)*Tableau1[Loomis])</f>
        <v>10</v>
      </c>
      <c r="E4" s="20">
        <f>SUMPRODUCT((Tableau1[date]=Feuil1!$C$1)*(Tableau1[N° chauffeur]=Feuil1!B4)*Tableau1[CS])</f>
        <v>5</v>
      </c>
      <c r="F4" s="26">
        <f t="shared" ref="F4:F25" si="1">(D4+E4)-C4</f>
        <v>0</v>
      </c>
      <c r="G4" t="s">
        <v>6</v>
      </c>
    </row>
    <row r="5" spans="1:12">
      <c r="B5" s="19" t="str">
        <f t="shared" si="0"/>
        <v/>
      </c>
      <c r="C5" s="18">
        <f>SUMPRODUCT((Tableau1[date]=Feuil1!$C$1)*(Tableau1[N° chauffeur]=Feuil1!B5)*Tableau1[8])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6">
        <f t="shared" si="1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>
      <c r="B6" s="19" t="str">
        <f t="shared" si="0"/>
        <v/>
      </c>
      <c r="C6" s="18">
        <f>SUMPRODUCT((Tableau1[date]=Feuil1!$C$1)*(Tableau1[N° chauffeur]=Feuil1!B6)*Tableau1[8])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chauffeur]=Feuil1!B6)*Tableau1[CS])</f>
        <v>0</v>
      </c>
      <c r="F6" s="26">
        <f t="shared" si="1"/>
        <v>0</v>
      </c>
      <c r="G6" t="s">
        <v>7</v>
      </c>
    </row>
    <row r="7" spans="1:12">
      <c r="B7" s="19" t="str">
        <f t="shared" si="0"/>
        <v/>
      </c>
      <c r="C7" s="18">
        <f>SUMPRODUCT((Tableau1[date]=Feuil1!$C$1)*(Tableau1[N° chauffeur]=Feuil1!B7)*Tableau1[8])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chauffeur]=Feuil1!B7)*Tableau1[CS])</f>
        <v>0</v>
      </c>
      <c r="F7" s="26">
        <f t="shared" si="1"/>
        <v>0</v>
      </c>
      <c r="G7" t="s">
        <v>8</v>
      </c>
    </row>
    <row r="8" spans="1:12">
      <c r="B8" s="19" t="str">
        <f t="shared" si="0"/>
        <v/>
      </c>
      <c r="C8" s="18">
        <f>SUMPRODUCT((Tableau1[date]=Feuil1!$C$1)*(Tableau1[N° chauffeur]=Feuil1!B8)*Tableau1[8])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6">
        <f t="shared" si="1"/>
        <v>0</v>
      </c>
    </row>
    <row r="9" spans="1:12">
      <c r="B9" s="19" t="str">
        <f t="shared" si="0"/>
        <v/>
      </c>
      <c r="C9" s="18">
        <f>SUMPRODUCT((Tableau1[date]=Feuil1!$C$1)*(Tableau1[N° chauffeur]=Feuil1!B9)*Tableau1[8])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6">
        <f t="shared" si="1"/>
        <v>0</v>
      </c>
    </row>
    <row r="10" spans="1:12">
      <c r="B10" s="19" t="str">
        <f t="shared" si="0"/>
        <v/>
      </c>
      <c r="C10" s="18">
        <f>SUMPRODUCT((Tableau1[date]=Feuil1!$C$1)*(Tableau1[N° chauffeur]=Feuil1!B10)*Tableau1[8])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6">
        <f t="shared" si="1"/>
        <v>0</v>
      </c>
    </row>
    <row r="11" spans="1:12">
      <c r="B11" s="19" t="str">
        <f t="shared" si="0"/>
        <v/>
      </c>
      <c r="C11" s="18">
        <f>SUMPRODUCT((Tableau1[date]=Feuil1!$C$1)*(Tableau1[N° chauffeur]=Feuil1!B11)*Tableau1[8])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6">
        <f t="shared" si="1"/>
        <v>0</v>
      </c>
    </row>
    <row r="12" spans="1:12">
      <c r="B12" s="19" t="str">
        <f t="shared" si="0"/>
        <v/>
      </c>
      <c r="C12" s="24">
        <f>SUMPRODUCT((Tableau1[date]=Feuil1!$C$1)*(Tableau1[N° chauffeur]=Feuil1!B12)*Tableau1[8])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6">
        <f t="shared" si="1"/>
        <v>0</v>
      </c>
    </row>
    <row r="13" spans="1:12">
      <c r="B13" s="19" t="str">
        <f t="shared" si="0"/>
        <v/>
      </c>
      <c r="C13" s="24">
        <f>SUMPRODUCT((Tableau1[date]=Feuil1!$C$1)*(Tableau1[N° chauffeur]=Feuil1!B13)*Tableau1[8])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6">
        <f t="shared" si="1"/>
        <v>0</v>
      </c>
    </row>
    <row r="14" spans="1:12">
      <c r="B14" s="19" t="str">
        <f t="shared" si="0"/>
        <v/>
      </c>
      <c r="C14" s="24">
        <f>SUMPRODUCT((Tableau1[date]=Feuil1!$C$1)*(Tableau1[N° chauffeur]=Feuil1!B14)*Tableau1[8])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6">
        <f t="shared" si="1"/>
        <v>0</v>
      </c>
    </row>
    <row r="15" spans="1:12">
      <c r="B15" s="19" t="str">
        <f t="shared" si="0"/>
        <v/>
      </c>
      <c r="C15" s="24">
        <f>SUMPRODUCT((Tableau1[date]=Feuil1!$C$1)*(Tableau1[N° chauffeur]=Feuil1!B15)*Tableau1[8])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6">
        <f t="shared" si="1"/>
        <v>0</v>
      </c>
    </row>
    <row r="16" spans="1:12">
      <c r="B16" s="19" t="str">
        <f t="shared" si="0"/>
        <v/>
      </c>
      <c r="C16" s="24">
        <f>SUMPRODUCT((Tableau1[date]=Feuil1!$C$1)*(Tableau1[N° chauffeur]=Feuil1!B16)*Tableau1[8])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6">
        <f t="shared" si="1"/>
        <v>0</v>
      </c>
    </row>
    <row r="17" spans="2:6">
      <c r="B17" s="19" t="str">
        <f t="shared" si="0"/>
        <v/>
      </c>
      <c r="C17" s="24">
        <f>SUMPRODUCT((Tableau1[date]=Feuil1!$C$1)*(Tableau1[N° chauffeur]=Feuil1!B17)*Tableau1[8])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6">
        <f t="shared" si="1"/>
        <v>0</v>
      </c>
    </row>
    <row r="18" spans="2:6">
      <c r="B18" s="19" t="str">
        <f t="shared" si="0"/>
        <v/>
      </c>
      <c r="C18" s="24">
        <f>SUMPRODUCT((Tableau1[date]=Feuil1!$C$1)*(Tableau1[N° chauffeur]=Feuil1!B18)*Tableau1[8])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6">
        <f t="shared" si="1"/>
        <v>0</v>
      </c>
    </row>
    <row r="19" spans="2:6">
      <c r="B19" s="19" t="str">
        <f t="shared" si="0"/>
        <v/>
      </c>
      <c r="C19" s="24">
        <f>SUMPRODUCT((Tableau1[date]=Feuil1!$C$1)*(Tableau1[N° chauffeur]=Feuil1!B19)*Tableau1[8])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6">
        <f t="shared" si="1"/>
        <v>0</v>
      </c>
    </row>
    <row r="20" spans="2:6">
      <c r="B20" s="19" t="str">
        <f t="shared" si="0"/>
        <v/>
      </c>
      <c r="C20" s="24">
        <f>SUMPRODUCT((Tableau1[date]=Feuil1!$C$1)*(Tableau1[N° chauffeur]=Feuil1!B20)*Tableau1[8])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6">
        <f t="shared" si="1"/>
        <v>0</v>
      </c>
    </row>
    <row r="21" spans="2:6">
      <c r="B21" s="19" t="str">
        <f t="shared" si="0"/>
        <v/>
      </c>
      <c r="C21" s="24">
        <f>SUMPRODUCT((Tableau1[date]=Feuil1!$C$1)*(Tableau1[N° chauffeur]=Feuil1!B21)*Tableau1[8])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6">
        <f t="shared" si="1"/>
        <v>0</v>
      </c>
    </row>
    <row r="22" spans="2:6">
      <c r="B22" s="19" t="str">
        <f t="shared" si="0"/>
        <v/>
      </c>
      <c r="C22" s="24">
        <f>SUMPRODUCT((Tableau1[date]=Feuil1!$C$1)*(Tableau1[N° chauffeur]=Feuil1!B22)*Tableau1[8])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6">
        <f t="shared" si="1"/>
        <v>0</v>
      </c>
    </row>
    <row r="23" spans="2:6">
      <c r="B23" s="19" t="str">
        <f t="shared" si="0"/>
        <v/>
      </c>
      <c r="C23" s="24">
        <f>SUMPRODUCT((Tableau1[date]=Feuil1!$C$1)*(Tableau1[N° chauffeur]=Feuil1!B23)*Tableau1[8])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6">
        <f t="shared" si="1"/>
        <v>0</v>
      </c>
    </row>
    <row r="24" spans="2:6">
      <c r="B24" s="19" t="str">
        <f t="shared" si="0"/>
        <v/>
      </c>
      <c r="C24" s="24">
        <f>SUMPRODUCT((Tableau1[date]=Feuil1!$C$1)*(Tableau1[N° chauffeur]=Feuil1!B24)*Tableau1[8])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6">
        <f t="shared" si="1"/>
        <v>0</v>
      </c>
    </row>
    <row r="25" spans="2:6">
      <c r="B25" s="19" t="str">
        <f t="shared" si="0"/>
        <v/>
      </c>
      <c r="C25" s="24">
        <f>SUMPRODUCT((Tableau1[date]=Feuil1!$C$1)*(Tableau1[N° chauffeur]=Feuil1!B25)*Tableau1[8])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6">
        <f t="shared" si="1"/>
        <v>0</v>
      </c>
    </row>
    <row r="26" spans="2:6">
      <c r="B26" s="7" t="s">
        <v>5</v>
      </c>
      <c r="C26" s="8">
        <f>SUM(C3:C25)</f>
        <v>27</v>
      </c>
      <c r="D26" s="8">
        <f>SUM(D3:D25)</f>
        <v>20</v>
      </c>
      <c r="E26" s="31"/>
    </row>
    <row r="27" spans="2:6">
      <c r="B27" s="9" t="s">
        <v>25</v>
      </c>
      <c r="C27" s="10">
        <f>SUM(F3:F25)</f>
        <v>0</v>
      </c>
      <c r="D27" s="6"/>
      <c r="E27" s="32"/>
    </row>
  </sheetData>
  <mergeCells count="1">
    <mergeCell ref="D1:E1"/>
  </mergeCells>
  <conditionalFormatting sqref="C27">
    <cfRule type="cellIs" dxfId="32" priority="1" operator="lessThan">
      <formula>0</formula>
    </cfRule>
    <cfRule type="cellIs" dxfId="31" priority="2" operator="equal">
      <formula>0</formula>
    </cfRule>
    <cfRule type="cellIs" dxfId="30" priority="3" operator="lessThan">
      <formula>1.9</formula>
    </cfRule>
    <cfRule type="cellIs" dxfId="29" priority="4" operator="lessThan">
      <formula>"0.00$F$14"</formula>
    </cfRule>
    <cfRule type="cellIs" dxfId="28" priority="5" operator="greaterThan">
      <formula>"0$F$14"</formula>
    </cfRule>
    <cfRule type="cellIs" dxfId="27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Q3"/>
  <sheetViews>
    <sheetView workbookViewId="0">
      <selection activeCell="C15" sqref="C15"/>
    </sheetView>
  </sheetViews>
  <sheetFormatPr baseColWidth="10" defaultRowHeight="14.5"/>
  <cols>
    <col min="3" max="3" width="13.453125" customWidth="1"/>
    <col min="4" max="4" width="17.1796875" customWidth="1"/>
    <col min="5" max="5" width="14.81640625" style="13" customWidth="1"/>
    <col min="6" max="6" width="16.54296875" customWidth="1"/>
    <col min="7" max="10" width="11.453125" style="11"/>
    <col min="12" max="12" width="11.453125" style="11"/>
    <col min="13" max="13" width="11.81640625" bestFit="1" customWidth="1"/>
    <col min="14" max="14" width="12.7265625" customWidth="1"/>
  </cols>
  <sheetData>
    <row r="1" spans="1:407">
      <c r="A1" t="s">
        <v>40</v>
      </c>
      <c r="B1" t="s">
        <v>9</v>
      </c>
      <c r="C1" t="s">
        <v>10</v>
      </c>
      <c r="D1" t="s">
        <v>44</v>
      </c>
      <c r="E1" s="13" t="s">
        <v>35</v>
      </c>
      <c r="F1" t="s">
        <v>36</v>
      </c>
      <c r="G1" s="11" t="s">
        <v>12</v>
      </c>
      <c r="H1" s="11" t="s">
        <v>13</v>
      </c>
      <c r="I1" s="11" t="s">
        <v>14</v>
      </c>
      <c r="J1" s="11" t="s">
        <v>15</v>
      </c>
      <c r="K1" s="11" t="s">
        <v>16</v>
      </c>
      <c r="L1" s="11" t="s">
        <v>32</v>
      </c>
      <c r="M1" t="s">
        <v>33</v>
      </c>
      <c r="N1" t="s">
        <v>19</v>
      </c>
      <c r="O1" t="s">
        <v>34</v>
      </c>
      <c r="P1" t="s">
        <v>11</v>
      </c>
      <c r="OP1">
        <v>203</v>
      </c>
      <c r="OQ1">
        <v>22</v>
      </c>
    </row>
    <row r="2" spans="1:407" ht="14.5" customHeight="1">
      <c r="A2" t="s">
        <v>42</v>
      </c>
      <c r="B2" s="12">
        <v>44088</v>
      </c>
      <c r="C2" s="11" t="s">
        <v>43</v>
      </c>
      <c r="D2" s="28">
        <f>M2</f>
        <v>12</v>
      </c>
      <c r="E2" s="28">
        <v>10</v>
      </c>
      <c r="F2" s="28">
        <v>2</v>
      </c>
      <c r="G2" s="11">
        <v>11</v>
      </c>
      <c r="K2" s="34"/>
      <c r="M2" s="33">
        <v>12</v>
      </c>
      <c r="N2" s="30" t="s">
        <v>39</v>
      </c>
      <c r="O2" s="29">
        <v>1</v>
      </c>
      <c r="P2" s="28">
        <f>Tableau1[[#This Row],[8]]-(Tableau1[[#This Row],[Loomis]]+Tableau1[[#This Row],[CS]])</f>
        <v>0</v>
      </c>
    </row>
    <row r="3" spans="1:407">
      <c r="A3" t="s">
        <v>41</v>
      </c>
      <c r="B3" s="12">
        <v>44088</v>
      </c>
      <c r="C3" s="11" t="s">
        <v>31</v>
      </c>
      <c r="D3" s="28">
        <f>M3</f>
        <v>15</v>
      </c>
      <c r="E3" s="28">
        <v>10</v>
      </c>
      <c r="F3" s="28">
        <v>5</v>
      </c>
      <c r="G3" s="11">
        <v>1</v>
      </c>
      <c r="K3" s="34"/>
      <c r="M3" s="33">
        <v>15</v>
      </c>
      <c r="N3" s="30" t="s">
        <v>45</v>
      </c>
      <c r="O3" s="29">
        <v>1</v>
      </c>
      <c r="P3" s="28">
        <f>Tableau1[[#This Row],[8]]-(Tableau1[[#This Row],[Loomis]]+Tableau1[[#This Row],[CS]])</f>
        <v>0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workbookViewId="0">
      <selection activeCell="A26" sqref="A26"/>
    </sheetView>
  </sheetViews>
  <sheetFormatPr baseColWidth="10" defaultRowHeight="14.5"/>
  <cols>
    <col min="1" max="1" width="22.453125" style="11" customWidth="1"/>
    <col min="2" max="2" width="11.453125" style="11"/>
    <col min="4" max="4" width="24" customWidth="1"/>
  </cols>
  <sheetData>
    <row r="1" spans="1:4">
      <c r="A1" s="11" t="s">
        <v>17</v>
      </c>
      <c r="B1" s="11" t="s">
        <v>18</v>
      </c>
      <c r="D1" t="s">
        <v>30</v>
      </c>
    </row>
    <row r="2" spans="1:4">
      <c r="A2" s="11">
        <v>10</v>
      </c>
      <c r="B2" s="11">
        <v>204787</v>
      </c>
      <c r="D2" s="35">
        <v>44088</v>
      </c>
    </row>
    <row r="3" spans="1:4">
      <c r="A3" s="11">
        <v>20</v>
      </c>
      <c r="B3" s="11">
        <v>208765</v>
      </c>
      <c r="D3" s="38"/>
    </row>
    <row r="4" spans="1:4">
      <c r="A4" s="11">
        <v>30</v>
      </c>
      <c r="B4" s="11" t="s">
        <v>39</v>
      </c>
    </row>
    <row r="5" spans="1:4">
      <c r="A5" s="11">
        <v>40</v>
      </c>
      <c r="B5" s="11" t="s">
        <v>38</v>
      </c>
    </row>
    <row r="6" spans="1:4">
      <c r="A6" s="11">
        <v>50</v>
      </c>
      <c r="B6" s="11" t="s">
        <v>37</v>
      </c>
    </row>
    <row r="7" spans="1:4">
      <c r="A7" s="11">
        <v>60</v>
      </c>
    </row>
    <row r="8" spans="1:4">
      <c r="A8" s="11">
        <v>70</v>
      </c>
    </row>
    <row r="9" spans="1:4">
      <c r="A9" s="11">
        <v>80</v>
      </c>
    </row>
    <row r="10" spans="1:4">
      <c r="A10" s="11">
        <v>90</v>
      </c>
    </row>
    <row r="11" spans="1:4">
      <c r="A11" s="11">
        <v>100</v>
      </c>
    </row>
    <row r="12" spans="1:4">
      <c r="A12" s="11">
        <v>110</v>
      </c>
    </row>
    <row r="13" spans="1:4">
      <c r="A13" s="11">
        <v>120</v>
      </c>
    </row>
    <row r="14" spans="1:4">
      <c r="A14" s="11">
        <v>130</v>
      </c>
    </row>
    <row r="15" spans="1:4">
      <c r="A15" s="11">
        <v>140</v>
      </c>
    </row>
    <row r="16" spans="1:4">
      <c r="A16" s="11">
        <v>150</v>
      </c>
    </row>
    <row r="17" spans="1:1">
      <c r="A17" s="11">
        <v>160</v>
      </c>
    </row>
    <row r="18" spans="1:1">
      <c r="A18" s="11">
        <v>170</v>
      </c>
    </row>
    <row r="19" spans="1:1">
      <c r="A19" s="11">
        <v>180</v>
      </c>
    </row>
    <row r="20" spans="1:1">
      <c r="A20" s="11">
        <v>190</v>
      </c>
    </row>
    <row r="21" spans="1:1">
      <c r="A21" s="11">
        <v>200</v>
      </c>
    </row>
    <row r="22" spans="1:1">
      <c r="A22" s="11">
        <v>210</v>
      </c>
    </row>
    <row r="23" spans="1:1">
      <c r="A23" s="11">
        <v>220</v>
      </c>
    </row>
  </sheetData>
  <sortState ref="B2:B6">
    <sortCondition ref="B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6"/>
  <sheetViews>
    <sheetView workbookViewId="0">
      <selection activeCell="C8" sqref="C8"/>
    </sheetView>
  </sheetViews>
  <sheetFormatPr baseColWidth="10" defaultRowHeight="14.5"/>
  <cols>
    <col min="1" max="1" width="20.1796875" customWidth="1"/>
    <col min="2" max="2" width="12.7265625" customWidth="1"/>
    <col min="3" max="3" width="13.81640625" bestFit="1" customWidth="1"/>
    <col min="4" max="4" width="13.81640625" customWidth="1"/>
  </cols>
  <sheetData>
    <row r="1" spans="1:3">
      <c r="A1" s="14" t="s">
        <v>9</v>
      </c>
      <c r="B1" s="16">
        <v>44082</v>
      </c>
    </row>
    <row r="3" spans="1:3">
      <c r="B3" s="14" t="s">
        <v>23</v>
      </c>
    </row>
    <row r="4" spans="1:3">
      <c r="A4" s="14" t="s">
        <v>21</v>
      </c>
      <c r="B4" t="s">
        <v>26</v>
      </c>
      <c r="C4" t="s">
        <v>22</v>
      </c>
    </row>
    <row r="5" spans="1:3">
      <c r="A5" s="15" t="s">
        <v>31</v>
      </c>
      <c r="B5" s="28">
        <v>10.25</v>
      </c>
      <c r="C5" s="28">
        <v>0</v>
      </c>
    </row>
    <row r="6" spans="1:3">
      <c r="A6" s="15" t="s">
        <v>20</v>
      </c>
      <c r="B6" s="28">
        <v>10.25</v>
      </c>
      <c r="C6" s="28">
        <v>0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2020-09-14T13:24:51Z</dcterms:modified>
</cp:coreProperties>
</file>