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0" yWindow="60" windowWidth="19425" windowHeight="11025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45621" concurrentCalc="0"/>
  <pivotCaches>
    <pivotCache cacheId="4" r:id="rId6"/>
  </pivotCaches>
</workbook>
</file>

<file path=xl/calcChain.xml><?xml version="1.0" encoding="utf-8"?>
<calcChain xmlns="http://schemas.openxmlformats.org/spreadsheetml/2006/main">
  <c r="B3" i="1" l="1"/>
  <c r="D3" i="1"/>
  <c r="C2" i="2"/>
  <c r="C3" i="2"/>
  <c r="C4" i="2"/>
  <c r="C5" i="2"/>
  <c r="C6" i="2"/>
  <c r="C7" i="2"/>
  <c r="C8" i="2"/>
  <c r="C9" i="2"/>
  <c r="C12" i="2"/>
  <c r="C15" i="2"/>
  <c r="C10" i="2"/>
  <c r="C11" i="2"/>
  <c r="C13" i="2"/>
  <c r="C14" i="2"/>
  <c r="C3" i="1"/>
  <c r="E3" i="1"/>
  <c r="B4" i="1"/>
  <c r="D4" i="1"/>
  <c r="C4" i="1"/>
  <c r="E4" i="1"/>
  <c r="B5" i="1"/>
  <c r="D5" i="1"/>
  <c r="C5" i="1"/>
  <c r="E5" i="1"/>
  <c r="B6" i="1"/>
  <c r="D6" i="1"/>
  <c r="C6" i="1"/>
  <c r="E6" i="1"/>
  <c r="B7" i="1"/>
  <c r="D7" i="1"/>
  <c r="C7" i="1"/>
  <c r="E7" i="1"/>
  <c r="B8" i="1"/>
  <c r="D8" i="1"/>
  <c r="C8" i="1"/>
  <c r="E8" i="1"/>
  <c r="B9" i="1"/>
  <c r="D9" i="1"/>
  <c r="C9" i="1"/>
  <c r="E9" i="1"/>
  <c r="B10" i="1"/>
  <c r="D10" i="1"/>
  <c r="C10" i="1"/>
  <c r="E10" i="1"/>
  <c r="B11" i="1"/>
  <c r="D11" i="1"/>
  <c r="C11" i="1"/>
  <c r="E11" i="1"/>
  <c r="B12" i="1"/>
  <c r="D12" i="1"/>
  <c r="C12" i="1"/>
  <c r="E12" i="1"/>
  <c r="B13" i="1"/>
  <c r="D13" i="1"/>
  <c r="C13" i="1"/>
  <c r="E13" i="1"/>
  <c r="B14" i="1"/>
  <c r="D14" i="1"/>
  <c r="C14" i="1"/>
  <c r="E14" i="1"/>
  <c r="B15" i="1"/>
  <c r="D15" i="1"/>
  <c r="C15" i="1"/>
  <c r="E15" i="1"/>
  <c r="B16" i="1"/>
  <c r="D16" i="1"/>
  <c r="C16" i="1"/>
  <c r="E16" i="1"/>
  <c r="B17" i="1"/>
  <c r="D17" i="1"/>
  <c r="C17" i="1"/>
  <c r="E17" i="1"/>
  <c r="B18" i="1"/>
  <c r="D18" i="1"/>
  <c r="C18" i="1"/>
  <c r="E18" i="1"/>
  <c r="B19" i="1"/>
  <c r="D19" i="1"/>
  <c r="C19" i="1"/>
  <c r="E19" i="1"/>
  <c r="B20" i="1"/>
  <c r="D20" i="1"/>
  <c r="C20" i="1"/>
  <c r="E20" i="1"/>
  <c r="B21" i="1"/>
  <c r="D21" i="1"/>
  <c r="C21" i="1"/>
  <c r="E21" i="1"/>
  <c r="B22" i="1"/>
  <c r="D22" i="1"/>
  <c r="C22" i="1"/>
  <c r="E22" i="1"/>
  <c r="B23" i="1"/>
  <c r="D23" i="1"/>
  <c r="C23" i="1"/>
  <c r="E23" i="1"/>
  <c r="B24" i="1"/>
  <c r="D24" i="1"/>
  <c r="C24" i="1"/>
  <c r="E24" i="1"/>
  <c r="B25" i="1"/>
  <c r="D25" i="1"/>
  <c r="C25" i="1"/>
  <c r="E25" i="1"/>
  <c r="C27" i="1"/>
  <c r="E15" i="2"/>
  <c r="E6" i="2"/>
  <c r="E7" i="2"/>
  <c r="E8" i="2"/>
  <c r="E9" i="2"/>
  <c r="E10" i="2"/>
  <c r="E11" i="2"/>
  <c r="E12" i="2"/>
  <c r="E13" i="2"/>
  <c r="E14" i="2"/>
  <c r="D26" i="1"/>
  <c r="C26" i="1"/>
  <c r="E5" i="2"/>
  <c r="E2" i="2"/>
  <c r="E4" i="2"/>
  <c r="E3" i="2"/>
</calcChain>
</file>

<file path=xl/sharedStrings.xml><?xml version="1.0" encoding="utf-8"?>
<sst xmlns="http://schemas.openxmlformats.org/spreadsheetml/2006/main" count="68" uniqueCount="62">
  <si>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</si>
  <si>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</si>
  <si>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</si>
  <si>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</si>
  <si>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</si>
  <si>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</si>
  <si>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</si>
  <si>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</si>
  <si>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</si>
  <si>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</si>
  <si>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</si>
  <si>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</si>
  <si>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encaissement</t>
  </si>
  <si>
    <t>Diff</t>
  </si>
  <si>
    <t>Justif1</t>
  </si>
  <si>
    <t>montant 1</t>
  </si>
  <si>
    <t>Justif2</t>
  </si>
  <si>
    <t>montant 2</t>
  </si>
  <si>
    <t>Justif3</t>
  </si>
  <si>
    <t>montant 3</t>
  </si>
  <si>
    <t>Justif4</t>
  </si>
  <si>
    <t>montant 4</t>
  </si>
  <si>
    <t>Justif5</t>
  </si>
  <si>
    <t>Listes Chauffeurs</t>
  </si>
  <si>
    <t>Listes Clients</t>
  </si>
  <si>
    <t>N°  Client</t>
  </si>
  <si>
    <t>Total général</t>
  </si>
  <si>
    <t>Nom des Chauffeurs</t>
  </si>
  <si>
    <t>montant5</t>
  </si>
  <si>
    <t>Somme des encaissements</t>
  </si>
  <si>
    <t>Somme des Diff</t>
  </si>
  <si>
    <t>Valeurs</t>
  </si>
  <si>
    <t xml:space="preserve">DATE </t>
  </si>
  <si>
    <t>204787</t>
  </si>
  <si>
    <t>Difference</t>
  </si>
  <si>
    <t>Somme</t>
  </si>
  <si>
    <t>Chauffeurs</t>
  </si>
  <si>
    <t>BULLETINS</t>
  </si>
  <si>
    <t>Encaissements</t>
  </si>
  <si>
    <t>Date sans doublons</t>
  </si>
  <si>
    <t>204788</t>
  </si>
  <si>
    <t>204789</t>
  </si>
  <si>
    <t>204790</t>
  </si>
  <si>
    <t>204791</t>
  </si>
  <si>
    <t>204792</t>
  </si>
  <si>
    <t>204793</t>
  </si>
  <si>
    <t>204797</t>
  </si>
  <si>
    <t>204798</t>
  </si>
  <si>
    <t>204799</t>
  </si>
  <si>
    <t>204800</t>
  </si>
  <si>
    <t>204806</t>
  </si>
  <si>
    <t>204807</t>
  </si>
  <si>
    <t>204808</t>
  </si>
  <si>
    <t>10</t>
  </si>
  <si>
    <t>20</t>
  </si>
  <si>
    <t>30</t>
  </si>
  <si>
    <t>40</t>
  </si>
  <si>
    <t>50</t>
  </si>
  <si>
    <t>60</t>
  </si>
  <si>
    <t>70</t>
  </si>
  <si>
    <t>120</t>
  </si>
  <si>
    <t>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</si>
</sst>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CHF]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0" fontId="1" fillId="3" borderId="5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14" fontId="0" fillId="5" borderId="9" xfId="0" applyNumberFormat="1" applyFont="1" applyFill="1" applyBorder="1"/>
    <xf numFmtId="14" fontId="0" fillId="0" borderId="10" xfId="0" applyNumberFormat="1" applyFont="1" applyBorder="1"/>
    <xf numFmtId="14" fontId="0" fillId="5" borderId="10" xfId="0" applyNumberFormat="1" applyFont="1" applyFill="1" applyBorder="1"/>
    <xf numFmtId="2" fontId="3" fillId="0" borderId="2" xfId="0" applyNumberFormat="1" applyFont="1" applyFill="1" applyBorder="1"/>
    <xf numFmtId="0" fontId="0" fillId="0" borderId="10" xfId="0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34"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4" formatCode="#,##0.00\ &quot;€&quot;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225136</xdr:colOff>
      <xdr:row>8</xdr:row>
      <xdr:rowOff>144319</xdr:rowOff>
    </xdr:from>
    <xdr:to>
      <xdr:col>11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C3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i" refreshedDate="44056.452949999999" createdVersion="4" refreshedVersion="4" minRefreshableVersion="3" recordCount="14">
  <cacheSource type="worksheet">
    <worksheetSource name="Tableau1"/>
  </cacheSource>
  <cacheFields count="16">
    <cacheField name="date" numFmtId="14">
      <sharedItems containsSemiMixedTypes="0" containsNonDate="0" containsDate="1" containsString="0" minDate="2020-02-01T00:00:00" maxDate="2020-08-14T00:00:00" count="11">
        <d v="2020-08-12T00:00:00"/>
        <d v="2020-08-11T00:00:00"/>
        <d v="2020-08-10T00:00:00"/>
        <d v="2020-08-09T00:00:00"/>
        <d v="2020-08-13T00:00:00" u="1"/>
        <d v="2020-08-05T00:00:00" u="1"/>
        <d v="2020-08-01T00:00:00" u="1"/>
        <d v="2020-08-06T00:00:00" u="1"/>
        <d v="2020-08-02T00:00:00" u="1"/>
        <d v="2020-02-01T00:00:00" u="1"/>
        <d v="2020-08-03T00:00:00" u="1"/>
      </sharedItems>
    </cacheField>
    <cacheField name="N° chauffeur" numFmtId="0">
      <sharedItems containsMixedTypes="1" containsNumber="1" containsInteger="1" minValue="10" maxValue="220" count="31">
        <s v="10"/>
        <s v="20"/>
        <s v="30"/>
        <s v="40"/>
        <s v="50"/>
        <s v="60"/>
        <s v="70"/>
        <n v="110"/>
        <s v="120"/>
        <n v="130"/>
        <n v="140"/>
        <n v="200"/>
        <n v="210"/>
        <s v="220"/>
        <n v="10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60" u="1"/>
        <n v="150" u="1"/>
        <n v="10" u="1"/>
        <n v="80" u="1"/>
        <n v="30" u="1"/>
        <n v="190" u="1"/>
      </sharedItems>
    </cacheField>
    <cacheField name="Bulletin" numFmtId="165">
      <sharedItems containsSemiMixedTypes="0" containsString="0" containsNumber="1" containsInteger="1" minValue="1250" maxValue="2550"/>
    </cacheField>
    <cacheField name="encaissement" numFmtId="165">
      <sharedItems containsSemiMixedTypes="0" containsString="0" containsNumber="1" containsInteger="1" minValue="17" maxValue="2200"/>
    </cacheField>
    <cacheField name="Diff" numFmtId="165">
      <sharedItems containsSemiMixedTypes="0" containsString="0" containsNumber="1" containsInteger="1" minValue="0" maxValue="2483"/>
    </cacheField>
    <cacheField name="Justif1" numFmtId="0">
      <sharedItems containsSemiMixedTypes="0" containsString="0" containsNumber="1" containsInteger="1" minValue="80414965" maxValue="80414986"/>
    </cacheField>
    <cacheField name="montant 1" numFmtId="165">
      <sharedItems containsSemiMixedTypes="0" containsString="0" containsNumber="1" containsInteger="1" minValue="1000" maxValue="1500"/>
    </cacheField>
    <cacheField name="Justif2" numFmtId="0">
      <sharedItems containsString="0" containsBlank="1" containsNumber="1" containsInteger="1" minValue="90414965" maxValue="90414974"/>
    </cacheField>
    <cacheField name="montant 2" numFmtId="165">
      <sharedItems containsString="0" containsBlank="1" containsNumber="1" containsInteger="1" minValue="150" maxValue="1050"/>
    </cacheField>
    <cacheField name="Justif3" numFmtId="0">
      <sharedItems containsNonDate="0" containsString="0" containsBlank="1"/>
    </cacheField>
    <cacheField name="montant 3" numFmtId="165">
      <sharedItems containsNonDate="0" containsString="0" containsBlank="1"/>
    </cacheField>
    <cacheField name="Justif4" numFmtId="0">
      <sharedItems containsNonDate="0" containsString="0" containsBlank="1"/>
    </cacheField>
    <cacheField name="montant 4" numFmtId="0">
      <sharedItems containsNonDate="0" containsString="0" containsBlank="1"/>
    </cacheField>
    <cacheField name="Justif5" numFmtId="0">
      <sharedItems containsNonDate="0" containsString="0" containsBlank="1"/>
    </cacheField>
    <cacheField name="montant5" numFmtId="165">
      <sharedItems containsNonDate="0" containsString="0" containsBlank="1"/>
    </cacheField>
    <cacheField name="N°  Client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2200"/>
    <n v="2200"/>
    <n v="0"/>
    <n v="80414965"/>
    <n v="1250"/>
    <n v="90414965"/>
    <n v="950"/>
    <m/>
    <m/>
    <m/>
    <m/>
    <m/>
    <m/>
    <s v="204787"/>
  </r>
  <r>
    <x v="0"/>
    <x v="1"/>
    <n v="1250"/>
    <n v="1000"/>
    <n v="250"/>
    <n v="80414966"/>
    <n v="1000"/>
    <n v="90414966"/>
    <n v="250"/>
    <m/>
    <m/>
    <m/>
    <m/>
    <m/>
    <m/>
    <s v="204788"/>
  </r>
  <r>
    <x v="0"/>
    <x v="2"/>
    <n v="1650"/>
    <n v="1650"/>
    <n v="0"/>
    <n v="80414967"/>
    <n v="1500"/>
    <n v="90414967"/>
    <n v="150"/>
    <m/>
    <m/>
    <m/>
    <m/>
    <m/>
    <m/>
    <s v="204789"/>
  </r>
  <r>
    <x v="1"/>
    <x v="3"/>
    <n v="1800"/>
    <n v="1800"/>
    <n v="0"/>
    <n v="80414968"/>
    <n v="1500"/>
    <n v="90414968"/>
    <n v="300"/>
    <m/>
    <m/>
    <m/>
    <m/>
    <m/>
    <m/>
    <s v="204790"/>
  </r>
  <r>
    <x v="1"/>
    <x v="4"/>
    <n v="1720"/>
    <n v="1720"/>
    <n v="0"/>
    <n v="80414969"/>
    <n v="1500"/>
    <n v="90414969"/>
    <n v="220"/>
    <m/>
    <m/>
    <m/>
    <m/>
    <m/>
    <m/>
    <s v="204791"/>
  </r>
  <r>
    <x v="1"/>
    <x v="5"/>
    <n v="2550"/>
    <n v="1500"/>
    <n v="1050"/>
    <n v="80414970"/>
    <n v="1500"/>
    <n v="90414970"/>
    <n v="1050"/>
    <m/>
    <m/>
    <m/>
    <m/>
    <m/>
    <m/>
    <s v="204792"/>
  </r>
  <r>
    <x v="2"/>
    <x v="6"/>
    <n v="2420"/>
    <n v="920"/>
    <n v="1500"/>
    <n v="80414971"/>
    <n v="1500"/>
    <n v="90414971"/>
    <n v="920"/>
    <m/>
    <m/>
    <m/>
    <m/>
    <m/>
    <m/>
    <s v="204793"/>
  </r>
  <r>
    <x v="2"/>
    <x v="7"/>
    <n v="2500"/>
    <n v="17"/>
    <n v="2483"/>
    <n v="80414975"/>
    <n v="1500"/>
    <n v="90414972"/>
    <n v="1000"/>
    <m/>
    <m/>
    <m/>
    <m/>
    <m/>
    <m/>
    <s v="204797"/>
  </r>
  <r>
    <x v="2"/>
    <x v="8"/>
    <n v="1500"/>
    <n v="1000"/>
    <n v="500"/>
    <n v="80414976"/>
    <n v="1500"/>
    <m/>
    <m/>
    <m/>
    <m/>
    <m/>
    <m/>
    <m/>
    <m/>
    <s v="204798"/>
  </r>
  <r>
    <x v="2"/>
    <x v="9"/>
    <n v="1500"/>
    <n v="1500"/>
    <n v="0"/>
    <n v="80414977"/>
    <n v="1500"/>
    <m/>
    <m/>
    <m/>
    <m/>
    <m/>
    <m/>
    <m/>
    <m/>
    <s v="204799"/>
  </r>
  <r>
    <x v="3"/>
    <x v="10"/>
    <n v="2150"/>
    <n v="20"/>
    <n v="2130"/>
    <n v="80414978"/>
    <n v="1500"/>
    <n v="90414973"/>
    <n v="650"/>
    <m/>
    <m/>
    <m/>
    <m/>
    <m/>
    <m/>
    <s v="204800"/>
  </r>
  <r>
    <x v="3"/>
    <x v="11"/>
    <n v="1500"/>
    <n v="26"/>
    <n v="1474"/>
    <n v="80414984"/>
    <n v="1500"/>
    <m/>
    <m/>
    <m/>
    <m/>
    <m/>
    <m/>
    <m/>
    <m/>
    <s v="204806"/>
  </r>
  <r>
    <x v="3"/>
    <x v="12"/>
    <n v="1500"/>
    <n v="27"/>
    <n v="1473"/>
    <n v="80414985"/>
    <n v="1500"/>
    <m/>
    <m/>
    <m/>
    <m/>
    <m/>
    <m/>
    <m/>
    <m/>
    <s v="204807"/>
  </r>
  <r>
    <x v="3"/>
    <x v="13"/>
    <n v="2250"/>
    <n v="750"/>
    <n v="1500"/>
    <n v="80414986"/>
    <n v="1500"/>
    <n v="90414974"/>
    <n v="750"/>
    <m/>
    <m/>
    <m/>
    <m/>
    <m/>
    <m/>
    <s v="2048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3:D9" firstHeaderRow="1" firstDataRow="2" firstDataCol="1" rowPageCount="1" colPageCount="1"/>
  <pivotFields count="16">
    <pivotField axis="axisPage" numFmtId="14" showAll="0">
      <items count="12">
        <item m="1" x="6"/>
        <item m="1" x="10"/>
        <item m="1" x="8"/>
        <item m="1" x="5"/>
        <item m="1" x="7"/>
        <item m="1" x="9"/>
        <item x="1"/>
        <item x="2"/>
        <item x="0"/>
        <item m="1" x="4"/>
        <item x="3"/>
        <item t="default"/>
      </items>
    </pivotField>
    <pivotField axis="axisRow" showAll="0">
      <items count="32">
        <item m="1" x="23"/>
        <item m="1" x="27"/>
        <item m="1" x="29"/>
        <item m="1" x="16"/>
        <item m="1" x="21"/>
        <item m="1" x="25"/>
        <item m="1" x="17"/>
        <item m="1" x="28"/>
        <item m="1" x="22"/>
        <item m="1" x="14"/>
        <item x="7"/>
        <item m="1" x="18"/>
        <item x="9"/>
        <item x="10"/>
        <item m="1" x="26"/>
        <item m="1" x="24"/>
        <item m="1" x="19"/>
        <item m="1" x="15"/>
        <item m="1" x="30"/>
        <item x="11"/>
        <item x="12"/>
        <item m="1" x="20"/>
        <item x="0"/>
        <item x="1"/>
        <item x="2"/>
        <item x="3"/>
        <item x="4"/>
        <item x="5"/>
        <item x="6"/>
        <item x="8"/>
        <item x="13"/>
        <item t="default"/>
      </items>
    </pivotField>
    <pivotField dataField="1" numFmtId="164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</pivotFields>
  <rowFields count="1">
    <field x="1"/>
  </rowFields>
  <rowItems count="5">
    <i>
      <x v="10"/>
    </i>
    <i>
      <x v="12"/>
    </i>
    <i>
      <x v="28"/>
    </i>
    <i>
      <x v="29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7" hier="-1"/>
  </pageFields>
  <dataFields count="3">
    <dataField name="Somme" fld="2" baseField="1" baseItem="0" numFmtId="165"/>
    <dataField name="Somme des encaissements" fld="3" baseField="1" baseItem="0" numFmtId="165"/>
    <dataField name="Somme des Diff" fld="4" baseField="1" baseItem="0" numFmtId="165"/>
  </dataFields>
  <formats count="3">
    <format dxfId="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D25" totalsRowShown="0" headerRowDxfId="27" headerRowBorderDxfId="26" tableBorderDxfId="25" totalsRowBorderDxfId="24">
  <autoFilter ref="B2:D25"/>
  <tableColumns count="3">
    <tableColumn id="1" name="Chauffeurs" dataDxfId="23">
      <calculatedColumnFormula>IF(A3="","",A3)</calculatedColumnFormula>
    </tableColumn>
    <tableColumn id="2" name="BULLETINS" dataDxfId="22">
      <calculatedColumnFormula>SUMPRODUCT((Tableau1[date]=Feuil1!$C$1)*(Tableau1[N° chauffeur]=Feuil1!B3)*Tableau1[Bulletin])</calculatedColumnFormula>
    </tableColumn>
    <tableColumn id="3" name="Encaissements" dataDxfId="21">
      <calculatedColumnFormula>SUMPRODUCT((Tableau1[date]=Feuil1!$C$1)*(Tableau1[N° chauffeur]=Feuil1!B3)*Tableau1[encaissement])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15" totalsRowShown="0">
  <autoFilter ref="A1:P15"/>
  <tableColumns count="16">
    <tableColumn id="1" name="date"/>
    <tableColumn id="2" name="N° chauffeur" dataDxfId="20"/>
    <tableColumn id="3" name="Bulletin" dataDxfId="19">
      <calculatedColumnFormula>SUM(G2,I2,K2,M2,O2)</calculatedColumnFormula>
    </tableColumn>
    <tableColumn id="4" name="encaissement" dataDxfId="18"/>
    <tableColumn id="5" name="Diff" dataDxfId="17">
      <calculatedColumnFormula>Tableau1[[#This Row],[Bulletin]]-Tableau1[[#This Row],[encaissement]]</calculatedColumnFormula>
    </tableColumn>
    <tableColumn id="6" name="Justif1" dataDxfId="16"/>
    <tableColumn id="7" name="montant 1" dataDxfId="15"/>
    <tableColumn id="8" name="Justif2" dataDxfId="14"/>
    <tableColumn id="9" name="montant 2" dataDxfId="13"/>
    <tableColumn id="10" name="Justif3" dataDxfId="12"/>
    <tableColumn id="11" name="montant 3" dataDxfId="11"/>
    <tableColumn id="12" name="Justif4" dataDxfId="10"/>
    <tableColumn id="13" name="montant 4" dataDxfId="9"/>
    <tableColumn id="14" name="Justif5" dataDxfId="8"/>
    <tableColumn id="15" name="montant5" dataDxfId="7"/>
    <tableColumn id="16" name="N°  Client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I12" sqref="I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opLeftCell="B4" zoomScale="110" zoomScaleNormal="110" zoomScalePageLayoutView="200" workbookViewId="0">
      <selection activeCell="G18" sqref="G18"/>
    </sheetView>
  </sheetViews>
  <sheetFormatPr baseColWidth="10" defaultRowHeight="15" x14ac:dyDescent="0.25"/>
  <cols>
    <col min="1" max="1" width="4.5703125" hidden="1" customWidth="1"/>
    <col min="2" max="2" width="12.7109375" customWidth="1"/>
    <col min="3" max="3" width="14.42578125" customWidth="1"/>
    <col min="4" max="4" width="15.85546875" customWidth="1"/>
    <col min="13" max="13" width="10.85546875" customWidth="1"/>
  </cols>
  <sheetData>
    <row r="1" spans="1:11" x14ac:dyDescent="0.25">
      <c r="B1" s="18" t="s">
        <v>32</v>
      </c>
      <c r="C1" s="33">
        <v>44052</v>
      </c>
      <c r="D1" s="19"/>
      <c r="E1" s="1"/>
    </row>
    <row r="2" spans="1:11" x14ac:dyDescent="0.25">
      <c r="B2" s="23" t="s">
        <v>36</v>
      </c>
      <c r="C2" s="24" t="s">
        <v>37</v>
      </c>
      <c r="D2" s="25" t="s">
        <v>38</v>
      </c>
      <c r="E2" s="2" t="s">
        <v>0</v>
      </c>
      <c r="F2" s="3" t="s">
        <v>1</v>
      </c>
      <c r="G2" s="3" t="s">
        <v>1</v>
      </c>
      <c r="H2" s="3" t="s">
        <v>2</v>
      </c>
      <c r="I2" s="3" t="s">
        <v>1</v>
      </c>
      <c r="J2" s="3" t="s">
        <v>3</v>
      </c>
      <c r="K2" s="3" t="s">
        <v>4</v>
      </c>
    </row>
    <row r="3" spans="1:11" x14ac:dyDescent="0.25">
      <c r="A3">
        <v>140</v>
      </c>
      <c r="B3" s="21">
        <f>IF(A3="","",A3)</f>
        <v>140</v>
      </c>
      <c r="C3" s="20">
        <f>SUMPRODUCT((Tableau1[date]=Feuil1!$C$1)*(Tableau1[N° chauffeur]=Feuil1!B3)*Tableau1[Bulletin])</f>
        <v>2150</v>
      </c>
      <c r="D3" s="22">
        <f>SUMPRODUCT((Tableau1[date]=Feuil1!$C$1)*(Tableau1[N° chauffeur]=Feuil1!B3)*Tableau1[encaissement])</f>
        <v>20</v>
      </c>
      <c r="E3" s="31">
        <f t="shared" ref="E3:E25" si="0">D3-C3</f>
        <v>-2130</v>
      </c>
      <c r="F3" s="4">
        <v>80414966</v>
      </c>
      <c r="G3" s="4">
        <v>80415879</v>
      </c>
      <c r="H3" s="5">
        <v>1076.55</v>
      </c>
      <c r="I3" s="4">
        <v>80421178</v>
      </c>
      <c r="J3" s="5">
        <v>872.5</v>
      </c>
      <c r="K3" s="4">
        <v>204787</v>
      </c>
    </row>
    <row r="4" spans="1:11" x14ac:dyDescent="0.25">
      <c r="A4">
        <v>200</v>
      </c>
      <c r="B4" s="21">
        <f t="shared" ref="B4:B25" si="1">IF(A4="","",A4)</f>
        <v>200</v>
      </c>
      <c r="C4" s="20">
        <f>SUMPRODUCT((Tableau1[date]=Feuil1!$C$1)*(Tableau1[N° chauffeur]=Feuil1!B4)*Tableau1[Bulletin])</f>
        <v>1500</v>
      </c>
      <c r="D4" s="22">
        <f>SUMPRODUCT((Tableau1[date]=Feuil1!$C$1)*(Tableau1[N° chauffeur]=Feuil1!B4)*Tableau1[encaissement])</f>
        <v>26</v>
      </c>
      <c r="E4" s="31">
        <f t="shared" si="0"/>
        <v>-1474</v>
      </c>
      <c r="F4" t="s">
        <v>6</v>
      </c>
    </row>
    <row r="5" spans="1:11" x14ac:dyDescent="0.25">
      <c r="A5">
        <v>210</v>
      </c>
      <c r="B5" s="21">
        <f t="shared" si="1"/>
        <v>210</v>
      </c>
      <c r="C5" s="20">
        <f>SUMPRODUCT((Tableau1[date]=Feuil1!$C$1)*(Tableau1[N° chauffeur]=Feuil1!B5)*Tableau1[Bulletin])</f>
        <v>1500</v>
      </c>
      <c r="D5" s="22">
        <f>SUMPRODUCT((Tableau1[date]=Feuil1!$C$1)*(Tableau1[N° chauffeur]=Feuil1!B5)*Tableau1[encaissement])</f>
        <v>27</v>
      </c>
      <c r="E5" s="31">
        <f t="shared" si="0"/>
        <v>-1473</v>
      </c>
      <c r="F5" s="4">
        <v>8774888</v>
      </c>
      <c r="G5" s="4">
        <v>9876555</v>
      </c>
      <c r="H5" s="4">
        <v>100</v>
      </c>
      <c r="K5" s="6">
        <v>208765</v>
      </c>
    </row>
    <row r="6" spans="1:11" x14ac:dyDescent="0.25">
      <c r="A6" t="s">
        <v>61</v>
      </c>
      <c r="B6" s="21" t="str">
        <f t="shared" si="1"/>
        <v>220</v>
      </c>
      <c r="C6" s="20">
        <f>SUMPRODUCT((Tableau1[date]=Feuil1!$C$1)*(Tableau1[N° chauffeur]=Feuil1!B6)*Tableau1[Bulletin])</f>
        <v>2250</v>
      </c>
      <c r="D6" s="22">
        <f>SUMPRODUCT((Tableau1[date]=Feuil1!$C$1)*(Tableau1[N° chauffeur]=Feuil1!B6)*Tableau1[encaissement])</f>
        <v>750</v>
      </c>
      <c r="E6" s="31">
        <f t="shared" si="0"/>
        <v>-1500</v>
      </c>
      <c r="F6" t="s">
        <v>7</v>
      </c>
    </row>
    <row r="7" spans="1:11" x14ac:dyDescent="0.25">
      <c r="B7" s="21" t="str">
        <f t="shared" si="1"/>
        <v/>
      </c>
      <c r="C7" s="20">
        <f>SUMPRODUCT((Tableau1[date]=Feuil1!$C$1)*(Tableau1[N° chauffeur]=Feuil1!B7)*Tableau1[Bulletin])</f>
        <v>0</v>
      </c>
      <c r="D7" s="22">
        <f>SUMPRODUCT((Tableau1[date]=Feuil1!$C$1)*(Tableau1[N° chauffeur]=Feuil1!B7)*Tableau1[encaissement])</f>
        <v>0</v>
      </c>
      <c r="E7" s="31">
        <f t="shared" si="0"/>
        <v>0</v>
      </c>
      <c r="F7" t="s">
        <v>8</v>
      </c>
    </row>
    <row r="8" spans="1:11" x14ac:dyDescent="0.25">
      <c r="B8" s="21" t="str">
        <f t="shared" si="1"/>
        <v/>
      </c>
      <c r="C8" s="20">
        <f>SUMPRODUCT((Tableau1[date]=Feuil1!$C$1)*(Tableau1[N° chauffeur]=Feuil1!B8)*Tableau1[Bulletin])</f>
        <v>0</v>
      </c>
      <c r="D8" s="22">
        <f>SUMPRODUCT((Tableau1[date]=Feuil1!$C$1)*(Tableau1[N° chauffeur]=Feuil1!B8)*Tableau1[encaissement])</f>
        <v>0</v>
      </c>
      <c r="E8" s="31">
        <f t="shared" si="0"/>
        <v>0</v>
      </c>
    </row>
    <row r="9" spans="1:11" x14ac:dyDescent="0.25">
      <c r="B9" s="21" t="str">
        <f t="shared" si="1"/>
        <v/>
      </c>
      <c r="C9" s="20">
        <f>SUMPRODUCT((Tableau1[date]=Feuil1!$C$1)*(Tableau1[N° chauffeur]=Feuil1!B9)*Tableau1[Bulletin])</f>
        <v>0</v>
      </c>
      <c r="D9" s="22">
        <f>SUMPRODUCT((Tableau1[date]=Feuil1!$C$1)*(Tableau1[N° chauffeur]=Feuil1!B9)*Tableau1[encaissement])</f>
        <v>0</v>
      </c>
      <c r="E9" s="31">
        <f t="shared" si="0"/>
        <v>0</v>
      </c>
    </row>
    <row r="10" spans="1:11" x14ac:dyDescent="0.25">
      <c r="B10" s="21" t="str">
        <f t="shared" si="1"/>
        <v/>
      </c>
      <c r="C10" s="20">
        <f>SUMPRODUCT((Tableau1[date]=Feuil1!$C$1)*(Tableau1[N° chauffeur]=Feuil1!B10)*Tableau1[Bulletin])</f>
        <v>0</v>
      </c>
      <c r="D10" s="22">
        <f>SUMPRODUCT((Tableau1[date]=Feuil1!$C$1)*(Tableau1[N° chauffeur]=Feuil1!B10)*Tableau1[encaissement])</f>
        <v>0</v>
      </c>
      <c r="E10" s="31">
        <f t="shared" si="0"/>
        <v>0</v>
      </c>
    </row>
    <row r="11" spans="1:11" x14ac:dyDescent="0.25">
      <c r="B11" s="21" t="str">
        <f t="shared" si="1"/>
        <v/>
      </c>
      <c r="C11" s="20">
        <f>SUMPRODUCT((Tableau1[date]=Feuil1!$C$1)*(Tableau1[N° chauffeur]=Feuil1!B11)*Tableau1[Bulletin])</f>
        <v>0</v>
      </c>
      <c r="D11" s="22">
        <f>SUMPRODUCT((Tableau1[date]=Feuil1!$C$1)*(Tableau1[N° chauffeur]=Feuil1!B11)*Tableau1[encaissement])</f>
        <v>0</v>
      </c>
      <c r="E11" s="31">
        <f t="shared" si="0"/>
        <v>0</v>
      </c>
    </row>
    <row r="12" spans="1:11" x14ac:dyDescent="0.25">
      <c r="B12" s="21" t="str">
        <f t="shared" si="1"/>
        <v/>
      </c>
      <c r="C12" s="26">
        <f>SUMPRODUCT((Tableau1[date]=Feuil1!$C$1)*(Tableau1[N° chauffeur]=Feuil1!B12)*Tableau1[Bulletin])</f>
        <v>0</v>
      </c>
      <c r="D12" s="27">
        <f>SUMPRODUCT((Tableau1[date]=Feuil1!$C$1)*(Tableau1[N° chauffeur]=Feuil1!B12)*Tableau1[encaissement])</f>
        <v>0</v>
      </c>
      <c r="E12" s="31">
        <f t="shared" si="0"/>
        <v>0</v>
      </c>
    </row>
    <row r="13" spans="1:11" x14ac:dyDescent="0.25">
      <c r="B13" s="21" t="str">
        <f t="shared" si="1"/>
        <v/>
      </c>
      <c r="C13" s="26">
        <f>SUMPRODUCT((Tableau1[date]=Feuil1!$C$1)*(Tableau1[N° chauffeur]=Feuil1!B13)*Tableau1[Bulletin])</f>
        <v>0</v>
      </c>
      <c r="D13" s="27">
        <f>SUMPRODUCT((Tableau1[date]=Feuil1!$C$1)*(Tableau1[N° chauffeur]=Feuil1!B13)*Tableau1[encaissement])</f>
        <v>0</v>
      </c>
      <c r="E13" s="31">
        <f t="shared" si="0"/>
        <v>0</v>
      </c>
    </row>
    <row r="14" spans="1:11" x14ac:dyDescent="0.25">
      <c r="B14" s="21" t="str">
        <f t="shared" si="1"/>
        <v/>
      </c>
      <c r="C14" s="26">
        <f>SUMPRODUCT((Tableau1[date]=Feuil1!$C$1)*(Tableau1[N° chauffeur]=Feuil1!B14)*Tableau1[Bulletin])</f>
        <v>0</v>
      </c>
      <c r="D14" s="27">
        <f>SUMPRODUCT((Tableau1[date]=Feuil1!$C$1)*(Tableau1[N° chauffeur]=Feuil1!B14)*Tableau1[encaissement])</f>
        <v>0</v>
      </c>
      <c r="E14" s="31">
        <f t="shared" si="0"/>
        <v>0</v>
      </c>
    </row>
    <row r="15" spans="1:11" x14ac:dyDescent="0.25">
      <c r="B15" s="21" t="str">
        <f t="shared" si="1"/>
        <v/>
      </c>
      <c r="C15" s="26">
        <f>SUMPRODUCT((Tableau1[date]=Feuil1!$C$1)*(Tableau1[N° chauffeur]=Feuil1!B15)*Tableau1[Bulletin])</f>
        <v>0</v>
      </c>
      <c r="D15" s="27">
        <f>SUMPRODUCT((Tableau1[date]=Feuil1!$C$1)*(Tableau1[N° chauffeur]=Feuil1!B15)*Tableau1[encaissement])</f>
        <v>0</v>
      </c>
      <c r="E15" s="31">
        <f t="shared" si="0"/>
        <v>0</v>
      </c>
    </row>
    <row r="16" spans="1:11" x14ac:dyDescent="0.25">
      <c r="B16" s="21" t="str">
        <f t="shared" si="1"/>
        <v/>
      </c>
      <c r="C16" s="26">
        <f>SUMPRODUCT((Tableau1[date]=Feuil1!$C$1)*(Tableau1[N° chauffeur]=Feuil1!B16)*Tableau1[Bulletin])</f>
        <v>0</v>
      </c>
      <c r="D16" s="27">
        <f>SUMPRODUCT((Tableau1[date]=Feuil1!$C$1)*(Tableau1[N° chauffeur]=Feuil1!B16)*Tableau1[encaissement])</f>
        <v>0</v>
      </c>
      <c r="E16" s="31">
        <f t="shared" si="0"/>
        <v>0</v>
      </c>
    </row>
    <row r="17" spans="2:5" x14ac:dyDescent="0.25">
      <c r="B17" s="21" t="str">
        <f t="shared" si="1"/>
        <v/>
      </c>
      <c r="C17" s="26">
        <f>SUMPRODUCT((Tableau1[date]=Feuil1!$C$1)*(Tableau1[N° chauffeur]=Feuil1!B17)*Tableau1[Bulletin])</f>
        <v>0</v>
      </c>
      <c r="D17" s="27">
        <f>SUMPRODUCT((Tableau1[date]=Feuil1!$C$1)*(Tableau1[N° chauffeur]=Feuil1!B17)*Tableau1[encaissement])</f>
        <v>0</v>
      </c>
      <c r="E17" s="31">
        <f t="shared" si="0"/>
        <v>0</v>
      </c>
    </row>
    <row r="18" spans="2:5" x14ac:dyDescent="0.25">
      <c r="B18" s="21" t="str">
        <f t="shared" si="1"/>
        <v/>
      </c>
      <c r="C18" s="26">
        <f>SUMPRODUCT((Tableau1[date]=Feuil1!$C$1)*(Tableau1[N° chauffeur]=Feuil1!B18)*Tableau1[Bulletin])</f>
        <v>0</v>
      </c>
      <c r="D18" s="27">
        <f>SUMPRODUCT((Tableau1[date]=Feuil1!$C$1)*(Tableau1[N° chauffeur]=Feuil1!B18)*Tableau1[encaissement])</f>
        <v>0</v>
      </c>
      <c r="E18" s="31">
        <f t="shared" si="0"/>
        <v>0</v>
      </c>
    </row>
    <row r="19" spans="2:5" x14ac:dyDescent="0.25">
      <c r="B19" s="21" t="str">
        <f t="shared" si="1"/>
        <v/>
      </c>
      <c r="C19" s="26">
        <f>SUMPRODUCT((Tableau1[date]=Feuil1!$C$1)*(Tableau1[N° chauffeur]=Feuil1!B19)*Tableau1[Bulletin])</f>
        <v>0</v>
      </c>
      <c r="D19" s="27">
        <f>SUMPRODUCT((Tableau1[date]=Feuil1!$C$1)*(Tableau1[N° chauffeur]=Feuil1!B19)*Tableau1[encaissement])</f>
        <v>0</v>
      </c>
      <c r="E19" s="31">
        <f t="shared" si="0"/>
        <v>0</v>
      </c>
    </row>
    <row r="20" spans="2:5" x14ac:dyDescent="0.25">
      <c r="B20" s="21" t="str">
        <f t="shared" si="1"/>
        <v/>
      </c>
      <c r="C20" s="26">
        <f>SUMPRODUCT((Tableau1[date]=Feuil1!$C$1)*(Tableau1[N° chauffeur]=Feuil1!B20)*Tableau1[Bulletin])</f>
        <v>0</v>
      </c>
      <c r="D20" s="27">
        <f>SUMPRODUCT((Tableau1[date]=Feuil1!$C$1)*(Tableau1[N° chauffeur]=Feuil1!B20)*Tableau1[encaissement])</f>
        <v>0</v>
      </c>
      <c r="E20" s="31">
        <f t="shared" si="0"/>
        <v>0</v>
      </c>
    </row>
    <row r="21" spans="2:5" x14ac:dyDescent="0.25">
      <c r="B21" s="21" t="str">
        <f t="shared" si="1"/>
        <v/>
      </c>
      <c r="C21" s="26">
        <f>SUMPRODUCT((Tableau1[date]=Feuil1!$C$1)*(Tableau1[N° chauffeur]=Feuil1!B21)*Tableau1[Bulletin])</f>
        <v>0</v>
      </c>
      <c r="D21" s="27">
        <f>SUMPRODUCT((Tableau1[date]=Feuil1!$C$1)*(Tableau1[N° chauffeur]=Feuil1!B21)*Tableau1[encaissement])</f>
        <v>0</v>
      </c>
      <c r="E21" s="31">
        <f t="shared" si="0"/>
        <v>0</v>
      </c>
    </row>
    <row r="22" spans="2:5" x14ac:dyDescent="0.25">
      <c r="B22" s="21" t="str">
        <f t="shared" si="1"/>
        <v/>
      </c>
      <c r="C22" s="26">
        <f>SUMPRODUCT((Tableau1[date]=Feuil1!$C$1)*(Tableau1[N° chauffeur]=Feuil1!B22)*Tableau1[Bulletin])</f>
        <v>0</v>
      </c>
      <c r="D22" s="27">
        <f>SUMPRODUCT((Tableau1[date]=Feuil1!$C$1)*(Tableau1[N° chauffeur]=Feuil1!B22)*Tableau1[encaissement])</f>
        <v>0</v>
      </c>
      <c r="E22" s="31">
        <f t="shared" si="0"/>
        <v>0</v>
      </c>
    </row>
    <row r="23" spans="2:5" x14ac:dyDescent="0.25">
      <c r="B23" s="21" t="str">
        <f t="shared" si="1"/>
        <v/>
      </c>
      <c r="C23" s="26">
        <f>SUMPRODUCT((Tableau1[date]=Feuil1!$C$1)*(Tableau1[N° chauffeur]=Feuil1!B23)*Tableau1[Bulletin])</f>
        <v>0</v>
      </c>
      <c r="D23" s="27">
        <f>SUMPRODUCT((Tableau1[date]=Feuil1!$C$1)*(Tableau1[N° chauffeur]=Feuil1!B23)*Tableau1[encaissement])</f>
        <v>0</v>
      </c>
      <c r="E23" s="31">
        <f t="shared" si="0"/>
        <v>0</v>
      </c>
    </row>
    <row r="24" spans="2:5" x14ac:dyDescent="0.25">
      <c r="B24" s="21" t="str">
        <f t="shared" si="1"/>
        <v/>
      </c>
      <c r="C24" s="26">
        <f>SUMPRODUCT((Tableau1[date]=Feuil1!$C$1)*(Tableau1[N° chauffeur]=Feuil1!B24)*Tableau1[Bulletin])</f>
        <v>0</v>
      </c>
      <c r="D24" s="27">
        <f>SUMPRODUCT((Tableau1[date]=Feuil1!$C$1)*(Tableau1[N° chauffeur]=Feuil1!B24)*Tableau1[encaissement])</f>
        <v>0</v>
      </c>
      <c r="E24" s="31">
        <f t="shared" si="0"/>
        <v>0</v>
      </c>
    </row>
    <row r="25" spans="2:5" x14ac:dyDescent="0.25">
      <c r="B25" s="21" t="str">
        <f t="shared" si="1"/>
        <v/>
      </c>
      <c r="C25" s="26">
        <f>SUMPRODUCT((Tableau1[date]=Feuil1!$C$1)*(Tableau1[N° chauffeur]=Feuil1!B25)*Tableau1[Bulletin])</f>
        <v>0</v>
      </c>
      <c r="D25" s="27">
        <f>SUMPRODUCT((Tableau1[date]=Feuil1!$C$1)*(Tableau1[N° chauffeur]=Feuil1!B25)*Tableau1[encaissement])</f>
        <v>0</v>
      </c>
      <c r="E25" s="31">
        <f t="shared" si="0"/>
        <v>0</v>
      </c>
    </row>
    <row r="26" spans="2:5" x14ac:dyDescent="0.25">
      <c r="B26" s="8" t="s">
        <v>5</v>
      </c>
      <c r="C26" s="9">
        <f>SUM(C3:C25)</f>
        <v>7400</v>
      </c>
      <c r="D26" s="9">
        <f>SUM(D3:D25)</f>
        <v>823</v>
      </c>
    </row>
    <row r="27" spans="2:5" x14ac:dyDescent="0.25">
      <c r="B27" s="10" t="s">
        <v>34</v>
      </c>
      <c r="C27" s="11">
        <f>SUM(E3:E25)</f>
        <v>-6577</v>
      </c>
      <c r="D27" s="7"/>
    </row>
  </sheetData>
  <conditionalFormatting sqref="C27">
    <cfRule type="cellIs" dxfId="33" priority="1" operator="lessThan">
      <formula>0</formula>
    </cfRule>
    <cfRule type="cellIs" dxfId="32" priority="2" operator="equal">
      <formula>0</formula>
    </cfRule>
    <cfRule type="cellIs" dxfId="31" priority="3" operator="lessThan">
      <formula>1.9</formula>
    </cfRule>
    <cfRule type="cellIs" dxfId="30" priority="4" operator="lessThan">
      <formula>"0.00$F$14"</formula>
    </cfRule>
    <cfRule type="cellIs" dxfId="29" priority="5" operator="greaterThan">
      <formula>"0$F$14"</formula>
    </cfRule>
    <cfRule type="cellIs" dxfId="28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U15"/>
  <sheetViews>
    <sheetView topLeftCell="D1" workbookViewId="0">
      <selection activeCell="J23" sqref="J23"/>
    </sheetView>
  </sheetViews>
  <sheetFormatPr baseColWidth="10" defaultRowHeight="15" x14ac:dyDescent="0.25"/>
  <cols>
    <col min="2" max="2" width="13.42578125" customWidth="1"/>
    <col min="3" max="3" width="11.42578125" bestFit="1" customWidth="1"/>
    <col min="4" max="4" width="14.85546875" style="14" customWidth="1"/>
    <col min="5" max="5" width="11.42578125" bestFit="1" customWidth="1"/>
    <col min="6" max="6" width="11.42578125" style="12"/>
    <col min="7" max="7" width="12.140625" customWidth="1"/>
    <col min="8" max="8" width="11.42578125" style="12"/>
    <col min="9" max="9" width="11.42578125" bestFit="1" customWidth="1"/>
    <col min="10" max="10" width="11.42578125" style="12"/>
    <col min="12" max="12" width="11.42578125" style="12"/>
    <col min="14" max="14" width="11.42578125" style="12"/>
  </cols>
  <sheetData>
    <row r="1" spans="1:411" x14ac:dyDescent="0.25">
      <c r="A1" t="s">
        <v>9</v>
      </c>
      <c r="B1" t="s">
        <v>10</v>
      </c>
      <c r="C1" t="s">
        <v>11</v>
      </c>
      <c r="D1" s="14" t="s">
        <v>12</v>
      </c>
      <c r="E1" t="s">
        <v>13</v>
      </c>
      <c r="F1" s="12" t="s">
        <v>14</v>
      </c>
      <c r="G1" t="s">
        <v>15</v>
      </c>
      <c r="H1" s="12" t="s">
        <v>16</v>
      </c>
      <c r="I1" t="s">
        <v>17</v>
      </c>
      <c r="J1" s="12" t="s">
        <v>18</v>
      </c>
      <c r="K1" t="s">
        <v>19</v>
      </c>
      <c r="L1" s="12" t="s">
        <v>20</v>
      </c>
      <c r="M1" t="s">
        <v>21</v>
      </c>
      <c r="N1" s="12" t="s">
        <v>22</v>
      </c>
      <c r="O1" t="s">
        <v>28</v>
      </c>
      <c r="P1" t="s">
        <v>25</v>
      </c>
      <c r="OT1">
        <v>203</v>
      </c>
      <c r="OU1">
        <v>22</v>
      </c>
    </row>
    <row r="2" spans="1:411" x14ac:dyDescent="0.25">
      <c r="A2" s="13">
        <v>44055</v>
      </c>
      <c r="B2" s="12" t="s">
        <v>53</v>
      </c>
      <c r="C2" s="34">
        <f>SUM(G2,I2,K2,M2,O2)</f>
        <v>2200</v>
      </c>
      <c r="D2" s="34">
        <v>2200</v>
      </c>
      <c r="E2" s="34">
        <f>Tableau1[[#This Row],[Bulletin]]-Tableau1[[#This Row],[encaissement]]</f>
        <v>0</v>
      </c>
      <c r="F2" s="12">
        <v>80414965</v>
      </c>
      <c r="G2" s="34">
        <v>1250</v>
      </c>
      <c r="H2" s="12">
        <v>90414965</v>
      </c>
      <c r="I2" s="34">
        <v>950</v>
      </c>
      <c r="K2" s="34"/>
      <c r="M2" s="34"/>
      <c r="O2" s="34"/>
      <c r="P2" s="14" t="s">
        <v>33</v>
      </c>
    </row>
    <row r="3" spans="1:411" x14ac:dyDescent="0.25">
      <c r="A3" s="13">
        <v>44055</v>
      </c>
      <c r="B3" s="12" t="s">
        <v>54</v>
      </c>
      <c r="C3" s="34">
        <f>SUM(G3,I3,K3,M3,O3)</f>
        <v>1250</v>
      </c>
      <c r="D3" s="34">
        <v>1000</v>
      </c>
      <c r="E3" s="34">
        <f>Tableau1[[#This Row],[Bulletin]]-Tableau1[[#This Row],[encaissement]]</f>
        <v>250</v>
      </c>
      <c r="F3" s="12">
        <v>80414966</v>
      </c>
      <c r="G3" s="34">
        <v>1000</v>
      </c>
      <c r="H3" s="12">
        <v>90414966</v>
      </c>
      <c r="I3" s="34">
        <v>250</v>
      </c>
      <c r="K3" s="34"/>
      <c r="M3" s="34"/>
      <c r="O3" s="34"/>
      <c r="P3" s="14" t="s">
        <v>40</v>
      </c>
    </row>
    <row r="4" spans="1:411" x14ac:dyDescent="0.25">
      <c r="A4" s="13">
        <v>44055</v>
      </c>
      <c r="B4" s="12" t="s">
        <v>55</v>
      </c>
      <c r="C4" s="34">
        <f>SUM(G4,I4,K4,M4,O4)</f>
        <v>1650</v>
      </c>
      <c r="D4" s="34">
        <v>1650</v>
      </c>
      <c r="E4" s="34">
        <f>Tableau1[[#This Row],[Bulletin]]-Tableau1[[#This Row],[encaissement]]</f>
        <v>0</v>
      </c>
      <c r="F4" s="12">
        <v>80414967</v>
      </c>
      <c r="G4" s="34">
        <v>1500</v>
      </c>
      <c r="H4" s="12">
        <v>90414967</v>
      </c>
      <c r="I4" s="34">
        <v>150</v>
      </c>
      <c r="K4" s="34"/>
      <c r="M4" s="34"/>
      <c r="O4" s="34"/>
      <c r="P4" s="14" t="s">
        <v>41</v>
      </c>
    </row>
    <row r="5" spans="1:411" x14ac:dyDescent="0.25">
      <c r="A5" s="13">
        <v>44054</v>
      </c>
      <c r="B5" s="12" t="s">
        <v>56</v>
      </c>
      <c r="C5" s="34">
        <f>SUM(G5,I5,K5,M5,O5)</f>
        <v>1800</v>
      </c>
      <c r="D5" s="34">
        <v>1800</v>
      </c>
      <c r="E5" s="34">
        <f>Tableau1[[#This Row],[Bulletin]]-Tableau1[[#This Row],[encaissement]]</f>
        <v>0</v>
      </c>
      <c r="F5" s="12">
        <v>80414968</v>
      </c>
      <c r="G5" s="34">
        <v>1500</v>
      </c>
      <c r="H5" s="12">
        <v>90414968</v>
      </c>
      <c r="I5" s="34">
        <v>300</v>
      </c>
      <c r="K5" s="34"/>
      <c r="M5" s="34"/>
      <c r="O5" s="34"/>
      <c r="P5" s="14" t="s">
        <v>42</v>
      </c>
    </row>
    <row r="6" spans="1:411" x14ac:dyDescent="0.25">
      <c r="A6" s="13">
        <v>44054</v>
      </c>
      <c r="B6" s="12" t="s">
        <v>57</v>
      </c>
      <c r="C6" s="34">
        <f t="shared" ref="C6:C14" si="0">SUM(G6,I6,K6,M6,O6)</f>
        <v>1720</v>
      </c>
      <c r="D6" s="34">
        <v>1720</v>
      </c>
      <c r="E6" s="34">
        <f>Tableau1[[#This Row],[Bulletin]]-Tableau1[[#This Row],[encaissement]]</f>
        <v>0</v>
      </c>
      <c r="F6" s="12">
        <v>80414969</v>
      </c>
      <c r="G6" s="34">
        <v>1500</v>
      </c>
      <c r="H6" s="12">
        <v>90414969</v>
      </c>
      <c r="I6" s="34">
        <v>220</v>
      </c>
      <c r="K6" s="34"/>
      <c r="M6" s="34"/>
      <c r="O6" s="34"/>
      <c r="P6" s="14" t="s">
        <v>43</v>
      </c>
    </row>
    <row r="7" spans="1:411" x14ac:dyDescent="0.25">
      <c r="A7" s="13">
        <v>44054</v>
      </c>
      <c r="B7" s="12" t="s">
        <v>58</v>
      </c>
      <c r="C7" s="34">
        <f t="shared" si="0"/>
        <v>2550</v>
      </c>
      <c r="D7" s="34">
        <v>1500</v>
      </c>
      <c r="E7" s="34">
        <f>Tableau1[[#This Row],[Bulletin]]-Tableau1[[#This Row],[encaissement]]</f>
        <v>1050</v>
      </c>
      <c r="F7" s="12">
        <v>80414970</v>
      </c>
      <c r="G7" s="34">
        <v>1500</v>
      </c>
      <c r="H7" s="12">
        <v>90414970</v>
      </c>
      <c r="I7" s="34">
        <v>1050</v>
      </c>
      <c r="K7" s="34"/>
      <c r="M7" s="34"/>
      <c r="O7" s="34"/>
      <c r="P7" s="14" t="s">
        <v>44</v>
      </c>
    </row>
    <row r="8" spans="1:411" x14ac:dyDescent="0.25">
      <c r="A8" s="13">
        <v>44053</v>
      </c>
      <c r="B8" s="12" t="s">
        <v>59</v>
      </c>
      <c r="C8" s="34">
        <f t="shared" si="0"/>
        <v>2420</v>
      </c>
      <c r="D8" s="34">
        <v>920</v>
      </c>
      <c r="E8" s="34">
        <f>Tableau1[[#This Row],[Bulletin]]-Tableau1[[#This Row],[encaissement]]</f>
        <v>1500</v>
      </c>
      <c r="F8" s="12">
        <v>80414971</v>
      </c>
      <c r="G8" s="34">
        <v>1500</v>
      </c>
      <c r="H8" s="12">
        <v>90414971</v>
      </c>
      <c r="I8" s="34">
        <v>920</v>
      </c>
      <c r="K8" s="34"/>
      <c r="M8" s="34"/>
      <c r="O8" s="34"/>
      <c r="P8" s="14" t="s">
        <v>45</v>
      </c>
    </row>
    <row r="9" spans="1:411" x14ac:dyDescent="0.25">
      <c r="A9" s="13">
        <v>44053</v>
      </c>
      <c r="B9" s="12">
        <v>110</v>
      </c>
      <c r="C9" s="34">
        <f t="shared" si="0"/>
        <v>2500</v>
      </c>
      <c r="D9" s="34">
        <v>17</v>
      </c>
      <c r="E9" s="34">
        <f>Tableau1[[#This Row],[Bulletin]]-Tableau1[[#This Row],[encaissement]]</f>
        <v>2483</v>
      </c>
      <c r="F9" s="12">
        <v>80414975</v>
      </c>
      <c r="G9" s="34">
        <v>1500</v>
      </c>
      <c r="H9" s="12">
        <v>90414972</v>
      </c>
      <c r="I9" s="34">
        <v>1000</v>
      </c>
      <c r="K9" s="34"/>
      <c r="M9" s="34"/>
      <c r="O9" s="34"/>
      <c r="P9" s="14" t="s">
        <v>46</v>
      </c>
    </row>
    <row r="10" spans="1:411" x14ac:dyDescent="0.25">
      <c r="A10" s="13">
        <v>44053</v>
      </c>
      <c r="B10" s="12" t="s">
        <v>60</v>
      </c>
      <c r="C10" s="34">
        <f t="shared" si="0"/>
        <v>1500</v>
      </c>
      <c r="D10" s="34">
        <v>1000</v>
      </c>
      <c r="E10" s="34">
        <f>Tableau1[[#This Row],[Bulletin]]-Tableau1[[#This Row],[encaissement]]</f>
        <v>500</v>
      </c>
      <c r="F10" s="12">
        <v>80414976</v>
      </c>
      <c r="G10" s="34">
        <v>1500</v>
      </c>
      <c r="I10" s="34"/>
      <c r="K10" s="34"/>
      <c r="M10" s="34"/>
      <c r="O10" s="34"/>
      <c r="P10" s="14" t="s">
        <v>47</v>
      </c>
    </row>
    <row r="11" spans="1:411" x14ac:dyDescent="0.25">
      <c r="A11" s="13">
        <v>44053</v>
      </c>
      <c r="B11" s="12">
        <v>130</v>
      </c>
      <c r="C11" s="34">
        <f t="shared" si="0"/>
        <v>1500</v>
      </c>
      <c r="D11" s="34">
        <v>1500</v>
      </c>
      <c r="E11" s="34">
        <f>Tableau1[[#This Row],[Bulletin]]-Tableau1[[#This Row],[encaissement]]</f>
        <v>0</v>
      </c>
      <c r="F11" s="12">
        <v>80414977</v>
      </c>
      <c r="G11" s="34">
        <v>1500</v>
      </c>
      <c r="I11" s="34"/>
      <c r="K11" s="34"/>
      <c r="M11" s="34"/>
      <c r="O11" s="34"/>
      <c r="P11" s="14" t="s">
        <v>48</v>
      </c>
    </row>
    <row r="12" spans="1:411" x14ac:dyDescent="0.25">
      <c r="A12" s="13">
        <v>44052</v>
      </c>
      <c r="B12" s="12">
        <v>140</v>
      </c>
      <c r="C12" s="34">
        <f t="shared" si="0"/>
        <v>2150</v>
      </c>
      <c r="D12" s="34">
        <v>20</v>
      </c>
      <c r="E12" s="34">
        <f>Tableau1[[#This Row],[Bulletin]]-Tableau1[[#This Row],[encaissement]]</f>
        <v>2130</v>
      </c>
      <c r="F12" s="12">
        <v>80414978</v>
      </c>
      <c r="G12" s="34">
        <v>1500</v>
      </c>
      <c r="H12" s="12">
        <v>90414973</v>
      </c>
      <c r="I12" s="34">
        <v>650</v>
      </c>
      <c r="K12" s="34"/>
      <c r="M12" s="34"/>
      <c r="O12" s="34"/>
      <c r="P12" s="14" t="s">
        <v>49</v>
      </c>
    </row>
    <row r="13" spans="1:411" x14ac:dyDescent="0.25">
      <c r="A13" s="13">
        <v>44052</v>
      </c>
      <c r="B13" s="12">
        <v>200</v>
      </c>
      <c r="C13" s="34">
        <f t="shared" si="0"/>
        <v>1500</v>
      </c>
      <c r="D13" s="34">
        <v>26</v>
      </c>
      <c r="E13" s="34">
        <f>Tableau1[[#This Row],[Bulletin]]-Tableau1[[#This Row],[encaissement]]</f>
        <v>1474</v>
      </c>
      <c r="F13" s="12">
        <v>80414984</v>
      </c>
      <c r="G13" s="34">
        <v>1500</v>
      </c>
      <c r="I13" s="34"/>
      <c r="K13" s="34"/>
      <c r="M13" s="34"/>
      <c r="O13" s="34"/>
      <c r="P13" s="14" t="s">
        <v>50</v>
      </c>
    </row>
    <row r="14" spans="1:411" x14ac:dyDescent="0.25">
      <c r="A14" s="13">
        <v>44052</v>
      </c>
      <c r="B14" s="12">
        <v>210</v>
      </c>
      <c r="C14" s="34">
        <f t="shared" si="0"/>
        <v>1500</v>
      </c>
      <c r="D14" s="34">
        <v>27</v>
      </c>
      <c r="E14" s="34">
        <f>Tableau1[[#This Row],[Bulletin]]-Tableau1[[#This Row],[encaissement]]</f>
        <v>1473</v>
      </c>
      <c r="F14" s="12">
        <v>80414985</v>
      </c>
      <c r="G14" s="34">
        <v>1500</v>
      </c>
      <c r="I14" s="34"/>
      <c r="K14" s="34"/>
      <c r="M14" s="34"/>
      <c r="O14" s="34"/>
      <c r="P14" s="14" t="s">
        <v>51</v>
      </c>
    </row>
    <row r="15" spans="1:411" x14ac:dyDescent="0.25">
      <c r="A15" s="13">
        <v>44052</v>
      </c>
      <c r="B15" s="12" t="s">
        <v>61</v>
      </c>
      <c r="C15" s="34">
        <f>SUM(G15,I15,K15,M15,O15)</f>
        <v>2250</v>
      </c>
      <c r="D15" s="34">
        <v>750</v>
      </c>
      <c r="E15" s="34">
        <f>Tableau1[[#This Row],[Bulletin]]-Tableau1[[#This Row],[encaissement]]</f>
        <v>1500</v>
      </c>
      <c r="F15" s="12">
        <v>80414986</v>
      </c>
      <c r="G15" s="34">
        <v>1500</v>
      </c>
      <c r="H15" s="12">
        <v>90414974</v>
      </c>
      <c r="I15" s="34">
        <v>750</v>
      </c>
      <c r="K15" s="34"/>
      <c r="M15" s="14"/>
      <c r="O15" s="34"/>
      <c r="P15" s="14" t="s">
        <v>52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E5" sqref="E5"/>
    </sheetView>
  </sheetViews>
  <sheetFormatPr baseColWidth="10" defaultRowHeight="15" x14ac:dyDescent="0.25"/>
  <cols>
    <col min="1" max="1" width="22.42578125" style="12" customWidth="1"/>
    <col min="2" max="2" width="11.42578125" style="12"/>
    <col min="4" max="4" width="24" customWidth="1"/>
  </cols>
  <sheetData>
    <row r="1" spans="1:4" x14ac:dyDescent="0.25">
      <c r="A1" s="12" t="s">
        <v>23</v>
      </c>
      <c r="B1" s="12" t="s">
        <v>24</v>
      </c>
      <c r="D1" t="s">
        <v>39</v>
      </c>
    </row>
    <row r="2" spans="1:4" x14ac:dyDescent="0.25">
      <c r="A2" s="12">
        <v>10</v>
      </c>
      <c r="B2" s="12">
        <v>204787</v>
      </c>
      <c r="D2" s="28">
        <v>44055</v>
      </c>
    </row>
    <row r="3" spans="1:4" x14ac:dyDescent="0.25">
      <c r="A3" s="12">
        <v>20</v>
      </c>
      <c r="B3" s="12">
        <v>208765</v>
      </c>
      <c r="D3" s="29">
        <v>44054</v>
      </c>
    </row>
    <row r="4" spans="1:4" x14ac:dyDescent="0.25">
      <c r="A4" s="12">
        <v>30</v>
      </c>
      <c r="B4" s="12">
        <v>209102</v>
      </c>
      <c r="D4" s="30">
        <v>44053</v>
      </c>
    </row>
    <row r="5" spans="1:4" x14ac:dyDescent="0.25">
      <c r="A5" s="12">
        <v>40</v>
      </c>
      <c r="B5" s="12">
        <v>209103</v>
      </c>
      <c r="D5" s="30">
        <v>44052</v>
      </c>
    </row>
    <row r="6" spans="1:4" x14ac:dyDescent="0.25">
      <c r="A6" s="12">
        <v>50</v>
      </c>
      <c r="B6" s="12">
        <v>209104</v>
      </c>
      <c r="D6" s="32"/>
    </row>
    <row r="7" spans="1:4" x14ac:dyDescent="0.25">
      <c r="A7" s="12">
        <v>60</v>
      </c>
      <c r="B7" s="12">
        <v>209105</v>
      </c>
    </row>
    <row r="8" spans="1:4" x14ac:dyDescent="0.25">
      <c r="A8" s="12">
        <v>70</v>
      </c>
      <c r="B8" s="12">
        <v>209106</v>
      </c>
    </row>
    <row r="9" spans="1:4" x14ac:dyDescent="0.25">
      <c r="A9" s="12">
        <v>80</v>
      </c>
      <c r="B9" s="12">
        <v>209107</v>
      </c>
    </row>
    <row r="10" spans="1:4" x14ac:dyDescent="0.25">
      <c r="A10" s="12">
        <v>90</v>
      </c>
      <c r="B10" s="12">
        <v>209108</v>
      </c>
    </row>
    <row r="11" spans="1:4" x14ac:dyDescent="0.25">
      <c r="A11" s="12">
        <v>100</v>
      </c>
      <c r="B11" s="12">
        <v>209109</v>
      </c>
    </row>
    <row r="12" spans="1:4" x14ac:dyDescent="0.25">
      <c r="A12" s="12">
        <v>110</v>
      </c>
      <c r="B12" s="12">
        <v>209110</v>
      </c>
    </row>
    <row r="13" spans="1:4" x14ac:dyDescent="0.25">
      <c r="A13" s="12">
        <v>120</v>
      </c>
      <c r="B13" s="12">
        <v>209111</v>
      </c>
    </row>
    <row r="14" spans="1:4" x14ac:dyDescent="0.25">
      <c r="A14" s="12">
        <v>130</v>
      </c>
      <c r="B14" s="12">
        <v>209112</v>
      </c>
    </row>
    <row r="15" spans="1:4" x14ac:dyDescent="0.25">
      <c r="A15" s="12">
        <v>140</v>
      </c>
      <c r="B15" s="12">
        <v>209113</v>
      </c>
    </row>
    <row r="16" spans="1:4" x14ac:dyDescent="0.25">
      <c r="A16" s="12">
        <v>150</v>
      </c>
      <c r="B16" s="12">
        <v>209114</v>
      </c>
    </row>
    <row r="17" spans="1:2" x14ac:dyDescent="0.25">
      <c r="A17" s="12">
        <v>160</v>
      </c>
      <c r="B17" s="12">
        <v>209115</v>
      </c>
    </row>
    <row r="18" spans="1:2" x14ac:dyDescent="0.25">
      <c r="A18" s="12">
        <v>170</v>
      </c>
      <c r="B18" s="12">
        <v>209116</v>
      </c>
    </row>
    <row r="19" spans="1:2" x14ac:dyDescent="0.25">
      <c r="A19" s="12">
        <v>180</v>
      </c>
      <c r="B19" s="12">
        <v>209117</v>
      </c>
    </row>
    <row r="20" spans="1:2" x14ac:dyDescent="0.25">
      <c r="A20" s="12">
        <v>190</v>
      </c>
      <c r="B20" s="12">
        <v>209118</v>
      </c>
    </row>
    <row r="21" spans="1:2" x14ac:dyDescent="0.25">
      <c r="A21" s="12">
        <v>200</v>
      </c>
      <c r="B21" s="12">
        <v>209119</v>
      </c>
    </row>
    <row r="22" spans="1:2" x14ac:dyDescent="0.25">
      <c r="A22" s="12">
        <v>210</v>
      </c>
      <c r="B22" s="12">
        <v>209120</v>
      </c>
    </row>
    <row r="23" spans="1:2" x14ac:dyDescent="0.25">
      <c r="A23" s="12">
        <v>220</v>
      </c>
      <c r="B23" s="12">
        <v>209121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9"/>
  <sheetViews>
    <sheetView workbookViewId="0">
      <selection activeCell="D5" sqref="D5:D9"/>
    </sheetView>
  </sheetViews>
  <sheetFormatPr baseColWidth="10" defaultRowHeight="15" x14ac:dyDescent="0.25"/>
  <cols>
    <col min="1" max="1" width="21.42578125" bestFit="1" customWidth="1"/>
    <col min="2" max="2" width="13" bestFit="1" customWidth="1"/>
    <col min="3" max="3" width="25.140625" bestFit="1" customWidth="1"/>
    <col min="4" max="4" width="15" bestFit="1" customWidth="1"/>
  </cols>
  <sheetData>
    <row r="1" spans="1:4" x14ac:dyDescent="0.25">
      <c r="A1" s="15" t="s">
        <v>9</v>
      </c>
      <c r="B1" s="17">
        <v>44053</v>
      </c>
    </row>
    <row r="3" spans="1:4" x14ac:dyDescent="0.25">
      <c r="B3" s="15" t="s">
        <v>31</v>
      </c>
    </row>
    <row r="4" spans="1:4" x14ac:dyDescent="0.25">
      <c r="A4" s="15" t="s">
        <v>27</v>
      </c>
      <c r="B4" t="s">
        <v>35</v>
      </c>
      <c r="C4" t="s">
        <v>29</v>
      </c>
      <c r="D4" t="s">
        <v>30</v>
      </c>
    </row>
    <row r="5" spans="1:4" x14ac:dyDescent="0.25">
      <c r="A5" s="16">
        <v>110</v>
      </c>
      <c r="B5" s="34">
        <v>2500</v>
      </c>
      <c r="C5" s="34">
        <v>17</v>
      </c>
      <c r="D5" s="34">
        <v>2483</v>
      </c>
    </row>
    <row r="6" spans="1:4" x14ac:dyDescent="0.25">
      <c r="A6" s="16">
        <v>130</v>
      </c>
      <c r="B6" s="34">
        <v>1500</v>
      </c>
      <c r="C6" s="34">
        <v>1500</v>
      </c>
      <c r="D6" s="34">
        <v>0</v>
      </c>
    </row>
    <row r="7" spans="1:4" x14ac:dyDescent="0.25">
      <c r="A7" s="16" t="s">
        <v>59</v>
      </c>
      <c r="B7" s="34">
        <v>2420</v>
      </c>
      <c r="C7" s="34">
        <v>920</v>
      </c>
      <c r="D7" s="34">
        <v>1500</v>
      </c>
    </row>
    <row r="8" spans="1:4" x14ac:dyDescent="0.25">
      <c r="A8" s="16" t="s">
        <v>60</v>
      </c>
      <c r="B8" s="34">
        <v>1500</v>
      </c>
      <c r="C8" s="34">
        <v>1000</v>
      </c>
      <c r="D8" s="34">
        <v>500</v>
      </c>
    </row>
    <row r="9" spans="1:4" x14ac:dyDescent="0.25">
      <c r="A9" s="16" t="s">
        <v>26</v>
      </c>
      <c r="B9" s="34">
        <v>7920</v>
      </c>
      <c r="C9" s="34">
        <v>3437</v>
      </c>
      <c r="D9" s="34">
        <v>4483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cp:lastPrinted>2020-08-11T13:33:43Z</cp:lastPrinted>
  <dcterms:created xsi:type="dcterms:W3CDTF">2020-07-27T09:51:00Z</dcterms:created>
  <dcterms:modified xsi:type="dcterms:W3CDTF">2020-08-13T08:54:02Z</dcterms:modified>
</cp:coreProperties>
</file>