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240" yWindow="60" windowWidth="11580" windowHeight="6030"/>
  </bookViews>
  <sheets>
    <sheet name="Livre de cave" sheetId="1" r:id="rId1"/>
    <sheet name="Décompte" sheetId="2" r:id="rId2"/>
    <sheet name="Larousse des vins" sheetId="4" r:id="rId3"/>
    <sheet name="Cépages" sheetId="5" r:id="rId4"/>
  </sheets>
  <definedNames>
    <definedName name="_xlnm._FilterDatabase" localSheetId="0" hidden="1">'Livre de cave'!$A$5:$Q$61</definedName>
    <definedName name="lieu">'Larousse des vins'!$Q$2:$Q$4</definedName>
    <definedName name="region">'Larousse des vins'!$O$2:$O$18</definedName>
    <definedName name="type_vin">'Larousse des vins'!$P$2:$P$7</definedName>
    <definedName name="_xlnm.Print_Area" localSheetId="0">'Livre de cave'!$A$5:$F$34</definedName>
  </definedNames>
  <calcPr calcId="145621"/>
</workbook>
</file>

<file path=xl/calcChain.xml><?xml version="1.0" encoding="utf-8"?>
<calcChain xmlns="http://schemas.openxmlformats.org/spreadsheetml/2006/main">
  <c r="L6" i="1" l="1"/>
  <c r="D6" i="1"/>
  <c r="Q6" i="1" s="1"/>
  <c r="L20" i="1"/>
  <c r="D20" i="1"/>
  <c r="Q20" i="1" s="1"/>
  <c r="L12" i="1"/>
  <c r="D12" i="1"/>
  <c r="Q12" i="1" s="1"/>
  <c r="L18" i="1"/>
  <c r="D18" i="1"/>
  <c r="Q18" i="1" s="1"/>
  <c r="L34" i="1"/>
  <c r="D34" i="1"/>
  <c r="Q34" i="1" s="1"/>
  <c r="L14" i="1"/>
  <c r="D14" i="1"/>
  <c r="Q14" i="1" s="1"/>
  <c r="L7" i="1"/>
  <c r="D7" i="1"/>
  <c r="Q7" i="1" s="1"/>
  <c r="L10" i="1"/>
  <c r="D10" i="1"/>
  <c r="Q10" i="1" s="1"/>
  <c r="L39" i="1"/>
  <c r="D39" i="1"/>
  <c r="Q39" i="1" s="1"/>
  <c r="L17" i="1"/>
  <c r="D17" i="1"/>
  <c r="Q17" i="1" s="1"/>
  <c r="L16" i="1" l="1"/>
  <c r="D16" i="1"/>
  <c r="Q16" i="1" s="1"/>
  <c r="L31" i="1"/>
  <c r="D31" i="1"/>
  <c r="Q31" i="1" s="1"/>
  <c r="L40" i="1"/>
  <c r="D40" i="1"/>
  <c r="Q40" i="1" s="1"/>
  <c r="L11" i="1"/>
  <c r="D11" i="1"/>
  <c r="Q11" i="1" s="1"/>
  <c r="L15" i="1"/>
  <c r="D15" i="1"/>
  <c r="Q15" i="1" s="1"/>
  <c r="L43" i="1"/>
  <c r="D43" i="1"/>
  <c r="Q43" i="1" s="1"/>
  <c r="L41" i="1"/>
  <c r="D41" i="1"/>
  <c r="Q41" i="1" s="1"/>
  <c r="L8" i="1"/>
  <c r="D8" i="1"/>
  <c r="Q8" i="1" s="1"/>
  <c r="L23" i="1"/>
  <c r="D23" i="1"/>
  <c r="Q23" i="1" s="1"/>
  <c r="L42" i="1"/>
  <c r="D42" i="1"/>
  <c r="Q42" i="1" s="1"/>
  <c r="L21" i="1"/>
  <c r="D21" i="1"/>
  <c r="Q21" i="1" s="1"/>
  <c r="L32" i="1"/>
  <c r="D32" i="1"/>
  <c r="Q32" i="1" s="1"/>
  <c r="L29" i="1"/>
  <c r="D29" i="1"/>
  <c r="Q29" i="1" s="1"/>
  <c r="L37" i="1"/>
  <c r="D37" i="1"/>
  <c r="Q37" i="1" s="1"/>
  <c r="L30" i="1"/>
  <c r="D30" i="1"/>
  <c r="Q30" i="1" s="1"/>
  <c r="L19" i="1"/>
  <c r="D19" i="1"/>
  <c r="Q19" i="1" s="1"/>
  <c r="L36" i="1"/>
  <c r="D36" i="1"/>
  <c r="Q36" i="1" s="1"/>
  <c r="L13" i="1"/>
  <c r="D13" i="1"/>
  <c r="Q13" i="1" s="1"/>
  <c r="L26" i="1"/>
  <c r="D26" i="1"/>
  <c r="Q26" i="1" s="1"/>
  <c r="L28" i="1"/>
  <c r="D28" i="1"/>
  <c r="Q28" i="1" s="1"/>
  <c r="L38" i="1"/>
  <c r="D38" i="1"/>
  <c r="Q38" i="1" s="1"/>
  <c r="L22" i="1"/>
  <c r="D22" i="1"/>
  <c r="Q22" i="1" s="1"/>
  <c r="L9" i="1"/>
  <c r="D9" i="1"/>
  <c r="Q9" i="1" s="1"/>
  <c r="L33" i="1"/>
  <c r="D33" i="1"/>
  <c r="Q33" i="1" s="1"/>
  <c r="L35" i="1"/>
  <c r="D35" i="1"/>
  <c r="Q35" i="1" s="1"/>
  <c r="L25" i="1"/>
  <c r="D25" i="1"/>
  <c r="Q25" i="1" s="1"/>
  <c r="L24" i="1"/>
  <c r="D24" i="1"/>
  <c r="Q24" i="1" s="1"/>
  <c r="L27" i="1"/>
  <c r="D27" i="1"/>
  <c r="Q27" i="1" s="1"/>
  <c r="R1" i="1"/>
  <c r="G14" i="2" l="1"/>
  <c r="G13" i="2"/>
  <c r="J8" i="2"/>
  <c r="E10" i="2"/>
  <c r="O8" i="2"/>
  <c r="N10" i="2"/>
  <c r="C6" i="2"/>
  <c r="M8" i="2"/>
  <c r="P8" i="2"/>
  <c r="E6" i="2"/>
  <c r="E7" i="2"/>
  <c r="D10" i="2"/>
  <c r="B9" i="2"/>
  <c r="D8" i="2"/>
  <c r="B10" i="2"/>
  <c r="I9" i="2"/>
  <c r="D6" i="2"/>
  <c r="H9" i="2"/>
  <c r="L8" i="2"/>
  <c r="Q10" i="2"/>
  <c r="G9" i="2"/>
  <c r="M9" i="2"/>
  <c r="G10" i="2"/>
  <c r="J10" i="2"/>
  <c r="C7" i="2"/>
  <c r="C8" i="2"/>
  <c r="G7" i="2"/>
  <c r="F8" i="2"/>
  <c r="K10" i="2"/>
  <c r="O6" i="2"/>
  <c r="E8" i="2"/>
  <c r="C5" i="2"/>
  <c r="I5" i="2"/>
  <c r="L5" i="2"/>
  <c r="L9" i="2"/>
  <c r="P6" i="2"/>
  <c r="O10" i="2"/>
  <c r="B5" i="2"/>
  <c r="G8" i="2"/>
  <c r="G6" i="2"/>
  <c r="H6" i="2"/>
  <c r="B7" i="2"/>
  <c r="O5" i="2"/>
  <c r="K7" i="2"/>
  <c r="H10" i="2"/>
  <c r="G5" i="2"/>
  <c r="Q7" i="2"/>
  <c r="F7" i="2"/>
  <c r="P7" i="2"/>
  <c r="H5" i="2"/>
  <c r="I6" i="2"/>
  <c r="N7" i="2"/>
  <c r="N8" i="2"/>
  <c r="P10" i="2"/>
  <c r="P9" i="2"/>
  <c r="H8" i="2"/>
  <c r="M5" i="2"/>
  <c r="J9" i="2"/>
  <c r="I10" i="2"/>
  <c r="I8" i="2"/>
  <c r="L7" i="2"/>
  <c r="E5" i="2"/>
  <c r="M7" i="2"/>
  <c r="D7" i="2"/>
  <c r="N6" i="2"/>
  <c r="Q5" i="2"/>
  <c r="J5" i="2"/>
  <c r="J7" i="2"/>
  <c r="J6" i="2"/>
  <c r="F5" i="2"/>
  <c r="D5" i="2"/>
  <c r="E9" i="2"/>
  <c r="L6" i="2"/>
  <c r="M6" i="2"/>
  <c r="N9" i="2"/>
  <c r="B6" i="2"/>
  <c r="F6" i="2"/>
  <c r="F9" i="2"/>
  <c r="C9" i="2"/>
  <c r="N5" i="2"/>
  <c r="H7" i="2"/>
  <c r="K5" i="2"/>
  <c r="Q6" i="2"/>
  <c r="K6" i="2"/>
  <c r="K9" i="2"/>
  <c r="O9" i="2"/>
  <c r="K8" i="2"/>
  <c r="L10" i="2"/>
  <c r="D9" i="2"/>
  <c r="O7" i="2"/>
  <c r="Q9" i="2"/>
  <c r="C10" i="2"/>
  <c r="P5" i="2"/>
  <c r="B8" i="2"/>
  <c r="Q8" i="2"/>
  <c r="F10" i="2"/>
  <c r="I7" i="2"/>
  <c r="M10" i="2"/>
  <c r="E11" i="2" l="1"/>
  <c r="I11" i="2"/>
  <c r="G11" i="2"/>
  <c r="H11" i="2"/>
  <c r="L11" i="2"/>
  <c r="D11" i="2"/>
  <c r="C11" i="2"/>
  <c r="N11" i="2"/>
  <c r="Q11" i="2"/>
  <c r="R6" i="2"/>
  <c r="R9" i="2"/>
  <c r="M11" i="2"/>
  <c r="F11" i="2"/>
  <c r="B11" i="2"/>
  <c r="O11" i="2"/>
  <c r="J11" i="2"/>
  <c r="K11" i="2"/>
  <c r="R5" i="2"/>
  <c r="R7" i="2"/>
  <c r="R8" i="2"/>
  <c r="R10" i="2"/>
  <c r="P11" i="2"/>
  <c r="R11" i="2" l="1"/>
</calcChain>
</file>

<file path=xl/sharedStrings.xml><?xml version="1.0" encoding="utf-8"?>
<sst xmlns="http://schemas.openxmlformats.org/spreadsheetml/2006/main" count="725" uniqueCount="457">
  <si>
    <t>Rouge</t>
  </si>
  <si>
    <t>Bordeaux</t>
  </si>
  <si>
    <t>Montant Total ( €)</t>
  </si>
  <si>
    <t>Bergerac</t>
  </si>
  <si>
    <t>Médoc</t>
  </si>
  <si>
    <t>Alsace</t>
  </si>
  <si>
    <t>Bourgogne</t>
  </si>
  <si>
    <t>Chinon</t>
  </si>
  <si>
    <t>Gigondas</t>
  </si>
  <si>
    <t>Rosé</t>
  </si>
  <si>
    <t>Blanc Moelleux</t>
  </si>
  <si>
    <t>Crémant</t>
  </si>
  <si>
    <t>Blanc sec</t>
  </si>
  <si>
    <t>Côtes du Rhône</t>
  </si>
  <si>
    <t>Beaujolais</t>
  </si>
  <si>
    <t>Jura</t>
  </si>
  <si>
    <t>Savoie</t>
  </si>
  <si>
    <t>Provence</t>
  </si>
  <si>
    <t>1ères Côtes de Blaye</t>
  </si>
  <si>
    <t>Haut Médoc</t>
  </si>
  <si>
    <t>Lussac St Emilion</t>
  </si>
  <si>
    <t>Côtes de Duras</t>
  </si>
  <si>
    <t>Macon</t>
  </si>
  <si>
    <t>Fleurie</t>
  </si>
  <si>
    <t>Chiroubles</t>
  </si>
  <si>
    <t>Bourgogne Aligoté</t>
  </si>
  <si>
    <t>Lalande de Pomerol</t>
  </si>
  <si>
    <t>Fronsac</t>
  </si>
  <si>
    <t>Graves</t>
  </si>
  <si>
    <t>Moulis en Médoc</t>
  </si>
  <si>
    <t>Pommard</t>
  </si>
  <si>
    <t>Hautes Côtes de Nuits</t>
  </si>
  <si>
    <t>Beaujolais Villages</t>
  </si>
  <si>
    <t>Morgon</t>
  </si>
  <si>
    <t>Mercurey</t>
  </si>
  <si>
    <t>Canon Fronsac</t>
  </si>
  <si>
    <t>Cahors</t>
  </si>
  <si>
    <t>Couloir</t>
  </si>
  <si>
    <t>Cave</t>
  </si>
  <si>
    <t>Salon</t>
  </si>
  <si>
    <t>Riesling</t>
  </si>
  <si>
    <t>Sancerre</t>
  </si>
  <si>
    <t>Gewurztraminer</t>
  </si>
  <si>
    <t>Jurançon</t>
  </si>
  <si>
    <t>Sud-Ouest</t>
  </si>
  <si>
    <t>Anjou</t>
  </si>
  <si>
    <t>Touraine</t>
  </si>
  <si>
    <t>Châteauneuf du Pape</t>
  </si>
  <si>
    <t>Pacherenc du Vic Bihl</t>
  </si>
  <si>
    <t>Condrieu</t>
  </si>
  <si>
    <t>Côtes du Jura</t>
  </si>
  <si>
    <t>Etranger</t>
  </si>
  <si>
    <t>Pays Nantais</t>
  </si>
  <si>
    <t>Pinot Gris ou Tokay</t>
  </si>
  <si>
    <t>Muscat</t>
  </si>
  <si>
    <t>Pinot ou Klevner</t>
  </si>
  <si>
    <t>Sylvaner</t>
  </si>
  <si>
    <t>Chasselat ou Gutedel</t>
  </si>
  <si>
    <t>Pinot noir</t>
  </si>
  <si>
    <t>Edelzwicker</t>
  </si>
  <si>
    <t>Barsac</t>
  </si>
  <si>
    <t>Blaye ou Blayais</t>
  </si>
  <si>
    <t>Bordeaux clairet</t>
  </si>
  <si>
    <t>Côtes de Francs</t>
  </si>
  <si>
    <t>Côtes de Castillon</t>
  </si>
  <si>
    <t>Haut Benauge</t>
  </si>
  <si>
    <t>Bourg ou Bourgeais</t>
  </si>
  <si>
    <t>Cadillac</t>
  </si>
  <si>
    <t>Cérons</t>
  </si>
  <si>
    <t>Côtes de Bourg</t>
  </si>
  <si>
    <t>Côtes de Blaye</t>
  </si>
  <si>
    <t>Côtes de Bx St Macaire</t>
  </si>
  <si>
    <t>Entre deux Mers</t>
  </si>
  <si>
    <t>Graves de Vayres</t>
  </si>
  <si>
    <t>Listrac</t>
  </si>
  <si>
    <t>Loupiac</t>
  </si>
  <si>
    <t>Margaux</t>
  </si>
  <si>
    <t>Montagne St Emilion</t>
  </si>
  <si>
    <t>Néac</t>
  </si>
  <si>
    <t>Parsac St Emilion</t>
  </si>
  <si>
    <t>Pauillac</t>
  </si>
  <si>
    <t>Pomerol</t>
  </si>
  <si>
    <t>1ères Côtes de Boredeaux</t>
  </si>
  <si>
    <t>Puisseguin St Emilion</t>
  </si>
  <si>
    <t>Ste Croix du Mont</t>
  </si>
  <si>
    <t>St Emilion</t>
  </si>
  <si>
    <t>St Estèphe</t>
  </si>
  <si>
    <t>Ste Foy Bordeaux</t>
  </si>
  <si>
    <t>St Georges St Emilion</t>
  </si>
  <si>
    <t>St Julien</t>
  </si>
  <si>
    <t>Sauternes</t>
  </si>
  <si>
    <t>Brouilly</t>
  </si>
  <si>
    <t>Juliénas</t>
  </si>
  <si>
    <t>Chénas</t>
  </si>
  <si>
    <t>Saint Amour</t>
  </si>
  <si>
    <t>Moulin à Vent</t>
  </si>
  <si>
    <t>Château Grillet</t>
  </si>
  <si>
    <t>Châtillon en Diois</t>
  </si>
  <si>
    <t>Clairette de Die</t>
  </si>
  <si>
    <t>Cornas</t>
  </si>
  <si>
    <t>Côte Rotie</t>
  </si>
  <si>
    <t>Coteaux du Tricastin</t>
  </si>
  <si>
    <t>Côtes du Ventoux</t>
  </si>
  <si>
    <t>Crozes Hermitage</t>
  </si>
  <si>
    <t>Lirac</t>
  </si>
  <si>
    <t>Saint Joseph</t>
  </si>
  <si>
    <t>Saint Péray</t>
  </si>
  <si>
    <t>Tavel</t>
  </si>
  <si>
    <t>Arbois</t>
  </si>
  <si>
    <t>Château Chalon</t>
  </si>
  <si>
    <t>L'Etoile</t>
  </si>
  <si>
    <t>Clairette de Bellegarde</t>
  </si>
  <si>
    <t>Clairette du languedoc</t>
  </si>
  <si>
    <t>Collioure</t>
  </si>
  <si>
    <t>Côtes du Roussillon</t>
  </si>
  <si>
    <t>Caramany</t>
  </si>
  <si>
    <t>Latour de France</t>
  </si>
  <si>
    <t>Fitou</t>
  </si>
  <si>
    <t>Bandol</t>
  </si>
  <si>
    <t>Bellet</t>
  </si>
  <si>
    <t>Cassis</t>
  </si>
  <si>
    <t>Côtes de Provence</t>
  </si>
  <si>
    <t>Palette</t>
  </si>
  <si>
    <t>Crépy</t>
  </si>
  <si>
    <t>Mousseux de Savoie</t>
  </si>
  <si>
    <t>Pétillant de Savoie</t>
  </si>
  <si>
    <t>Roussette de Savoie</t>
  </si>
  <si>
    <t>Seyssel</t>
  </si>
  <si>
    <t>Vin de Savoie</t>
  </si>
  <si>
    <t>Vin de Savoie Ayze</t>
  </si>
  <si>
    <t>Béarn</t>
  </si>
  <si>
    <t>Blanquette de Limoux</t>
  </si>
  <si>
    <t>Côtes de Bergerac</t>
  </si>
  <si>
    <t>Côtes de Saussignac</t>
  </si>
  <si>
    <t>Côtes de Buzet</t>
  </si>
  <si>
    <t>Côtes du Frontonnais</t>
  </si>
  <si>
    <t>Côtes de Montravel</t>
  </si>
  <si>
    <t>Gaillac</t>
  </si>
  <si>
    <t>Haut Montravel</t>
  </si>
  <si>
    <t>Irouléguy</t>
  </si>
  <si>
    <t>Limoux</t>
  </si>
  <si>
    <t>Madiran</t>
  </si>
  <si>
    <t>Montbazillac</t>
  </si>
  <si>
    <t>Montravel</t>
  </si>
  <si>
    <t>Pécharmant</t>
  </si>
  <si>
    <t>Rosette</t>
  </si>
  <si>
    <t>Vin de Blanquette</t>
  </si>
  <si>
    <t>Pouilly sur Loire</t>
  </si>
  <si>
    <t>Menetou Salon</t>
  </si>
  <si>
    <t>Quincy</t>
  </si>
  <si>
    <t>Reuilly</t>
  </si>
  <si>
    <t>Pouilly Fumé</t>
  </si>
  <si>
    <t>Bourgueil</t>
  </si>
  <si>
    <t>Jasnières</t>
  </si>
  <si>
    <t>Montlouis</t>
  </si>
  <si>
    <t>St Nicolas de Bourgueil</t>
  </si>
  <si>
    <t>Touraine Amboise</t>
  </si>
  <si>
    <t>Touraine Azay le Rideau</t>
  </si>
  <si>
    <t>Touraine Mesland</t>
  </si>
  <si>
    <t>Vouvray</t>
  </si>
  <si>
    <t>Bonnezeaux</t>
  </si>
  <si>
    <t>Cabernet d'Anjou</t>
  </si>
  <si>
    <t>Coteaux de l'Aubance</t>
  </si>
  <si>
    <t>Coteaux du Layon</t>
  </si>
  <si>
    <t>Coteaux du Layon Chaume</t>
  </si>
  <si>
    <t>Coteaux de Saumur</t>
  </si>
  <si>
    <t>Quarts de Chaume</t>
  </si>
  <si>
    <t>Saumur</t>
  </si>
  <si>
    <t>Saumur Champigny</t>
  </si>
  <si>
    <t>Savennières</t>
  </si>
  <si>
    <t>Languedoc/Roussillon</t>
  </si>
  <si>
    <t>Aloxe Corton</t>
  </si>
  <si>
    <t>Auxey Duresse</t>
  </si>
  <si>
    <t>Bâtard Montrachet</t>
  </si>
  <si>
    <t>Beaune</t>
  </si>
  <si>
    <t>Blagny</t>
  </si>
  <si>
    <t>Bonnes Mares</t>
  </si>
  <si>
    <t>Bourgogne Clairet</t>
  </si>
  <si>
    <t>Hautes Côtes de Beaune</t>
  </si>
  <si>
    <t>Marsannay</t>
  </si>
  <si>
    <t>Bourgogne Passetoutgrain</t>
  </si>
  <si>
    <t>Chablis</t>
  </si>
  <si>
    <t>Chambertin</t>
  </si>
  <si>
    <t>Chambolle Musigny</t>
  </si>
  <si>
    <t>Chapelle Chambertin</t>
  </si>
  <si>
    <t>Charlemagne</t>
  </si>
  <si>
    <t>Charmes Chambertin</t>
  </si>
  <si>
    <t>Chassagne Montrachet</t>
  </si>
  <si>
    <t>Cheilly lès Maranges</t>
  </si>
  <si>
    <t>Chevalier Montrachet</t>
  </si>
  <si>
    <t>Chorey lès Beaune</t>
  </si>
  <si>
    <t>Clos de la Roche</t>
  </si>
  <si>
    <t>Clos de Tart</t>
  </si>
  <si>
    <t>Clos Vougeot</t>
  </si>
  <si>
    <t>Clos Saint Denis</t>
  </si>
  <si>
    <t>Corton</t>
  </si>
  <si>
    <t>Corton Charlemagne</t>
  </si>
  <si>
    <t>Côte de Beaune</t>
  </si>
  <si>
    <t>Echezeaux</t>
  </si>
  <si>
    <t>Fixin</t>
  </si>
  <si>
    <t>Gevrey Chambertin</t>
  </si>
  <si>
    <t>Givry</t>
  </si>
  <si>
    <t>Ladoix</t>
  </si>
  <si>
    <t>Meursault</t>
  </si>
  <si>
    <t>Montagny</t>
  </si>
  <si>
    <t>Monthélie</t>
  </si>
  <si>
    <t>Montrachet</t>
  </si>
  <si>
    <t>Morey Saint Denis</t>
  </si>
  <si>
    <t>Musigny</t>
  </si>
  <si>
    <t>Nuits Saint Georges</t>
  </si>
  <si>
    <t>Pernand Vergelesses</t>
  </si>
  <si>
    <t>Puligny Montrachet</t>
  </si>
  <si>
    <t>Richebourg</t>
  </si>
  <si>
    <t>Romanée (La)</t>
  </si>
  <si>
    <t>Romanée Conti</t>
  </si>
  <si>
    <t>Romanée Saint Vivant</t>
  </si>
  <si>
    <t>Ruchottes Chambertin</t>
  </si>
  <si>
    <t>Rully</t>
  </si>
  <si>
    <t>Saint Aubin</t>
  </si>
  <si>
    <t>Saint Romain</t>
  </si>
  <si>
    <t>Sampigny lès Maranges</t>
  </si>
  <si>
    <t>Santenay</t>
  </si>
  <si>
    <t>Savigny lès Beaune</t>
  </si>
  <si>
    <t>Tâche (La)</t>
  </si>
  <si>
    <t>Volnay</t>
  </si>
  <si>
    <t>Vosne Rmanée</t>
  </si>
  <si>
    <t>Vougeot</t>
  </si>
  <si>
    <t>Quantité restante</t>
  </si>
  <si>
    <t>Saint Véran</t>
  </si>
  <si>
    <t>Côtes du Luberon</t>
  </si>
  <si>
    <t>Valençay</t>
  </si>
  <si>
    <t>Cheverny</t>
  </si>
  <si>
    <t>Champagne</t>
  </si>
  <si>
    <t>Type de Vin</t>
  </si>
  <si>
    <t>Régions</t>
  </si>
  <si>
    <t>Millésimes</t>
  </si>
  <si>
    <t>Appellations</t>
  </si>
  <si>
    <t>Châteaux/domaines</t>
  </si>
  <si>
    <t>Achetée</t>
  </si>
  <si>
    <t>Bue</t>
  </si>
  <si>
    <t>Propriétaires</t>
  </si>
  <si>
    <t>lieu de stockage</t>
  </si>
  <si>
    <t>prix/blle</t>
  </si>
  <si>
    <t>Commentaires</t>
  </si>
  <si>
    <t>Musadet</t>
  </si>
  <si>
    <t>Gros Plant</t>
  </si>
  <si>
    <t>VAL DE LOIRE</t>
  </si>
  <si>
    <t>V d L(Anjou)</t>
  </si>
  <si>
    <t>V d L(Nivernais/Berry)</t>
  </si>
  <si>
    <t>V d L(Pays Nantais)</t>
  </si>
  <si>
    <t>V d L(Touraine)</t>
  </si>
  <si>
    <t/>
  </si>
  <si>
    <t>75 cl</t>
  </si>
  <si>
    <t>Magnum</t>
  </si>
  <si>
    <t>TOTAUX</t>
  </si>
  <si>
    <t>TABLEAU RECAPITULATIF DES VINS DE LA CAVE</t>
  </si>
  <si>
    <t>Languedoc-Roussillon</t>
  </si>
  <si>
    <t>Types de vin</t>
  </si>
  <si>
    <t>Nivernais/Berry</t>
  </si>
  <si>
    <t>Côteau du Loir</t>
  </si>
  <si>
    <t>Valeur restante:</t>
  </si>
  <si>
    <t>Valeur initiale de la cave:</t>
  </si>
  <si>
    <t>c</t>
  </si>
  <si>
    <t>valeur restante</t>
  </si>
  <si>
    <t>Date_C</t>
  </si>
  <si>
    <t>Cépages</t>
  </si>
  <si>
    <t>Cabernet franc</t>
  </si>
  <si>
    <t>Cabernet sauvignon</t>
  </si>
  <si>
    <t>Cabernet breton</t>
  </si>
  <si>
    <t>Gamay</t>
  </si>
  <si>
    <t>Syrah</t>
  </si>
  <si>
    <t>Grenache</t>
  </si>
  <si>
    <t>Mourvèdre</t>
  </si>
  <si>
    <t>Carignan</t>
  </si>
  <si>
    <t>Cinsault</t>
  </si>
  <si>
    <t>Merlot</t>
  </si>
  <si>
    <t>Duras</t>
  </si>
  <si>
    <t>Braucol</t>
  </si>
  <si>
    <t>Tannat</t>
  </si>
  <si>
    <t>Pinenc</t>
  </si>
  <si>
    <t>Malbec ou Côt ou Auxerrois</t>
  </si>
  <si>
    <t>Petit verdot</t>
  </si>
  <si>
    <t>Cabernet</t>
  </si>
  <si>
    <t>Folle blanche</t>
  </si>
  <si>
    <t>Melon de Bourgogne</t>
  </si>
  <si>
    <t>Chenin</t>
  </si>
  <si>
    <t>Sauvignon</t>
  </si>
  <si>
    <t>Chardonnay</t>
  </si>
  <si>
    <t>Chasselas</t>
  </si>
  <si>
    <t>Aligoté</t>
  </si>
  <si>
    <t>Pinot Gris</t>
  </si>
  <si>
    <t>Petit manseng</t>
  </si>
  <si>
    <t>ROUGES</t>
  </si>
  <si>
    <t>BLANCS</t>
  </si>
  <si>
    <t>Val de Loire</t>
  </si>
  <si>
    <t>Anjou, Saumur, Bourgueil, Chinon, Saumur-Champigny, St Nicolas de Bourgueil</t>
  </si>
  <si>
    <t>Anjou,</t>
  </si>
  <si>
    <t>St Pourçain</t>
  </si>
  <si>
    <t>Rhône</t>
  </si>
  <si>
    <t>Costières de Nimes, Côtes du Rhône, Beaumes de Venise, Rasteau, Gigondas, Chateauneuf du Pape</t>
  </si>
  <si>
    <t xml:space="preserve">Costières de Nimes, Côtes du Rhône, Beaumes de Venise, Rasteau, </t>
  </si>
  <si>
    <t xml:space="preserve">Costières de Nimes, Côtes du Rhône, Rasteau, </t>
  </si>
  <si>
    <t xml:space="preserve"> Côtes du Rhône, </t>
  </si>
  <si>
    <t>St Chinian, Faugères, Fitou, Languedoc, Minervois, Côtes du Roussillon</t>
  </si>
  <si>
    <t>Brouilly, Morgon</t>
  </si>
  <si>
    <t>Bourgogne, Mercurey, Nuits St Georges,</t>
  </si>
  <si>
    <t>Bergerac, Buzet, Pécharmant, Cahors</t>
  </si>
  <si>
    <t>Buzet, Pécharmant</t>
  </si>
  <si>
    <t>Buzet, Pécharmant, Saint Mont, Madiran</t>
  </si>
  <si>
    <t>Saint Mont, Madiran</t>
  </si>
  <si>
    <t>Saint Mont</t>
  </si>
  <si>
    <t>Bergerac, Médoc, Ht Médoc</t>
  </si>
  <si>
    <t>Bordeaux, Bordeaux Supérieur, Lalande de Pommerol, Pommerol, Blaye, graves de Vayres, Côtes de Bourg, Graves, Pessac-Léognan, Ht Médoc</t>
  </si>
  <si>
    <t xml:space="preserve">Bordeaux, Bordeaux Supérieur, Lalande de Pommerol, Blaye, Graves de Vayres, Côtes de Bourg, Graves, Pessac-Léognan, Médoc, Ht Médoc, St Estèphe, Pauillac, Moulis,Listrac-Médoc, Margaux, St Julien, </t>
  </si>
  <si>
    <t>Médoc, Ht Médoc, Margaux, Moulis, St Julien</t>
  </si>
  <si>
    <t>Bordeaux, St Emilion, Montagne St Emilion, Lussac St Emilion</t>
  </si>
  <si>
    <t>Bordeaux, Bordeaux Supérieur, Lalande de Pommerol, Pommerol, Blaye, graves de Vayres, Côtes de Bourg, Graves, Pessac-Léognan, St Estèphe, Pauillac, St Julien, Moulis,Listrac-Médoc, Margaux, St Emilion, Montagne St Emilion, Lussac St Emilion</t>
  </si>
  <si>
    <t>Muscadet</t>
  </si>
  <si>
    <t>Côteaux du Layon, Bonnezeaux</t>
  </si>
  <si>
    <t>Touraine, Cheverny, Pouilly Fumé, Menetou Salon, Quincy, Sancerre</t>
  </si>
  <si>
    <t>Vin de savoie</t>
  </si>
  <si>
    <t>Chablis, Macon Villages</t>
  </si>
  <si>
    <t>Sémillon, Sauvignon</t>
  </si>
  <si>
    <t>Sauternes, Loupiac</t>
  </si>
  <si>
    <t>Types</t>
  </si>
  <si>
    <t>2010</t>
  </si>
  <si>
    <t>6</t>
  </si>
  <si>
    <t>Blanc Sec</t>
  </si>
  <si>
    <t>Mousseux blanc</t>
  </si>
  <si>
    <t>Mousseux rosé</t>
  </si>
  <si>
    <t>Mousseux Blanc</t>
  </si>
  <si>
    <t>Mousseux Rosé</t>
  </si>
  <si>
    <t>Nivernay- Berry</t>
  </si>
  <si>
    <t>Domaine Du Granit Bleu</t>
  </si>
  <si>
    <t>2011</t>
  </si>
  <si>
    <t>Château Lescure</t>
  </si>
  <si>
    <t>Ferme Des Côteaux-Verdelais</t>
  </si>
  <si>
    <t>2009</t>
  </si>
  <si>
    <t>Patrice Dangin</t>
  </si>
  <si>
    <t>Côtes Du Rhône</t>
  </si>
  <si>
    <t>Domaine De La Sionnière</t>
  </si>
  <si>
    <t>Sca Cheverny</t>
  </si>
  <si>
    <t>Vignerons Mont Près Chambord</t>
  </si>
  <si>
    <t>Paul Tomatis</t>
  </si>
  <si>
    <t>Saga Nov 2011</t>
  </si>
  <si>
    <t>Côtes De Castillon</t>
  </si>
  <si>
    <t>Château Fontbaude</t>
  </si>
  <si>
    <t>Gaec Sabate</t>
  </si>
  <si>
    <t>Saga Mars 2010</t>
  </si>
  <si>
    <t>2007</t>
  </si>
  <si>
    <t>Château Caillivet</t>
  </si>
  <si>
    <t>Antoine Carillo</t>
  </si>
  <si>
    <t>Haut Médoc Cru Bourgeois</t>
  </si>
  <si>
    <t>Château De Villambis</t>
  </si>
  <si>
    <t>Cat De Villambis</t>
  </si>
  <si>
    <t>Julienas</t>
  </si>
  <si>
    <t>Odile Et Patrick Le Bourlay</t>
  </si>
  <si>
    <t>Fav Leclerc</t>
  </si>
  <si>
    <t>Lussac Saint Emilion</t>
  </si>
  <si>
    <t>Vieux Château Chambeau</t>
  </si>
  <si>
    <t>S C Château Branda</t>
  </si>
  <si>
    <t>Fav Carrefour Market Oct 2012</t>
  </si>
  <si>
    <t>Château Le Tertre De Caussan</t>
  </si>
  <si>
    <t>Pacherenc Du Vic Bihl</t>
  </si>
  <si>
    <t>La Chenaie Du Tilh</t>
  </si>
  <si>
    <t>Producteurs De Gascogne</t>
  </si>
  <si>
    <t>Domaine André Fouassier</t>
  </si>
  <si>
    <t>Fouassier</t>
  </si>
  <si>
    <t>Bourgogne Hautes-Côtes De Nuits</t>
  </si>
  <si>
    <t>Côtes De Blaye</t>
  </si>
  <si>
    <t>Château Ferthis</t>
  </si>
  <si>
    <t>Cde Mars 2013</t>
  </si>
  <si>
    <t>St Chinian</t>
  </si>
  <si>
    <t>2012</t>
  </si>
  <si>
    <t>Saint Louis</t>
  </si>
  <si>
    <t>Domaine Ichard</t>
  </si>
  <si>
    <t>Jean-Pierre Ichard</t>
  </si>
  <si>
    <t>Fav Leclerc 2013(Bio)</t>
  </si>
  <si>
    <t>Domaine Des Mouchottes</t>
  </si>
  <si>
    <t>Domaine Le Bourlay</t>
  </si>
  <si>
    <t>Moulis En Médoc</t>
  </si>
  <si>
    <t>Château Tour-Granins</t>
  </si>
  <si>
    <t>Scea Ganins Grand-Poujeaux</t>
  </si>
  <si>
    <t>Fav Chais St François Nov 2013</t>
  </si>
  <si>
    <t>Fav Leclerc  Mars 2013</t>
  </si>
  <si>
    <t>Bordeaux Sauvignon</t>
  </si>
  <si>
    <t>Saga Déc 2013</t>
  </si>
  <si>
    <t>Guy Caussan</t>
  </si>
  <si>
    <t>Côtes De Duras</t>
  </si>
  <si>
    <t>Château Du Verdier</t>
  </si>
  <si>
    <t>Thierry Teyssandier</t>
  </si>
  <si>
    <t>Saga Fév 2014</t>
  </si>
  <si>
    <t>Moulin À Vent</t>
  </si>
  <si>
    <t>Estelle &amp; Thomas Patenotre</t>
  </si>
  <si>
    <t>2013</t>
  </si>
  <si>
    <t>Domaine Des Brangers</t>
  </si>
  <si>
    <t>Gaec Des Brangers</t>
  </si>
  <si>
    <t>Vacances 2014</t>
  </si>
  <si>
    <t>Beaumes De Venise</t>
  </si>
  <si>
    <t>Notre Dame D'Aubune</t>
  </si>
  <si>
    <t>Vignobles De Balma Venitia</t>
  </si>
  <si>
    <t>Vacqueyras</t>
  </si>
  <si>
    <t>Beaumirail</t>
  </si>
  <si>
    <t>Gigondas La Cave</t>
  </si>
  <si>
    <t>Naudet-Bostoen</t>
  </si>
  <si>
    <t>2014</t>
  </si>
  <si>
    <t>Saga Mars 2015</t>
  </si>
  <si>
    <t>Châteauneuf Du Pape</t>
  </si>
  <si>
    <t>Charles Adelin</t>
  </si>
  <si>
    <t>Fav Aldi Mars 2015</t>
  </si>
  <si>
    <t>Cat Bain De Bretagne 28/05/2015</t>
  </si>
  <si>
    <t>Cde Hubert Juin 2015</t>
  </si>
  <si>
    <t>Earl Georgacaracos</t>
  </si>
  <si>
    <t>Vacances Gers 2015</t>
  </si>
  <si>
    <t>Côtes De Gascogne</t>
  </si>
  <si>
    <t>Domaine De Lagajan</t>
  </si>
  <si>
    <t>Cde Ferret 08/2015</t>
  </si>
  <si>
    <t>Ag Afeh 2015 Cave Tain L'Hermiage</t>
  </si>
  <si>
    <t>Ag Afeh 2015 Cave Tain L'Hermitage</t>
  </si>
  <si>
    <t>St Joseph</t>
  </si>
  <si>
    <t>Viognier</t>
  </si>
  <si>
    <t>Arzelle</t>
  </si>
  <si>
    <t>Eric Rocher À Sarras (Ardèche)</t>
  </si>
  <si>
    <t>Fav Intermarché À Tain L'Hermitage</t>
  </si>
  <si>
    <t>Champane Brut Tradition</t>
  </si>
  <si>
    <t>Earl Dangin-Defoug</t>
  </si>
  <si>
    <t>Cde Oct 2015 Avec D. Goeder</t>
  </si>
  <si>
    <t>Châteuneuf Du Pape</t>
  </si>
  <si>
    <t>Les Jardins De La Papauté</t>
  </si>
  <si>
    <t>Les Chais Réunis-St Priest(69)</t>
  </si>
  <si>
    <t>Fav Aldi 5 Mars 2016</t>
  </si>
  <si>
    <t>Château Marzy</t>
  </si>
  <si>
    <t>Sc Vignobles Romain Maison</t>
  </si>
  <si>
    <t>Cadeau Jph Mars 2016</t>
  </si>
  <si>
    <t>Fav Leclerc Mars 2016</t>
  </si>
  <si>
    <t>Cde Hubert Juin 2016</t>
  </si>
  <si>
    <t>2015</t>
  </si>
  <si>
    <t>Jocelyne Favre</t>
  </si>
  <si>
    <t>Cde Été 2016</t>
  </si>
  <si>
    <t xml:space="preserve">Jocelyne Favre	</t>
  </si>
  <si>
    <t>Muscadet Sur Lie</t>
  </si>
  <si>
    <t>Le Fief Cognard</t>
  </si>
  <si>
    <t>Doamine Salmon</t>
  </si>
  <si>
    <t>Domaine De Ménard</t>
  </si>
  <si>
    <t>Sarl Ménard</t>
  </si>
  <si>
    <t>Fav Leclerc 2016</t>
  </si>
  <si>
    <t>Les Terrasses</t>
  </si>
  <si>
    <t>Comtes De Lorgeril</t>
  </si>
  <si>
    <t>Gam Vert Vannes Nov 2016</t>
  </si>
  <si>
    <t>Cde Été 2016(12 À 5.90)+ Nov (12 À 6€)</t>
  </si>
  <si>
    <t>Stéphane Eymas</t>
  </si>
  <si>
    <t>Les Chais St François-Janv 2017</t>
  </si>
  <si>
    <t>Chais St Fçois Jan Et Mars 2017</t>
  </si>
  <si>
    <t>Leclerc Mars 2017</t>
  </si>
  <si>
    <t>Fav Leclerc Avril 2017</t>
  </si>
  <si>
    <t>2016</t>
  </si>
  <si>
    <t>Fav Leclerc Oct 2016 À 3,25+12 À 3,35 Mars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</si>
</sst>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-yy"/>
    <numFmt numFmtId="165" formatCode="#,##0.00\ _F"/>
    <numFmt numFmtId="166" formatCode="#,##0.00\ &quot;€&quot;"/>
  </numFmts>
  <fonts count="12" x14ac:knownFonts="1">
    <font>
      <sz val="10"/>
      <name val="Arial"/>
    </font>
    <font>
      <b/>
      <sz val="10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sz val="18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22"/>
      <name val="Arial"/>
      <family val="2"/>
    </font>
    <font>
      <sz val="28"/>
      <name val="Arial"/>
      <family val="2"/>
    </font>
    <font>
      <sz val="16"/>
      <name val="Arial"/>
      <family val="2"/>
    </font>
    <font>
      <sz val="20"/>
      <name val="Arial"/>
      <family val="2"/>
    </font>
    <font>
      <sz val="11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0">
    <xf numFmtId="0" fontId="0" fillId="0" borderId="0" xfId="0"/>
    <xf numFmtId="0" fontId="0" fillId="0" borderId="1" xfId="0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1" xfId="0" applyFill="1" applyBorder="1"/>
    <xf numFmtId="0" fontId="1" fillId="0" borderId="1" xfId="0" applyFont="1" applyBorder="1" applyAlignment="1">
      <alignment vertical="top" wrapText="1"/>
    </xf>
    <xf numFmtId="165" fontId="0" fillId="0" borderId="1" xfId="0" applyNumberFormat="1" applyFill="1" applyBorder="1"/>
    <xf numFmtId="0" fontId="3" fillId="0" borderId="1" xfId="0" applyFont="1" applyBorder="1"/>
    <xf numFmtId="0" fontId="3" fillId="2" borderId="2" xfId="0" applyFont="1" applyFill="1" applyBorder="1"/>
    <xf numFmtId="0" fontId="3" fillId="2" borderId="3" xfId="0" applyFont="1" applyFill="1" applyBorder="1"/>
    <xf numFmtId="0" fontId="3" fillId="2" borderId="4" xfId="0" applyFont="1" applyFill="1" applyBorder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2" fillId="0" borderId="1" xfId="0" applyFont="1" applyFill="1" applyBorder="1"/>
    <xf numFmtId="0" fontId="3" fillId="0" borderId="1" xfId="0" applyFont="1" applyFill="1" applyBorder="1"/>
    <xf numFmtId="1" fontId="1" fillId="0" borderId="1" xfId="0" applyNumberFormat="1" applyFont="1" applyFill="1" applyBorder="1"/>
    <xf numFmtId="0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1" fillId="0" borderId="1" xfId="0" applyFont="1" applyFill="1" applyBorder="1" applyAlignment="1">
      <alignment vertical="top" wrapText="1"/>
    </xf>
    <xf numFmtId="0" fontId="3" fillId="0" borderId="6" xfId="0" applyFont="1" applyFill="1" applyBorder="1"/>
    <xf numFmtId="0" fontId="3" fillId="0" borderId="0" xfId="0" applyFont="1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3" fillId="0" borderId="9" xfId="0" applyFont="1" applyBorder="1"/>
    <xf numFmtId="0" fontId="3" fillId="0" borderId="10" xfId="0" applyFont="1" applyBorder="1"/>
    <xf numFmtId="0" fontId="3" fillId="0" borderId="11" xfId="0" applyFont="1" applyBorder="1"/>
    <xf numFmtId="0" fontId="3" fillId="0" borderId="12" xfId="0" applyFont="1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3" fillId="2" borderId="13" xfId="0" applyFont="1" applyFill="1" applyBorder="1"/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6" borderId="18" xfId="0" applyFont="1" applyFill="1" applyBorder="1" applyAlignment="1">
      <alignment horizontal="center" vertical="center"/>
    </xf>
    <xf numFmtId="0" fontId="7" fillId="6" borderId="19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165" fontId="0" fillId="7" borderId="1" xfId="0" applyNumberFormat="1" applyFill="1" applyBorder="1"/>
    <xf numFmtId="14" fontId="3" fillId="0" borderId="1" xfId="0" applyNumberFormat="1" applyFont="1" applyFill="1" applyBorder="1"/>
    <xf numFmtId="14" fontId="1" fillId="0" borderId="1" xfId="0" applyNumberFormat="1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right"/>
    </xf>
    <xf numFmtId="0" fontId="3" fillId="0" borderId="0" xfId="0" applyFont="1"/>
    <xf numFmtId="0" fontId="0" fillId="0" borderId="0" xfId="0" applyAlignment="1">
      <alignment horizontal="center"/>
    </xf>
    <xf numFmtId="0" fontId="3" fillId="8" borderId="2" xfId="0" applyFont="1" applyFill="1" applyBorder="1"/>
    <xf numFmtId="0" fontId="3" fillId="8" borderId="3" xfId="0" applyFont="1" applyFill="1" applyBorder="1"/>
    <xf numFmtId="0" fontId="3" fillId="8" borderId="4" xfId="0" applyFont="1" applyFill="1" applyBorder="1"/>
    <xf numFmtId="0" fontId="3" fillId="0" borderId="6" xfId="0" applyFont="1" applyBorder="1" applyAlignment="1">
      <alignment wrapText="1"/>
    </xf>
    <xf numFmtId="0" fontId="3" fillId="0" borderId="20" xfId="0" applyFont="1" applyBorder="1"/>
    <xf numFmtId="0" fontId="3" fillId="0" borderId="21" xfId="0" applyFont="1" applyBorder="1"/>
    <xf numFmtId="0" fontId="3" fillId="0" borderId="22" xfId="0" applyFont="1" applyBorder="1"/>
    <xf numFmtId="0" fontId="0" fillId="0" borderId="1" xfId="0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1" xfId="0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23" xfId="0" applyFont="1" applyFill="1" applyBorder="1"/>
    <xf numFmtId="0" fontId="1" fillId="0" borderId="21" xfId="0" applyFont="1" applyBorder="1" applyAlignment="1">
      <alignment vertical="top" wrapText="1"/>
    </xf>
    <xf numFmtId="0" fontId="1" fillId="0" borderId="21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right" vertical="top" wrapText="1"/>
    </xf>
    <xf numFmtId="1" fontId="1" fillId="0" borderId="21" xfId="0" applyNumberFormat="1" applyFont="1" applyFill="1" applyBorder="1" applyAlignment="1">
      <alignment vertical="top" wrapText="1"/>
    </xf>
    <xf numFmtId="164" fontId="1" fillId="0" borderId="21" xfId="0" applyNumberFormat="1" applyFont="1" applyBorder="1" applyAlignment="1">
      <alignment horizontal="center" vertical="center" wrapText="1"/>
    </xf>
    <xf numFmtId="165" fontId="1" fillId="0" borderId="21" xfId="0" applyNumberFormat="1" applyFont="1" applyBorder="1" applyAlignment="1">
      <alignment horizontal="center" vertical="center" wrapText="1"/>
    </xf>
    <xf numFmtId="14" fontId="0" fillId="9" borderId="0" xfId="0" applyNumberFormat="1" applyFill="1" applyBorder="1"/>
    <xf numFmtId="0" fontId="0" fillId="9" borderId="0" xfId="0" applyFill="1" applyBorder="1"/>
    <xf numFmtId="0" fontId="0" fillId="9" borderId="0" xfId="0" applyFill="1" applyBorder="1" applyAlignment="1">
      <alignment horizontal="right"/>
    </xf>
    <xf numFmtId="1" fontId="1" fillId="9" borderId="0" xfId="0" applyNumberFormat="1" applyFont="1" applyFill="1" applyBorder="1"/>
    <xf numFmtId="164" fontId="0" fillId="9" borderId="0" xfId="0" applyNumberFormat="1" applyFill="1" applyBorder="1"/>
    <xf numFmtId="165" fontId="0" fillId="9" borderId="0" xfId="0" applyNumberFormat="1" applyFill="1" applyBorder="1"/>
    <xf numFmtId="0" fontId="11" fillId="9" borderId="0" xfId="0" applyFont="1" applyFill="1" applyBorder="1" applyAlignment="1">
      <alignment horizontal="center"/>
    </xf>
    <xf numFmtId="14" fontId="3" fillId="10" borderId="1" xfId="0" applyNumberFormat="1" applyFont="1" applyFill="1" applyBorder="1"/>
    <xf numFmtId="0" fontId="6" fillId="11" borderId="17" xfId="0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6" fillId="12" borderId="17" xfId="0" applyFont="1" applyFill="1" applyBorder="1" applyAlignment="1">
      <alignment horizontal="center" vertical="center"/>
    </xf>
    <xf numFmtId="0" fontId="5" fillId="12" borderId="1" xfId="0" applyFont="1" applyFill="1" applyBorder="1" applyAlignment="1">
      <alignment horizontal="center" vertical="center"/>
    </xf>
    <xf numFmtId="0" fontId="6" fillId="13" borderId="17" xfId="0" applyFont="1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6" fillId="5" borderId="24" xfId="0" applyFont="1" applyFill="1" applyBorder="1" applyAlignment="1">
      <alignment horizontal="center" vertical="center"/>
    </xf>
    <xf numFmtId="0" fontId="6" fillId="0" borderId="25" xfId="0" applyFont="1" applyBorder="1" applyAlignment="1">
      <alignment horizontal="center" vertical="center" wrapText="1"/>
    </xf>
    <xf numFmtId="0" fontId="8" fillId="6" borderId="26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8" fillId="12" borderId="1" xfId="0" applyFont="1" applyFill="1" applyBorder="1" applyAlignment="1">
      <alignment horizontal="center" vertical="center"/>
    </xf>
    <xf numFmtId="0" fontId="8" fillId="13" borderId="1" xfId="0" applyFont="1" applyFill="1" applyBorder="1" applyAlignment="1">
      <alignment horizontal="center" vertical="center"/>
    </xf>
    <xf numFmtId="165" fontId="0" fillId="19" borderId="1" xfId="0" applyNumberFormat="1" applyFill="1" applyBorder="1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166" fontId="4" fillId="14" borderId="0" xfId="0" applyNumberFormat="1" applyFont="1" applyFill="1" applyAlignment="1">
      <alignment horizontal="center"/>
    </xf>
    <xf numFmtId="166" fontId="10" fillId="15" borderId="0" xfId="0" applyNumberFormat="1" applyFont="1" applyFill="1" applyAlignment="1">
      <alignment horizontal="center"/>
    </xf>
    <xf numFmtId="0" fontId="3" fillId="16" borderId="27" xfId="0" applyFont="1" applyFill="1" applyBorder="1" applyAlignment="1">
      <alignment horizontal="center"/>
    </xf>
    <xf numFmtId="0" fontId="0" fillId="16" borderId="27" xfId="0" applyFill="1" applyBorder="1" applyAlignment="1">
      <alignment horizontal="center"/>
    </xf>
    <xf numFmtId="0" fontId="0" fillId="17" borderId="5" xfId="0" applyFill="1" applyBorder="1" applyAlignment="1">
      <alignment horizontal="center" vertical="center" textRotation="90"/>
    </xf>
    <xf numFmtId="0" fontId="0" fillId="18" borderId="5" xfId="0" applyFill="1" applyBorder="1" applyAlignment="1">
      <alignment horizontal="center" vertical="center" textRotation="90"/>
    </xf>
    <xf numFmtId="0" fontId="0" fillId="18" borderId="7" xfId="0" applyFill="1" applyBorder="1" applyAlignment="1">
      <alignment horizontal="center" vertical="center" textRotation="90"/>
    </xf>
    <xf numFmtId="0" fontId="0" fillId="0" borderId="10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38802</xdr:colOff>
      <xdr:row>4</xdr:row>
      <xdr:rowOff>38029</xdr:rowOff>
    </xdr:from>
    <xdr:ext cx="636770" cy="266846"/>
    <xdr:sp macro="[0]!Quantité" textlink="">
      <xdr:nvSpPr>
        <xdr:cNvPr id="2063" name="AutoShape 15"/>
        <xdr:cNvSpPr>
          <a:spLocks noChangeArrowheads="1"/>
        </xdr:cNvSpPr>
      </xdr:nvSpPr>
      <xdr:spPr bwMode="auto">
        <a:xfrm>
          <a:off x="2410527" y="1038154"/>
          <a:ext cx="636770" cy="266846"/>
        </a:xfrm>
        <a:prstGeom prst="bevel">
          <a:avLst>
            <a:gd name="adj" fmla="val 12500"/>
          </a:avLst>
        </a:prstGeom>
        <a:solidFill>
          <a:srgbClr val="FFFFCC"/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none" lIns="27432" tIns="22860" rIns="27432" bIns="22860" anchor="ctr" upright="1">
          <a:sp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Quantité</a:t>
          </a:r>
        </a:p>
      </xdr:txBody>
    </xdr:sp>
    <xdr:clientData/>
  </xdr:oneCellAnchor>
  <xdr:oneCellAnchor>
    <xdr:from>
      <xdr:col>0</xdr:col>
      <xdr:colOff>9174</xdr:colOff>
      <xdr:row>4</xdr:row>
      <xdr:rowOff>38029</xdr:rowOff>
    </xdr:from>
    <xdr:ext cx="819854" cy="257316"/>
    <xdr:sp macro="[0]!Robe" textlink="">
      <xdr:nvSpPr>
        <xdr:cNvPr id="2064" name="AutoShape 16"/>
        <xdr:cNvSpPr>
          <a:spLocks noChangeArrowheads="1"/>
        </xdr:cNvSpPr>
      </xdr:nvSpPr>
      <xdr:spPr bwMode="auto">
        <a:xfrm>
          <a:off x="9174" y="1038154"/>
          <a:ext cx="819854" cy="257316"/>
        </a:xfrm>
        <a:prstGeom prst="bevel">
          <a:avLst>
            <a:gd name="adj" fmla="val 12500"/>
          </a:avLst>
        </a:prstGeom>
        <a:solidFill>
          <a:srgbClr val="FF00FF"/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none" lIns="27432" tIns="22860" rIns="27432" bIns="22860" anchor="ctr" upright="1">
          <a:sp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Type de vin</a:t>
          </a:r>
        </a:p>
      </xdr:txBody>
    </xdr:sp>
    <xdr:clientData/>
  </xdr:oneCellAnchor>
  <xdr:oneCellAnchor>
    <xdr:from>
      <xdr:col>1</xdr:col>
      <xdr:colOff>85726</xdr:colOff>
      <xdr:row>4</xdr:row>
      <xdr:rowOff>33268</xdr:rowOff>
    </xdr:from>
    <xdr:ext cx="752474" cy="257316"/>
    <xdr:sp macro="[0]!Régions" textlink="">
      <xdr:nvSpPr>
        <xdr:cNvPr id="2065" name="AutoShape 17"/>
        <xdr:cNvSpPr>
          <a:spLocks noChangeArrowheads="1"/>
        </xdr:cNvSpPr>
      </xdr:nvSpPr>
      <xdr:spPr bwMode="auto">
        <a:xfrm>
          <a:off x="866776" y="1033393"/>
          <a:ext cx="752474" cy="257316"/>
        </a:xfrm>
        <a:prstGeom prst="bevel">
          <a:avLst>
            <a:gd name="adj" fmla="val 12500"/>
          </a:avLst>
        </a:prstGeom>
        <a:solidFill>
          <a:srgbClr val="CCFFCC"/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>
          <a:no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Régions</a:t>
          </a:r>
        </a:p>
      </xdr:txBody>
    </xdr:sp>
    <xdr:clientData/>
  </xdr:oneCellAnchor>
  <xdr:oneCellAnchor>
    <xdr:from>
      <xdr:col>2</xdr:col>
      <xdr:colOff>47624</xdr:colOff>
      <xdr:row>4</xdr:row>
      <xdr:rowOff>18979</xdr:rowOff>
    </xdr:from>
    <xdr:ext cx="638175" cy="257316"/>
    <xdr:sp macro="[0]!Millésimes" textlink="">
      <xdr:nvSpPr>
        <xdr:cNvPr id="6718" name="AutoShape 18"/>
        <xdr:cNvSpPr>
          <a:spLocks noChangeArrowheads="1"/>
        </xdr:cNvSpPr>
      </xdr:nvSpPr>
      <xdr:spPr bwMode="auto">
        <a:xfrm>
          <a:off x="1704974" y="1019104"/>
          <a:ext cx="638175" cy="257316"/>
        </a:xfrm>
        <a:prstGeom prst="bevel">
          <a:avLst>
            <a:gd name="adj" fmla="val 12500"/>
          </a:avLst>
        </a:prstGeom>
        <a:solidFill>
          <a:srgbClr val="99CCFF"/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>
          <a:noAutofit/>
        </a:bodyPr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Années</a:t>
          </a:r>
        </a:p>
      </xdr:txBody>
    </xdr:sp>
    <xdr:clientData/>
  </xdr:oneCellAnchor>
  <xdr:twoCellAnchor editAs="oneCell">
    <xdr:from>
      <xdr:col>4</xdr:col>
      <xdr:colOff>609600</xdr:colOff>
      <xdr:row>0</xdr:row>
      <xdr:rowOff>9525</xdr:rowOff>
    </xdr:from>
    <xdr:to>
      <xdr:col>4</xdr:col>
      <xdr:colOff>1354455</xdr:colOff>
      <xdr:row>3</xdr:row>
      <xdr:rowOff>333375</xdr:rowOff>
    </xdr:to>
    <xdr:pic macro="[0]!afficheform">
      <xdr:nvPicPr>
        <xdr:cNvPr id="7" name="Image 6" descr="bouteille.gif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695700" y="9525"/>
          <a:ext cx="744855" cy="971550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/>
  </xdr:twoCellAnchor>
  <xdr:oneCellAnchor>
    <xdr:from>
      <xdr:col>4</xdr:col>
      <xdr:colOff>95250</xdr:colOff>
      <xdr:row>4</xdr:row>
      <xdr:rowOff>38100</xdr:rowOff>
    </xdr:from>
    <xdr:ext cx="1781174" cy="276224"/>
    <xdr:sp macro="[0]!Appellation" textlink="">
      <xdr:nvSpPr>
        <xdr:cNvPr id="11" name="AutoShape 16"/>
        <xdr:cNvSpPr>
          <a:spLocks noChangeArrowheads="1"/>
        </xdr:cNvSpPr>
      </xdr:nvSpPr>
      <xdr:spPr bwMode="auto">
        <a:xfrm>
          <a:off x="3181350" y="1038225"/>
          <a:ext cx="1781174" cy="276224"/>
        </a:xfrm>
        <a:prstGeom prst="bevel">
          <a:avLst>
            <a:gd name="adj" fmla="val 12500"/>
          </a:avLst>
        </a:prstGeom>
        <a:solidFill>
          <a:schemeClr val="accent3">
            <a:lumMod val="75000"/>
          </a:schemeClr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>
          <a:no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Appellations</a:t>
          </a:r>
        </a:p>
      </xdr:txBody>
    </xdr:sp>
    <xdr:clientData/>
  </xdr:oneCellAnchor>
  <xdr:twoCellAnchor>
    <xdr:from>
      <xdr:col>2</xdr:col>
      <xdr:colOff>349044</xdr:colOff>
      <xdr:row>0</xdr:row>
      <xdr:rowOff>177422</xdr:rowOff>
    </xdr:from>
    <xdr:to>
      <xdr:col>4</xdr:col>
      <xdr:colOff>552009</xdr:colOff>
      <xdr:row>3</xdr:row>
      <xdr:rowOff>178961</xdr:rowOff>
    </xdr:to>
    <xdr:sp macro="" textlink="">
      <xdr:nvSpPr>
        <xdr:cNvPr id="10" name="Flèche gauche 9"/>
        <xdr:cNvSpPr/>
      </xdr:nvSpPr>
      <xdr:spPr bwMode="auto">
        <a:xfrm rot="10268703">
          <a:off x="2006394" y="177422"/>
          <a:ext cx="1631715" cy="649239"/>
        </a:xfrm>
        <a:prstGeom prst="leftArrow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w="101600" prst="riblet"/>
        </a:sp3d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INFO: Cliquez sur moi</a:t>
          </a:r>
        </a:p>
      </xdr:txBody>
    </xdr:sp>
    <xdr:clientData/>
  </xdr:twoCellAnchor>
  <xdr:twoCellAnchor>
    <xdr:from>
      <xdr:col>5</xdr:col>
      <xdr:colOff>1143001</xdr:colOff>
      <xdr:row>0</xdr:row>
      <xdr:rowOff>0</xdr:rowOff>
    </xdr:from>
    <xdr:to>
      <xdr:col>8</xdr:col>
      <xdr:colOff>742951</xdr:colOff>
      <xdr:row>4</xdr:row>
      <xdr:rowOff>33147</xdr:rowOff>
    </xdr:to>
    <xdr:sp macro="[0]!Formulaire" textlink="">
      <xdr:nvSpPr>
        <xdr:cNvPr id="12" name="Parchemin horizontal 11"/>
        <xdr:cNvSpPr/>
      </xdr:nvSpPr>
      <xdr:spPr bwMode="auto">
        <a:xfrm>
          <a:off x="6134101" y="0"/>
          <a:ext cx="2724150" cy="1033272"/>
        </a:xfrm>
        <a:prstGeom prst="horizontalScroll">
          <a:avLst/>
        </a:prstGeom>
        <a:gradFill flip="none" rotWithShape="1">
          <a:path path="rect">
            <a:fillToRect l="100000" t="100000"/>
          </a:path>
          <a:tileRect r="-100000" b="-100000"/>
        </a:gradFill>
        <a:ln>
          <a:solidFill>
            <a:srgbClr val="FF0000"/>
          </a:solidFill>
          <a:headEnd type="none" w="med" len="med"/>
          <a:tailEnd type="none" w="med" len="med"/>
        </a:ln>
        <a:effectLst>
          <a:innerShdw blurRad="114300">
            <a:prstClr val="black"/>
          </a:innerShdw>
        </a:effectLst>
        <a:scene3d>
          <a:camera prst="orthographicFront"/>
          <a:lightRig rig="sunset" dir="t"/>
        </a:scene3d>
        <a:sp3d prstMaterial="softEdge"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 b="1" i="0" baseline="0">
              <a:latin typeface="Comic Sans MS" pitchFamily="66" charset="0"/>
            </a:rPr>
            <a:t>AIDE à la GESTION</a:t>
          </a:r>
        </a:p>
        <a:p>
          <a:pPr algn="ctr"/>
          <a:r>
            <a:rPr lang="fr-FR" sz="1400" b="1" i="0" baseline="0">
              <a:latin typeface="Comic Sans MS" pitchFamily="66" charset="0"/>
            </a:rPr>
            <a:t>Consulation, Création, Modification et Suppression</a:t>
          </a:r>
        </a:p>
      </xdr:txBody>
    </xdr:sp>
    <xdr:clientData/>
  </xdr:twoCellAnchor>
  <xdr:oneCellAnchor>
    <xdr:from>
      <xdr:col>9</xdr:col>
      <xdr:colOff>9525</xdr:colOff>
      <xdr:row>4</xdr:row>
      <xdr:rowOff>0</xdr:rowOff>
    </xdr:from>
    <xdr:ext cx="761999" cy="323850"/>
    <xdr:sp macro="[0]!stockage" textlink="">
      <xdr:nvSpPr>
        <xdr:cNvPr id="14" name="AutoShape 16"/>
        <xdr:cNvSpPr>
          <a:spLocks noChangeArrowheads="1"/>
        </xdr:cNvSpPr>
      </xdr:nvSpPr>
      <xdr:spPr bwMode="auto">
        <a:xfrm>
          <a:off x="9363075" y="1000125"/>
          <a:ext cx="761999" cy="323850"/>
        </a:xfrm>
        <a:prstGeom prst="bevel">
          <a:avLst>
            <a:gd name="adj" fmla="val 12500"/>
          </a:avLst>
        </a:prstGeom>
        <a:solidFill>
          <a:schemeClr val="accent6">
            <a:lumMod val="75000"/>
          </a:schemeClr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>
          <a:no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Stockage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101"/>
  <sheetViews>
    <sheetView tabSelected="1" workbookViewId="0">
      <pane xSplit="1" ySplit="5" topLeftCell="B6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11.453125" defaultRowHeight="13" x14ac:dyDescent="0.3"/>
  <cols>
    <col min="1" max="1" width="11.7265625" style="1" customWidth="1"/>
    <col min="2" max="2" width="17.54296875" style="1" customWidth="1"/>
    <col min="3" max="3" width="10.7265625" style="19" customWidth="1"/>
    <col min="4" max="4" width="10.7265625" style="17" customWidth="1"/>
    <col min="5" max="5" width="31.81640625" style="1" customWidth="1"/>
    <col min="6" max="6" width="33.1796875" style="1" customWidth="1"/>
    <col min="7" max="7" width="8.453125" style="19" customWidth="1"/>
    <col min="8" max="8" width="5.26953125" style="1" customWidth="1"/>
    <col min="9" max="9" width="18.54296875" style="1" customWidth="1"/>
    <col min="10" max="10" width="11.26953125" style="2" customWidth="1"/>
    <col min="11" max="11" width="12" style="3" customWidth="1"/>
    <col min="12" max="12" width="10.81640625" style="3" customWidth="1"/>
    <col min="13" max="13" width="33.26953125" style="1" customWidth="1"/>
    <col min="14" max="15" width="11.453125" style="16"/>
    <col min="16" max="16" width="11.453125" style="47"/>
    <col min="17" max="17" width="11.453125" style="15"/>
    <col min="18" max="18" width="11.453125" style="15" customWidth="1"/>
    <col min="19" max="20" width="11.453125" style="15"/>
    <col min="21" max="21" width="7.26953125" style="1" customWidth="1"/>
    <col min="22" max="22" width="6.54296875" style="1" customWidth="1"/>
    <col min="23" max="23" width="5.81640625" style="1" customWidth="1"/>
    <col min="24" max="24" width="10.453125" style="1" customWidth="1"/>
    <col min="25" max="25" width="9.7265625" style="1" customWidth="1"/>
    <col min="26" max="26" width="10.81640625" style="1" customWidth="1"/>
    <col min="27" max="27" width="3.7265625" style="1" customWidth="1"/>
    <col min="28" max="28" width="8.54296875" style="1" customWidth="1"/>
    <col min="29" max="29" width="10.453125" style="1" customWidth="1"/>
    <col min="30" max="30" width="9.453125" style="1" customWidth="1"/>
    <col min="31" max="31" width="9.7265625" style="1" customWidth="1"/>
    <col min="32" max="32" width="4.81640625" style="1" customWidth="1"/>
    <col min="33" max="33" width="8.81640625" style="1" customWidth="1"/>
    <col min="34" max="34" width="5.81640625" style="1" customWidth="1"/>
    <col min="35" max="35" width="7.54296875" style="1" customWidth="1"/>
    <col min="36" max="36" width="5.81640625" style="1" customWidth="1"/>
    <col min="37" max="37" width="10.81640625" style="1" customWidth="1"/>
    <col min="38" max="38" width="9.7265625" style="1" customWidth="1"/>
    <col min="39" max="39" width="11.453125" style="1"/>
    <col min="40" max="40" width="4" style="1" customWidth="1"/>
    <col min="41" max="41" width="4.81640625" style="1" customWidth="1"/>
    <col min="42" max="42" width="5" style="1" customWidth="1"/>
    <col min="43" max="43" width="9.26953125" style="1" customWidth="1"/>
    <col min="44" max="16384" width="11.453125" style="1"/>
  </cols>
  <sheetData>
    <row r="1" spans="1:43" ht="19.5" customHeight="1" x14ac:dyDescent="0.3">
      <c r="A1" s="71"/>
      <c r="B1" s="72"/>
      <c r="C1" s="73"/>
      <c r="D1" s="74"/>
      <c r="E1" s="72"/>
      <c r="F1" s="72"/>
      <c r="G1" s="73"/>
      <c r="H1" s="72"/>
      <c r="I1" s="72"/>
      <c r="J1" s="75"/>
      <c r="K1" s="76"/>
      <c r="L1" s="76"/>
      <c r="M1" s="72"/>
      <c r="N1" s="64"/>
      <c r="Q1" s="16"/>
      <c r="R1" s="78">
        <f ca="1">TODAY()</f>
        <v>42850</v>
      </c>
    </row>
    <row r="2" spans="1:43" ht="18.75" customHeight="1" x14ac:dyDescent="0.35">
      <c r="A2" s="72"/>
      <c r="B2" s="72"/>
      <c r="C2" s="77"/>
      <c r="D2" s="74"/>
      <c r="E2" s="72"/>
      <c r="F2" s="72"/>
      <c r="G2" s="73"/>
      <c r="H2" s="72"/>
      <c r="I2" s="72"/>
      <c r="J2" s="75"/>
      <c r="K2" s="76"/>
      <c r="L2" s="76"/>
      <c r="M2" s="72"/>
      <c r="N2" s="64"/>
      <c r="Q2" s="16"/>
      <c r="R2" s="47"/>
    </row>
    <row r="3" spans="1:43" x14ac:dyDescent="0.3">
      <c r="A3" s="72"/>
      <c r="B3" s="72"/>
      <c r="C3" s="73"/>
      <c r="D3" s="74"/>
      <c r="E3" s="72"/>
      <c r="F3" s="72"/>
      <c r="G3" s="73"/>
      <c r="H3" s="72"/>
      <c r="I3" s="72"/>
      <c r="J3" s="75"/>
      <c r="K3" s="76"/>
      <c r="L3" s="76"/>
      <c r="M3" s="72"/>
      <c r="N3" s="64"/>
      <c r="Q3" s="16"/>
      <c r="R3" s="47"/>
    </row>
    <row r="4" spans="1:43" ht="27.75" customHeight="1" x14ac:dyDescent="0.3">
      <c r="A4" s="72"/>
      <c r="B4" s="72"/>
      <c r="C4" s="73"/>
      <c r="D4" s="74"/>
      <c r="E4" s="72"/>
      <c r="F4" s="72"/>
      <c r="G4" s="73"/>
      <c r="H4" s="72"/>
      <c r="I4" s="72"/>
      <c r="J4" s="75"/>
      <c r="K4" s="76"/>
      <c r="L4" s="76"/>
      <c r="M4" s="72"/>
      <c r="N4" s="64"/>
      <c r="Q4" s="16"/>
      <c r="R4" s="47"/>
    </row>
    <row r="5" spans="1:43" s="5" customFormat="1" ht="26.25" customHeight="1" x14ac:dyDescent="0.25">
      <c r="A5" s="65" t="s">
        <v>233</v>
      </c>
      <c r="B5" s="66" t="s">
        <v>234</v>
      </c>
      <c r="C5" s="67" t="s">
        <v>235</v>
      </c>
      <c r="D5" s="68" t="s">
        <v>227</v>
      </c>
      <c r="E5" s="66" t="s">
        <v>236</v>
      </c>
      <c r="F5" s="66" t="s">
        <v>237</v>
      </c>
      <c r="G5" s="66" t="s">
        <v>238</v>
      </c>
      <c r="H5" s="66" t="s">
        <v>239</v>
      </c>
      <c r="I5" s="66" t="s">
        <v>240</v>
      </c>
      <c r="J5" s="69" t="s">
        <v>241</v>
      </c>
      <c r="K5" s="70" t="s">
        <v>242</v>
      </c>
      <c r="L5" s="70" t="s">
        <v>2</v>
      </c>
      <c r="M5" s="66" t="s">
        <v>243</v>
      </c>
      <c r="N5" s="45" t="s">
        <v>252</v>
      </c>
      <c r="O5" s="45" t="s">
        <v>253</v>
      </c>
      <c r="P5" s="48" t="s">
        <v>264</v>
      </c>
      <c r="Q5" s="45" t="s">
        <v>263</v>
      </c>
      <c r="R5" s="47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</row>
    <row r="6" spans="1:43" x14ac:dyDescent="0.3">
      <c r="A6" s="1" t="s">
        <v>327</v>
      </c>
      <c r="B6" s="1" t="s">
        <v>14</v>
      </c>
      <c r="C6" s="19" t="s">
        <v>436</v>
      </c>
      <c r="D6" s="17">
        <f>G6-H6</f>
        <v>21</v>
      </c>
      <c r="E6" s="1" t="s">
        <v>32</v>
      </c>
      <c r="F6" s="1" t="s">
        <v>333</v>
      </c>
      <c r="G6" s="19">
        <v>24</v>
      </c>
      <c r="H6" s="1">
        <v>3</v>
      </c>
      <c r="I6" s="1" t="s">
        <v>437</v>
      </c>
      <c r="J6" s="2" t="s">
        <v>38</v>
      </c>
      <c r="K6" s="3">
        <v>5.95</v>
      </c>
      <c r="L6" s="46">
        <f>G6*K6</f>
        <v>142.80000000000001</v>
      </c>
      <c r="M6" s="1" t="s">
        <v>449</v>
      </c>
      <c r="N6" s="16" t="b">
        <v>1</v>
      </c>
      <c r="O6" s="16" t="b">
        <v>0</v>
      </c>
      <c r="P6" s="49">
        <v>42850</v>
      </c>
      <c r="Q6" s="16">
        <f>D6*K6</f>
        <v>124.95</v>
      </c>
      <c r="R6" s="47"/>
      <c r="S6" s="16"/>
      <c r="T6" s="16"/>
    </row>
    <row r="7" spans="1:43" x14ac:dyDescent="0.3">
      <c r="A7" s="1" t="s">
        <v>0</v>
      </c>
      <c r="B7" s="1" t="s">
        <v>339</v>
      </c>
      <c r="C7" s="19" t="s">
        <v>373</v>
      </c>
      <c r="D7" s="17">
        <f>G7-H7</f>
        <v>2</v>
      </c>
      <c r="E7" s="4" t="s">
        <v>398</v>
      </c>
      <c r="F7" s="1" t="s">
        <v>399</v>
      </c>
      <c r="G7" s="19">
        <v>6</v>
      </c>
      <c r="H7" s="1">
        <v>4</v>
      </c>
      <c r="I7" s="1" t="s">
        <v>400</v>
      </c>
      <c r="J7" s="2" t="s">
        <v>38</v>
      </c>
      <c r="K7" s="3">
        <v>6.7</v>
      </c>
      <c r="L7" s="46">
        <f>G7*K7</f>
        <v>40.200000000000003</v>
      </c>
      <c r="M7" s="1" t="s">
        <v>397</v>
      </c>
      <c r="N7" s="16" t="b">
        <v>1</v>
      </c>
      <c r="O7" s="16" t="b">
        <v>0</v>
      </c>
      <c r="P7" s="47">
        <v>42830</v>
      </c>
      <c r="Q7" s="16">
        <f>D7*K7</f>
        <v>13.4</v>
      </c>
      <c r="R7" s="47"/>
      <c r="S7" s="16"/>
      <c r="T7" s="16"/>
    </row>
    <row r="8" spans="1:43" x14ac:dyDescent="0.3">
      <c r="A8" s="1" t="s">
        <v>327</v>
      </c>
      <c r="B8" s="1" t="s">
        <v>1</v>
      </c>
      <c r="C8" s="19" t="s">
        <v>405</v>
      </c>
      <c r="D8" s="17">
        <f>G8-H8</f>
        <v>3</v>
      </c>
      <c r="E8" s="1" t="s">
        <v>385</v>
      </c>
      <c r="F8" s="1" t="s">
        <v>335</v>
      </c>
      <c r="G8" s="19">
        <v>12</v>
      </c>
      <c r="H8" s="1">
        <v>9</v>
      </c>
      <c r="I8" s="1" t="s">
        <v>336</v>
      </c>
      <c r="J8" s="2" t="s">
        <v>38</v>
      </c>
      <c r="K8" s="3">
        <v>4.5</v>
      </c>
      <c r="L8" s="46">
        <f>G8*K8</f>
        <v>54</v>
      </c>
      <c r="M8" s="1" t="s">
        <v>410</v>
      </c>
      <c r="N8" s="16" t="b">
        <v>1</v>
      </c>
      <c r="O8" s="16" t="b">
        <v>0</v>
      </c>
      <c r="P8" s="49">
        <v>42624</v>
      </c>
      <c r="Q8" s="16">
        <f>D8*K8</f>
        <v>13.5</v>
      </c>
      <c r="R8" s="47"/>
      <c r="S8" s="16"/>
      <c r="T8" s="16"/>
    </row>
    <row r="9" spans="1:43" x14ac:dyDescent="0.3">
      <c r="A9" s="1" t="s">
        <v>0</v>
      </c>
      <c r="B9" s="1" t="s">
        <v>6</v>
      </c>
      <c r="C9" s="19" t="s">
        <v>334</v>
      </c>
      <c r="D9" s="17">
        <f>G9-H9</f>
        <v>4</v>
      </c>
      <c r="E9" s="1" t="s">
        <v>368</v>
      </c>
      <c r="F9" s="1" t="s">
        <v>378</v>
      </c>
      <c r="G9" s="19">
        <v>6</v>
      </c>
      <c r="H9" s="1">
        <v>2</v>
      </c>
      <c r="J9" s="2" t="s">
        <v>37</v>
      </c>
      <c r="K9" s="6">
        <v>5.89</v>
      </c>
      <c r="L9" s="46">
        <f>G9*K9</f>
        <v>35.339999999999996</v>
      </c>
      <c r="M9" s="1" t="s">
        <v>384</v>
      </c>
      <c r="N9" s="16" t="b">
        <v>1</v>
      </c>
      <c r="O9" s="16" t="b">
        <v>0</v>
      </c>
      <c r="P9" s="47">
        <v>42024</v>
      </c>
      <c r="Q9" s="16">
        <f>D9*K9</f>
        <v>23.56</v>
      </c>
      <c r="R9" s="47"/>
      <c r="S9" s="16"/>
      <c r="T9" s="16"/>
    </row>
    <row r="10" spans="1:43" x14ac:dyDescent="0.3">
      <c r="A10" s="1" t="s">
        <v>0</v>
      </c>
      <c r="B10" s="1" t="s">
        <v>44</v>
      </c>
      <c r="C10" s="19" t="s">
        <v>334</v>
      </c>
      <c r="D10" s="17">
        <f>G10-H10</f>
        <v>2</v>
      </c>
      <c r="E10" s="1" t="s">
        <v>36</v>
      </c>
      <c r="F10" s="1" t="s">
        <v>375</v>
      </c>
      <c r="G10" s="19">
        <v>6</v>
      </c>
      <c r="H10" s="1">
        <v>4</v>
      </c>
      <c r="I10" s="1" t="s">
        <v>376</v>
      </c>
      <c r="J10" s="2" t="s">
        <v>38</v>
      </c>
      <c r="K10" s="3">
        <v>3.79</v>
      </c>
      <c r="L10" s="46">
        <f>G10*K10</f>
        <v>22.740000000000002</v>
      </c>
      <c r="M10" s="6" t="s">
        <v>377</v>
      </c>
      <c r="N10" s="16" t="b">
        <v>1</v>
      </c>
      <c r="O10" s="16" t="b">
        <v>0</v>
      </c>
      <c r="P10" s="47">
        <v>42784</v>
      </c>
      <c r="Q10" s="16">
        <f>D10*K10</f>
        <v>7.58</v>
      </c>
      <c r="R10" s="47"/>
      <c r="S10" s="16"/>
      <c r="T10" s="16"/>
    </row>
    <row r="11" spans="1:43" x14ac:dyDescent="0.3">
      <c r="A11" s="1" t="s">
        <v>330</v>
      </c>
      <c r="B11" s="1" t="s">
        <v>232</v>
      </c>
      <c r="C11" s="19" t="s">
        <v>251</v>
      </c>
      <c r="D11" s="17">
        <f>G11-H11</f>
        <v>4</v>
      </c>
      <c r="E11" s="1" t="s">
        <v>424</v>
      </c>
      <c r="F11" s="1" t="s">
        <v>338</v>
      </c>
      <c r="G11" s="19">
        <v>12</v>
      </c>
      <c r="H11" s="1">
        <v>8</v>
      </c>
      <c r="I11" s="1" t="s">
        <v>425</v>
      </c>
      <c r="J11" s="2" t="s">
        <v>38</v>
      </c>
      <c r="K11" s="3">
        <v>11.8</v>
      </c>
      <c r="L11" s="6">
        <f>G11*K11</f>
        <v>141.60000000000002</v>
      </c>
      <c r="M11" s="1" t="s">
        <v>426</v>
      </c>
      <c r="N11" s="16" t="b">
        <v>1</v>
      </c>
      <c r="O11" s="16" t="b">
        <v>0</v>
      </c>
      <c r="P11" s="47">
        <v>42736</v>
      </c>
      <c r="Q11" s="16">
        <f>D11*K11</f>
        <v>47.2</v>
      </c>
      <c r="R11" s="47"/>
      <c r="S11" s="16"/>
      <c r="T11" s="16"/>
    </row>
    <row r="12" spans="1:43" x14ac:dyDescent="0.3">
      <c r="A12" s="1" t="s">
        <v>0</v>
      </c>
      <c r="B12" s="1" t="s">
        <v>339</v>
      </c>
      <c r="C12" s="19" t="s">
        <v>394</v>
      </c>
      <c r="D12" s="17">
        <f>G12-H12</f>
        <v>4</v>
      </c>
      <c r="E12" s="1" t="s">
        <v>407</v>
      </c>
      <c r="F12" s="1" t="s">
        <v>408</v>
      </c>
      <c r="G12" s="19">
        <v>6</v>
      </c>
      <c r="H12" s="1">
        <v>2</v>
      </c>
      <c r="I12" s="1" t="s">
        <v>408</v>
      </c>
      <c r="J12" s="2" t="s">
        <v>38</v>
      </c>
      <c r="K12" s="3">
        <v>9.99</v>
      </c>
      <c r="L12" s="46">
        <f>G12*K12</f>
        <v>59.94</v>
      </c>
      <c r="M12" s="1" t="s">
        <v>409</v>
      </c>
      <c r="N12" s="16" t="b">
        <v>1</v>
      </c>
      <c r="O12" s="16" t="b">
        <v>0</v>
      </c>
      <c r="P12" s="49">
        <v>42842</v>
      </c>
      <c r="Q12" s="16">
        <f>D12*K12</f>
        <v>39.96</v>
      </c>
      <c r="R12" s="47"/>
      <c r="S12" s="16"/>
      <c r="T12" s="16"/>
    </row>
    <row r="13" spans="1:43" x14ac:dyDescent="0.3">
      <c r="A13" s="1" t="s">
        <v>0</v>
      </c>
      <c r="B13" s="1" t="s">
        <v>339</v>
      </c>
      <c r="C13" s="19" t="s">
        <v>405</v>
      </c>
      <c r="D13" s="17">
        <f>G13-H13</f>
        <v>6</v>
      </c>
      <c r="E13" s="1" t="s">
        <v>427</v>
      </c>
      <c r="F13" s="1" t="s">
        <v>428</v>
      </c>
      <c r="G13" s="19">
        <v>6</v>
      </c>
      <c r="H13" s="1">
        <v>0</v>
      </c>
      <c r="I13" s="1" t="s">
        <v>429</v>
      </c>
      <c r="J13" s="2" t="s">
        <v>38</v>
      </c>
      <c r="K13" s="3">
        <v>9.99</v>
      </c>
      <c r="L13" s="46">
        <f>G13*K13</f>
        <v>59.94</v>
      </c>
      <c r="M13" s="1" t="s">
        <v>430</v>
      </c>
      <c r="N13" s="16" t="b">
        <v>1</v>
      </c>
      <c r="O13" s="16" t="b">
        <v>0</v>
      </c>
      <c r="P13" s="49">
        <v>42434</v>
      </c>
      <c r="Q13" s="16">
        <f>D13*K13</f>
        <v>59.94</v>
      </c>
      <c r="R13" s="47"/>
      <c r="S13" s="16"/>
      <c r="T13" s="16"/>
    </row>
    <row r="14" spans="1:43" x14ac:dyDescent="0.3">
      <c r="A14" s="1" t="s">
        <v>327</v>
      </c>
      <c r="B14" s="1" t="s">
        <v>258</v>
      </c>
      <c r="C14" s="19" t="s">
        <v>455</v>
      </c>
      <c r="D14" s="17">
        <f>G14-H14</f>
        <v>6</v>
      </c>
      <c r="E14" s="1" t="s">
        <v>231</v>
      </c>
      <c r="F14" s="1" t="s">
        <v>342</v>
      </c>
      <c r="G14" s="19">
        <v>6</v>
      </c>
      <c r="H14" s="1">
        <v>0</v>
      </c>
      <c r="I14" s="1" t="s">
        <v>341</v>
      </c>
      <c r="J14" s="2" t="s">
        <v>38</v>
      </c>
      <c r="K14" s="3">
        <v>4.5</v>
      </c>
      <c r="L14" s="46">
        <f>G14*K14</f>
        <v>27</v>
      </c>
      <c r="M14" s="1" t="s">
        <v>454</v>
      </c>
      <c r="N14" s="16" t="b">
        <v>1</v>
      </c>
      <c r="O14" s="16" t="b">
        <v>0</v>
      </c>
      <c r="P14" s="49">
        <v>42832</v>
      </c>
      <c r="Q14" s="16">
        <f>D14*K14</f>
        <v>27</v>
      </c>
      <c r="R14" s="47"/>
      <c r="S14" s="16"/>
      <c r="T14" s="16"/>
    </row>
    <row r="15" spans="1:43" x14ac:dyDescent="0.3">
      <c r="A15" s="7" t="s">
        <v>0</v>
      </c>
      <c r="B15" s="1" t="s">
        <v>14</v>
      </c>
      <c r="C15" s="19" t="s">
        <v>373</v>
      </c>
      <c r="D15" s="17">
        <f>G15-H15</f>
        <v>2</v>
      </c>
      <c r="E15" s="4" t="s">
        <v>24</v>
      </c>
      <c r="F15" s="1" t="s">
        <v>343</v>
      </c>
      <c r="G15" s="19">
        <v>6</v>
      </c>
      <c r="H15" s="1">
        <v>4</v>
      </c>
      <c r="I15" s="1" t="s">
        <v>343</v>
      </c>
      <c r="J15" s="2" t="s">
        <v>38</v>
      </c>
      <c r="K15" s="3">
        <v>6.2</v>
      </c>
      <c r="L15" s="46">
        <f>G15*K15</f>
        <v>37.200000000000003</v>
      </c>
      <c r="M15" s="1" t="s">
        <v>386</v>
      </c>
      <c r="N15" s="16" t="b">
        <v>1</v>
      </c>
      <c r="O15" s="16" t="b">
        <v>0</v>
      </c>
      <c r="P15" s="49">
        <v>42688</v>
      </c>
      <c r="Q15" s="16">
        <f>D15*K15</f>
        <v>12.4</v>
      </c>
      <c r="R15" s="47"/>
      <c r="S15" s="16"/>
      <c r="T15" s="16"/>
    </row>
    <row r="16" spans="1:43" x14ac:dyDescent="0.3">
      <c r="A16" s="1" t="s">
        <v>327</v>
      </c>
      <c r="B16" s="1" t="s">
        <v>1</v>
      </c>
      <c r="C16" s="19" t="s">
        <v>436</v>
      </c>
      <c r="D16" s="17">
        <f>G16-H16</f>
        <v>11</v>
      </c>
      <c r="E16" s="1" t="s">
        <v>369</v>
      </c>
      <c r="F16" s="1" t="s">
        <v>370</v>
      </c>
      <c r="G16" s="19">
        <v>12</v>
      </c>
      <c r="H16" s="1">
        <v>1</v>
      </c>
      <c r="I16" s="1" t="s">
        <v>450</v>
      </c>
      <c r="J16" s="2" t="s">
        <v>38</v>
      </c>
      <c r="K16" s="3">
        <v>5.85</v>
      </c>
      <c r="L16" s="46">
        <f>G16*K16</f>
        <v>70.199999999999989</v>
      </c>
      <c r="M16" s="1" t="s">
        <v>451</v>
      </c>
      <c r="N16" s="16" t="b">
        <v>1</v>
      </c>
      <c r="O16" s="16" t="b">
        <v>0</v>
      </c>
      <c r="P16" s="49">
        <v>42760</v>
      </c>
      <c r="Q16" s="16">
        <f>D16*K16</f>
        <v>64.349999999999994</v>
      </c>
      <c r="R16" s="47"/>
      <c r="S16" s="16"/>
      <c r="T16" s="16"/>
    </row>
    <row r="17" spans="1:20" x14ac:dyDescent="0.3">
      <c r="A17" s="1" t="s">
        <v>0</v>
      </c>
      <c r="B17" s="1" t="s">
        <v>1</v>
      </c>
      <c r="C17" s="19" t="s">
        <v>337</v>
      </c>
      <c r="D17" s="17">
        <f>G17-H17</f>
        <v>2</v>
      </c>
      <c r="E17" s="4" t="s">
        <v>345</v>
      </c>
      <c r="F17" s="1" t="s">
        <v>346</v>
      </c>
      <c r="G17" s="19">
        <v>6</v>
      </c>
      <c r="H17" s="1">
        <v>4</v>
      </c>
      <c r="I17" s="1" t="s">
        <v>347</v>
      </c>
      <c r="J17" s="2" t="s">
        <v>38</v>
      </c>
      <c r="K17" s="6">
        <v>9.3000000000000007</v>
      </c>
      <c r="L17" s="46">
        <f>G17*K17</f>
        <v>55.800000000000004</v>
      </c>
      <c r="M17" s="1" t="s">
        <v>348</v>
      </c>
      <c r="N17" s="16" t="b">
        <v>1</v>
      </c>
      <c r="O17" s="16" t="b">
        <v>0</v>
      </c>
      <c r="P17" s="49">
        <v>42771</v>
      </c>
      <c r="Q17" s="16">
        <f>D17*K17</f>
        <v>18.600000000000001</v>
      </c>
      <c r="R17" s="47"/>
      <c r="S17" s="16"/>
      <c r="T17" s="16"/>
    </row>
    <row r="18" spans="1:20" x14ac:dyDescent="0.3">
      <c r="A18" s="1" t="s">
        <v>327</v>
      </c>
      <c r="B18" s="1" t="s">
        <v>44</v>
      </c>
      <c r="C18" s="19" t="s">
        <v>436</v>
      </c>
      <c r="D18" s="17">
        <f>G18-H18</f>
        <v>9</v>
      </c>
      <c r="E18" s="1" t="s">
        <v>388</v>
      </c>
      <c r="F18" s="1" t="s">
        <v>389</v>
      </c>
      <c r="G18" s="19">
        <v>12</v>
      </c>
      <c r="H18" s="1">
        <v>3</v>
      </c>
      <c r="I18" s="1" t="s">
        <v>390</v>
      </c>
      <c r="J18" s="2" t="s">
        <v>38</v>
      </c>
      <c r="K18" s="6">
        <v>4.9000000000000004</v>
      </c>
      <c r="L18" s="46">
        <f>G18*K18</f>
        <v>58.800000000000004</v>
      </c>
      <c r="M18" s="1" t="s">
        <v>452</v>
      </c>
      <c r="N18" s="16" t="b">
        <v>1</v>
      </c>
      <c r="O18" s="16" t="b">
        <v>0</v>
      </c>
      <c r="P18" s="47">
        <v>42842</v>
      </c>
      <c r="Q18" s="16">
        <f>D18*K18</f>
        <v>44.1</v>
      </c>
      <c r="R18" s="47"/>
      <c r="S18" s="16"/>
      <c r="T18" s="16"/>
    </row>
    <row r="19" spans="1:20" x14ac:dyDescent="0.3">
      <c r="A19" s="1" t="s">
        <v>327</v>
      </c>
      <c r="B19" s="1" t="s">
        <v>44</v>
      </c>
      <c r="C19" s="19" t="s">
        <v>405</v>
      </c>
      <c r="D19" s="17">
        <f>G19-H19</f>
        <v>2</v>
      </c>
      <c r="E19" s="1" t="s">
        <v>414</v>
      </c>
      <c r="F19" s="1" t="s">
        <v>415</v>
      </c>
      <c r="G19" s="19">
        <v>6</v>
      </c>
      <c r="H19" s="1">
        <v>4</v>
      </c>
      <c r="I19" s="1" t="s">
        <v>412</v>
      </c>
      <c r="J19" s="2" t="s">
        <v>38</v>
      </c>
      <c r="K19" s="3">
        <v>4.83</v>
      </c>
      <c r="L19" s="6">
        <f>G19*K19</f>
        <v>28.98</v>
      </c>
      <c r="M19" s="1" t="s">
        <v>413</v>
      </c>
      <c r="N19" s="16" t="b">
        <v>1</v>
      </c>
      <c r="O19" s="16" t="b">
        <v>0</v>
      </c>
      <c r="P19" s="49">
        <v>42497</v>
      </c>
      <c r="Q19" s="16">
        <f>D19*K19</f>
        <v>9.66</v>
      </c>
      <c r="R19" s="47"/>
      <c r="S19" s="16"/>
      <c r="T19" s="16"/>
    </row>
    <row r="20" spans="1:20" x14ac:dyDescent="0.3">
      <c r="A20" s="1" t="s">
        <v>327</v>
      </c>
      <c r="B20" s="1" t="s">
        <v>44</v>
      </c>
      <c r="C20" s="19" t="s">
        <v>436</v>
      </c>
      <c r="D20" s="17">
        <f>G20-H20</f>
        <v>15</v>
      </c>
      <c r="E20" s="1" t="s">
        <v>414</v>
      </c>
      <c r="F20" s="1" t="s">
        <v>443</v>
      </c>
      <c r="G20" s="19">
        <v>21</v>
      </c>
      <c r="H20" s="1">
        <v>6</v>
      </c>
      <c r="I20" s="1" t="s">
        <v>444</v>
      </c>
      <c r="J20" s="2" t="s">
        <v>38</v>
      </c>
      <c r="K20" s="3">
        <v>3.35</v>
      </c>
      <c r="L20" s="46">
        <f>G20*K20</f>
        <v>70.350000000000009</v>
      </c>
      <c r="M20" s="1" t="s">
        <v>456</v>
      </c>
      <c r="N20" s="16" t="b">
        <v>1</v>
      </c>
      <c r="O20" s="16" t="b">
        <v>0</v>
      </c>
      <c r="P20" s="49">
        <v>42849</v>
      </c>
      <c r="Q20" s="16">
        <f>D20*K20</f>
        <v>50.25</v>
      </c>
      <c r="R20" s="47"/>
      <c r="S20" s="16"/>
      <c r="T20" s="16"/>
    </row>
    <row r="21" spans="1:20" x14ac:dyDescent="0.3">
      <c r="A21" s="1" t="s">
        <v>0</v>
      </c>
      <c r="B21" s="1" t="s">
        <v>339</v>
      </c>
      <c r="C21" s="19" t="s">
        <v>394</v>
      </c>
      <c r="D21" s="17">
        <f>G21-H21</f>
        <v>5</v>
      </c>
      <c r="E21" s="1" t="s">
        <v>103</v>
      </c>
      <c r="G21" s="19">
        <v>6</v>
      </c>
      <c r="H21" s="1">
        <v>1</v>
      </c>
      <c r="J21" s="2" t="s">
        <v>38</v>
      </c>
      <c r="K21" s="3">
        <v>8.8000000000000007</v>
      </c>
      <c r="L21" s="6">
        <f>G21*K21</f>
        <v>52.800000000000004</v>
      </c>
      <c r="M21" s="1" t="s">
        <v>418</v>
      </c>
      <c r="N21" s="16" t="b">
        <v>1</v>
      </c>
      <c r="O21" s="16" t="b">
        <v>0</v>
      </c>
      <c r="P21" s="49">
        <v>42566</v>
      </c>
      <c r="Q21" s="16">
        <f>D21*K21</f>
        <v>44</v>
      </c>
      <c r="R21" s="47"/>
      <c r="S21" s="16"/>
      <c r="T21" s="16"/>
    </row>
    <row r="22" spans="1:20" x14ac:dyDescent="0.3">
      <c r="A22" s="1" t="s">
        <v>0</v>
      </c>
      <c r="B22" s="1" t="s">
        <v>339</v>
      </c>
      <c r="C22" s="19" t="s">
        <v>373</v>
      </c>
      <c r="D22" s="17">
        <f>G22-H22</f>
        <v>6</v>
      </c>
      <c r="E22" s="1" t="s">
        <v>103</v>
      </c>
      <c r="G22" s="19">
        <v>6</v>
      </c>
      <c r="H22" s="1">
        <v>0</v>
      </c>
      <c r="J22" s="2" t="s">
        <v>38</v>
      </c>
      <c r="K22" s="3">
        <v>10.35</v>
      </c>
      <c r="L22" s="6">
        <f>G22*K22</f>
        <v>62.099999999999994</v>
      </c>
      <c r="M22" s="1" t="s">
        <v>417</v>
      </c>
      <c r="N22" s="16" t="b">
        <v>1</v>
      </c>
      <c r="O22" s="16" t="b">
        <v>0</v>
      </c>
      <c r="P22" s="47">
        <v>42277</v>
      </c>
      <c r="Q22" s="16">
        <f>D22*K22</f>
        <v>62.099999999999994</v>
      </c>
      <c r="R22" s="47"/>
      <c r="S22" s="16"/>
      <c r="T22" s="16"/>
    </row>
    <row r="23" spans="1:20" x14ac:dyDescent="0.3">
      <c r="A23" s="1" t="s">
        <v>0</v>
      </c>
      <c r="B23" s="1" t="s">
        <v>14</v>
      </c>
      <c r="C23" s="19" t="s">
        <v>373</v>
      </c>
      <c r="D23" s="17">
        <f>G23-H23</f>
        <v>2</v>
      </c>
      <c r="E23" s="1" t="s">
        <v>23</v>
      </c>
      <c r="F23" s="1" t="s">
        <v>340</v>
      </c>
      <c r="G23" s="19">
        <v>6</v>
      </c>
      <c r="H23" s="1">
        <v>4</v>
      </c>
      <c r="I23" s="1" t="s">
        <v>393</v>
      </c>
      <c r="J23" s="2" t="s">
        <v>38</v>
      </c>
      <c r="K23" s="6">
        <v>7.4</v>
      </c>
      <c r="L23" s="46">
        <f>G23*K23</f>
        <v>44.400000000000006</v>
      </c>
      <c r="M23" s="1" t="s">
        <v>391</v>
      </c>
      <c r="N23" s="16" t="b">
        <v>1</v>
      </c>
      <c r="O23" s="16" t="b">
        <v>0</v>
      </c>
      <c r="P23" s="47">
        <v>42624</v>
      </c>
      <c r="Q23" s="16">
        <f>D23*K23</f>
        <v>14.8</v>
      </c>
      <c r="R23" s="47"/>
      <c r="S23" s="16"/>
      <c r="T23" s="16"/>
    </row>
    <row r="24" spans="1:20" x14ac:dyDescent="0.3">
      <c r="A24" s="1" t="s">
        <v>0</v>
      </c>
      <c r="B24" s="1" t="s">
        <v>1</v>
      </c>
      <c r="C24" s="19" t="s">
        <v>325</v>
      </c>
      <c r="D24" s="17">
        <f>G24-H24</f>
        <v>6</v>
      </c>
      <c r="E24" s="1" t="s">
        <v>28</v>
      </c>
      <c r="F24" s="1" t="s">
        <v>350</v>
      </c>
      <c r="G24" s="19" t="s">
        <v>326</v>
      </c>
      <c r="H24" s="1">
        <v>0</v>
      </c>
      <c r="I24" s="1" t="s">
        <v>351</v>
      </c>
      <c r="J24" s="2" t="s">
        <v>38</v>
      </c>
      <c r="K24" s="3">
        <v>6</v>
      </c>
      <c r="L24" s="46">
        <f>G24*K24</f>
        <v>36</v>
      </c>
      <c r="M24" s="1" t="s">
        <v>344</v>
      </c>
      <c r="N24" s="16" t="b">
        <v>1</v>
      </c>
      <c r="O24" s="16" t="b">
        <v>0</v>
      </c>
      <c r="P24" s="49">
        <v>41267</v>
      </c>
      <c r="Q24" s="16">
        <f>D24*K24</f>
        <v>36</v>
      </c>
      <c r="R24" s="47"/>
      <c r="S24" s="16"/>
      <c r="T24" s="16"/>
    </row>
    <row r="25" spans="1:20" x14ac:dyDescent="0.3">
      <c r="A25" s="1" t="s">
        <v>0</v>
      </c>
      <c r="B25" s="1" t="s">
        <v>1</v>
      </c>
      <c r="C25" s="19" t="s">
        <v>325</v>
      </c>
      <c r="D25" s="17">
        <f>G25-H25</f>
        <v>6</v>
      </c>
      <c r="E25" s="1" t="s">
        <v>352</v>
      </c>
      <c r="F25" s="1" t="s">
        <v>353</v>
      </c>
      <c r="G25" s="19">
        <v>6</v>
      </c>
      <c r="H25" s="1">
        <v>0</v>
      </c>
      <c r="I25" s="1" t="s">
        <v>354</v>
      </c>
      <c r="J25" s="2" t="s">
        <v>38</v>
      </c>
      <c r="K25" s="6">
        <v>9.9</v>
      </c>
      <c r="L25" s="46">
        <f>G25*K25</f>
        <v>59.400000000000006</v>
      </c>
      <c r="M25" s="1" t="s">
        <v>371</v>
      </c>
      <c r="N25" s="16" t="b">
        <v>1</v>
      </c>
      <c r="O25" s="16" t="b">
        <v>0</v>
      </c>
      <c r="P25" s="49">
        <v>41349</v>
      </c>
      <c r="Q25" s="16">
        <f>D25*K25</f>
        <v>59.400000000000006</v>
      </c>
      <c r="R25" s="47"/>
      <c r="S25" s="16"/>
      <c r="T25" s="16"/>
    </row>
    <row r="26" spans="1:20" x14ac:dyDescent="0.3">
      <c r="A26" s="1" t="s">
        <v>0</v>
      </c>
      <c r="B26" s="1" t="s">
        <v>14</v>
      </c>
      <c r="C26" s="19" t="s">
        <v>405</v>
      </c>
      <c r="D26" s="17">
        <f>G26-H26</f>
        <v>5</v>
      </c>
      <c r="E26" s="1" t="s">
        <v>355</v>
      </c>
      <c r="F26" s="1" t="s">
        <v>379</v>
      </c>
      <c r="G26" s="19">
        <v>6</v>
      </c>
      <c r="H26" s="1">
        <v>1</v>
      </c>
      <c r="I26" s="1" t="s">
        <v>356</v>
      </c>
      <c r="J26" s="2" t="s">
        <v>38</v>
      </c>
      <c r="K26" s="6">
        <v>7.9</v>
      </c>
      <c r="L26" s="46">
        <f>G26*K26</f>
        <v>47.400000000000006</v>
      </c>
      <c r="M26" s="1" t="s">
        <v>406</v>
      </c>
      <c r="N26" s="16" t="b">
        <v>1</v>
      </c>
      <c r="O26" s="16" t="b">
        <v>0</v>
      </c>
      <c r="P26" s="47">
        <v>42342</v>
      </c>
      <c r="Q26" s="16">
        <f>D26*K26</f>
        <v>39.5</v>
      </c>
      <c r="R26" s="47"/>
      <c r="S26" s="16"/>
      <c r="T26" s="16"/>
    </row>
    <row r="27" spans="1:20" x14ac:dyDescent="0.3">
      <c r="A27" s="1" t="s">
        <v>0</v>
      </c>
      <c r="B27" s="1" t="s">
        <v>1</v>
      </c>
      <c r="C27" s="19" t="s">
        <v>325</v>
      </c>
      <c r="D27" s="17">
        <f>G27-H27</f>
        <v>6</v>
      </c>
      <c r="E27" s="1" t="s">
        <v>358</v>
      </c>
      <c r="F27" s="1" t="s">
        <v>359</v>
      </c>
      <c r="G27" s="19" t="s">
        <v>326</v>
      </c>
      <c r="H27" s="1">
        <v>0</v>
      </c>
      <c r="I27" s="1" t="s">
        <v>360</v>
      </c>
      <c r="J27" s="2" t="s">
        <v>38</v>
      </c>
      <c r="K27" s="3">
        <v>7.125</v>
      </c>
      <c r="L27" s="46">
        <f>G27*K27</f>
        <v>42.75</v>
      </c>
      <c r="M27" s="1" t="s">
        <v>361</v>
      </c>
      <c r="N27" s="16" t="b">
        <v>1</v>
      </c>
      <c r="O27" s="16" t="b">
        <v>0</v>
      </c>
      <c r="P27" s="47">
        <v>41185</v>
      </c>
      <c r="Q27" s="16">
        <f>D27*K27</f>
        <v>42.75</v>
      </c>
      <c r="R27" s="47"/>
      <c r="S27" s="16"/>
      <c r="T27" s="16"/>
    </row>
    <row r="28" spans="1:20" x14ac:dyDescent="0.3">
      <c r="A28" s="1" t="s">
        <v>0</v>
      </c>
      <c r="B28" s="1" t="s">
        <v>1</v>
      </c>
      <c r="C28" s="19" t="s">
        <v>334</v>
      </c>
      <c r="D28" s="17">
        <f>G28-H28</f>
        <v>12</v>
      </c>
      <c r="E28" s="1" t="s">
        <v>4</v>
      </c>
      <c r="F28" s="1" t="s">
        <v>362</v>
      </c>
      <c r="G28" s="19">
        <v>12</v>
      </c>
      <c r="H28" s="1">
        <v>0</v>
      </c>
      <c r="I28" s="1" t="s">
        <v>387</v>
      </c>
      <c r="J28" s="2" t="s">
        <v>38</v>
      </c>
      <c r="K28" s="3">
        <v>6</v>
      </c>
      <c r="L28" s="6">
        <f>G28*K28</f>
        <v>72</v>
      </c>
      <c r="M28" s="1" t="s">
        <v>411</v>
      </c>
      <c r="N28" s="16" t="b">
        <v>1</v>
      </c>
      <c r="O28" s="16" t="b">
        <v>0</v>
      </c>
      <c r="P28" s="49">
        <v>42291</v>
      </c>
      <c r="Q28" s="16">
        <f>D28*K28</f>
        <v>72</v>
      </c>
      <c r="R28" s="47"/>
      <c r="S28" s="16"/>
      <c r="T28" s="16"/>
    </row>
    <row r="29" spans="1:20" x14ac:dyDescent="0.3">
      <c r="A29" s="1" t="s">
        <v>0</v>
      </c>
      <c r="B29" s="1" t="s">
        <v>1</v>
      </c>
      <c r="C29" s="19" t="s">
        <v>394</v>
      </c>
      <c r="D29" s="17">
        <f>G29-H29</f>
        <v>12</v>
      </c>
      <c r="E29" s="1" t="s">
        <v>4</v>
      </c>
      <c r="F29" s="1" t="s">
        <v>362</v>
      </c>
      <c r="G29" s="19">
        <v>12</v>
      </c>
      <c r="H29" s="1">
        <v>0</v>
      </c>
      <c r="I29" s="1" t="s">
        <v>387</v>
      </c>
      <c r="J29" s="2" t="s">
        <v>38</v>
      </c>
      <c r="K29" s="3">
        <v>5</v>
      </c>
      <c r="L29" s="46">
        <f>G29*K29</f>
        <v>60</v>
      </c>
      <c r="M29" s="1" t="s">
        <v>435</v>
      </c>
      <c r="N29" s="16" t="b">
        <v>1</v>
      </c>
      <c r="O29" s="16" t="b">
        <v>0</v>
      </c>
      <c r="P29" s="47">
        <v>42549</v>
      </c>
      <c r="Q29" s="16">
        <f>D29*K29</f>
        <v>60</v>
      </c>
      <c r="R29" s="47"/>
      <c r="S29" s="16"/>
      <c r="T29" s="16"/>
    </row>
    <row r="30" spans="1:20" x14ac:dyDescent="0.3">
      <c r="A30" s="1" t="s">
        <v>327</v>
      </c>
      <c r="B30" s="1" t="s">
        <v>46</v>
      </c>
      <c r="C30" s="19" t="s">
        <v>405</v>
      </c>
      <c r="D30" s="17">
        <f>G30-H30</f>
        <v>5</v>
      </c>
      <c r="E30" s="1" t="s">
        <v>148</v>
      </c>
      <c r="F30" s="1" t="s">
        <v>395</v>
      </c>
      <c r="G30" s="19">
        <v>6</v>
      </c>
      <c r="H30" s="1">
        <v>1</v>
      </c>
      <c r="I30" s="1" t="s">
        <v>396</v>
      </c>
      <c r="J30" s="2" t="s">
        <v>38</v>
      </c>
      <c r="K30" s="6">
        <v>8.5</v>
      </c>
      <c r="L30" s="46">
        <f>G30*K30</f>
        <v>51</v>
      </c>
      <c r="M30" s="1" t="s">
        <v>434</v>
      </c>
      <c r="N30" s="16" t="b">
        <v>1</v>
      </c>
      <c r="O30" s="16" t="b">
        <v>0</v>
      </c>
      <c r="P30" s="49">
        <v>42498</v>
      </c>
      <c r="Q30" s="16">
        <f>D30*K30</f>
        <v>42.5</v>
      </c>
      <c r="R30" s="47"/>
      <c r="S30" s="16"/>
      <c r="T30" s="16"/>
    </row>
    <row r="31" spans="1:20" x14ac:dyDescent="0.3">
      <c r="A31" s="1" t="s">
        <v>0</v>
      </c>
      <c r="B31" s="1" t="s">
        <v>14</v>
      </c>
      <c r="C31" s="19" t="s">
        <v>373</v>
      </c>
      <c r="D31" s="17">
        <f>G31-H31</f>
        <v>3</v>
      </c>
      <c r="E31" s="1" t="s">
        <v>33</v>
      </c>
      <c r="F31" s="1" t="s">
        <v>343</v>
      </c>
      <c r="G31" s="19">
        <v>6</v>
      </c>
      <c r="H31" s="1">
        <v>3</v>
      </c>
      <c r="I31" s="1" t="s">
        <v>343</v>
      </c>
      <c r="J31" s="2" t="s">
        <v>38</v>
      </c>
      <c r="K31" s="3">
        <v>6.2</v>
      </c>
      <c r="L31" s="46">
        <f>G31*K31</f>
        <v>37.200000000000003</v>
      </c>
      <c r="M31" s="1" t="s">
        <v>386</v>
      </c>
      <c r="N31" s="16" t="b">
        <v>1</v>
      </c>
      <c r="O31" s="16" t="b">
        <v>0</v>
      </c>
      <c r="P31" s="49">
        <v>42743</v>
      </c>
      <c r="Q31" s="16">
        <f>D31*K31</f>
        <v>18.600000000000001</v>
      </c>
      <c r="R31" s="47"/>
      <c r="S31" s="16"/>
      <c r="T31" s="16"/>
    </row>
    <row r="32" spans="1:20" x14ac:dyDescent="0.3">
      <c r="A32" s="1" t="s">
        <v>0</v>
      </c>
      <c r="B32" s="1" t="s">
        <v>14</v>
      </c>
      <c r="C32" s="19" t="s">
        <v>373</v>
      </c>
      <c r="D32" s="17">
        <f>G32-H32</f>
        <v>3</v>
      </c>
      <c r="E32" s="1" t="s">
        <v>392</v>
      </c>
      <c r="F32" s="1" t="s">
        <v>340</v>
      </c>
      <c r="G32" s="18">
        <v>6</v>
      </c>
      <c r="H32" s="19">
        <v>3</v>
      </c>
      <c r="I32" s="1" t="s">
        <v>393</v>
      </c>
      <c r="J32" s="2" t="s">
        <v>38</v>
      </c>
      <c r="K32" s="3">
        <v>8</v>
      </c>
      <c r="L32" s="46">
        <f>G32*K32</f>
        <v>48</v>
      </c>
      <c r="M32" s="1" t="s">
        <v>391</v>
      </c>
      <c r="N32" s="16" t="b">
        <v>1</v>
      </c>
      <c r="O32" s="16" t="b">
        <v>0</v>
      </c>
      <c r="P32" s="49">
        <v>42558</v>
      </c>
      <c r="Q32" s="16">
        <f>D32*K32</f>
        <v>24</v>
      </c>
      <c r="R32" s="47"/>
      <c r="S32" s="16"/>
      <c r="T32" s="16"/>
    </row>
    <row r="33" spans="1:25" x14ac:dyDescent="0.3">
      <c r="A33" s="1" t="s">
        <v>0</v>
      </c>
      <c r="B33" s="1" t="s">
        <v>1</v>
      </c>
      <c r="C33" s="19" t="s">
        <v>325</v>
      </c>
      <c r="D33" s="17">
        <f>G33-H33</f>
        <v>5</v>
      </c>
      <c r="E33" s="1" t="s">
        <v>380</v>
      </c>
      <c r="F33" s="1" t="s">
        <v>381</v>
      </c>
      <c r="G33" s="19">
        <v>6</v>
      </c>
      <c r="H33" s="1">
        <v>1</v>
      </c>
      <c r="I33" s="1" t="s">
        <v>382</v>
      </c>
      <c r="J33" s="2" t="s">
        <v>37</v>
      </c>
      <c r="K33" s="6">
        <v>8.6999999999999993</v>
      </c>
      <c r="L33" s="46">
        <f>G33*K33</f>
        <v>52.199999999999996</v>
      </c>
      <c r="M33" s="1" t="s">
        <v>383</v>
      </c>
      <c r="N33" s="16" t="b">
        <v>1</v>
      </c>
      <c r="O33" s="16" t="b">
        <v>0</v>
      </c>
      <c r="P33" s="49">
        <v>42002</v>
      </c>
      <c r="Q33" s="16">
        <f>D33*K33</f>
        <v>43.5</v>
      </c>
      <c r="R33" s="47"/>
      <c r="S33" s="16"/>
      <c r="T33" s="16"/>
    </row>
    <row r="34" spans="1:25" x14ac:dyDescent="0.3">
      <c r="A34" s="1" t="s">
        <v>327</v>
      </c>
      <c r="B34" s="1" t="s">
        <v>52</v>
      </c>
      <c r="C34" s="19" t="s">
        <v>436</v>
      </c>
      <c r="D34" s="17">
        <f>G34-H34</f>
        <v>8</v>
      </c>
      <c r="E34" s="1" t="s">
        <v>440</v>
      </c>
      <c r="F34" s="1" t="s">
        <v>441</v>
      </c>
      <c r="G34" s="19">
        <v>12</v>
      </c>
      <c r="H34" s="1">
        <v>4</v>
      </c>
      <c r="I34" s="1" t="s">
        <v>442</v>
      </c>
      <c r="J34" s="2" t="s">
        <v>38</v>
      </c>
      <c r="K34" s="3">
        <v>3.3</v>
      </c>
      <c r="L34" s="46">
        <f>G34*K34</f>
        <v>39.599999999999994</v>
      </c>
      <c r="M34" s="1" t="s">
        <v>453</v>
      </c>
      <c r="N34" s="16" t="b">
        <v>1</v>
      </c>
      <c r="O34" s="16" t="b">
        <v>0</v>
      </c>
      <c r="P34" s="49">
        <v>42842</v>
      </c>
      <c r="Q34" s="16">
        <f>D34*K34</f>
        <v>26.4</v>
      </c>
      <c r="R34" s="47"/>
      <c r="S34" s="16"/>
      <c r="T34" s="16"/>
    </row>
    <row r="35" spans="1:25" x14ac:dyDescent="0.3">
      <c r="A35" s="1" t="s">
        <v>10</v>
      </c>
      <c r="B35" s="1" t="s">
        <v>44</v>
      </c>
      <c r="C35" s="19" t="s">
        <v>349</v>
      </c>
      <c r="D35" s="17">
        <f>G35-H35</f>
        <v>1</v>
      </c>
      <c r="E35" s="1" t="s">
        <v>363</v>
      </c>
      <c r="F35" s="1" t="s">
        <v>364</v>
      </c>
      <c r="G35" s="19">
        <v>2</v>
      </c>
      <c r="H35" s="1">
        <v>1</v>
      </c>
      <c r="I35" s="1" t="s">
        <v>365</v>
      </c>
      <c r="J35" s="2" t="s">
        <v>38</v>
      </c>
      <c r="K35" s="3">
        <v>3.5</v>
      </c>
      <c r="L35" s="46">
        <f>G35*K35</f>
        <v>7</v>
      </c>
      <c r="M35" s="1" t="s">
        <v>357</v>
      </c>
      <c r="N35" s="16" t="b">
        <v>1</v>
      </c>
      <c r="O35" s="16" t="b">
        <v>0</v>
      </c>
      <c r="P35" s="49">
        <v>41349</v>
      </c>
      <c r="Q35" s="16">
        <f>D35*K35</f>
        <v>3.5</v>
      </c>
      <c r="R35" s="47"/>
      <c r="S35" s="16"/>
      <c r="T35" s="16"/>
    </row>
    <row r="36" spans="1:25" x14ac:dyDescent="0.3">
      <c r="A36" s="1" t="s">
        <v>0</v>
      </c>
      <c r="B36" s="1" t="s">
        <v>1</v>
      </c>
      <c r="C36" s="19" t="s">
        <v>334</v>
      </c>
      <c r="D36" s="17">
        <f>G36-H36</f>
        <v>1</v>
      </c>
      <c r="E36" s="4" t="s">
        <v>81</v>
      </c>
      <c r="F36" s="1" t="s">
        <v>431</v>
      </c>
      <c r="G36" s="19">
        <v>1</v>
      </c>
      <c r="H36" s="1">
        <v>0</v>
      </c>
      <c r="I36" s="1" t="s">
        <v>432</v>
      </c>
      <c r="J36" s="2" t="s">
        <v>37</v>
      </c>
      <c r="K36" s="6">
        <v>0</v>
      </c>
      <c r="L36" s="46">
        <f>G36*K36</f>
        <v>0</v>
      </c>
      <c r="M36" s="1" t="s">
        <v>433</v>
      </c>
      <c r="N36" s="16" t="b">
        <v>1</v>
      </c>
      <c r="O36" s="16" t="b">
        <v>0</v>
      </c>
      <c r="P36" s="49">
        <v>42445</v>
      </c>
      <c r="Q36" s="16">
        <f>D36*K36</f>
        <v>0</v>
      </c>
      <c r="R36" s="47"/>
      <c r="S36" s="16"/>
      <c r="T36" s="16"/>
    </row>
    <row r="37" spans="1:25" x14ac:dyDescent="0.3">
      <c r="A37" s="1" t="s">
        <v>327</v>
      </c>
      <c r="B37" s="1" t="s">
        <v>258</v>
      </c>
      <c r="C37" s="19" t="s">
        <v>394</v>
      </c>
      <c r="D37" s="17">
        <f>G37-H37</f>
        <v>6</v>
      </c>
      <c r="E37" s="1" t="s">
        <v>41</v>
      </c>
      <c r="F37" s="1" t="s">
        <v>374</v>
      </c>
      <c r="G37" s="19">
        <v>7</v>
      </c>
      <c r="H37" s="1">
        <v>1</v>
      </c>
      <c r="I37" s="1" t="s">
        <v>404</v>
      </c>
      <c r="J37" s="2" t="s">
        <v>38</v>
      </c>
      <c r="K37" s="6">
        <v>7</v>
      </c>
      <c r="L37" s="6">
        <f>G37*K37</f>
        <v>49</v>
      </c>
      <c r="M37" s="1" t="s">
        <v>416</v>
      </c>
      <c r="N37" s="16" t="b">
        <v>1</v>
      </c>
      <c r="O37" s="16" t="b">
        <v>0</v>
      </c>
      <c r="P37" s="49">
        <v>42507</v>
      </c>
      <c r="Q37" s="16">
        <f>D37*K37</f>
        <v>42</v>
      </c>
      <c r="R37" s="47"/>
      <c r="S37" s="16"/>
      <c r="T37" s="16"/>
    </row>
    <row r="38" spans="1:25" x14ac:dyDescent="0.3">
      <c r="A38" s="1" t="s">
        <v>0</v>
      </c>
      <c r="B38" s="1" t="s">
        <v>339</v>
      </c>
      <c r="C38" s="19" t="s">
        <v>394</v>
      </c>
      <c r="D38" s="17">
        <f>G38-H38</f>
        <v>6</v>
      </c>
      <c r="E38" s="1" t="s">
        <v>419</v>
      </c>
      <c r="G38" s="19">
        <v>6</v>
      </c>
      <c r="H38" s="1">
        <v>0</v>
      </c>
      <c r="J38" s="2" t="s">
        <v>38</v>
      </c>
      <c r="K38" s="3">
        <v>10</v>
      </c>
      <c r="L38" s="6">
        <f>G38*K38</f>
        <v>60</v>
      </c>
      <c r="M38" s="1" t="s">
        <v>418</v>
      </c>
      <c r="N38" s="16" t="b">
        <v>1</v>
      </c>
      <c r="O38" s="16" t="b">
        <v>0</v>
      </c>
      <c r="P38" s="47">
        <v>42277</v>
      </c>
      <c r="Q38" s="16">
        <f>D38*K38</f>
        <v>60</v>
      </c>
      <c r="R38" s="47"/>
      <c r="S38" s="16"/>
      <c r="T38" s="16"/>
    </row>
    <row r="39" spans="1:25" x14ac:dyDescent="0.3">
      <c r="A39" s="1" t="s">
        <v>0</v>
      </c>
      <c r="B39" s="1" t="s">
        <v>14</v>
      </c>
      <c r="C39" s="19" t="s">
        <v>436</v>
      </c>
      <c r="D39" s="17">
        <f>G39-H39</f>
        <v>5</v>
      </c>
      <c r="E39" s="1" t="s">
        <v>270</v>
      </c>
      <c r="F39" s="1" t="s">
        <v>333</v>
      </c>
      <c r="G39" s="19">
        <v>9</v>
      </c>
      <c r="H39" s="1">
        <v>4</v>
      </c>
      <c r="I39" s="1" t="s">
        <v>439</v>
      </c>
      <c r="J39" s="2" t="s">
        <v>38</v>
      </c>
      <c r="K39" s="6">
        <v>9</v>
      </c>
      <c r="L39" s="46">
        <f>G39*K39</f>
        <v>81</v>
      </c>
      <c r="M39" s="1" t="s">
        <v>438</v>
      </c>
      <c r="N39" s="16" t="b">
        <v>1</v>
      </c>
      <c r="O39" s="16" t="b">
        <v>0</v>
      </c>
      <c r="P39" s="49">
        <v>42773</v>
      </c>
      <c r="Q39" s="16">
        <f>D39*K39</f>
        <v>45</v>
      </c>
      <c r="R39" s="47"/>
      <c r="S39" s="16"/>
      <c r="T39" s="16"/>
    </row>
    <row r="40" spans="1:25" x14ac:dyDescent="0.3">
      <c r="A40" s="1" t="s">
        <v>0</v>
      </c>
      <c r="B40" s="1" t="s">
        <v>339</v>
      </c>
      <c r="C40" s="19" t="s">
        <v>373</v>
      </c>
      <c r="D40" s="17">
        <f>G40-H40</f>
        <v>2</v>
      </c>
      <c r="E40" s="1" t="s">
        <v>401</v>
      </c>
      <c r="F40" s="1" t="s">
        <v>402</v>
      </c>
      <c r="G40" s="19">
        <v>3</v>
      </c>
      <c r="H40" s="1">
        <v>1</v>
      </c>
      <c r="I40" s="1" t="s">
        <v>403</v>
      </c>
      <c r="J40" s="2" t="s">
        <v>38</v>
      </c>
      <c r="K40" s="3">
        <v>9.9</v>
      </c>
      <c r="L40" s="46">
        <f>G40*K40</f>
        <v>29.700000000000003</v>
      </c>
      <c r="M40" s="1" t="s">
        <v>397</v>
      </c>
      <c r="N40" s="16" t="b">
        <v>1</v>
      </c>
      <c r="O40" s="16" t="b">
        <v>0</v>
      </c>
      <c r="P40" s="49">
        <v>42736</v>
      </c>
      <c r="Q40" s="16">
        <f>D40*K40</f>
        <v>19.8</v>
      </c>
      <c r="R40" s="47"/>
      <c r="S40" s="16"/>
      <c r="T40" s="16"/>
    </row>
    <row r="41" spans="1:25" x14ac:dyDescent="0.3">
      <c r="A41" s="1" t="s">
        <v>327</v>
      </c>
      <c r="B41" s="1" t="s">
        <v>258</v>
      </c>
      <c r="C41" s="19" t="s">
        <v>436</v>
      </c>
      <c r="D41" s="17">
        <f>G41-H41</f>
        <v>6</v>
      </c>
      <c r="E41" s="1" t="s">
        <v>230</v>
      </c>
      <c r="F41" s="1" t="s">
        <v>366</v>
      </c>
      <c r="G41" s="19">
        <v>6</v>
      </c>
      <c r="H41" s="1">
        <v>0</v>
      </c>
      <c r="I41" s="1" t="s">
        <v>367</v>
      </c>
      <c r="J41" s="2" t="s">
        <v>38</v>
      </c>
      <c r="K41" s="6">
        <v>4.7</v>
      </c>
      <c r="L41" s="46">
        <f>G41*K41</f>
        <v>28.200000000000003</v>
      </c>
      <c r="M41" s="1" t="s">
        <v>445</v>
      </c>
      <c r="N41" s="16" t="b">
        <v>1</v>
      </c>
      <c r="O41" s="16" t="b">
        <v>0</v>
      </c>
      <c r="P41" s="47">
        <v>42672</v>
      </c>
      <c r="Q41" s="16">
        <f>D41*K41</f>
        <v>28.200000000000003</v>
      </c>
      <c r="R41" s="47"/>
      <c r="S41" s="16"/>
      <c r="T41" s="16"/>
    </row>
    <row r="42" spans="1:25" x14ac:dyDescent="0.3">
      <c r="A42" s="1" t="s">
        <v>327</v>
      </c>
      <c r="B42" s="1" t="s">
        <v>339</v>
      </c>
      <c r="C42" s="19" t="s">
        <v>394</v>
      </c>
      <c r="D42" s="17">
        <f>G42-H42</f>
        <v>1</v>
      </c>
      <c r="E42" s="1" t="s">
        <v>420</v>
      </c>
      <c r="F42" s="1" t="s">
        <v>421</v>
      </c>
      <c r="G42" s="19">
        <v>3</v>
      </c>
      <c r="H42" s="1">
        <v>2</v>
      </c>
      <c r="I42" s="1" t="s">
        <v>422</v>
      </c>
      <c r="J42" s="2" t="s">
        <v>38</v>
      </c>
      <c r="K42" s="3">
        <v>5.7</v>
      </c>
      <c r="L42" s="6">
        <f>G42*K42</f>
        <v>17.100000000000001</v>
      </c>
      <c r="M42" s="1" t="s">
        <v>423</v>
      </c>
      <c r="N42" s="16" t="b">
        <v>1</v>
      </c>
      <c r="O42" s="16" t="b">
        <v>0</v>
      </c>
      <c r="P42" s="47">
        <v>42590</v>
      </c>
      <c r="Q42" s="16">
        <f>D42*K42</f>
        <v>5.7</v>
      </c>
      <c r="R42" s="47"/>
    </row>
    <row r="43" spans="1:25" x14ac:dyDescent="0.3">
      <c r="A43" s="1" t="s">
        <v>327</v>
      </c>
      <c r="B43" s="1" t="s">
        <v>339</v>
      </c>
      <c r="C43" s="19" t="s">
        <v>405</v>
      </c>
      <c r="D43" s="17">
        <f>G43-H43</f>
        <v>2</v>
      </c>
      <c r="E43" s="1" t="s">
        <v>420</v>
      </c>
      <c r="F43" s="1" t="s">
        <v>446</v>
      </c>
      <c r="G43" s="19">
        <v>2</v>
      </c>
      <c r="H43" s="1">
        <v>0</v>
      </c>
      <c r="I43" s="1" t="s">
        <v>447</v>
      </c>
      <c r="J43" s="2" t="s">
        <v>38</v>
      </c>
      <c r="K43" s="6">
        <v>4.5999999999999996</v>
      </c>
      <c r="L43" s="46">
        <f>G43*K43</f>
        <v>9.1999999999999993</v>
      </c>
      <c r="M43" s="1" t="s">
        <v>448</v>
      </c>
      <c r="N43" s="16" t="b">
        <v>1</v>
      </c>
      <c r="O43" s="16" t="b">
        <v>0</v>
      </c>
      <c r="P43" s="47">
        <v>42676</v>
      </c>
      <c r="Q43" s="16">
        <f>D43*K43</f>
        <v>9.1999999999999993</v>
      </c>
      <c r="R43" s="47"/>
    </row>
    <row r="44" spans="1:25" x14ac:dyDescent="0.3">
      <c r="L44" s="46"/>
      <c r="P44" s="49"/>
      <c r="Q44" s="16"/>
      <c r="R44" s="47"/>
    </row>
    <row r="45" spans="1:25" x14ac:dyDescent="0.3">
      <c r="K45" s="6"/>
      <c r="L45" s="46"/>
      <c r="Q45" s="16"/>
      <c r="R45" s="47"/>
    </row>
    <row r="46" spans="1:25" x14ac:dyDescent="0.3">
      <c r="L46" s="6"/>
      <c r="P46" s="49"/>
      <c r="Q46" s="16"/>
      <c r="R46" s="47"/>
      <c r="Y46" s="7"/>
    </row>
    <row r="47" spans="1:25" x14ac:dyDescent="0.3">
      <c r="L47" s="46"/>
      <c r="P47" s="49"/>
      <c r="Q47" s="16"/>
      <c r="R47" s="47"/>
    </row>
    <row r="48" spans="1:25" x14ac:dyDescent="0.3">
      <c r="L48" s="46"/>
      <c r="P48" s="49"/>
      <c r="Q48" s="16"/>
      <c r="R48" s="47"/>
    </row>
    <row r="49" spans="5:18" x14ac:dyDescent="0.3">
      <c r="K49" s="6"/>
      <c r="L49" s="46"/>
      <c r="P49" s="49"/>
      <c r="Q49" s="16"/>
      <c r="R49" s="47"/>
    </row>
    <row r="50" spans="5:18" x14ac:dyDescent="0.3">
      <c r="L50" s="94"/>
      <c r="Q50" s="16"/>
      <c r="R50" s="47"/>
    </row>
    <row r="51" spans="5:18" x14ac:dyDescent="0.3">
      <c r="L51" s="46"/>
      <c r="P51" s="49"/>
      <c r="Q51" s="16"/>
      <c r="R51" s="47"/>
    </row>
    <row r="52" spans="5:18" x14ac:dyDescent="0.3">
      <c r="Q52" s="16"/>
      <c r="R52" s="47"/>
    </row>
    <row r="53" spans="5:18" x14ac:dyDescent="0.3">
      <c r="E53" s="4"/>
      <c r="K53" s="6"/>
      <c r="L53" s="46"/>
      <c r="Q53" s="16"/>
      <c r="R53" s="47"/>
    </row>
    <row r="54" spans="5:18" x14ac:dyDescent="0.3">
      <c r="L54" s="46"/>
      <c r="P54" s="49"/>
      <c r="Q54" s="16"/>
      <c r="R54" s="47"/>
    </row>
    <row r="55" spans="5:18" x14ac:dyDescent="0.3">
      <c r="L55" s="46"/>
      <c r="Q55" s="16"/>
      <c r="R55" s="47"/>
    </row>
    <row r="56" spans="5:18" x14ac:dyDescent="0.3">
      <c r="L56" s="46"/>
      <c r="P56" s="49"/>
      <c r="Q56" s="16"/>
      <c r="R56" s="47"/>
    </row>
    <row r="57" spans="5:18" x14ac:dyDescent="0.3">
      <c r="L57" s="94"/>
      <c r="Q57" s="16"/>
      <c r="R57" s="47"/>
    </row>
    <row r="58" spans="5:18" x14ac:dyDescent="0.3">
      <c r="L58" s="6"/>
      <c r="P58" s="49"/>
      <c r="Q58" s="16"/>
      <c r="R58" s="47"/>
    </row>
    <row r="59" spans="5:18" x14ac:dyDescent="0.3">
      <c r="L59" s="46"/>
      <c r="P59" s="49"/>
      <c r="Q59" s="16"/>
      <c r="R59" s="47"/>
    </row>
    <row r="60" spans="5:18" x14ac:dyDescent="0.3">
      <c r="L60" s="46"/>
      <c r="P60" s="49"/>
      <c r="Q60" s="16"/>
      <c r="R60" s="47"/>
    </row>
    <row r="61" spans="5:18" x14ac:dyDescent="0.3">
      <c r="K61" s="6"/>
      <c r="L61" s="46"/>
      <c r="Q61" s="16"/>
      <c r="R61" s="47"/>
    </row>
    <row r="62" spans="5:18" x14ac:dyDescent="0.3">
      <c r="K62" s="6"/>
      <c r="L62" s="46"/>
      <c r="P62" s="49"/>
      <c r="Q62" s="16"/>
      <c r="R62" s="47"/>
    </row>
    <row r="63" spans="5:18" x14ac:dyDescent="0.3">
      <c r="L63" s="46"/>
      <c r="P63" s="49"/>
      <c r="Q63" s="16"/>
      <c r="R63" s="47"/>
    </row>
    <row r="64" spans="5:18" x14ac:dyDescent="0.3">
      <c r="L64" s="94"/>
      <c r="Q64" s="16"/>
      <c r="R64" s="47"/>
    </row>
    <row r="65" spans="11:18" x14ac:dyDescent="0.3">
      <c r="L65" s="46"/>
      <c r="P65" s="49"/>
      <c r="Q65" s="16"/>
      <c r="R65" s="47"/>
    </row>
    <row r="66" spans="11:18" x14ac:dyDescent="0.3">
      <c r="K66" s="6"/>
      <c r="L66" s="46"/>
      <c r="Q66" s="16"/>
      <c r="R66" s="47"/>
    </row>
    <row r="67" spans="11:18" x14ac:dyDescent="0.3">
      <c r="L67" s="94"/>
      <c r="Q67" s="16"/>
      <c r="R67" s="47"/>
    </row>
    <row r="68" spans="11:18" x14ac:dyDescent="0.3">
      <c r="L68" s="46"/>
      <c r="P68" s="49"/>
      <c r="Q68" s="16"/>
      <c r="R68" s="47"/>
    </row>
    <row r="69" spans="11:18" x14ac:dyDescent="0.3">
      <c r="Q69" s="16"/>
      <c r="R69" s="47"/>
    </row>
    <row r="70" spans="11:18" x14ac:dyDescent="0.3">
      <c r="Q70" s="16"/>
      <c r="R70" s="47"/>
    </row>
    <row r="71" spans="11:18" x14ac:dyDescent="0.3">
      <c r="Q71" s="16"/>
      <c r="R71" s="47"/>
    </row>
    <row r="72" spans="11:18" x14ac:dyDescent="0.3">
      <c r="R72" s="47"/>
    </row>
    <row r="73" spans="11:18" x14ac:dyDescent="0.3">
      <c r="R73" s="47"/>
    </row>
    <row r="74" spans="11:18" x14ac:dyDescent="0.3">
      <c r="R74" s="47"/>
    </row>
    <row r="75" spans="11:18" x14ac:dyDescent="0.3">
      <c r="R75" s="47"/>
    </row>
    <row r="76" spans="11:18" x14ac:dyDescent="0.3">
      <c r="R76" s="47"/>
    </row>
    <row r="77" spans="11:18" x14ac:dyDescent="0.3">
      <c r="R77" s="47"/>
    </row>
    <row r="78" spans="11:18" x14ac:dyDescent="0.3">
      <c r="R78" s="47"/>
    </row>
    <row r="79" spans="11:18" x14ac:dyDescent="0.3">
      <c r="R79" s="47"/>
    </row>
    <row r="80" spans="11:18" x14ac:dyDescent="0.3">
      <c r="R80" s="47"/>
    </row>
    <row r="81" spans="18:25" x14ac:dyDescent="0.3">
      <c r="R81" s="47"/>
    </row>
    <row r="82" spans="18:25" x14ac:dyDescent="0.3">
      <c r="R82" s="47"/>
    </row>
    <row r="83" spans="18:25" x14ac:dyDescent="0.3">
      <c r="R83" s="47"/>
    </row>
    <row r="84" spans="18:25" x14ac:dyDescent="0.3">
      <c r="R84" s="47"/>
      <c r="Y84" s="7"/>
    </row>
    <row r="85" spans="18:25" x14ac:dyDescent="0.3">
      <c r="R85" s="47"/>
    </row>
    <row r="86" spans="18:25" x14ac:dyDescent="0.3">
      <c r="R86" s="47"/>
    </row>
    <row r="87" spans="18:25" x14ac:dyDescent="0.3">
      <c r="R87" s="47"/>
    </row>
    <row r="88" spans="18:25" x14ac:dyDescent="0.3">
      <c r="R88" s="47"/>
    </row>
    <row r="89" spans="18:25" x14ac:dyDescent="0.3">
      <c r="R89" s="47"/>
    </row>
    <row r="90" spans="18:25" x14ac:dyDescent="0.3">
      <c r="R90" s="47"/>
    </row>
    <row r="91" spans="18:25" x14ac:dyDescent="0.3">
      <c r="R91" s="47"/>
    </row>
    <row r="92" spans="18:25" x14ac:dyDescent="0.3">
      <c r="R92" s="47"/>
    </row>
    <row r="93" spans="18:25" x14ac:dyDescent="0.3">
      <c r="R93" s="47"/>
    </row>
    <row r="94" spans="18:25" x14ac:dyDescent="0.3">
      <c r="R94" s="47"/>
      <c r="Y94" s="7"/>
    </row>
    <row r="95" spans="18:25" x14ac:dyDescent="0.3">
      <c r="R95" s="47"/>
    </row>
    <row r="96" spans="18:25" x14ac:dyDescent="0.3">
      <c r="R96" s="47"/>
    </row>
    <row r="97" spans="14:18" x14ac:dyDescent="0.3">
      <c r="R97" s="47"/>
    </row>
    <row r="101" spans="14:18" x14ac:dyDescent="0.3">
      <c r="N101" s="16" t="s">
        <v>262</v>
      </c>
    </row>
  </sheetData>
  <sortState ref="A6:Q44">
    <sortCondition ref="E6:E44"/>
  </sortState>
  <phoneticPr fontId="0" type="noConversion"/>
  <conditionalFormatting sqref="D35">
    <cfRule type="cellIs" priority="17" stopIfTrue="1" operator="equal">
      <formula>0</formula>
    </cfRule>
  </conditionalFormatting>
  <conditionalFormatting sqref="D36">
    <cfRule type="cellIs" priority="16" stopIfTrue="1" operator="equal">
      <formula>0</formula>
    </cfRule>
  </conditionalFormatting>
  <conditionalFormatting sqref="D37">
    <cfRule type="cellIs" priority="14" stopIfTrue="1" operator="equal">
      <formula>0</formula>
    </cfRule>
    <cfRule type="cellIs" priority="15" stopIfTrue="1" operator="equal">
      <formula>0</formula>
    </cfRule>
  </conditionalFormatting>
  <conditionalFormatting sqref="D30">
    <cfRule type="cellIs" priority="5" stopIfTrue="1" operator="equal">
      <formula>0</formula>
    </cfRule>
    <cfRule type="cellIs" priority="6" stopIfTrue="1" operator="equal">
      <formula>0</formula>
    </cfRule>
  </conditionalFormatting>
  <conditionalFormatting sqref="D6:D216">
    <cfRule type="cellIs" dxfId="3" priority="1" stopIfTrue="1" operator="equal">
      <formula>0</formula>
    </cfRule>
    <cfRule type="cellIs" dxfId="2" priority="21" stopIfTrue="1" operator="equal">
      <formula>0</formula>
    </cfRule>
    <cfRule type="cellIs" dxfId="1" priority="22" stopIfTrue="1" operator="greaterThan">
      <formula>0</formula>
    </cfRule>
  </conditionalFormatting>
  <conditionalFormatting sqref="D5:D216">
    <cfRule type="cellIs" dxfId="0" priority="3" stopIfTrue="1" operator="equal">
      <formula>"&gt;0"</formula>
    </cfRule>
  </conditionalFormatting>
  <dataValidations xWindow="171" yWindow="287" count="3">
    <dataValidation type="list" allowBlank="1" showInputMessage="1" showErrorMessage="1" sqref="B6:B59">
      <formula1>region</formula1>
    </dataValidation>
    <dataValidation type="list" allowBlank="1" showInputMessage="1" showErrorMessage="1" sqref="A6:A59">
      <formula1>type_vin</formula1>
    </dataValidation>
    <dataValidation type="list" allowBlank="1" showInputMessage="1" showErrorMessage="1" sqref="J6:J59">
      <formula1>lieu</formula1>
    </dataValidation>
  </dataValidations>
  <pageMargins left="0.78740157499999996" right="0.78740157499999996" top="0.984251969" bottom="0.984251969" header="0.4921259845" footer="0.4921259845"/>
  <pageSetup paperSize="9" orientation="landscape" horizontalDpi="4294967293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4"/>
  <sheetViews>
    <sheetView zoomScale="90" zoomScaleNormal="90" workbookViewId="0">
      <selection activeCell="J31" sqref="J31"/>
    </sheetView>
  </sheetViews>
  <sheetFormatPr baseColWidth="10" defaultRowHeight="12.5" x14ac:dyDescent="0.25"/>
  <cols>
    <col min="1" max="1" width="18" customWidth="1"/>
    <col min="2" max="2" width="8.81640625" customWidth="1"/>
    <col min="3" max="3" width="7.26953125" customWidth="1"/>
    <col min="4" max="4" width="11.7265625" customWidth="1"/>
    <col min="5" max="5" width="10.54296875" customWidth="1"/>
    <col min="6" max="6" width="11.81640625" customWidth="1"/>
    <col min="7" max="7" width="14" customWidth="1"/>
    <col min="8" max="8" width="11.26953125" customWidth="1"/>
    <col min="9" max="9" width="7" customWidth="1"/>
    <col min="10" max="10" width="12.26953125" customWidth="1"/>
    <col min="11" max="11" width="11" customWidth="1"/>
    <col min="12" max="12" width="8.7265625" customWidth="1"/>
    <col min="13" max="13" width="7.81640625" customWidth="1"/>
    <col min="14" max="14" width="10.7265625" customWidth="1"/>
    <col min="15" max="15" width="9.7265625" customWidth="1"/>
    <col min="16" max="16" width="10.7265625" customWidth="1"/>
    <col min="17" max="17" width="10.54296875" customWidth="1"/>
    <col min="18" max="18" width="12.7265625" customWidth="1"/>
  </cols>
  <sheetData>
    <row r="1" spans="1:18" ht="22.5" x14ac:dyDescent="0.45">
      <c r="A1" s="95" t="s">
        <v>255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</row>
    <row r="3" spans="1:18" ht="2.25" customHeight="1" thickBot="1" x14ac:dyDescent="0.3"/>
    <row r="4" spans="1:18" ht="45.75" customHeight="1" thickTop="1" x14ac:dyDescent="0.25">
      <c r="A4" s="34" t="s">
        <v>257</v>
      </c>
      <c r="B4" s="35" t="s">
        <v>5</v>
      </c>
      <c r="C4" s="35" t="s">
        <v>45</v>
      </c>
      <c r="D4" s="35" t="s">
        <v>14</v>
      </c>
      <c r="E4" s="35" t="s">
        <v>1</v>
      </c>
      <c r="F4" s="35" t="s">
        <v>6</v>
      </c>
      <c r="G4" s="36" t="s">
        <v>232</v>
      </c>
      <c r="H4" s="36" t="s">
        <v>13</v>
      </c>
      <c r="I4" s="35" t="s">
        <v>15</v>
      </c>
      <c r="J4" s="36" t="s">
        <v>256</v>
      </c>
      <c r="K4" s="36" t="s">
        <v>17</v>
      </c>
      <c r="L4" s="36" t="s">
        <v>16</v>
      </c>
      <c r="M4" s="36" t="s">
        <v>44</v>
      </c>
      <c r="N4" s="36" t="s">
        <v>332</v>
      </c>
      <c r="O4" s="36" t="s">
        <v>52</v>
      </c>
      <c r="P4" s="86" t="s">
        <v>46</v>
      </c>
      <c r="Q4" s="86" t="s">
        <v>51</v>
      </c>
      <c r="R4" s="37" t="s">
        <v>254</v>
      </c>
    </row>
    <row r="5" spans="1:18" ht="30" customHeight="1" x14ac:dyDescent="0.25">
      <c r="A5" s="40" t="s">
        <v>10</v>
      </c>
      <c r="B5" s="41">
        <f>SUMPRODUCT((('Livre de cave'!$B$6:$B$166='Larousse des vins'!$O$2)*('Livre de cave'!$D$6:$D$166))*('Livre de cave'!$A$6:$A$166='Larousse des vins'!$P2))</f>
        <v>0</v>
      </c>
      <c r="C5" s="41">
        <f>SUMPRODUCT((('Livre de cave'!$B$6:$B$166='Larousse des vins'!$O$3)*('Livre de cave'!$D$6:$D$166))*('Livre de cave'!$A$6:$A$166='Larousse des vins'!$P2))</f>
        <v>0</v>
      </c>
      <c r="D5" s="41">
        <f>SUMPRODUCT((('Livre de cave'!$B$6:$B$166='Larousse des vins'!$O$4)*('Livre de cave'!$D$6:$D$166))*('Livre de cave'!$A$6:$A$166='Larousse des vins'!$P2))</f>
        <v>0</v>
      </c>
      <c r="E5" s="41">
        <f>SUMPRODUCT((('Livre de cave'!$B$6:$B$166='Larousse des vins'!$O$5)*('Livre de cave'!$D$6:$D$166))*('Livre de cave'!$A$6:$A$166='Larousse des vins'!$P2))</f>
        <v>0</v>
      </c>
      <c r="F5" s="41">
        <f>SUMPRODUCT((('Livre de cave'!$B$6:$B$166='Larousse des vins'!$O$6)*('Livre de cave'!$D$6:$D$166))*('Livre de cave'!$A$6:$A$166='Larousse des vins'!$P2))</f>
        <v>0</v>
      </c>
      <c r="G5" s="41">
        <f>SUMPRODUCT((('Livre de cave'!$B$6:$B$166='Larousse des vins'!$O$7)*('Livre de cave'!$D$6:$D$166))*('Livre de cave'!$A$6:$A$166='Larousse des vins'!$P2))</f>
        <v>0</v>
      </c>
      <c r="H5" s="41">
        <f>SUMPRODUCT((('Livre de cave'!$B$6:$B$166='Larousse des vins'!$O$8)*('Livre de cave'!$D$6:$D$166))*('Livre de cave'!$A$6:$A$166='Larousse des vins'!$P2))</f>
        <v>0</v>
      </c>
      <c r="I5" s="41">
        <f>SUMPRODUCT((('Livre de cave'!$B$6:$B$166='Larousse des vins'!$O$9)*('Livre de cave'!$D$6:$D$166))*('Livre de cave'!$A$6:$A$166='Larousse des vins'!$P2))</f>
        <v>0</v>
      </c>
      <c r="J5" s="41">
        <f>SUMPRODUCT((('Livre de cave'!$B$6:$B$166='Larousse des vins'!$O$10)*('Livre de cave'!$D$6:$D$166))*('Livre de cave'!$A$6:$A$166='Larousse des vins'!$P2))</f>
        <v>0</v>
      </c>
      <c r="K5" s="41">
        <f>SUMPRODUCT((('Livre de cave'!$B$6:$B$166='Larousse des vins'!$O$11)*('Livre de cave'!$D$6:$D$166))*('Livre de cave'!$A$6:$A$166='Larousse des vins'!$P2))</f>
        <v>0</v>
      </c>
      <c r="L5" s="41">
        <f>SUMPRODUCT((('Livre de cave'!$B$6:$B$166='Larousse des vins'!$O$12)*('Livre de cave'!$D$6:$D$166))*('Livre de cave'!$A$6:$A$166='Larousse des vins'!$P2))</f>
        <v>0</v>
      </c>
      <c r="M5" s="41">
        <f>SUMPRODUCT((('Livre de cave'!$B$6:$B$166='Larousse des vins'!$O$13)*('Livre de cave'!$D$6:$D$166))*('Livre de cave'!$A$6:$A$166='Larousse des vins'!$P2))</f>
        <v>1</v>
      </c>
      <c r="N5" s="41">
        <f>SUMPRODUCT((('Livre de cave'!$B$6:$B$166='Larousse des vins'!$O$14)*('Livre de cave'!$D$6:$D$166))*('Livre de cave'!$A$6:$A$166='Larousse des vins'!$P2))</f>
        <v>0</v>
      </c>
      <c r="O5" s="41">
        <f>SUMPRODUCT((('Livre de cave'!$B$6:$B$166='Larousse des vins'!$O$15)*('Livre de cave'!$D$6:$D$166))*('Livre de cave'!$A$6:$A$166='Larousse des vins'!$P2))</f>
        <v>0</v>
      </c>
      <c r="P5" s="41">
        <f>SUMPRODUCT((('Livre de cave'!$B$6:$B$166='Larousse des vins'!$O$16)*('Livre de cave'!$D$6:$D$166))*('Livre de cave'!$A$6:$A$166='Larousse des vins'!$P2))</f>
        <v>0</v>
      </c>
      <c r="Q5" s="41">
        <f>SUMPRODUCT((('Livre de cave'!$B$6:$B$166='Larousse des vins'!$O$17)*('Livre de cave'!$D$6:$D$166))*('Livre de cave'!$A$6:$A$166='Larousse des vins'!$P2))</f>
        <v>0</v>
      </c>
      <c r="R5" s="89">
        <f t="shared" ref="R5:R10" si="0">SUM(B5:Q5)</f>
        <v>1</v>
      </c>
    </row>
    <row r="6" spans="1:18" ht="30" customHeight="1" x14ac:dyDescent="0.25">
      <c r="A6" s="38" t="s">
        <v>327</v>
      </c>
      <c r="B6" s="39">
        <f>SUMPRODUCT((('Livre de cave'!$B$6:$B$166='Larousse des vins'!$O$2)*('Livre de cave'!$D$6:$D$166))*('Livre de cave'!$A$6:$A$166='Larousse des vins'!$P3))</f>
        <v>0</v>
      </c>
      <c r="C6" s="39">
        <f>SUMPRODUCT((('Livre de cave'!$B$6:$B$166='Larousse des vins'!$O$3)*('Livre de cave'!$D$6:$D$166))*('Livre de cave'!$A$6:$A$166='Larousse des vins'!$P3))</f>
        <v>0</v>
      </c>
      <c r="D6" s="39">
        <f>SUMPRODUCT((('Livre de cave'!$B$6:$B$166='Larousse des vins'!$O$4)*('Livre de cave'!$D$6:$D$166))*('Livre de cave'!$A$6:$A$166='Larousse des vins'!$P3))</f>
        <v>21</v>
      </c>
      <c r="E6" s="39">
        <f>SUMPRODUCT((('Livre de cave'!$B$6:$B$166='Larousse des vins'!$O$5)*('Livre de cave'!$D$6:$D$166))*('Livre de cave'!$A$6:$A$166='Larousse des vins'!$P3))</f>
        <v>14</v>
      </c>
      <c r="F6" s="39">
        <f>SUMPRODUCT((('Livre de cave'!$B$6:$B$166='Larousse des vins'!$O$6)*('Livre de cave'!$D$6:$D$166))*('Livre de cave'!$A$6:$A$166='Larousse des vins'!$P3))</f>
        <v>0</v>
      </c>
      <c r="G6" s="39">
        <f>SUMPRODUCT((('Livre de cave'!$B$6:$B$166='Larousse des vins'!$O$7)*('Livre de cave'!$D$6:$D$166))*('Livre de cave'!$A$6:$A$166='Larousse des vins'!$P3))</f>
        <v>0</v>
      </c>
      <c r="H6" s="39">
        <f>SUMPRODUCT((('Livre de cave'!$B$6:$B$166='Larousse des vins'!$O$8)*('Livre de cave'!$D$6:$D$166))*('Livre de cave'!$A$6:$A$166='Larousse des vins'!$P3))</f>
        <v>3</v>
      </c>
      <c r="I6" s="39">
        <f>SUMPRODUCT((('Livre de cave'!$B$6:$B$166='Larousse des vins'!$O$9)*('Livre de cave'!$D$6:$D$166))*('Livre de cave'!$A$6:$A$166='Larousse des vins'!$P3))</f>
        <v>0</v>
      </c>
      <c r="J6" s="39">
        <f>SUMPRODUCT((('Livre de cave'!$B$6:$B$166='Larousse des vins'!$O$10)*('Livre de cave'!$D$6:$D$166))*('Livre de cave'!$A$6:$A$166='Larousse des vins'!$P3))</f>
        <v>0</v>
      </c>
      <c r="K6" s="39">
        <f>SUMPRODUCT((('Livre de cave'!$B$6:$B$166='Larousse des vins'!$O$11)*('Livre de cave'!$D$6:$D$166))*('Livre de cave'!$A$6:$A$166='Larousse des vins'!$P3))</f>
        <v>0</v>
      </c>
      <c r="L6" s="39">
        <f>SUMPRODUCT((('Livre de cave'!$B$6:$B$166='Larousse des vins'!$O$12)*('Livre de cave'!$D$6:$D$166))*('Livre de cave'!$A$6:$A$166='Larousse des vins'!$P3))</f>
        <v>0</v>
      </c>
      <c r="M6" s="39">
        <f>SUMPRODUCT((('Livre de cave'!$B$6:$B$166='Larousse des vins'!$O$13)*('Livre de cave'!$D$6:$D$166))*('Livre de cave'!$A$6:$A$166='Larousse des vins'!$P3))</f>
        <v>26</v>
      </c>
      <c r="N6" s="39">
        <f>SUMPRODUCT((('Livre de cave'!$B$6:$B$166='Larousse des vins'!$O$14)*('Livre de cave'!$D$6:$D$166))*('Livre de cave'!$A$6:$A$166='Larousse des vins'!$P3))</f>
        <v>18</v>
      </c>
      <c r="O6" s="41">
        <f>SUMPRODUCT((('Livre de cave'!$B$6:$B$166='Larousse des vins'!$O$15)*('Livre de cave'!$D$6:$D$166))*('Livre de cave'!$A$6:$A$166='Larousse des vins'!$P3))</f>
        <v>8</v>
      </c>
      <c r="P6" s="39">
        <f>SUMPRODUCT((('Livre de cave'!$B$6:$B$166='Larousse des vins'!$O$16)*('Livre de cave'!$D$6:$D$166))*('Livre de cave'!$A$6:$A$166='Larousse des vins'!$P3))</f>
        <v>5</v>
      </c>
      <c r="Q6" s="39">
        <f>SUMPRODUCT((('Livre de cave'!$B$6:$B$166='Larousse des vins'!$O$17)*('Livre de cave'!$D$6:$D$166))*('Livre de cave'!$A$6:$A$166='Larousse des vins'!$P3))</f>
        <v>0</v>
      </c>
      <c r="R6" s="90">
        <f t="shared" si="0"/>
        <v>95</v>
      </c>
    </row>
    <row r="7" spans="1:18" ht="30" customHeight="1" x14ac:dyDescent="0.25">
      <c r="A7" s="79" t="s">
        <v>330</v>
      </c>
      <c r="B7" s="80">
        <f>SUMPRODUCT((('Livre de cave'!$B$6:$B$166='Larousse des vins'!$O$2)*('Livre de cave'!$D$6:$D$166))*('Livre de cave'!$A$6:$A$166='Larousse des vins'!$P4))</f>
        <v>0</v>
      </c>
      <c r="C7" s="80">
        <f>SUMPRODUCT((('Livre de cave'!$B$6:$B$166='Larousse des vins'!$O$3)*('Livre de cave'!$D$6:$D$166))*('Livre de cave'!$A$6:$A$166='Larousse des vins'!$P4))</f>
        <v>0</v>
      </c>
      <c r="D7" s="80">
        <f>SUMPRODUCT((('Livre de cave'!$B$6:$B$166='Larousse des vins'!$O$4)*('Livre de cave'!$D$6:$D$166))*('Livre de cave'!$A$6:$A$166='Larousse des vins'!$P4))</f>
        <v>0</v>
      </c>
      <c r="E7" s="80">
        <f>SUMPRODUCT((('Livre de cave'!$B$6:$B$166='Larousse des vins'!$O$5)*('Livre de cave'!$D$6:$D$166))*('Livre de cave'!$A$6:$A$166='Larousse des vins'!$P4))</f>
        <v>0</v>
      </c>
      <c r="F7" s="80">
        <f>SUMPRODUCT((('Livre de cave'!$B$6:$B$166='Larousse des vins'!$O$6)*('Livre de cave'!$D$6:$D$166))*('Livre de cave'!$A$6:$A$166='Larousse des vins'!$P4))</f>
        <v>0</v>
      </c>
      <c r="G7" s="80">
        <f>SUMPRODUCT((('Livre de cave'!$B$6:$B$166='Larousse des vins'!$O$7)*('Livre de cave'!$D$6:$D$166))*('Livre de cave'!$A$6:$A$166='Larousse des vins'!$P4))</f>
        <v>4</v>
      </c>
      <c r="H7" s="80">
        <f>SUMPRODUCT((('Livre de cave'!$B$6:$B$166='Larousse des vins'!$O$8)*('Livre de cave'!$D$6:$D$166))*('Livre de cave'!$A$6:$A$166='Larousse des vins'!$P4))</f>
        <v>0</v>
      </c>
      <c r="I7" s="80">
        <f>SUMPRODUCT((('Livre de cave'!$B$6:$B$166='Larousse des vins'!$O$9)*('Livre de cave'!$D$6:$D$166))*('Livre de cave'!$A$6:$A$166='Larousse des vins'!$P4))</f>
        <v>0</v>
      </c>
      <c r="J7" s="80">
        <f>SUMPRODUCT((('Livre de cave'!$B$6:$B$166='Larousse des vins'!$O$10)*('Livre de cave'!$D$6:$D$166))*('Livre de cave'!$A$6:$A$166='Larousse des vins'!$P4))</f>
        <v>0</v>
      </c>
      <c r="K7" s="80">
        <f>SUMPRODUCT((('Livre de cave'!$B$6:$B$166='Larousse des vins'!$O$11)*('Livre de cave'!$D$6:$D$166))*('Livre de cave'!$A$6:$A$166='Larousse des vins'!$P4))</f>
        <v>0</v>
      </c>
      <c r="L7" s="80">
        <f>SUMPRODUCT((('Livre de cave'!$B$6:$B$166='Larousse des vins'!$O$12)*('Livre de cave'!$D$6:$D$166))*('Livre de cave'!$A$6:$A$166='Larousse des vins'!$P4))</f>
        <v>0</v>
      </c>
      <c r="M7" s="80">
        <f>SUMPRODUCT((('Livre de cave'!$B$6:$B$166='Larousse des vins'!$O$13)*('Livre de cave'!$D$6:$D$166))*('Livre de cave'!$A$6:$A$166='Larousse des vins'!$P4))</f>
        <v>0</v>
      </c>
      <c r="N7" s="80">
        <f>SUMPRODUCT((('Livre de cave'!$B$6:$B$166='Larousse des vins'!$O$14)*('Livre de cave'!$D$6:$D$166))*('Livre de cave'!$A$6:$A$166='Larousse des vins'!$P4))</f>
        <v>0</v>
      </c>
      <c r="O7" s="41">
        <f>SUMPRODUCT((('Livre de cave'!$B$6:$B$166='Larousse des vins'!$O$15)*('Livre de cave'!$D$6:$D$166))*('Livre de cave'!$A$6:$A$166='Larousse des vins'!$P4))</f>
        <v>0</v>
      </c>
      <c r="P7" s="80">
        <f>SUMPRODUCT((('Livre de cave'!$B$6:$B$166='Larousse des vins'!$O$16)*('Livre de cave'!$D$6:$D$166))*('Livre de cave'!$A$6:$A$166='Larousse des vins'!$P4))</f>
        <v>0</v>
      </c>
      <c r="Q7" s="80">
        <f>SUMPRODUCT((('Livre de cave'!$B$6:$B$166='Larousse des vins'!$O$17)*('Livre de cave'!$D$6:$D$166))*('Livre de cave'!$A$6:$A$166='Larousse des vins'!$P4))</f>
        <v>0</v>
      </c>
      <c r="R7" s="91">
        <f t="shared" si="0"/>
        <v>4</v>
      </c>
    </row>
    <row r="8" spans="1:18" ht="30" customHeight="1" x14ac:dyDescent="0.25">
      <c r="A8" s="81" t="s">
        <v>331</v>
      </c>
      <c r="B8" s="82">
        <f>SUMPRODUCT((('Livre de cave'!$B$6:$B$166='Larousse des vins'!$O$2)*('Livre de cave'!$D$6:$D$166))*('Livre de cave'!$A$6:$A$166='Larousse des vins'!$P5))</f>
        <v>0</v>
      </c>
      <c r="C8" s="82">
        <f>SUMPRODUCT((('Livre de cave'!$B$6:$B$166='Larousse des vins'!$O$3)*('Livre de cave'!$D$6:$D$166))*('Livre de cave'!$A$6:$A$166='Larousse des vins'!$P5))</f>
        <v>0</v>
      </c>
      <c r="D8" s="82">
        <f>SUMPRODUCT((('Livre de cave'!$B$6:$B$166='Larousse des vins'!$O$4)*('Livre de cave'!$D$6:$D$166))*('Livre de cave'!$A$6:$A$166='Larousse des vins'!$P5))</f>
        <v>0</v>
      </c>
      <c r="E8" s="82">
        <f>SUMPRODUCT((('Livre de cave'!$B$6:$B$166='Larousse des vins'!$O$5)*('Livre de cave'!$D$6:$D$166))*('Livre de cave'!$A$6:$A$166='Larousse des vins'!$P5))</f>
        <v>0</v>
      </c>
      <c r="F8" s="82">
        <f>SUMPRODUCT((('Livre de cave'!$B$6:$B$166='Larousse des vins'!$O$6)*('Livre de cave'!$D$6:$D$166))*('Livre de cave'!$A$6:$A$166='Larousse des vins'!$P5))</f>
        <v>0</v>
      </c>
      <c r="G8" s="82">
        <f>SUMPRODUCT((('Livre de cave'!$B$6:$B$166='Larousse des vins'!$O$7)*('Livre de cave'!$D$6:$D$166))*('Livre de cave'!$A$6:$A$166='Larousse des vins'!$P5))</f>
        <v>0</v>
      </c>
      <c r="H8" s="82">
        <f>SUMPRODUCT((('Livre de cave'!$B$6:$B$166='Larousse des vins'!$O$8)*('Livre de cave'!$D$6:$D$166))*('Livre de cave'!$A$6:$A$166='Larousse des vins'!$P5))</f>
        <v>0</v>
      </c>
      <c r="I8" s="82">
        <f>SUMPRODUCT((('Livre de cave'!$B$6:$B$166='Larousse des vins'!$O$9)*('Livre de cave'!$D$6:$D$166))*('Livre de cave'!$A$6:$A$166='Larousse des vins'!$P5))</f>
        <v>0</v>
      </c>
      <c r="J8" s="82">
        <f>SUMPRODUCT((('Livre de cave'!$B$6:$B$166='Larousse des vins'!$O$10)*('Livre de cave'!$D$6:$D$166))*('Livre de cave'!$A$6:$A$166='Larousse des vins'!$P5))</f>
        <v>0</v>
      </c>
      <c r="K8" s="82">
        <f>SUMPRODUCT((('Livre de cave'!$B$6:$B$166='Larousse des vins'!$O$11)*('Livre de cave'!$D$6:$D$166))*('Livre de cave'!$A$6:$A$166='Larousse des vins'!$P5))</f>
        <v>0</v>
      </c>
      <c r="L8" s="82">
        <f>SUMPRODUCT((('Livre de cave'!$B$6:$B$166='Larousse des vins'!$O$12)*('Livre de cave'!$D$6:$D$166))*('Livre de cave'!$A$6:$A$166='Larousse des vins'!$P5))</f>
        <v>0</v>
      </c>
      <c r="M8" s="82">
        <f>SUMPRODUCT((('Livre de cave'!$B$6:$B$166='Larousse des vins'!$O$13)*('Livre de cave'!$D$6:$D$166))*('Livre de cave'!$A$6:$A$166='Larousse des vins'!$P5))</f>
        <v>0</v>
      </c>
      <c r="N8" s="82">
        <f>SUMPRODUCT((('Livre de cave'!$B$6:$B$166='Larousse des vins'!$O$14)*('Livre de cave'!$D$6:$D$166))*('Livre de cave'!$A$6:$A$166='Larousse des vins'!$P5))</f>
        <v>0</v>
      </c>
      <c r="O8" s="41">
        <f>SUMPRODUCT((('Livre de cave'!$B$6:$B$166='Larousse des vins'!$O$15)*('Livre de cave'!$D$6:$D$166))*('Livre de cave'!$A$6:$A$166='Larousse des vins'!$P5))</f>
        <v>0</v>
      </c>
      <c r="P8" s="82">
        <f>SUMPRODUCT((('Livre de cave'!$B$6:$B$166='Larousse des vins'!$O$16)*('Livre de cave'!$D$6:$D$166))*('Livre de cave'!$A$6:$A$166='Larousse des vins'!$P5))</f>
        <v>0</v>
      </c>
      <c r="Q8" s="82">
        <f>SUMPRODUCT((('Livre de cave'!$B$6:$B$166='Larousse des vins'!$O$17)*('Livre de cave'!$D$6:$D$166))*('Livre de cave'!$A$6:$A$166='Larousse des vins'!$P5))</f>
        <v>0</v>
      </c>
      <c r="R8" s="92">
        <f t="shared" si="0"/>
        <v>0</v>
      </c>
    </row>
    <row r="9" spans="1:18" ht="30" customHeight="1" x14ac:dyDescent="0.25">
      <c r="A9" s="83" t="s">
        <v>9</v>
      </c>
      <c r="B9" s="84">
        <f>SUMPRODUCT((('Livre de cave'!$B$6:$B$166='Larousse des vins'!$O$2)*('Livre de cave'!$D$6:$D$166))*('Livre de cave'!$A$6:$A$166='Larousse des vins'!$P6))</f>
        <v>0</v>
      </c>
      <c r="C9" s="84">
        <f>SUMPRODUCT((('Livre de cave'!$B$6:$B$166='Larousse des vins'!$O$3)*('Livre de cave'!$D$6:$D$166))*('Livre de cave'!$A$6:$A$166='Larousse des vins'!$P6))</f>
        <v>0</v>
      </c>
      <c r="D9" s="84">
        <f>SUMPRODUCT((('Livre de cave'!$B$6:$B$166='Larousse des vins'!$O$4)*('Livre de cave'!$D$6:$D$166))*('Livre de cave'!$A$6:$A$166='Larousse des vins'!$P6))</f>
        <v>0</v>
      </c>
      <c r="E9" s="84">
        <f>SUMPRODUCT((('Livre de cave'!$B$6:$B$166='Larousse des vins'!$O$5)*('Livre de cave'!$D$6:$D$166))*('Livre de cave'!$A$6:$A$166='Larousse des vins'!$P6))</f>
        <v>0</v>
      </c>
      <c r="F9" s="84">
        <f>SUMPRODUCT((('Livre de cave'!$B$6:$B$166='Larousse des vins'!$O$6)*('Livre de cave'!$D$6:$D$166))*('Livre de cave'!$A$6:$A$166='Larousse des vins'!$P6))</f>
        <v>0</v>
      </c>
      <c r="G9" s="84">
        <f>SUMPRODUCT((('Livre de cave'!$B$6:$B$166='Larousse des vins'!$O$7)*('Livre de cave'!$D$6:$D$166))*('Livre de cave'!$A$6:$A$166='Larousse des vins'!$P6))</f>
        <v>0</v>
      </c>
      <c r="H9" s="84">
        <f>SUMPRODUCT((('Livre de cave'!$B$6:$B$166='Larousse des vins'!$O$8)*('Livre de cave'!$D$6:$D$166))*('Livre de cave'!$A$6:$A$166='Larousse des vins'!$P6))</f>
        <v>0</v>
      </c>
      <c r="I9" s="84">
        <f>SUMPRODUCT((('Livre de cave'!$B$6:$B$166='Larousse des vins'!$O$9)*('Livre de cave'!$D$6:$D$166))*('Livre de cave'!$A$6:$A$166='Larousse des vins'!$P6))</f>
        <v>0</v>
      </c>
      <c r="J9" s="84">
        <f>SUMPRODUCT((('Livre de cave'!$B$6:$B$166='Larousse des vins'!$O$10)*('Livre de cave'!$D$6:$D$166))*('Livre de cave'!$A$6:$A$166='Larousse des vins'!$P6))</f>
        <v>0</v>
      </c>
      <c r="K9" s="84">
        <f>SUMPRODUCT((('Livre de cave'!$B$6:$B$166='Larousse des vins'!$O$11)*('Livre de cave'!$D$6:$D$166))*('Livre de cave'!$A$6:$A$166='Larousse des vins'!$P6))</f>
        <v>0</v>
      </c>
      <c r="L9" s="84">
        <f>SUMPRODUCT((('Livre de cave'!$B$6:$B$166='Larousse des vins'!$O$12)*('Livre de cave'!$D$6:$D$166))*('Livre de cave'!$A$6:$A$166='Larousse des vins'!$P6))</f>
        <v>0</v>
      </c>
      <c r="M9" s="84">
        <f>SUMPRODUCT((('Livre de cave'!$B$6:$B$166='Larousse des vins'!$O$13)*('Livre de cave'!$D$6:$D$166))*('Livre de cave'!$A$6:$A$166='Larousse des vins'!$P6))</f>
        <v>0</v>
      </c>
      <c r="N9" s="84">
        <f>SUMPRODUCT((('Livre de cave'!$B$6:$B$166='Larousse des vins'!$O$14)*('Livre de cave'!$D$6:$D$166))*('Livre de cave'!$A$6:$A$166='Larousse des vins'!$P6))</f>
        <v>0</v>
      </c>
      <c r="O9" s="41">
        <f>SUMPRODUCT((('Livre de cave'!$B$6:$B$166='Larousse des vins'!$O$15)*('Livre de cave'!$D$6:$D$166))*('Livre de cave'!$A$6:$A$166='Larousse des vins'!$P6))</f>
        <v>0</v>
      </c>
      <c r="P9" s="84">
        <f>SUMPRODUCT((('Livre de cave'!$B$6:$B$166='Larousse des vins'!$O$16)*('Livre de cave'!$D$6:$D$166))*('Livre de cave'!$A$6:$A$166='Larousse des vins'!$P6))</f>
        <v>0</v>
      </c>
      <c r="Q9" s="84">
        <f>SUMPRODUCT((('Livre de cave'!$B$6:$B$166='Larousse des vins'!$O$17)*('Livre de cave'!$D$6:$D$166))*('Livre de cave'!$A$6:$A$166='Larousse des vins'!$P6))</f>
        <v>0</v>
      </c>
      <c r="R9" s="93">
        <f t="shared" si="0"/>
        <v>0</v>
      </c>
    </row>
    <row r="10" spans="1:18" ht="30" customHeight="1" x14ac:dyDescent="0.25">
      <c r="A10" s="85" t="s">
        <v>0</v>
      </c>
      <c r="B10" s="42">
        <f>SUMPRODUCT((('Livre de cave'!$B$6:$B$166='Larousse des vins'!$O$2)*('Livre de cave'!$D$6:$D$166))*('Livre de cave'!$A$6:$A$166='Larousse des vins'!$P7))</f>
        <v>0</v>
      </c>
      <c r="C10" s="42">
        <f>SUMPRODUCT((('Livre de cave'!$B$6:$B$166='Larousse des vins'!$O$3)*('Livre de cave'!$D$6:$D$166))*('Livre de cave'!$A$6:$A$166='Larousse des vins'!$P7))</f>
        <v>0</v>
      </c>
      <c r="D10" s="42">
        <f>SUMPRODUCT((('Livre de cave'!$B$6:$B$166='Larousse des vins'!$O$4)*('Livre de cave'!$D$6:$D$166))*('Livre de cave'!$A$6:$A$166='Larousse des vins'!$P7))</f>
        <v>20</v>
      </c>
      <c r="E10" s="42">
        <f>SUMPRODUCT((('Livre de cave'!$B$6:$B$166='Larousse des vins'!$O$5)*('Livre de cave'!$D$6:$D$166))*('Livre de cave'!$A$6:$A$166='Larousse des vins'!$P7))</f>
        <v>50</v>
      </c>
      <c r="F10" s="42">
        <f>SUMPRODUCT((('Livre de cave'!$B$6:$B$166='Larousse des vins'!$O$6)*('Livre de cave'!$D$6:$D$166))*('Livre de cave'!$A$6:$A$166='Larousse des vins'!$P7))</f>
        <v>4</v>
      </c>
      <c r="G10" s="42">
        <f>SUMPRODUCT((('Livre de cave'!$B$6:$B$166='Larousse des vins'!$O$7)*('Livre de cave'!$D$6:$D$166))*('Livre de cave'!$A$6:$A$166='Larousse des vins'!$P7))</f>
        <v>0</v>
      </c>
      <c r="H10" s="42">
        <f>SUMPRODUCT((('Livre de cave'!$B$6:$B$166='Larousse des vins'!$O$8)*('Livre de cave'!$D$6:$D$166))*('Livre de cave'!$A$6:$A$166='Larousse des vins'!$P7))</f>
        <v>31</v>
      </c>
      <c r="I10" s="42">
        <f>SUMPRODUCT((('Livre de cave'!$B$6:$B$166='Larousse des vins'!$O$9)*('Livre de cave'!$D$6:$D$166))*('Livre de cave'!$A$6:$A$166='Larousse des vins'!$P7))</f>
        <v>0</v>
      </c>
      <c r="J10" s="42">
        <f>SUMPRODUCT((('Livre de cave'!$B$6:$B$166='Larousse des vins'!$O$10)*('Livre de cave'!$D$6:$D$166))*('Livre de cave'!$A$6:$A$166='Larousse des vins'!$P7))</f>
        <v>0</v>
      </c>
      <c r="K10" s="42">
        <f>SUMPRODUCT((('Livre de cave'!$B$6:$B$166='Larousse des vins'!$O$11)*('Livre de cave'!$D$6:$D$166))*('Livre de cave'!$A$6:$A$166='Larousse des vins'!$P7))</f>
        <v>0</v>
      </c>
      <c r="L10" s="42">
        <f>SUMPRODUCT((('Livre de cave'!$B$6:$B$166='Larousse des vins'!$O$12)*('Livre de cave'!$D$6:$D$166))*('Livre de cave'!$A$6:$A$166='Larousse des vins'!$P7))</f>
        <v>0</v>
      </c>
      <c r="M10" s="42">
        <f>SUMPRODUCT((('Livre de cave'!$B$6:$B$166='Larousse des vins'!$O$13)*('Livre de cave'!$D$6:$D$166))*('Livre de cave'!$A$6:$A$166='Larousse des vins'!$P7))</f>
        <v>2</v>
      </c>
      <c r="N10" s="42">
        <f>SUMPRODUCT((('Livre de cave'!$B$6:$B$166='Larousse des vins'!$O$14)*('Livre de cave'!$D$6:$D$166))*('Livre de cave'!$A$6:$A$166='Larousse des vins'!$P7))</f>
        <v>0</v>
      </c>
      <c r="O10" s="41">
        <f>SUMPRODUCT((('Livre de cave'!$B$6:$B$166='Larousse des vins'!$O$15)*('Livre de cave'!$D$6:$D$166))*('Livre de cave'!$A$6:$A$166='Larousse des vins'!$P7))</f>
        <v>0</v>
      </c>
      <c r="P10" s="42">
        <f>SUMPRODUCT((('Livre de cave'!$B$6:$B$166='Larousse des vins'!$O$16)*('Livre de cave'!$D$6:$D$166))*('Livre de cave'!$A$6:$A$166='Larousse des vins'!$P7))</f>
        <v>0</v>
      </c>
      <c r="Q10" s="42">
        <f>SUMPRODUCT((('Livre de cave'!$B$6:$B$166='Larousse des vins'!$O$17)*('Livre de cave'!$D$6:$D$166))*('Livre de cave'!$A$6:$A$166='Larousse des vins'!$P7))</f>
        <v>0</v>
      </c>
      <c r="R10" s="88">
        <f t="shared" si="0"/>
        <v>107</v>
      </c>
    </row>
    <row r="11" spans="1:18" ht="30" customHeight="1" thickBot="1" x14ac:dyDescent="0.3">
      <c r="A11" s="43" t="s">
        <v>254</v>
      </c>
      <c r="B11" s="44">
        <f>SUM(B5:B10)</f>
        <v>0</v>
      </c>
      <c r="C11" s="44">
        <f t="shared" ref="C11:Q11" si="1">SUM(C5:C10)</f>
        <v>0</v>
      </c>
      <c r="D11" s="44">
        <f t="shared" si="1"/>
        <v>41</v>
      </c>
      <c r="E11" s="44">
        <f t="shared" si="1"/>
        <v>64</v>
      </c>
      <c r="F11" s="44">
        <f t="shared" si="1"/>
        <v>4</v>
      </c>
      <c r="G11" s="44">
        <f t="shared" si="1"/>
        <v>4</v>
      </c>
      <c r="H11" s="44">
        <f t="shared" si="1"/>
        <v>34</v>
      </c>
      <c r="I11" s="44">
        <f t="shared" si="1"/>
        <v>0</v>
      </c>
      <c r="J11" s="44">
        <f t="shared" si="1"/>
        <v>0</v>
      </c>
      <c r="K11" s="44">
        <f t="shared" si="1"/>
        <v>0</v>
      </c>
      <c r="L11" s="44">
        <f t="shared" si="1"/>
        <v>0</v>
      </c>
      <c r="M11" s="44">
        <f t="shared" si="1"/>
        <v>29</v>
      </c>
      <c r="N11" s="44">
        <f t="shared" si="1"/>
        <v>18</v>
      </c>
      <c r="O11" s="44">
        <f t="shared" si="1"/>
        <v>8</v>
      </c>
      <c r="P11" s="44">
        <f t="shared" si="1"/>
        <v>5</v>
      </c>
      <c r="Q11" s="44">
        <f t="shared" si="1"/>
        <v>0</v>
      </c>
      <c r="R11" s="87">
        <f>SUM(B11:Q11)</f>
        <v>207</v>
      </c>
    </row>
    <row r="12" spans="1:18" ht="13" thickTop="1" x14ac:dyDescent="0.25"/>
    <row r="13" spans="1:18" ht="22.5" x14ac:dyDescent="0.45">
      <c r="D13" s="97" t="s">
        <v>261</v>
      </c>
      <c r="E13" s="97"/>
      <c r="F13" s="97"/>
      <c r="G13" s="98">
        <f>SUM('Livre de cave'!L:L)</f>
        <v>1890.9400000000003</v>
      </c>
      <c r="H13" s="98"/>
    </row>
    <row r="14" spans="1:18" ht="25" x14ac:dyDescent="0.5">
      <c r="D14" s="97" t="s">
        <v>260</v>
      </c>
      <c r="E14" s="97"/>
      <c r="F14" s="97"/>
      <c r="G14" s="99">
        <f>SUM('Livre de cave'!Q:Q)</f>
        <v>1355.4</v>
      </c>
      <c r="H14" s="99"/>
    </row>
  </sheetData>
  <sheetProtection sheet="1" objects="1" scenarios="1"/>
  <mergeCells count="5">
    <mergeCell ref="A1:R1"/>
    <mergeCell ref="D13:F13"/>
    <mergeCell ref="D14:F14"/>
    <mergeCell ref="G13:H13"/>
    <mergeCell ref="G14:H14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65"/>
  <sheetViews>
    <sheetView topLeftCell="F1" workbookViewId="0">
      <selection activeCell="G15" sqref="G15:G16"/>
    </sheetView>
  </sheetViews>
  <sheetFormatPr baseColWidth="10" defaultRowHeight="12.5" x14ac:dyDescent="0.25"/>
  <cols>
    <col min="1" max="1" width="20.453125" customWidth="1"/>
    <col min="2" max="2" width="22.81640625" customWidth="1"/>
    <col min="3" max="3" width="16.54296875" customWidth="1"/>
    <col min="4" max="4" width="28.81640625" customWidth="1"/>
    <col min="5" max="5" width="19.453125" customWidth="1"/>
    <col min="6" max="6" width="17.1796875" customWidth="1"/>
    <col min="7" max="7" width="21.7265625" customWidth="1"/>
    <col min="8" max="8" width="16.453125" customWidth="1"/>
    <col min="9" max="9" width="18.81640625" customWidth="1"/>
    <col min="10" max="10" width="21.1796875" customWidth="1"/>
    <col min="11" max="11" width="23.453125" customWidth="1"/>
    <col min="12" max="12" width="19.1796875" customWidth="1"/>
    <col min="13" max="13" width="18.26953125" customWidth="1"/>
    <col min="14" max="14" width="20.81640625" customWidth="1"/>
    <col min="15" max="15" width="21" customWidth="1"/>
    <col min="16" max="16" width="14.1796875" customWidth="1"/>
  </cols>
  <sheetData>
    <row r="1" spans="1:17" ht="13" thickBot="1" x14ac:dyDescent="0.3">
      <c r="K1" s="100" t="s">
        <v>246</v>
      </c>
      <c r="L1" s="101"/>
      <c r="M1" s="101"/>
      <c r="N1" s="101"/>
    </row>
    <row r="2" spans="1:17" ht="13" thickBot="1" x14ac:dyDescent="0.3">
      <c r="A2" s="8" t="s">
        <v>5</v>
      </c>
      <c r="B2" s="9" t="s">
        <v>1</v>
      </c>
      <c r="C2" s="9" t="s">
        <v>14</v>
      </c>
      <c r="D2" s="9" t="s">
        <v>6</v>
      </c>
      <c r="E2" s="9" t="s">
        <v>13</v>
      </c>
      <c r="F2" s="9" t="s">
        <v>15</v>
      </c>
      <c r="G2" s="9" t="s">
        <v>170</v>
      </c>
      <c r="H2" s="9" t="s">
        <v>17</v>
      </c>
      <c r="I2" s="9" t="s">
        <v>16</v>
      </c>
      <c r="J2" s="9" t="s">
        <v>44</v>
      </c>
      <c r="K2" s="10" t="s">
        <v>247</v>
      </c>
      <c r="L2" s="8" t="s">
        <v>248</v>
      </c>
      <c r="M2" s="9" t="s">
        <v>249</v>
      </c>
      <c r="N2" s="10" t="s">
        <v>250</v>
      </c>
      <c r="O2" s="8" t="s">
        <v>5</v>
      </c>
      <c r="P2" s="1" t="s">
        <v>10</v>
      </c>
      <c r="Q2" s="16" t="s">
        <v>38</v>
      </c>
    </row>
    <row r="3" spans="1:17" ht="13" thickBot="1" x14ac:dyDescent="0.3">
      <c r="A3" s="11" t="s">
        <v>57</v>
      </c>
      <c r="B3" s="7" t="s">
        <v>18</v>
      </c>
      <c r="C3" s="7" t="s">
        <v>14</v>
      </c>
      <c r="D3" s="7" t="s">
        <v>171</v>
      </c>
      <c r="E3" s="7" t="s">
        <v>96</v>
      </c>
      <c r="F3" s="7" t="s">
        <v>108</v>
      </c>
      <c r="G3" s="7" t="s">
        <v>111</v>
      </c>
      <c r="H3" s="7" t="s">
        <v>118</v>
      </c>
      <c r="I3" s="7" t="s">
        <v>123</v>
      </c>
      <c r="J3" s="7" t="s">
        <v>130</v>
      </c>
      <c r="K3" s="12" t="s">
        <v>45</v>
      </c>
      <c r="L3" s="11" t="s">
        <v>151</v>
      </c>
      <c r="M3" s="1" t="s">
        <v>244</v>
      </c>
      <c r="N3" s="12" t="s">
        <v>152</v>
      </c>
      <c r="O3" s="9" t="s">
        <v>45</v>
      </c>
      <c r="P3" s="1" t="s">
        <v>12</v>
      </c>
      <c r="Q3" s="16" t="s">
        <v>37</v>
      </c>
    </row>
    <row r="4" spans="1:17" ht="13" thickBot="1" x14ac:dyDescent="0.3">
      <c r="A4" s="11" t="s">
        <v>11</v>
      </c>
      <c r="B4" s="7" t="s">
        <v>82</v>
      </c>
      <c r="C4" s="7" t="s">
        <v>32</v>
      </c>
      <c r="D4" s="7" t="s">
        <v>172</v>
      </c>
      <c r="E4" s="7" t="s">
        <v>47</v>
      </c>
      <c r="F4" s="7" t="s">
        <v>109</v>
      </c>
      <c r="G4" s="7" t="s">
        <v>112</v>
      </c>
      <c r="H4" s="7" t="s">
        <v>119</v>
      </c>
      <c r="I4" s="7" t="s">
        <v>124</v>
      </c>
      <c r="J4" s="7" t="s">
        <v>3</v>
      </c>
      <c r="K4" s="12" t="s">
        <v>160</v>
      </c>
      <c r="L4" s="11" t="s">
        <v>147</v>
      </c>
      <c r="M4" s="1" t="s">
        <v>245</v>
      </c>
      <c r="N4" s="12" t="s">
        <v>7</v>
      </c>
      <c r="O4" s="9" t="s">
        <v>14</v>
      </c>
      <c r="P4" s="1" t="s">
        <v>328</v>
      </c>
      <c r="Q4" s="16" t="s">
        <v>39</v>
      </c>
    </row>
    <row r="5" spans="1:17" ht="13" thickBot="1" x14ac:dyDescent="0.3">
      <c r="A5" s="11" t="s">
        <v>59</v>
      </c>
      <c r="B5" s="7" t="s">
        <v>60</v>
      </c>
      <c r="C5" s="7" t="s">
        <v>91</v>
      </c>
      <c r="D5" s="7" t="s">
        <v>173</v>
      </c>
      <c r="E5" s="7" t="s">
        <v>97</v>
      </c>
      <c r="F5" s="7" t="s">
        <v>50</v>
      </c>
      <c r="G5" s="7" t="s">
        <v>113</v>
      </c>
      <c r="H5" s="7" t="s">
        <v>120</v>
      </c>
      <c r="I5" s="7" t="s">
        <v>125</v>
      </c>
      <c r="J5" s="7" t="s">
        <v>131</v>
      </c>
      <c r="K5" s="12" t="s">
        <v>161</v>
      </c>
      <c r="L5" s="11" t="s">
        <v>148</v>
      </c>
      <c r="M5" s="1"/>
      <c r="N5" s="12" t="s">
        <v>259</v>
      </c>
      <c r="O5" s="9" t="s">
        <v>1</v>
      </c>
      <c r="P5" s="1" t="s">
        <v>329</v>
      </c>
    </row>
    <row r="6" spans="1:17" ht="13" thickBot="1" x14ac:dyDescent="0.3">
      <c r="A6" s="11" t="s">
        <v>42</v>
      </c>
      <c r="B6" s="7" t="s">
        <v>61</v>
      </c>
      <c r="C6" s="7" t="s">
        <v>93</v>
      </c>
      <c r="D6" s="7" t="s">
        <v>174</v>
      </c>
      <c r="E6" s="7" t="s">
        <v>98</v>
      </c>
      <c r="F6" s="7" t="s">
        <v>110</v>
      </c>
      <c r="G6" s="7" t="s">
        <v>114</v>
      </c>
      <c r="H6" s="7" t="s">
        <v>121</v>
      </c>
      <c r="I6" s="7" t="s">
        <v>126</v>
      </c>
      <c r="J6" s="7" t="s">
        <v>36</v>
      </c>
      <c r="K6" s="12" t="s">
        <v>162</v>
      </c>
      <c r="L6" s="11" t="s">
        <v>149</v>
      </c>
      <c r="M6" s="1"/>
      <c r="N6" s="12" t="s">
        <v>153</v>
      </c>
      <c r="O6" s="9" t="s">
        <v>6</v>
      </c>
      <c r="P6" s="1" t="s">
        <v>9</v>
      </c>
    </row>
    <row r="7" spans="1:17" ht="13" thickBot="1" x14ac:dyDescent="0.3">
      <c r="A7" s="11" t="s">
        <v>54</v>
      </c>
      <c r="B7" s="7" t="s">
        <v>1</v>
      </c>
      <c r="C7" s="7" t="s">
        <v>24</v>
      </c>
      <c r="D7" s="7" t="s">
        <v>175</v>
      </c>
      <c r="E7" s="7" t="s">
        <v>49</v>
      </c>
      <c r="F7" s="7"/>
      <c r="G7" s="7" t="s">
        <v>115</v>
      </c>
      <c r="H7" s="7" t="s">
        <v>122</v>
      </c>
      <c r="I7" s="7" t="s">
        <v>127</v>
      </c>
      <c r="J7" s="7" t="s">
        <v>132</v>
      </c>
      <c r="K7" s="12" t="s">
        <v>163</v>
      </c>
      <c r="L7" s="11" t="s">
        <v>150</v>
      </c>
      <c r="M7" s="1"/>
      <c r="N7" s="12" t="s">
        <v>154</v>
      </c>
      <c r="O7" s="9" t="s">
        <v>232</v>
      </c>
      <c r="P7" s="1" t="s">
        <v>0</v>
      </c>
    </row>
    <row r="8" spans="1:17" ht="13" thickBot="1" x14ac:dyDescent="0.3">
      <c r="A8" s="11" t="s">
        <v>53</v>
      </c>
      <c r="B8" s="7" t="s">
        <v>62</v>
      </c>
      <c r="C8" s="7" t="s">
        <v>23</v>
      </c>
      <c r="D8" s="7" t="s">
        <v>176</v>
      </c>
      <c r="E8" s="7" t="s">
        <v>99</v>
      </c>
      <c r="F8" s="7"/>
      <c r="G8" s="7" t="s">
        <v>116</v>
      </c>
      <c r="H8" s="7"/>
      <c r="I8" s="7" t="s">
        <v>128</v>
      </c>
      <c r="J8" s="7" t="s">
        <v>134</v>
      </c>
      <c r="K8" s="12" t="s">
        <v>164</v>
      </c>
      <c r="L8" s="11" t="s">
        <v>41</v>
      </c>
      <c r="M8" s="1"/>
      <c r="N8" s="12" t="s">
        <v>155</v>
      </c>
      <c r="O8" s="9" t="s">
        <v>13</v>
      </c>
      <c r="P8" s="22"/>
    </row>
    <row r="9" spans="1:17" ht="13" thickBot="1" x14ac:dyDescent="0.3">
      <c r="A9" s="11" t="s">
        <v>58</v>
      </c>
      <c r="B9" s="7" t="s">
        <v>66</v>
      </c>
      <c r="C9" s="7" t="s">
        <v>92</v>
      </c>
      <c r="D9" s="7" t="s">
        <v>6</v>
      </c>
      <c r="E9" s="7" t="s">
        <v>100</v>
      </c>
      <c r="F9" s="7"/>
      <c r="G9" s="7" t="s">
        <v>117</v>
      </c>
      <c r="H9" s="7"/>
      <c r="I9" s="7" t="s">
        <v>129</v>
      </c>
      <c r="J9" s="7" t="s">
        <v>21</v>
      </c>
      <c r="K9" s="12" t="s">
        <v>165</v>
      </c>
      <c r="L9" s="11" t="s">
        <v>231</v>
      </c>
      <c r="M9" s="1"/>
      <c r="N9" s="12" t="s">
        <v>46</v>
      </c>
      <c r="O9" s="9" t="s">
        <v>15</v>
      </c>
      <c r="P9" s="22"/>
    </row>
    <row r="10" spans="1:17" ht="13" thickBot="1" x14ac:dyDescent="0.3">
      <c r="A10" s="11" t="s">
        <v>55</v>
      </c>
      <c r="B10" s="7" t="s">
        <v>67</v>
      </c>
      <c r="C10" s="7" t="s">
        <v>33</v>
      </c>
      <c r="D10" s="7" t="s">
        <v>25</v>
      </c>
      <c r="E10" s="7" t="s">
        <v>101</v>
      </c>
      <c r="F10" s="7"/>
      <c r="G10" s="7" t="s">
        <v>372</v>
      </c>
      <c r="H10" s="7"/>
      <c r="I10" s="7"/>
      <c r="J10" s="7" t="s">
        <v>136</v>
      </c>
      <c r="K10" s="12" t="s">
        <v>166</v>
      </c>
      <c r="L10" s="23" t="s">
        <v>230</v>
      </c>
      <c r="M10" s="1"/>
      <c r="N10" s="12" t="s">
        <v>156</v>
      </c>
      <c r="O10" s="9" t="s">
        <v>170</v>
      </c>
      <c r="P10" s="22"/>
    </row>
    <row r="11" spans="1:17" ht="13" thickBot="1" x14ac:dyDescent="0.3">
      <c r="A11" s="11" t="s">
        <v>40</v>
      </c>
      <c r="B11" s="7" t="s">
        <v>35</v>
      </c>
      <c r="C11" s="7" t="s">
        <v>95</v>
      </c>
      <c r="D11" s="7" t="s">
        <v>177</v>
      </c>
      <c r="E11" s="7" t="s">
        <v>13</v>
      </c>
      <c r="F11" s="7"/>
      <c r="G11" s="7"/>
      <c r="H11" s="7"/>
      <c r="I11" s="7"/>
      <c r="J11" s="7" t="s">
        <v>133</v>
      </c>
      <c r="K11" s="12" t="s">
        <v>167</v>
      </c>
      <c r="L11" s="23"/>
      <c r="M11" s="1"/>
      <c r="N11" s="12" t="s">
        <v>157</v>
      </c>
      <c r="O11" s="9" t="s">
        <v>17</v>
      </c>
      <c r="P11" s="22"/>
    </row>
    <row r="12" spans="1:17" ht="13" thickBot="1" x14ac:dyDescent="0.3">
      <c r="A12" s="11" t="s">
        <v>56</v>
      </c>
      <c r="B12" s="7" t="s">
        <v>68</v>
      </c>
      <c r="C12" s="7" t="s">
        <v>94</v>
      </c>
      <c r="D12" s="7" t="s">
        <v>180</v>
      </c>
      <c r="E12" s="7" t="s">
        <v>229</v>
      </c>
      <c r="F12" s="7"/>
      <c r="G12" s="7"/>
      <c r="H12" s="7"/>
      <c r="I12" s="7"/>
      <c r="J12" s="7" t="s">
        <v>135</v>
      </c>
      <c r="K12" s="12" t="s">
        <v>168</v>
      </c>
      <c r="L12" s="23"/>
      <c r="M12" s="1"/>
      <c r="N12" s="12" t="s">
        <v>158</v>
      </c>
      <c r="O12" s="9" t="s">
        <v>16</v>
      </c>
      <c r="P12" s="22"/>
    </row>
    <row r="13" spans="1:17" ht="13" thickBot="1" x14ac:dyDescent="0.3">
      <c r="A13" s="11"/>
      <c r="B13" s="7" t="s">
        <v>70</v>
      </c>
      <c r="C13" s="7"/>
      <c r="D13" s="7" t="s">
        <v>181</v>
      </c>
      <c r="E13" s="7" t="s">
        <v>102</v>
      </c>
      <c r="F13" s="7"/>
      <c r="G13" s="7"/>
      <c r="H13" s="7"/>
      <c r="I13" s="7"/>
      <c r="J13" s="7" t="s">
        <v>137</v>
      </c>
      <c r="K13" s="12" t="s">
        <v>169</v>
      </c>
      <c r="L13" s="23"/>
      <c r="M13" s="1"/>
      <c r="N13" s="12" t="s">
        <v>159</v>
      </c>
      <c r="O13" s="9" t="s">
        <v>44</v>
      </c>
      <c r="P13" s="22"/>
    </row>
    <row r="14" spans="1:17" ht="13" thickBot="1" x14ac:dyDescent="0.3">
      <c r="A14" s="11"/>
      <c r="B14" s="7" t="s">
        <v>69</v>
      </c>
      <c r="C14" s="7"/>
      <c r="D14" s="7" t="s">
        <v>182</v>
      </c>
      <c r="E14" s="7" t="s">
        <v>103</v>
      </c>
      <c r="F14" s="7"/>
      <c r="G14" s="7"/>
      <c r="H14" s="7"/>
      <c r="I14" s="7"/>
      <c r="J14" s="7" t="s">
        <v>138</v>
      </c>
      <c r="K14" s="12"/>
      <c r="L14" s="23"/>
      <c r="M14" s="1"/>
      <c r="N14" s="24"/>
      <c r="O14" s="8" t="s">
        <v>258</v>
      </c>
      <c r="P14" s="22"/>
    </row>
    <row r="15" spans="1:17" ht="13" thickBot="1" x14ac:dyDescent="0.3">
      <c r="A15" s="11"/>
      <c r="B15" s="7" t="s">
        <v>71</v>
      </c>
      <c r="C15" s="7"/>
      <c r="D15" s="7" t="s">
        <v>183</v>
      </c>
      <c r="E15" s="7" t="s">
        <v>8</v>
      </c>
      <c r="F15" s="7"/>
      <c r="G15" s="7"/>
      <c r="H15" s="7"/>
      <c r="I15" s="7"/>
      <c r="J15" s="7" t="s">
        <v>139</v>
      </c>
      <c r="K15" s="12"/>
      <c r="L15" s="23"/>
      <c r="M15" s="1"/>
      <c r="N15" s="24"/>
      <c r="O15" s="9" t="s">
        <v>52</v>
      </c>
      <c r="P15" s="22"/>
    </row>
    <row r="16" spans="1:17" x14ac:dyDescent="0.25">
      <c r="A16" s="11"/>
      <c r="B16" s="7" t="s">
        <v>64</v>
      </c>
      <c r="C16" s="7"/>
      <c r="D16" s="7" t="s">
        <v>184</v>
      </c>
      <c r="E16" s="7" t="s">
        <v>104</v>
      </c>
      <c r="F16" s="7"/>
      <c r="G16" s="7"/>
      <c r="H16" s="7"/>
      <c r="I16" s="7"/>
      <c r="J16" s="7" t="s">
        <v>43</v>
      </c>
      <c r="K16" s="12"/>
      <c r="L16" s="23"/>
      <c r="M16" s="1"/>
      <c r="N16" s="24"/>
      <c r="O16" s="8" t="s">
        <v>46</v>
      </c>
      <c r="P16" s="22"/>
    </row>
    <row r="17" spans="1:16" x14ac:dyDescent="0.25">
      <c r="A17" s="11"/>
      <c r="B17" s="7" t="s">
        <v>63</v>
      </c>
      <c r="C17" s="7"/>
      <c r="D17" s="7" t="s">
        <v>185</v>
      </c>
      <c r="E17" s="7" t="s">
        <v>105</v>
      </c>
      <c r="F17" s="7"/>
      <c r="G17" s="7"/>
      <c r="H17" s="7"/>
      <c r="I17" s="7"/>
      <c r="J17" s="7" t="s">
        <v>140</v>
      </c>
      <c r="K17" s="12"/>
      <c r="L17" s="23"/>
      <c r="M17" s="1"/>
      <c r="N17" s="24"/>
      <c r="O17" s="33" t="s">
        <v>51</v>
      </c>
      <c r="P17" s="22"/>
    </row>
    <row r="18" spans="1:16" x14ac:dyDescent="0.25">
      <c r="A18" s="11"/>
      <c r="B18" s="7" t="s">
        <v>72</v>
      </c>
      <c r="C18" s="7"/>
      <c r="D18" s="7" t="s">
        <v>186</v>
      </c>
      <c r="E18" s="7" t="s">
        <v>106</v>
      </c>
      <c r="F18" s="7"/>
      <c r="G18" s="7"/>
      <c r="H18" s="7"/>
      <c r="I18" s="7"/>
      <c r="J18" s="7" t="s">
        <v>141</v>
      </c>
      <c r="K18" s="12"/>
      <c r="L18" s="23"/>
      <c r="M18" s="1"/>
      <c r="N18" s="24"/>
      <c r="P18" s="22"/>
    </row>
    <row r="19" spans="1:16" x14ac:dyDescent="0.25">
      <c r="A19" s="11"/>
      <c r="B19" s="7" t="s">
        <v>27</v>
      </c>
      <c r="C19" s="7"/>
      <c r="D19" s="7" t="s">
        <v>187</v>
      </c>
      <c r="E19" s="7" t="s">
        <v>107</v>
      </c>
      <c r="F19" s="7"/>
      <c r="G19" s="7"/>
      <c r="H19" s="7"/>
      <c r="I19" s="7"/>
      <c r="J19" s="7" t="s">
        <v>142</v>
      </c>
      <c r="K19" s="12"/>
      <c r="L19" s="23"/>
      <c r="M19" s="1"/>
      <c r="N19" s="24"/>
    </row>
    <row r="20" spans="1:16" x14ac:dyDescent="0.25">
      <c r="A20" s="11"/>
      <c r="B20" s="7" t="s">
        <v>28</v>
      </c>
      <c r="C20" s="7"/>
      <c r="D20" s="7" t="s">
        <v>188</v>
      </c>
      <c r="E20" s="7"/>
      <c r="F20" s="7"/>
      <c r="G20" s="7"/>
      <c r="H20" s="7"/>
      <c r="I20" s="7"/>
      <c r="J20" s="7" t="s">
        <v>143</v>
      </c>
      <c r="K20" s="12"/>
      <c r="L20" s="23"/>
      <c r="M20" s="1"/>
      <c r="N20" s="24"/>
    </row>
    <row r="21" spans="1:16" x14ac:dyDescent="0.25">
      <c r="A21" s="11"/>
      <c r="B21" s="7" t="s">
        <v>73</v>
      </c>
      <c r="C21" s="7"/>
      <c r="D21" s="7" t="s">
        <v>189</v>
      </c>
      <c r="E21" s="7"/>
      <c r="F21" s="7"/>
      <c r="G21" s="7"/>
      <c r="H21" s="7"/>
      <c r="I21" s="7"/>
      <c r="J21" s="7" t="s">
        <v>48</v>
      </c>
      <c r="K21" s="12"/>
      <c r="L21" s="23"/>
      <c r="M21" s="1"/>
      <c r="N21" s="24"/>
    </row>
    <row r="22" spans="1:16" x14ac:dyDescent="0.25">
      <c r="A22" s="11"/>
      <c r="B22" s="7" t="s">
        <v>65</v>
      </c>
      <c r="C22" s="7"/>
      <c r="D22" s="7" t="s">
        <v>190</v>
      </c>
      <c r="E22" s="7"/>
      <c r="F22" s="7"/>
      <c r="G22" s="7"/>
      <c r="H22" s="7"/>
      <c r="I22" s="7"/>
      <c r="J22" s="7" t="s">
        <v>144</v>
      </c>
      <c r="K22" s="21"/>
      <c r="L22" s="23"/>
      <c r="M22" s="1"/>
      <c r="N22" s="24"/>
    </row>
    <row r="23" spans="1:16" x14ac:dyDescent="0.25">
      <c r="A23" s="11"/>
      <c r="B23" s="7" t="s">
        <v>19</v>
      </c>
      <c r="C23" s="7"/>
      <c r="D23" s="7" t="s">
        <v>191</v>
      </c>
      <c r="E23" s="7"/>
      <c r="F23" s="7"/>
      <c r="G23" s="7"/>
      <c r="H23" s="7"/>
      <c r="I23" s="7"/>
      <c r="J23" s="7" t="s">
        <v>145</v>
      </c>
      <c r="K23" s="12"/>
      <c r="L23" s="23"/>
      <c r="M23" s="1"/>
      <c r="N23" s="24"/>
    </row>
    <row r="24" spans="1:16" x14ac:dyDescent="0.25">
      <c r="A24" s="11"/>
      <c r="B24" s="7" t="s">
        <v>26</v>
      </c>
      <c r="C24" s="7"/>
      <c r="D24" s="7" t="s">
        <v>192</v>
      </c>
      <c r="E24" s="7"/>
      <c r="F24" s="7"/>
      <c r="G24" s="7"/>
      <c r="H24" s="7"/>
      <c r="I24" s="7"/>
      <c r="J24" s="7" t="s">
        <v>146</v>
      </c>
      <c r="K24" s="12"/>
      <c r="L24" s="23"/>
      <c r="M24" s="1"/>
      <c r="N24" s="24"/>
    </row>
    <row r="25" spans="1:16" x14ac:dyDescent="0.25">
      <c r="A25" s="11"/>
      <c r="B25" s="7" t="s">
        <v>74</v>
      </c>
      <c r="C25" s="7"/>
      <c r="D25" s="7" t="s">
        <v>194</v>
      </c>
      <c r="E25" s="7"/>
      <c r="F25" s="7"/>
      <c r="G25" s="7"/>
      <c r="H25" s="7"/>
      <c r="I25" s="7"/>
      <c r="J25" s="7"/>
      <c r="K25" s="12"/>
      <c r="L25" s="23"/>
      <c r="M25" s="1"/>
      <c r="N25" s="24"/>
    </row>
    <row r="26" spans="1:16" x14ac:dyDescent="0.25">
      <c r="A26" s="11"/>
      <c r="B26" s="7" t="s">
        <v>75</v>
      </c>
      <c r="C26" s="7"/>
      <c r="D26" s="7" t="s">
        <v>193</v>
      </c>
      <c r="E26" s="7"/>
      <c r="F26" s="7"/>
      <c r="G26" s="7"/>
      <c r="H26" s="7"/>
      <c r="I26" s="7"/>
      <c r="J26" s="7"/>
      <c r="K26" s="12"/>
      <c r="L26" s="23"/>
      <c r="M26" s="1"/>
      <c r="N26" s="24"/>
    </row>
    <row r="27" spans="1:16" x14ac:dyDescent="0.25">
      <c r="A27" s="11"/>
      <c r="B27" s="7" t="s">
        <v>20</v>
      </c>
      <c r="C27" s="7"/>
      <c r="D27" s="7" t="s">
        <v>195</v>
      </c>
      <c r="E27" s="7"/>
      <c r="F27" s="7"/>
      <c r="G27" s="7"/>
      <c r="H27" s="7"/>
      <c r="I27" s="7"/>
      <c r="J27" s="7"/>
      <c r="K27" s="12"/>
      <c r="L27" s="23"/>
      <c r="M27" s="1"/>
      <c r="N27" s="24"/>
    </row>
    <row r="28" spans="1:16" x14ac:dyDescent="0.25">
      <c r="A28" s="11"/>
      <c r="B28" s="7" t="s">
        <v>76</v>
      </c>
      <c r="C28" s="7"/>
      <c r="D28" s="7" t="s">
        <v>196</v>
      </c>
      <c r="E28" s="7"/>
      <c r="F28" s="7"/>
      <c r="G28" s="7"/>
      <c r="H28" s="7"/>
      <c r="I28" s="7"/>
      <c r="J28" s="7"/>
      <c r="K28" s="12"/>
      <c r="L28" s="23"/>
      <c r="M28" s="1"/>
      <c r="N28" s="24"/>
    </row>
    <row r="29" spans="1:16" x14ac:dyDescent="0.25">
      <c r="A29" s="11"/>
      <c r="B29" s="7" t="s">
        <v>4</v>
      </c>
      <c r="C29" s="7"/>
      <c r="D29" s="7" t="s">
        <v>197</v>
      </c>
      <c r="E29" s="7"/>
      <c r="F29" s="7"/>
      <c r="G29" s="7"/>
      <c r="H29" s="7"/>
      <c r="I29" s="7"/>
      <c r="J29" s="7"/>
      <c r="K29" s="12"/>
      <c r="L29" s="23"/>
      <c r="M29" s="1"/>
      <c r="N29" s="24"/>
    </row>
    <row r="30" spans="1:16" x14ac:dyDescent="0.25">
      <c r="A30" s="11"/>
      <c r="B30" s="7" t="s">
        <v>77</v>
      </c>
      <c r="C30" s="7"/>
      <c r="D30" s="7" t="s">
        <v>198</v>
      </c>
      <c r="E30" s="7"/>
      <c r="F30" s="7"/>
      <c r="G30" s="7"/>
      <c r="H30" s="7"/>
      <c r="I30" s="7"/>
      <c r="J30" s="7"/>
      <c r="K30" s="12"/>
      <c r="L30" s="23"/>
      <c r="M30" s="1"/>
      <c r="N30" s="24"/>
    </row>
    <row r="31" spans="1:16" x14ac:dyDescent="0.25">
      <c r="A31" s="11"/>
      <c r="B31" s="7" t="s">
        <v>29</v>
      </c>
      <c r="C31" s="7"/>
      <c r="D31" s="7" t="s">
        <v>199</v>
      </c>
      <c r="E31" s="7"/>
      <c r="F31" s="7"/>
      <c r="G31" s="7"/>
      <c r="H31" s="7"/>
      <c r="I31" s="7"/>
      <c r="J31" s="7"/>
      <c r="K31" s="12"/>
      <c r="L31" s="23"/>
      <c r="M31" s="1"/>
      <c r="N31" s="24"/>
    </row>
    <row r="32" spans="1:16" x14ac:dyDescent="0.25">
      <c r="A32" s="11"/>
      <c r="B32" s="7" t="s">
        <v>78</v>
      </c>
      <c r="C32" s="7"/>
      <c r="D32" s="7" t="s">
        <v>200</v>
      </c>
      <c r="E32" s="7"/>
      <c r="F32" s="7"/>
      <c r="G32" s="7"/>
      <c r="H32" s="7"/>
      <c r="I32" s="7"/>
      <c r="J32" s="7"/>
      <c r="K32" s="12"/>
      <c r="L32" s="23"/>
      <c r="M32" s="1"/>
      <c r="N32" s="24"/>
    </row>
    <row r="33" spans="1:14" x14ac:dyDescent="0.25">
      <c r="A33" s="11"/>
      <c r="B33" s="7" t="s">
        <v>79</v>
      </c>
      <c r="C33" s="7"/>
      <c r="D33" s="7" t="s">
        <v>201</v>
      </c>
      <c r="E33" s="7"/>
      <c r="F33" s="7"/>
      <c r="G33" s="7"/>
      <c r="H33" s="7"/>
      <c r="I33" s="7"/>
      <c r="J33" s="7"/>
      <c r="K33" s="12"/>
      <c r="L33" s="23"/>
      <c r="M33" s="1"/>
      <c r="N33" s="24"/>
    </row>
    <row r="34" spans="1:14" x14ac:dyDescent="0.25">
      <c r="A34" s="11"/>
      <c r="B34" s="7" t="s">
        <v>80</v>
      </c>
      <c r="C34" s="7"/>
      <c r="D34" s="7" t="s">
        <v>178</v>
      </c>
      <c r="E34" s="7"/>
      <c r="F34" s="7"/>
      <c r="G34" s="7"/>
      <c r="H34" s="7"/>
      <c r="I34" s="7"/>
      <c r="J34" s="7"/>
      <c r="K34" s="21"/>
      <c r="L34" s="23"/>
      <c r="M34" s="1"/>
      <c r="N34" s="24"/>
    </row>
    <row r="35" spans="1:14" x14ac:dyDescent="0.25">
      <c r="A35" s="11"/>
      <c r="B35" s="7" t="s">
        <v>81</v>
      </c>
      <c r="C35" s="7"/>
      <c r="D35" s="7" t="s">
        <v>31</v>
      </c>
      <c r="E35" s="7"/>
      <c r="F35" s="7"/>
      <c r="G35" s="7"/>
      <c r="H35" s="7"/>
      <c r="I35" s="7"/>
      <c r="J35" s="7"/>
      <c r="K35" s="12"/>
      <c r="L35" s="23"/>
      <c r="M35" s="1"/>
      <c r="N35" s="24"/>
    </row>
    <row r="36" spans="1:14" x14ac:dyDescent="0.25">
      <c r="A36" s="11"/>
      <c r="B36" s="7" t="s">
        <v>83</v>
      </c>
      <c r="C36" s="7"/>
      <c r="D36" s="7" t="s">
        <v>202</v>
      </c>
      <c r="E36" s="7"/>
      <c r="F36" s="7"/>
      <c r="G36" s="7"/>
      <c r="H36" s="7"/>
      <c r="I36" s="7"/>
      <c r="J36" s="7"/>
      <c r="K36" s="12"/>
      <c r="L36" s="23"/>
      <c r="M36" s="1"/>
      <c r="N36" s="24"/>
    </row>
    <row r="37" spans="1:14" x14ac:dyDescent="0.25">
      <c r="A37" s="11"/>
      <c r="B37" s="7" t="s">
        <v>90</v>
      </c>
      <c r="C37" s="7"/>
      <c r="D37" s="7" t="s">
        <v>22</v>
      </c>
      <c r="E37" s="7"/>
      <c r="F37" s="7"/>
      <c r="G37" s="7"/>
      <c r="H37" s="7"/>
      <c r="I37" s="7"/>
      <c r="J37" s="7"/>
      <c r="K37" s="12"/>
      <c r="L37" s="23"/>
      <c r="M37" s="1"/>
      <c r="N37" s="24"/>
    </row>
    <row r="38" spans="1:14" x14ac:dyDescent="0.25">
      <c r="A38" s="11"/>
      <c r="B38" s="7" t="s">
        <v>85</v>
      </c>
      <c r="C38" s="7"/>
      <c r="D38" s="7" t="s">
        <v>179</v>
      </c>
      <c r="E38" s="7"/>
      <c r="F38" s="7"/>
      <c r="G38" s="7"/>
      <c r="H38" s="7"/>
      <c r="I38" s="7"/>
      <c r="J38" s="7"/>
      <c r="K38" s="12"/>
      <c r="L38" s="23"/>
      <c r="M38" s="1"/>
      <c r="N38" s="24"/>
    </row>
    <row r="39" spans="1:14" x14ac:dyDescent="0.25">
      <c r="A39" s="11"/>
      <c r="B39" s="7" t="s">
        <v>86</v>
      </c>
      <c r="C39" s="7"/>
      <c r="D39" s="7" t="s">
        <v>34</v>
      </c>
      <c r="E39" s="7"/>
      <c r="F39" s="7"/>
      <c r="G39" s="7"/>
      <c r="H39" s="7"/>
      <c r="I39" s="7"/>
      <c r="J39" s="7"/>
      <c r="K39" s="12"/>
      <c r="L39" s="23"/>
      <c r="M39" s="1"/>
      <c r="N39" s="24"/>
    </row>
    <row r="40" spans="1:14" x14ac:dyDescent="0.25">
      <c r="A40" s="11"/>
      <c r="B40" s="7" t="s">
        <v>88</v>
      </c>
      <c r="C40" s="7"/>
      <c r="D40" s="7" t="s">
        <v>203</v>
      </c>
      <c r="E40" s="7"/>
      <c r="F40" s="7"/>
      <c r="G40" s="7"/>
      <c r="H40" s="7"/>
      <c r="I40" s="7"/>
      <c r="J40" s="7"/>
      <c r="K40" s="12"/>
      <c r="L40" s="23"/>
      <c r="M40" s="1"/>
      <c r="N40" s="24"/>
    </row>
    <row r="41" spans="1:14" x14ac:dyDescent="0.25">
      <c r="A41" s="11"/>
      <c r="B41" s="7" t="s">
        <v>89</v>
      </c>
      <c r="C41" s="7"/>
      <c r="D41" s="7" t="s">
        <v>204</v>
      </c>
      <c r="E41" s="7"/>
      <c r="F41" s="7"/>
      <c r="G41" s="7"/>
      <c r="H41" s="7"/>
      <c r="I41" s="7"/>
      <c r="J41" s="7"/>
      <c r="K41" s="12"/>
      <c r="L41" s="23"/>
      <c r="M41" s="1"/>
      <c r="N41" s="24"/>
    </row>
    <row r="42" spans="1:14" x14ac:dyDescent="0.25">
      <c r="A42" s="11"/>
      <c r="B42" s="7" t="s">
        <v>84</v>
      </c>
      <c r="C42" s="7"/>
      <c r="D42" s="7" t="s">
        <v>205</v>
      </c>
      <c r="E42" s="7"/>
      <c r="F42" s="7"/>
      <c r="G42" s="7"/>
      <c r="H42" s="7"/>
      <c r="I42" s="7"/>
      <c r="J42" s="7"/>
      <c r="K42" s="12"/>
      <c r="L42" s="23"/>
      <c r="M42" s="1"/>
      <c r="N42" s="24"/>
    </row>
    <row r="43" spans="1:14" x14ac:dyDescent="0.25">
      <c r="A43" s="11"/>
      <c r="B43" s="7" t="s">
        <v>87</v>
      </c>
      <c r="C43" s="7"/>
      <c r="D43" s="7" t="s">
        <v>206</v>
      </c>
      <c r="E43" s="7"/>
      <c r="F43" s="7"/>
      <c r="G43" s="7"/>
      <c r="H43" s="7"/>
      <c r="I43" s="7"/>
      <c r="J43" s="7"/>
      <c r="K43" s="12"/>
      <c r="L43" s="23"/>
      <c r="M43" s="1"/>
      <c r="N43" s="24"/>
    </row>
    <row r="44" spans="1:14" x14ac:dyDescent="0.25">
      <c r="A44" s="11"/>
      <c r="B44" s="7"/>
      <c r="C44" s="7"/>
      <c r="D44" s="7" t="s">
        <v>207</v>
      </c>
      <c r="E44" s="7"/>
      <c r="F44" s="7"/>
      <c r="G44" s="7"/>
      <c r="H44" s="7"/>
      <c r="I44" s="7"/>
      <c r="J44" s="7"/>
      <c r="K44" s="12"/>
      <c r="L44" s="23"/>
      <c r="M44" s="1"/>
      <c r="N44" s="24"/>
    </row>
    <row r="45" spans="1:14" x14ac:dyDescent="0.25">
      <c r="A45" s="11"/>
      <c r="B45" s="7"/>
      <c r="C45" s="7"/>
      <c r="D45" s="7" t="s">
        <v>208</v>
      </c>
      <c r="E45" s="7"/>
      <c r="F45" s="7"/>
      <c r="G45" s="7"/>
      <c r="H45" s="7"/>
      <c r="I45" s="7"/>
      <c r="J45" s="7"/>
      <c r="K45" s="12"/>
      <c r="L45" s="23"/>
      <c r="M45" s="1"/>
      <c r="N45" s="24"/>
    </row>
    <row r="46" spans="1:14" x14ac:dyDescent="0.25">
      <c r="A46" s="11"/>
      <c r="B46" s="7"/>
      <c r="C46" s="7"/>
      <c r="D46" s="7" t="s">
        <v>209</v>
      </c>
      <c r="E46" s="7"/>
      <c r="F46" s="7"/>
      <c r="G46" s="7"/>
      <c r="H46" s="7"/>
      <c r="I46" s="7"/>
      <c r="J46" s="7"/>
      <c r="K46" s="12"/>
      <c r="L46" s="23"/>
      <c r="M46" s="1"/>
      <c r="N46" s="24"/>
    </row>
    <row r="47" spans="1:14" x14ac:dyDescent="0.25">
      <c r="A47" s="11"/>
      <c r="B47" s="7"/>
      <c r="C47" s="7"/>
      <c r="D47" s="7" t="s">
        <v>210</v>
      </c>
      <c r="E47" s="7"/>
      <c r="F47" s="7"/>
      <c r="G47" s="7"/>
      <c r="H47" s="7"/>
      <c r="I47" s="7"/>
      <c r="J47" s="7"/>
      <c r="K47" s="12"/>
      <c r="L47" s="23"/>
      <c r="M47" s="1"/>
      <c r="N47" s="24"/>
    </row>
    <row r="48" spans="1:14" x14ac:dyDescent="0.25">
      <c r="A48" s="11"/>
      <c r="B48" s="7"/>
      <c r="C48" s="7"/>
      <c r="D48" s="7" t="s">
        <v>30</v>
      </c>
      <c r="E48" s="7"/>
      <c r="F48" s="7"/>
      <c r="G48" s="7"/>
      <c r="H48" s="7"/>
      <c r="I48" s="7"/>
      <c r="J48" s="7"/>
      <c r="K48" s="12"/>
      <c r="L48" s="23"/>
      <c r="M48" s="1"/>
      <c r="N48" s="24"/>
    </row>
    <row r="49" spans="1:14" x14ac:dyDescent="0.25">
      <c r="A49" s="11"/>
      <c r="B49" s="7"/>
      <c r="C49" s="7"/>
      <c r="D49" s="7" t="s">
        <v>211</v>
      </c>
      <c r="E49" s="7"/>
      <c r="F49" s="7"/>
      <c r="G49" s="7"/>
      <c r="H49" s="7"/>
      <c r="I49" s="7"/>
      <c r="J49" s="7"/>
      <c r="K49" s="12"/>
      <c r="L49" s="23"/>
      <c r="M49" s="1"/>
      <c r="N49" s="24"/>
    </row>
    <row r="50" spans="1:14" x14ac:dyDescent="0.25">
      <c r="A50" s="11"/>
      <c r="B50" s="7"/>
      <c r="C50" s="7"/>
      <c r="D50" s="7" t="s">
        <v>212</v>
      </c>
      <c r="E50" s="7"/>
      <c r="F50" s="7"/>
      <c r="G50" s="7"/>
      <c r="H50" s="7"/>
      <c r="I50" s="7"/>
      <c r="J50" s="7"/>
      <c r="K50" s="12"/>
      <c r="L50" s="23"/>
      <c r="M50" s="1"/>
      <c r="N50" s="24"/>
    </row>
    <row r="51" spans="1:14" x14ac:dyDescent="0.25">
      <c r="A51" s="11"/>
      <c r="B51" s="7"/>
      <c r="C51" s="7"/>
      <c r="D51" s="7" t="s">
        <v>213</v>
      </c>
      <c r="E51" s="7"/>
      <c r="F51" s="7"/>
      <c r="G51" s="7"/>
      <c r="H51" s="7"/>
      <c r="I51" s="7"/>
      <c r="J51" s="7"/>
      <c r="K51" s="12"/>
      <c r="L51" s="23"/>
      <c r="M51" s="1"/>
      <c r="N51" s="24"/>
    </row>
    <row r="52" spans="1:14" x14ac:dyDescent="0.25">
      <c r="A52" s="11"/>
      <c r="B52" s="7"/>
      <c r="C52" s="7"/>
      <c r="D52" s="7" t="s">
        <v>214</v>
      </c>
      <c r="E52" s="7"/>
      <c r="F52" s="7"/>
      <c r="G52" s="7"/>
      <c r="H52" s="7"/>
      <c r="I52" s="7"/>
      <c r="J52" s="7"/>
      <c r="K52" s="12"/>
      <c r="L52" s="23"/>
      <c r="M52" s="1"/>
      <c r="N52" s="24"/>
    </row>
    <row r="53" spans="1:14" x14ac:dyDescent="0.25">
      <c r="A53" s="11"/>
      <c r="B53" s="7"/>
      <c r="C53" s="7"/>
      <c r="D53" s="7" t="s">
        <v>215</v>
      </c>
      <c r="E53" s="7"/>
      <c r="F53" s="7"/>
      <c r="G53" s="7"/>
      <c r="H53" s="7"/>
      <c r="I53" s="7"/>
      <c r="J53" s="7"/>
      <c r="K53" s="12"/>
      <c r="L53" s="23"/>
      <c r="M53" s="1"/>
      <c r="N53" s="24"/>
    </row>
    <row r="54" spans="1:14" x14ac:dyDescent="0.25">
      <c r="A54" s="11"/>
      <c r="B54" s="7"/>
      <c r="C54" s="7"/>
      <c r="D54" s="7" t="s">
        <v>216</v>
      </c>
      <c r="E54" s="7"/>
      <c r="F54" s="7"/>
      <c r="G54" s="7"/>
      <c r="H54" s="7"/>
      <c r="I54" s="7"/>
      <c r="J54" s="7"/>
      <c r="K54" s="12"/>
      <c r="L54" s="23"/>
      <c r="M54" s="1"/>
      <c r="N54" s="24"/>
    </row>
    <row r="55" spans="1:14" x14ac:dyDescent="0.25">
      <c r="A55" s="11"/>
      <c r="B55" s="7"/>
      <c r="C55" s="7"/>
      <c r="D55" s="7" t="s">
        <v>217</v>
      </c>
      <c r="E55" s="7"/>
      <c r="F55" s="7"/>
      <c r="G55" s="7"/>
      <c r="H55" s="7"/>
      <c r="I55" s="7"/>
      <c r="J55" s="7"/>
      <c r="K55" s="12"/>
      <c r="L55" s="23"/>
      <c r="M55" s="1"/>
      <c r="N55" s="24"/>
    </row>
    <row r="56" spans="1:14" x14ac:dyDescent="0.25">
      <c r="A56" s="11"/>
      <c r="B56" s="7"/>
      <c r="C56" s="7"/>
      <c r="D56" s="7" t="s">
        <v>218</v>
      </c>
      <c r="E56" s="7"/>
      <c r="F56" s="7"/>
      <c r="G56" s="7"/>
      <c r="H56" s="7"/>
      <c r="I56" s="7"/>
      <c r="J56" s="7"/>
      <c r="K56" s="12"/>
      <c r="L56" s="23"/>
      <c r="M56" s="1"/>
      <c r="N56" s="24"/>
    </row>
    <row r="57" spans="1:14" x14ac:dyDescent="0.25">
      <c r="A57" s="11"/>
      <c r="B57" s="7"/>
      <c r="C57" s="7"/>
      <c r="D57" s="7" t="s">
        <v>219</v>
      </c>
      <c r="E57" s="7"/>
      <c r="F57" s="7"/>
      <c r="G57" s="7"/>
      <c r="H57" s="7"/>
      <c r="I57" s="7"/>
      <c r="J57" s="7"/>
      <c r="K57" s="12"/>
      <c r="L57" s="23"/>
      <c r="M57" s="1"/>
      <c r="N57" s="24"/>
    </row>
    <row r="58" spans="1:14" x14ac:dyDescent="0.25">
      <c r="A58" s="11"/>
      <c r="B58" s="7"/>
      <c r="C58" s="7"/>
      <c r="D58" s="7" t="s">
        <v>228</v>
      </c>
      <c r="E58" s="7"/>
      <c r="F58" s="7"/>
      <c r="G58" s="7"/>
      <c r="H58" s="7"/>
      <c r="I58" s="7"/>
      <c r="J58" s="7"/>
      <c r="K58" s="12"/>
      <c r="L58" s="23"/>
      <c r="M58" s="1"/>
      <c r="N58" s="24"/>
    </row>
    <row r="59" spans="1:14" x14ac:dyDescent="0.25">
      <c r="A59" s="11"/>
      <c r="B59" s="7"/>
      <c r="C59" s="7"/>
      <c r="D59" s="7" t="s">
        <v>220</v>
      </c>
      <c r="E59" s="7"/>
      <c r="F59" s="7"/>
      <c r="G59" s="7"/>
      <c r="H59" s="7"/>
      <c r="I59" s="7"/>
      <c r="J59" s="7"/>
      <c r="K59" s="12"/>
      <c r="L59" s="23"/>
      <c r="M59" s="1"/>
      <c r="N59" s="24"/>
    </row>
    <row r="60" spans="1:14" x14ac:dyDescent="0.25">
      <c r="A60" s="11"/>
      <c r="B60" s="7"/>
      <c r="C60" s="7"/>
      <c r="D60" s="7" t="s">
        <v>221</v>
      </c>
      <c r="E60" s="7"/>
      <c r="F60" s="7"/>
      <c r="G60" s="7"/>
      <c r="H60" s="7"/>
      <c r="I60" s="7"/>
      <c r="J60" s="7"/>
      <c r="K60" s="12"/>
      <c r="L60" s="23"/>
      <c r="M60" s="1"/>
      <c r="N60" s="24"/>
    </row>
    <row r="61" spans="1:14" x14ac:dyDescent="0.25">
      <c r="A61" s="11"/>
      <c r="B61" s="7"/>
      <c r="C61" s="7"/>
      <c r="D61" s="7" t="s">
        <v>222</v>
      </c>
      <c r="E61" s="7"/>
      <c r="F61" s="7"/>
      <c r="G61" s="7"/>
      <c r="H61" s="7"/>
      <c r="I61" s="7"/>
      <c r="J61" s="7"/>
      <c r="K61" s="12"/>
      <c r="L61" s="23"/>
      <c r="M61" s="1"/>
      <c r="N61" s="24"/>
    </row>
    <row r="62" spans="1:14" x14ac:dyDescent="0.25">
      <c r="A62" s="11"/>
      <c r="B62" s="7"/>
      <c r="C62" s="7"/>
      <c r="D62" s="7" t="s">
        <v>223</v>
      </c>
      <c r="E62" s="7"/>
      <c r="F62" s="7"/>
      <c r="G62" s="7"/>
      <c r="H62" s="7"/>
      <c r="I62" s="7"/>
      <c r="J62" s="7"/>
      <c r="K62" s="12"/>
      <c r="L62" s="23"/>
      <c r="M62" s="1"/>
      <c r="N62" s="24"/>
    </row>
    <row r="63" spans="1:14" x14ac:dyDescent="0.25">
      <c r="A63" s="11"/>
      <c r="B63" s="7"/>
      <c r="C63" s="7"/>
      <c r="D63" s="7" t="s">
        <v>224</v>
      </c>
      <c r="E63" s="7"/>
      <c r="F63" s="7"/>
      <c r="G63" s="7"/>
      <c r="H63" s="7"/>
      <c r="I63" s="7"/>
      <c r="J63" s="7"/>
      <c r="K63" s="12"/>
      <c r="L63" s="23"/>
      <c r="M63" s="1"/>
      <c r="N63" s="24"/>
    </row>
    <row r="64" spans="1:14" x14ac:dyDescent="0.25">
      <c r="A64" s="26"/>
      <c r="B64" s="27"/>
      <c r="C64" s="27"/>
      <c r="D64" s="7" t="s">
        <v>225</v>
      </c>
      <c r="E64" s="27"/>
      <c r="F64" s="27"/>
      <c r="G64" s="27"/>
      <c r="H64" s="27"/>
      <c r="I64" s="27"/>
      <c r="J64" s="27"/>
      <c r="K64" s="29"/>
      <c r="L64" s="30"/>
      <c r="M64" s="31"/>
      <c r="N64" s="32"/>
    </row>
    <row r="65" spans="1:14" ht="13" thickBot="1" x14ac:dyDescent="0.3">
      <c r="A65" s="13"/>
      <c r="B65" s="14"/>
      <c r="C65" s="14"/>
      <c r="D65" s="28" t="s">
        <v>226</v>
      </c>
      <c r="E65" s="14"/>
      <c r="F65" s="14"/>
      <c r="G65" s="14"/>
      <c r="H65" s="14"/>
      <c r="I65" s="14"/>
      <c r="J65" s="14"/>
      <c r="K65" s="14"/>
      <c r="L65" s="25"/>
      <c r="M65" s="25"/>
      <c r="N65" s="25"/>
    </row>
  </sheetData>
  <mergeCells count="1">
    <mergeCell ref="K1:N1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0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4"/>
  <sheetViews>
    <sheetView workbookViewId="0">
      <selection activeCell="E21" sqref="E21"/>
    </sheetView>
  </sheetViews>
  <sheetFormatPr baseColWidth="10" defaultRowHeight="12.5" x14ac:dyDescent="0.25"/>
  <cols>
    <col min="2" max="2" width="24.7265625" style="51" customWidth="1"/>
    <col min="3" max="3" width="19.7265625" customWidth="1"/>
    <col min="4" max="4" width="113.453125" customWidth="1"/>
    <col min="5" max="5" width="11.81640625" customWidth="1"/>
  </cols>
  <sheetData>
    <row r="1" spans="1:5" ht="13" thickBot="1" x14ac:dyDescent="0.3"/>
    <row r="2" spans="1:5" x14ac:dyDescent="0.25">
      <c r="A2" s="52" t="s">
        <v>324</v>
      </c>
      <c r="B2" s="60" t="s">
        <v>265</v>
      </c>
      <c r="C2" s="53" t="s">
        <v>234</v>
      </c>
      <c r="D2" s="54" t="s">
        <v>236</v>
      </c>
      <c r="E2" s="50"/>
    </row>
    <row r="3" spans="1:5" x14ac:dyDescent="0.25">
      <c r="A3" s="102" t="s">
        <v>292</v>
      </c>
      <c r="B3" s="108" t="s">
        <v>282</v>
      </c>
      <c r="C3" s="1" t="s">
        <v>44</v>
      </c>
      <c r="D3" s="24" t="s">
        <v>311</v>
      </c>
    </row>
    <row r="4" spans="1:5" x14ac:dyDescent="0.25">
      <c r="A4" s="102"/>
      <c r="B4" s="109"/>
      <c r="C4" s="1" t="s">
        <v>1</v>
      </c>
      <c r="D4" s="12" t="s">
        <v>315</v>
      </c>
    </row>
    <row r="5" spans="1:5" x14ac:dyDescent="0.25">
      <c r="A5" s="102"/>
      <c r="B5" s="105" t="s">
        <v>266</v>
      </c>
      <c r="C5" s="7" t="s">
        <v>294</v>
      </c>
      <c r="D5" s="12" t="s">
        <v>295</v>
      </c>
    </row>
    <row r="6" spans="1:5" x14ac:dyDescent="0.25">
      <c r="A6" s="102"/>
      <c r="B6" s="106"/>
      <c r="C6" s="7" t="s">
        <v>44</v>
      </c>
      <c r="D6" s="12" t="s">
        <v>307</v>
      </c>
    </row>
    <row r="7" spans="1:5" ht="25" x14ac:dyDescent="0.25">
      <c r="A7" s="102"/>
      <c r="B7" s="107"/>
      <c r="C7" s="7" t="s">
        <v>1</v>
      </c>
      <c r="D7" s="55" t="s">
        <v>312</v>
      </c>
    </row>
    <row r="8" spans="1:5" x14ac:dyDescent="0.25">
      <c r="A8" s="102"/>
      <c r="B8" s="105" t="s">
        <v>267</v>
      </c>
      <c r="C8" s="7" t="s">
        <v>294</v>
      </c>
      <c r="D8" s="12" t="s">
        <v>296</v>
      </c>
    </row>
    <row r="9" spans="1:5" x14ac:dyDescent="0.25">
      <c r="A9" s="102"/>
      <c r="B9" s="106"/>
      <c r="C9" s="7" t="s">
        <v>44</v>
      </c>
      <c r="D9" s="12" t="s">
        <v>308</v>
      </c>
    </row>
    <row r="10" spans="1:5" ht="25" x14ac:dyDescent="0.25">
      <c r="A10" s="102"/>
      <c r="B10" s="107"/>
      <c r="C10" s="7" t="s">
        <v>1</v>
      </c>
      <c r="D10" s="55" t="s">
        <v>313</v>
      </c>
    </row>
    <row r="11" spans="1:5" x14ac:dyDescent="0.25">
      <c r="A11" s="102"/>
      <c r="B11" s="59" t="s">
        <v>268</v>
      </c>
      <c r="C11" s="7" t="s">
        <v>294</v>
      </c>
      <c r="D11" s="12" t="s">
        <v>7</v>
      </c>
    </row>
    <row r="12" spans="1:5" x14ac:dyDescent="0.25">
      <c r="A12" s="102"/>
      <c r="B12" s="105" t="s">
        <v>58</v>
      </c>
      <c r="C12" s="7" t="s">
        <v>294</v>
      </c>
      <c r="D12" s="12" t="s">
        <v>297</v>
      </c>
    </row>
    <row r="13" spans="1:5" x14ac:dyDescent="0.25">
      <c r="A13" s="102"/>
      <c r="B13" s="107"/>
      <c r="C13" s="7" t="s">
        <v>6</v>
      </c>
      <c r="D13" s="12" t="s">
        <v>305</v>
      </c>
    </row>
    <row r="14" spans="1:5" x14ac:dyDescent="0.25">
      <c r="A14" s="102"/>
      <c r="B14" s="105" t="s">
        <v>269</v>
      </c>
      <c r="C14" s="7" t="s">
        <v>294</v>
      </c>
      <c r="D14" s="12" t="s">
        <v>297</v>
      </c>
    </row>
    <row r="15" spans="1:5" x14ac:dyDescent="0.25">
      <c r="A15" s="102"/>
      <c r="B15" s="107"/>
      <c r="C15" s="7" t="s">
        <v>14</v>
      </c>
      <c r="D15" s="12" t="s">
        <v>304</v>
      </c>
    </row>
    <row r="16" spans="1:5" x14ac:dyDescent="0.25">
      <c r="A16" s="102"/>
      <c r="B16" s="105" t="s">
        <v>270</v>
      </c>
      <c r="C16" s="7" t="s">
        <v>298</v>
      </c>
      <c r="D16" s="12" t="s">
        <v>299</v>
      </c>
    </row>
    <row r="17" spans="1:4" x14ac:dyDescent="0.25">
      <c r="A17" s="102"/>
      <c r="B17" s="106"/>
      <c r="C17" s="7" t="s">
        <v>256</v>
      </c>
      <c r="D17" s="12" t="s">
        <v>303</v>
      </c>
    </row>
    <row r="18" spans="1:4" x14ac:dyDescent="0.25">
      <c r="A18" s="102"/>
      <c r="B18" s="107"/>
      <c r="C18" s="7" t="s">
        <v>44</v>
      </c>
      <c r="D18" s="12" t="s">
        <v>137</v>
      </c>
    </row>
    <row r="19" spans="1:4" x14ac:dyDescent="0.25">
      <c r="A19" s="102"/>
      <c r="B19" s="59" t="s">
        <v>271</v>
      </c>
      <c r="C19" s="7" t="s">
        <v>298</v>
      </c>
      <c r="D19" s="12" t="s">
        <v>299</v>
      </c>
    </row>
    <row r="20" spans="1:4" x14ac:dyDescent="0.25">
      <c r="A20" s="102"/>
      <c r="B20" s="59" t="s">
        <v>272</v>
      </c>
      <c r="C20" s="7" t="s">
        <v>298</v>
      </c>
      <c r="D20" s="12" t="s">
        <v>300</v>
      </c>
    </row>
    <row r="21" spans="1:4" x14ac:dyDescent="0.25">
      <c r="A21" s="102"/>
      <c r="B21" s="59" t="s">
        <v>273</v>
      </c>
      <c r="C21" s="7" t="s">
        <v>298</v>
      </c>
      <c r="D21" s="12" t="s">
        <v>301</v>
      </c>
    </row>
    <row r="22" spans="1:4" x14ac:dyDescent="0.25">
      <c r="A22" s="102"/>
      <c r="B22" s="59" t="s">
        <v>274</v>
      </c>
      <c r="C22" s="7" t="s">
        <v>298</v>
      </c>
      <c r="D22" s="12" t="s">
        <v>302</v>
      </c>
    </row>
    <row r="23" spans="1:4" x14ac:dyDescent="0.25">
      <c r="A23" s="102"/>
      <c r="B23" s="105" t="s">
        <v>275</v>
      </c>
      <c r="C23" s="7" t="s">
        <v>44</v>
      </c>
      <c r="D23" s="12" t="s">
        <v>306</v>
      </c>
    </row>
    <row r="24" spans="1:4" ht="25" x14ac:dyDescent="0.25">
      <c r="A24" s="102"/>
      <c r="B24" s="107"/>
      <c r="C24" s="7" t="s">
        <v>1</v>
      </c>
      <c r="D24" s="55" t="s">
        <v>316</v>
      </c>
    </row>
    <row r="25" spans="1:4" x14ac:dyDescent="0.25">
      <c r="A25" s="102"/>
      <c r="B25" s="59" t="s">
        <v>276</v>
      </c>
      <c r="C25" s="7" t="s">
        <v>44</v>
      </c>
      <c r="D25" s="12" t="s">
        <v>137</v>
      </c>
    </row>
    <row r="26" spans="1:4" x14ac:dyDescent="0.25">
      <c r="A26" s="102"/>
      <c r="B26" s="59" t="s">
        <v>277</v>
      </c>
      <c r="C26" s="7" t="s">
        <v>44</v>
      </c>
      <c r="D26" s="12" t="s">
        <v>137</v>
      </c>
    </row>
    <row r="27" spans="1:4" x14ac:dyDescent="0.25">
      <c r="A27" s="102"/>
      <c r="B27" s="59" t="s">
        <v>278</v>
      </c>
      <c r="C27" s="7" t="s">
        <v>44</v>
      </c>
      <c r="D27" s="12" t="s">
        <v>309</v>
      </c>
    </row>
    <row r="28" spans="1:4" x14ac:dyDescent="0.25">
      <c r="A28" s="102"/>
      <c r="B28" s="59" t="s">
        <v>279</v>
      </c>
      <c r="C28" s="7" t="s">
        <v>44</v>
      </c>
      <c r="D28" s="12" t="s">
        <v>310</v>
      </c>
    </row>
    <row r="29" spans="1:4" x14ac:dyDescent="0.25">
      <c r="A29" s="102"/>
      <c r="B29" s="59" t="s">
        <v>280</v>
      </c>
      <c r="C29" s="7" t="s">
        <v>44</v>
      </c>
      <c r="D29" s="12" t="s">
        <v>36</v>
      </c>
    </row>
    <row r="30" spans="1:4" ht="13" thickBot="1" x14ac:dyDescent="0.3">
      <c r="A30" s="102"/>
      <c r="B30" s="61" t="s">
        <v>281</v>
      </c>
      <c r="C30" s="14" t="s">
        <v>1</v>
      </c>
      <c r="D30" s="56" t="s">
        <v>314</v>
      </c>
    </row>
    <row r="31" spans="1:4" x14ac:dyDescent="0.25">
      <c r="A31" s="103" t="s">
        <v>293</v>
      </c>
      <c r="B31" s="62" t="s">
        <v>283</v>
      </c>
      <c r="C31" s="57" t="s">
        <v>294</v>
      </c>
      <c r="D31" s="58" t="s">
        <v>245</v>
      </c>
    </row>
    <row r="32" spans="1:4" x14ac:dyDescent="0.25">
      <c r="A32" s="103"/>
      <c r="B32" s="59" t="s">
        <v>284</v>
      </c>
      <c r="C32" s="7" t="s">
        <v>294</v>
      </c>
      <c r="D32" s="12" t="s">
        <v>317</v>
      </c>
    </row>
    <row r="33" spans="1:4" x14ac:dyDescent="0.25">
      <c r="A33" s="103"/>
      <c r="B33" s="59" t="s">
        <v>285</v>
      </c>
      <c r="C33" s="7" t="s">
        <v>294</v>
      </c>
      <c r="D33" s="12" t="s">
        <v>318</v>
      </c>
    </row>
    <row r="34" spans="1:4" x14ac:dyDescent="0.25">
      <c r="A34" s="103"/>
      <c r="B34" s="59" t="s">
        <v>286</v>
      </c>
      <c r="C34" s="7" t="s">
        <v>294</v>
      </c>
      <c r="D34" s="12" t="s">
        <v>319</v>
      </c>
    </row>
    <row r="35" spans="1:4" x14ac:dyDescent="0.25">
      <c r="A35" s="103"/>
      <c r="B35" s="105" t="s">
        <v>287</v>
      </c>
      <c r="C35" s="7" t="s">
        <v>294</v>
      </c>
      <c r="D35" s="12" t="s">
        <v>231</v>
      </c>
    </row>
    <row r="36" spans="1:4" x14ac:dyDescent="0.25">
      <c r="A36" s="103"/>
      <c r="B36" s="107"/>
      <c r="C36" s="7" t="s">
        <v>6</v>
      </c>
      <c r="D36" s="12" t="s">
        <v>321</v>
      </c>
    </row>
    <row r="37" spans="1:4" x14ac:dyDescent="0.25">
      <c r="A37" s="103"/>
      <c r="B37" s="59" t="s">
        <v>288</v>
      </c>
      <c r="C37" s="7" t="s">
        <v>16</v>
      </c>
      <c r="D37" s="12" t="s">
        <v>320</v>
      </c>
    </row>
    <row r="38" spans="1:4" x14ac:dyDescent="0.25">
      <c r="A38" s="103"/>
      <c r="B38" s="59" t="s">
        <v>289</v>
      </c>
      <c r="C38" s="7" t="s">
        <v>6</v>
      </c>
      <c r="D38" s="12" t="s">
        <v>25</v>
      </c>
    </row>
    <row r="39" spans="1:4" x14ac:dyDescent="0.25">
      <c r="A39" s="103"/>
      <c r="B39" s="59" t="s">
        <v>56</v>
      </c>
      <c r="C39" s="7" t="s">
        <v>5</v>
      </c>
      <c r="D39" s="12" t="s">
        <v>56</v>
      </c>
    </row>
    <row r="40" spans="1:4" x14ac:dyDescent="0.25">
      <c r="A40" s="103"/>
      <c r="B40" s="59" t="s">
        <v>40</v>
      </c>
      <c r="C40" s="7" t="s">
        <v>5</v>
      </c>
      <c r="D40" s="12" t="s">
        <v>40</v>
      </c>
    </row>
    <row r="41" spans="1:4" x14ac:dyDescent="0.25">
      <c r="A41" s="103"/>
      <c r="B41" s="59" t="s">
        <v>290</v>
      </c>
      <c r="C41" s="7" t="s">
        <v>5</v>
      </c>
      <c r="D41" s="12" t="s">
        <v>290</v>
      </c>
    </row>
    <row r="42" spans="1:4" x14ac:dyDescent="0.25">
      <c r="A42" s="103"/>
      <c r="B42" s="59" t="s">
        <v>42</v>
      </c>
      <c r="C42" s="7" t="s">
        <v>5</v>
      </c>
      <c r="D42" s="12" t="s">
        <v>42</v>
      </c>
    </row>
    <row r="43" spans="1:4" x14ac:dyDescent="0.25">
      <c r="A43" s="103"/>
      <c r="B43" s="59" t="s">
        <v>291</v>
      </c>
      <c r="C43" s="7" t="s">
        <v>44</v>
      </c>
      <c r="D43" s="12" t="s">
        <v>43</v>
      </c>
    </row>
    <row r="44" spans="1:4" ht="13" thickBot="1" x14ac:dyDescent="0.3">
      <c r="A44" s="104"/>
      <c r="B44" s="63" t="s">
        <v>322</v>
      </c>
      <c r="C44" s="14" t="s">
        <v>1</v>
      </c>
      <c r="D44" s="56" t="s">
        <v>323</v>
      </c>
    </row>
  </sheetData>
  <mergeCells count="10">
    <mergeCell ref="A3:A30"/>
    <mergeCell ref="A31:A44"/>
    <mergeCell ref="B5:B7"/>
    <mergeCell ref="B8:B10"/>
    <mergeCell ref="B12:B13"/>
    <mergeCell ref="B14:B15"/>
    <mergeCell ref="B16:B18"/>
    <mergeCell ref="B23:B24"/>
    <mergeCell ref="B35:B36"/>
    <mergeCell ref="B3:B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Livre de cave</vt:lpstr>
      <vt:lpstr>Décompte</vt:lpstr>
      <vt:lpstr>Larousse des vins</vt:lpstr>
      <vt:lpstr>Cépages</vt:lpstr>
      <vt:lpstr>lieu</vt:lpstr>
      <vt:lpstr>region</vt:lpstr>
      <vt:lpstr>type_vin</vt:lpstr>
      <vt:lpstr>'Livre de cave'!Zone_d_impression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Le Luron</dc:creator>
  <cp:lastModifiedBy>AFEH56</cp:lastModifiedBy>
  <cp:lastPrinted>2015-09-07T08:26:07Z</cp:lastPrinted>
  <dcterms:created xsi:type="dcterms:W3CDTF">2004-12-27T14:42:26Z</dcterms:created>
  <dcterms:modified xsi:type="dcterms:W3CDTF">2017-04-25T17:30:56Z</dcterms:modified>
  <cp:version>2012</cp:version>
</cp:coreProperties>
</file>