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40" yWindow="120" windowWidth="11580" windowHeight="6000"/>
  </bookViews>
  <sheets>
    <sheet name="Registre" sheetId="1" r:id="rId1"/>
    <sheet name="Patrimoine" sheetId="8" r:id="rId2"/>
    <sheet name="Récap_mois" sheetId="11" r:id="rId3"/>
    <sheet name="Liste" sheetId="10" r:id="rId4"/>
  </sheets>
  <definedNames>
    <definedName name="_xlnm._FilterDatabase" localSheetId="0" hidden="1">Registre!$A$7:$H$7</definedName>
    <definedName name="cola">OFFSET(Registre!$A$8,,,COUNTA(Registre!$A:$A)-4)</definedName>
    <definedName name="credit">Registre!$C$8:$C$12</definedName>
    <definedName name="debit">Registre!$D$8:$D$12</definedName>
    <definedName name="Mois">Liste!$C$2:$C$13</definedName>
    <definedName name="OP_BIS">OFFSET(Liste!$F$1,,,COUNTA(Liste!$F:$F))</definedName>
    <definedName name="OP_D">OFFSET(Liste!$A$2,,,COUNTA(Liste!$A:$A)-1)</definedName>
    <definedName name="OP_R">OFFSET(Liste!$B$2,,,COUNTA(Liste!$B:$B)-1)</definedName>
    <definedName name="operation">Registre!$E$8:$E$12</definedName>
    <definedName name="_xlnm.Print_Area" localSheetId="1">Patrimoine!$A$1:$E$40</definedName>
  </definedNames>
  <calcPr calcId="145621"/>
</workbook>
</file>

<file path=xl/calcChain.xml><?xml version="1.0" encoding="utf-8"?>
<calcChain xmlns="http://schemas.openxmlformats.org/spreadsheetml/2006/main">
  <c r="J1" i="8" l="1"/>
  <c r="A1" i="11"/>
  <c r="N33" i="11"/>
  <c r="F40" i="10"/>
  <c r="F41" i="10"/>
  <c r="F42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27" i="10"/>
  <c r="F25" i="10"/>
  <c r="F26" i="10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B27" i="8"/>
  <c r="D4" i="8"/>
  <c r="E4" i="8" s="1"/>
  <c r="D5" i="8"/>
  <c r="E5" i="8" s="1"/>
  <c r="D6" i="8"/>
  <c r="E6" i="8" s="1"/>
  <c r="D7" i="8"/>
  <c r="E7" i="8" s="1"/>
  <c r="D8" i="8"/>
  <c r="E8" i="8"/>
  <c r="D9" i="8"/>
  <c r="E9" i="8"/>
  <c r="D10" i="8"/>
  <c r="E10" i="8"/>
  <c r="D11" i="8"/>
  <c r="E11" i="8"/>
  <c r="D12" i="8"/>
  <c r="E12" i="8"/>
  <c r="D13" i="8"/>
  <c r="E13" i="8"/>
  <c r="D14" i="8"/>
  <c r="E14" i="8"/>
  <c r="A32" i="11"/>
  <c r="A26" i="11"/>
  <c r="A27" i="11"/>
  <c r="A28" i="11"/>
  <c r="A29" i="11"/>
  <c r="A30" i="11"/>
  <c r="A31" i="11"/>
  <c r="A25" i="11"/>
  <c r="A4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3" i="11"/>
  <c r="D3" i="8"/>
  <c r="E3" i="8"/>
  <c r="A4" i="8"/>
  <c r="B4" i="8" s="1"/>
  <c r="A5" i="8"/>
  <c r="B5" i="8" s="1"/>
  <c r="A6" i="8"/>
  <c r="B6" i="8" s="1"/>
  <c r="A7" i="8"/>
  <c r="B7" i="8" s="1"/>
  <c r="A8" i="8"/>
  <c r="B8" i="8" s="1"/>
  <c r="A9" i="8"/>
  <c r="B9" i="8" s="1"/>
  <c r="A10" i="8"/>
  <c r="B10" i="8" s="1"/>
  <c r="A11" i="8"/>
  <c r="B11" i="8" s="1"/>
  <c r="A12" i="8"/>
  <c r="B12" i="8" s="1"/>
  <c r="A13" i="8"/>
  <c r="B13" i="8" s="1"/>
  <c r="A14" i="8"/>
  <c r="B14" i="8" s="1"/>
  <c r="A15" i="8"/>
  <c r="B15" i="8" s="1"/>
  <c r="A16" i="8"/>
  <c r="B16" i="8" s="1"/>
  <c r="A17" i="8"/>
  <c r="B17" i="8" s="1"/>
  <c r="A18" i="8"/>
  <c r="B18" i="8" s="1"/>
  <c r="A19" i="8"/>
  <c r="B19" i="8" s="1"/>
  <c r="A20" i="8"/>
  <c r="B20" i="8" s="1"/>
  <c r="A21" i="8"/>
  <c r="B21" i="8" s="1"/>
  <c r="A22" i="8"/>
  <c r="B22" i="8" s="1"/>
  <c r="A23" i="8"/>
  <c r="B23" i="8" s="1"/>
  <c r="B36" i="8" s="1"/>
  <c r="G5" i="1" s="1"/>
  <c r="G6" i="1" s="1"/>
  <c r="A24" i="8"/>
  <c r="B24" i="8" s="1"/>
  <c r="B38" i="8" s="1"/>
  <c r="I5" i="1" s="1"/>
  <c r="I6" i="1" s="1"/>
  <c r="A25" i="8"/>
  <c r="B25" i="8" s="1"/>
  <c r="B37" i="8" s="1"/>
  <c r="H5" i="1" s="1"/>
  <c r="H6" i="1" s="1"/>
  <c r="A26" i="8"/>
  <c r="B26" i="8"/>
  <c r="A27" i="8"/>
  <c r="A3" i="8"/>
  <c r="B3" i="8" s="1"/>
  <c r="F23" i="10"/>
  <c r="F24" i="10"/>
  <c r="F1" i="10"/>
  <c r="F2" i="10"/>
  <c r="F3" i="10"/>
  <c r="F4" i="10"/>
  <c r="F5" i="10"/>
  <c r="F6" i="10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E4" i="1"/>
  <c r="A33" i="8"/>
  <c r="A1" i="8"/>
  <c r="A3" i="1"/>
  <c r="M28" i="11" s="1"/>
  <c r="B3" i="11"/>
  <c r="M32" i="11"/>
  <c r="I32" i="11"/>
  <c r="E32" i="11"/>
  <c r="C32" i="11"/>
  <c r="M31" i="11"/>
  <c r="K31" i="11"/>
  <c r="I31" i="11"/>
  <c r="G31" i="11"/>
  <c r="E31" i="11"/>
  <c r="C31" i="11"/>
  <c r="K30" i="11"/>
  <c r="G30" i="11"/>
  <c r="C30" i="11"/>
  <c r="M29" i="11"/>
  <c r="K29" i="11"/>
  <c r="I29" i="11"/>
  <c r="G29" i="11"/>
  <c r="E29" i="11"/>
  <c r="C29" i="11"/>
  <c r="K28" i="11"/>
  <c r="G28" i="11"/>
  <c r="C28" i="11"/>
  <c r="M27" i="11"/>
  <c r="K27" i="11"/>
  <c r="I27" i="11"/>
  <c r="G27" i="11"/>
  <c r="E27" i="11"/>
  <c r="C27" i="11"/>
  <c r="L32" i="11"/>
  <c r="J32" i="11"/>
  <c r="H32" i="11"/>
  <c r="F32" i="11"/>
  <c r="D32" i="11"/>
  <c r="L31" i="11"/>
  <c r="J31" i="11"/>
  <c r="H31" i="11"/>
  <c r="F31" i="11"/>
  <c r="D31" i="11"/>
  <c r="J30" i="11"/>
  <c r="F30" i="11"/>
  <c r="L29" i="11"/>
  <c r="J29" i="11"/>
  <c r="H29" i="11"/>
  <c r="F29" i="11"/>
  <c r="D29" i="11"/>
  <c r="J28" i="11"/>
  <c r="F28" i="11"/>
  <c r="L27" i="11"/>
  <c r="J27" i="11"/>
  <c r="H27" i="11"/>
  <c r="F27" i="11"/>
  <c r="D27" i="11"/>
  <c r="K26" i="11"/>
  <c r="G26" i="11"/>
  <c r="C26" i="11"/>
  <c r="J26" i="11"/>
  <c r="F26" i="11"/>
  <c r="D25" i="11"/>
  <c r="H25" i="11"/>
  <c r="L25" i="11"/>
  <c r="C25" i="11"/>
  <c r="G25" i="11"/>
  <c r="K25" i="11"/>
  <c r="I25" i="11"/>
  <c r="E25" i="11"/>
  <c r="B25" i="11"/>
  <c r="J25" i="11"/>
  <c r="D26" i="11"/>
  <c r="H26" i="11"/>
  <c r="L26" i="11"/>
  <c r="E26" i="11"/>
  <c r="I26" i="11"/>
  <c r="D28" i="11"/>
  <c r="H28" i="11"/>
  <c r="L28" i="11"/>
  <c r="D30" i="11"/>
  <c r="H30" i="11"/>
  <c r="L30" i="11"/>
  <c r="E28" i="11"/>
  <c r="I28" i="11"/>
  <c r="E30" i="11"/>
  <c r="I30" i="11"/>
  <c r="F4" i="11"/>
  <c r="J4" i="11"/>
  <c r="F5" i="11"/>
  <c r="J5" i="11"/>
  <c r="F6" i="11"/>
  <c r="J6" i="11"/>
  <c r="F7" i="11"/>
  <c r="J7" i="11"/>
  <c r="F8" i="11"/>
  <c r="J8" i="11"/>
  <c r="F9" i="11"/>
  <c r="J9" i="11"/>
  <c r="F10" i="11"/>
  <c r="J10" i="11"/>
  <c r="F11" i="11"/>
  <c r="J11" i="11"/>
  <c r="F12" i="11"/>
  <c r="J12" i="11"/>
  <c r="F13" i="11"/>
  <c r="J13" i="11"/>
  <c r="F14" i="11"/>
  <c r="J14" i="11"/>
  <c r="F15" i="11"/>
  <c r="J15" i="11"/>
  <c r="F16" i="11"/>
  <c r="H16" i="11"/>
  <c r="J16" i="11"/>
  <c r="L16" i="11"/>
  <c r="D17" i="11"/>
  <c r="F17" i="11"/>
  <c r="H17" i="11"/>
  <c r="J17" i="11"/>
  <c r="L17" i="11"/>
  <c r="D18" i="11"/>
  <c r="F18" i="11"/>
  <c r="H18" i="11"/>
  <c r="J18" i="11"/>
  <c r="L18" i="11"/>
  <c r="D19" i="11"/>
  <c r="F19" i="11"/>
  <c r="H19" i="11"/>
  <c r="J19" i="11"/>
  <c r="L19" i="11"/>
  <c r="D20" i="11"/>
  <c r="F20" i="11"/>
  <c r="H20" i="11"/>
  <c r="J20" i="11"/>
  <c r="L20" i="11"/>
  <c r="D21" i="11"/>
  <c r="F21" i="11"/>
  <c r="H21" i="11"/>
  <c r="J21" i="11"/>
  <c r="L21" i="11"/>
  <c r="D22" i="11"/>
  <c r="F22" i="11"/>
  <c r="H22" i="11"/>
  <c r="J22" i="11"/>
  <c r="L22" i="11"/>
  <c r="D23" i="11"/>
  <c r="F23" i="11"/>
  <c r="H23" i="11"/>
  <c r="J23" i="11"/>
  <c r="L23" i="11"/>
  <c r="B26" i="11"/>
  <c r="B28" i="11"/>
  <c r="B30" i="11"/>
  <c r="B32" i="11"/>
  <c r="B4" i="11"/>
  <c r="B14" i="11"/>
  <c r="B6" i="11"/>
  <c r="B31" i="11"/>
  <c r="B27" i="11"/>
  <c r="B21" i="11"/>
  <c r="F3" i="11"/>
  <c r="J3" i="11"/>
  <c r="M3" i="11"/>
  <c r="K3" i="11"/>
  <c r="I3" i="11"/>
  <c r="G3" i="11"/>
  <c r="E3" i="11"/>
  <c r="C3" i="11"/>
  <c r="C22" i="11"/>
  <c r="C20" i="11"/>
  <c r="C18" i="11"/>
  <c r="D16" i="11"/>
  <c r="D14" i="11"/>
  <c r="D12" i="11"/>
  <c r="D10" i="11"/>
  <c r="D8" i="11"/>
  <c r="D6" i="11"/>
  <c r="D4" i="11"/>
  <c r="M25" i="11"/>
  <c r="B29" i="11"/>
  <c r="B23" i="11"/>
  <c r="N23" i="11" s="1"/>
  <c r="D3" i="11"/>
  <c r="H3" i="11"/>
  <c r="H35" i="11" s="1"/>
  <c r="L3" i="11"/>
  <c r="C23" i="11"/>
  <c r="C21" i="11"/>
  <c r="C19" i="11"/>
  <c r="N19" i="11" s="1"/>
  <c r="C17" i="11"/>
  <c r="D15" i="11"/>
  <c r="D13" i="11"/>
  <c r="D11" i="11"/>
  <c r="D9" i="11"/>
  <c r="D7" i="11"/>
  <c r="D35" i="11" s="1"/>
  <c r="D5" i="11"/>
  <c r="B20" i="11"/>
  <c r="B16" i="11"/>
  <c r="B12" i="11"/>
  <c r="N12" i="11" s="1"/>
  <c r="B8" i="11"/>
  <c r="B22" i="11"/>
  <c r="N22" i="11" s="1"/>
  <c r="M23" i="11"/>
  <c r="K23" i="11"/>
  <c r="I23" i="11"/>
  <c r="G23" i="11"/>
  <c r="E23" i="11"/>
  <c r="M22" i="11"/>
  <c r="K22" i="11"/>
  <c r="I22" i="11"/>
  <c r="G22" i="11"/>
  <c r="E22" i="11"/>
  <c r="M21" i="11"/>
  <c r="K21" i="11"/>
  <c r="I21" i="11"/>
  <c r="G21" i="11"/>
  <c r="E21" i="11"/>
  <c r="M20" i="11"/>
  <c r="K20" i="11"/>
  <c r="I20" i="11"/>
  <c r="G20" i="11"/>
  <c r="E20" i="11"/>
  <c r="M19" i="11"/>
  <c r="K19" i="11"/>
  <c r="I19" i="11"/>
  <c r="G19" i="11"/>
  <c r="E19" i="11"/>
  <c r="M18" i="11"/>
  <c r="K18" i="11"/>
  <c r="I18" i="11"/>
  <c r="G18" i="11"/>
  <c r="E18" i="11"/>
  <c r="M17" i="11"/>
  <c r="K17" i="11"/>
  <c r="I17" i="11"/>
  <c r="G17" i="11"/>
  <c r="E17" i="11"/>
  <c r="M16" i="11"/>
  <c r="K16" i="11"/>
  <c r="I16" i="11"/>
  <c r="G16" i="11"/>
  <c r="L15" i="11"/>
  <c r="H15" i="11"/>
  <c r="L14" i="11"/>
  <c r="H14" i="11"/>
  <c r="L13" i="11"/>
  <c r="H13" i="11"/>
  <c r="L12" i="11"/>
  <c r="H12" i="11"/>
  <c r="L11" i="11"/>
  <c r="H11" i="11"/>
  <c r="L10" i="11"/>
  <c r="H10" i="11"/>
  <c r="L9" i="11"/>
  <c r="H9" i="11"/>
  <c r="L8" i="11"/>
  <c r="H8" i="11"/>
  <c r="L7" i="11"/>
  <c r="H7" i="11"/>
  <c r="L6" i="11"/>
  <c r="H6" i="11"/>
  <c r="L5" i="11"/>
  <c r="H5" i="11"/>
  <c r="L4" i="11"/>
  <c r="L35" i="11" s="1"/>
  <c r="H4" i="11"/>
  <c r="C16" i="11"/>
  <c r="E16" i="11"/>
  <c r="C15" i="11"/>
  <c r="E15" i="11"/>
  <c r="G15" i="11"/>
  <c r="I15" i="11"/>
  <c r="K15" i="11"/>
  <c r="M15" i="11"/>
  <c r="C14" i="11"/>
  <c r="E14" i="11"/>
  <c r="G14" i="11"/>
  <c r="I14" i="11"/>
  <c r="K14" i="11"/>
  <c r="M14" i="11"/>
  <c r="C13" i="11"/>
  <c r="E13" i="11"/>
  <c r="G13" i="11"/>
  <c r="I13" i="11"/>
  <c r="K13" i="11"/>
  <c r="M13" i="11"/>
  <c r="C12" i="11"/>
  <c r="E12" i="11"/>
  <c r="G12" i="11"/>
  <c r="I12" i="11"/>
  <c r="K12" i="11"/>
  <c r="M12" i="11"/>
  <c r="C11" i="11"/>
  <c r="E11" i="11"/>
  <c r="G11" i="11"/>
  <c r="I11" i="11"/>
  <c r="K11" i="11"/>
  <c r="M11" i="11"/>
  <c r="C10" i="11"/>
  <c r="E10" i="11"/>
  <c r="G10" i="11"/>
  <c r="I10" i="11"/>
  <c r="K10" i="11"/>
  <c r="M10" i="11"/>
  <c r="C9" i="11"/>
  <c r="E9" i="11"/>
  <c r="G9" i="11"/>
  <c r="I9" i="11"/>
  <c r="K9" i="11"/>
  <c r="M9" i="11"/>
  <c r="C8" i="11"/>
  <c r="N8" i="11" s="1"/>
  <c r="E8" i="11"/>
  <c r="G8" i="11"/>
  <c r="I8" i="11"/>
  <c r="K8" i="11"/>
  <c r="M8" i="11"/>
  <c r="C7" i="11"/>
  <c r="E7" i="11"/>
  <c r="G7" i="11"/>
  <c r="I7" i="11"/>
  <c r="K7" i="11"/>
  <c r="M7" i="11"/>
  <c r="C6" i="11"/>
  <c r="N6" i="11" s="1"/>
  <c r="E6" i="11"/>
  <c r="G6" i="11"/>
  <c r="I6" i="11"/>
  <c r="K6" i="11"/>
  <c r="M6" i="11"/>
  <c r="C5" i="11"/>
  <c r="E5" i="11"/>
  <c r="G5" i="11"/>
  <c r="I5" i="11"/>
  <c r="K5" i="11"/>
  <c r="M5" i="11"/>
  <c r="C4" i="11"/>
  <c r="E4" i="11"/>
  <c r="G4" i="11"/>
  <c r="I4" i="11"/>
  <c r="K4" i="11"/>
  <c r="M4" i="11"/>
  <c r="B18" i="11"/>
  <c r="N18" i="11" s="1"/>
  <c r="B19" i="11"/>
  <c r="B15" i="11"/>
  <c r="B11" i="11"/>
  <c r="B7" i="11"/>
  <c r="M30" i="11"/>
  <c r="M26" i="11"/>
  <c r="N26" i="11" s="1"/>
  <c r="B10" i="11"/>
  <c r="B17" i="11"/>
  <c r="B13" i="11"/>
  <c r="B9" i="11"/>
  <c r="N9" i="11" s="1"/>
  <c r="F25" i="11"/>
  <c r="F35" i="11" s="1"/>
  <c r="I35" i="11"/>
  <c r="N20" i="11"/>
  <c r="J35" i="11"/>
  <c r="N25" i="11"/>
  <c r="N10" i="11"/>
  <c r="N30" i="11"/>
  <c r="N11" i="11"/>
  <c r="C35" i="11"/>
  <c r="N4" i="11"/>
  <c r="N3" i="11"/>
  <c r="N29" i="11"/>
  <c r="N17" i="11"/>
  <c r="N7" i="11"/>
  <c r="N31" i="11"/>
  <c r="B39" i="8"/>
  <c r="J5" i="1" s="1"/>
  <c r="J6" i="1" s="1"/>
  <c r="N16" i="11"/>
  <c r="E35" i="11"/>
  <c r="N21" i="11"/>
  <c r="N15" i="11"/>
  <c r="N27" i="11"/>
  <c r="N14" i="11"/>
  <c r="N13" i="11" l="1"/>
  <c r="N28" i="11"/>
  <c r="M35" i="11"/>
  <c r="B28" i="8"/>
  <c r="E28" i="8"/>
  <c r="G32" i="11"/>
  <c r="K32" i="11"/>
  <c r="K35" i="11" s="1"/>
  <c r="B5" i="11"/>
  <c r="N5" i="11" l="1"/>
  <c r="B35" i="11"/>
  <c r="E29" i="8"/>
  <c r="B29" i="8"/>
  <c r="B30" i="8" s="1"/>
  <c r="B35" i="8"/>
  <c r="E30" i="8"/>
  <c r="G35" i="11"/>
  <c r="N32" i="11"/>
  <c r="F5" i="1" l="1"/>
  <c r="F6" i="1" s="1"/>
  <c r="B40" i="8"/>
  <c r="N35" i="11"/>
</calcChain>
</file>

<file path=xl/sharedStrings.xml><?xml version="1.0" encoding="utf-8"?>
<sst xmlns="http://schemas.openxmlformats.org/spreadsheetml/2006/main" count="100" uniqueCount="95">
  <si>
    <t>mois</t>
  </si>
  <si>
    <t>Crédit</t>
  </si>
  <si>
    <t>Débit</t>
  </si>
  <si>
    <t>Commentaires</t>
  </si>
  <si>
    <t>Opérations</t>
  </si>
  <si>
    <t>jour</t>
  </si>
  <si>
    <t>jan</t>
  </si>
  <si>
    <t>Cpte-Chèques</t>
  </si>
  <si>
    <t>fev</t>
  </si>
  <si>
    <t>mar</t>
  </si>
  <si>
    <t>avr</t>
  </si>
  <si>
    <t>mai</t>
  </si>
  <si>
    <t>jun</t>
  </si>
  <si>
    <t>jul</t>
  </si>
  <si>
    <t>aou</t>
  </si>
  <si>
    <t>sep</t>
  </si>
  <si>
    <t>oct</t>
  </si>
  <si>
    <t>nov</t>
  </si>
  <si>
    <t>dec</t>
  </si>
  <si>
    <t>Nouveaux Soldes(en Euros)</t>
  </si>
  <si>
    <t>Livret A</t>
  </si>
  <si>
    <t>TOTAL</t>
  </si>
  <si>
    <t>Dépenses</t>
  </si>
  <si>
    <t>Recettes</t>
  </si>
  <si>
    <t>Bénéfice</t>
  </si>
  <si>
    <t>Perte</t>
  </si>
  <si>
    <t>TOTAL GENERAL</t>
  </si>
  <si>
    <t>TOTAL des DEPENSES</t>
  </si>
  <si>
    <t>TOTAL des RECETTES</t>
  </si>
  <si>
    <t>AVOIR COMPTE-CHEQUES</t>
  </si>
  <si>
    <t>Epargne Handicap</t>
  </si>
  <si>
    <t>Mois</t>
  </si>
  <si>
    <t>Nouveaux Soldes(en Francs)</t>
  </si>
  <si>
    <t>Type d'opérations</t>
  </si>
  <si>
    <t>janvier</t>
  </si>
  <si>
    <t>février</t>
  </si>
  <si>
    <t>mars</t>
  </si>
  <si>
    <t>avril</t>
  </si>
  <si>
    <t>juin</t>
  </si>
  <si>
    <t>juillet</t>
  </si>
  <si>
    <t>août</t>
  </si>
  <si>
    <t>septembre</t>
  </si>
  <si>
    <t>octobre</t>
  </si>
  <si>
    <t>novembre</t>
  </si>
  <si>
    <t>décembre</t>
  </si>
  <si>
    <t>Solde mensuel</t>
  </si>
  <si>
    <t>AVOIR COMPTE EPARGNE HAND</t>
  </si>
  <si>
    <t>AVOIR LIVRET A</t>
  </si>
  <si>
    <t>Change F/€</t>
  </si>
  <si>
    <t>Taux CEH</t>
  </si>
  <si>
    <t>Achats importants</t>
  </si>
  <si>
    <t>Argent de poche</t>
  </si>
  <si>
    <t>Cadeaux - fleurs</t>
  </si>
  <si>
    <t>Chaussures</t>
  </si>
  <si>
    <t>Coiffeur</t>
  </si>
  <si>
    <t>Cotis activités sportives</t>
  </si>
  <si>
    <t>Cotis tenue de compte CCP</t>
  </si>
  <si>
    <t>Foyer</t>
  </si>
  <si>
    <t>Frais divers</t>
  </si>
  <si>
    <t>Loisirs (livres,cd,dvd,cinéma…)</t>
  </si>
  <si>
    <t>Médecin/soins paramédicaux</t>
  </si>
  <si>
    <t>Participation frais</t>
  </si>
  <si>
    <t>Pharmacie - bien-être</t>
  </si>
  <si>
    <t>Restaurant</t>
  </si>
  <si>
    <t xml:space="preserve">Rente </t>
  </si>
  <si>
    <t>Vacances</t>
  </si>
  <si>
    <t>Vêtements</t>
  </si>
  <si>
    <t>Virt sur livret A</t>
  </si>
  <si>
    <t>Virt sur LDD</t>
  </si>
  <si>
    <t>AA H</t>
  </si>
  <si>
    <t xml:space="preserve">PCH aidant familial </t>
  </si>
  <si>
    <t>PCH charges exceptionnelles</t>
  </si>
  <si>
    <t>Prime activité</t>
  </si>
  <si>
    <t>Rembt CPAM</t>
  </si>
  <si>
    <t>Rembt mutuelle</t>
  </si>
  <si>
    <t>Rembt du livret A</t>
  </si>
  <si>
    <t>Rembt du LDD</t>
  </si>
  <si>
    <t>Rembt du PEL</t>
  </si>
  <si>
    <t>Revenus divers</t>
  </si>
  <si>
    <t>Salaires</t>
  </si>
  <si>
    <t>LDD</t>
  </si>
  <si>
    <t>PEL</t>
  </si>
  <si>
    <t>AVOIR LDD</t>
  </si>
  <si>
    <t>AVOIR PEL</t>
  </si>
  <si>
    <t>Mobile</t>
  </si>
  <si>
    <t>Cotis MG, tutélaire</t>
  </si>
  <si>
    <t>Virt sur CEH</t>
  </si>
  <si>
    <t>Rembt du CEH</t>
  </si>
  <si>
    <t>CEH</t>
  </si>
  <si>
    <t>******Dépenses******</t>
  </si>
  <si>
    <t>******Recettes******</t>
  </si>
  <si>
    <t>TOTAUX</t>
  </si>
  <si>
    <t xml:space="preserve">                Comptabilité de MR XXXXXXXXX</t>
  </si>
  <si>
    <t xml:space="preserve">         Domicilation Bancaire: CCP N° 00000000A - RENNES</t>
  </si>
  <si>
    <t>Virt sur PEL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</si>
</sst>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F&quot;;\-#,##0.00\ &quot;F&quot;"/>
    <numFmt numFmtId="165" formatCode="#,##0.00\ [$€-1]"/>
  </numFmts>
  <fonts count="20" x14ac:knownFonts="1">
    <font>
      <sz val="10"/>
      <name val="Arial"/>
    </font>
    <font>
      <sz val="20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name val="Comic Sans MS"/>
      <family val="4"/>
    </font>
    <font>
      <sz val="10"/>
      <color indexed="12"/>
      <name val="Comic Sans MS"/>
      <family val="4"/>
    </font>
    <font>
      <sz val="10"/>
      <color indexed="10"/>
      <name val="Comic Sans MS"/>
      <family val="4"/>
    </font>
    <font>
      <sz val="10"/>
      <color indexed="12"/>
      <name val="Arial"/>
    </font>
    <font>
      <sz val="10"/>
      <color indexed="10"/>
      <name val="Arial"/>
    </font>
    <font>
      <sz val="12"/>
      <name val="Comic Sans MS"/>
      <family val="4"/>
    </font>
    <font>
      <sz val="14"/>
      <name val="Comic Sans MS"/>
      <family val="4"/>
    </font>
    <font>
      <sz val="20"/>
      <name val="Comic Sans MS"/>
      <family val="4"/>
    </font>
    <font>
      <b/>
      <sz val="10"/>
      <name val="Arial"/>
      <family val="2"/>
    </font>
    <font>
      <b/>
      <sz val="10"/>
      <name val="Wingdings"/>
      <charset val="2"/>
    </font>
    <font>
      <sz val="10"/>
      <name val="Wingdings"/>
      <charset val="2"/>
    </font>
    <font>
      <sz val="10"/>
      <color indexed="10"/>
      <name val="Comic Sans MS"/>
      <family val="4"/>
    </font>
    <font>
      <sz val="10"/>
      <color indexed="12"/>
      <name val="Comic Sans MS"/>
      <family val="4"/>
    </font>
    <font>
      <sz val="8"/>
      <name val="Arial"/>
    </font>
    <font>
      <sz val="16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10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</borders>
  <cellStyleXfs count="1">
    <xf numFmtId="0" fontId="0" fillId="0" borderId="0"/>
  </cellStyleXfs>
  <cellXfs count="15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Fill="1"/>
    <xf numFmtId="0" fontId="0" fillId="0" borderId="1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0" xfId="0" applyBorder="1"/>
    <xf numFmtId="2" fontId="0" fillId="0" borderId="0" xfId="0" applyNumberFormat="1" applyBorder="1"/>
    <xf numFmtId="0" fontId="0" fillId="0" borderId="0" xfId="0" applyBorder="1" applyAlignment="1">
      <alignment horizontal="center"/>
    </xf>
    <xf numFmtId="2" fontId="0" fillId="0" borderId="0" xfId="0" applyNumberFormat="1" applyFill="1" applyBorder="1"/>
    <xf numFmtId="2" fontId="4" fillId="0" borderId="0" xfId="0" applyNumberFormat="1" applyFont="1" applyFill="1" applyBorder="1"/>
    <xf numFmtId="2" fontId="3" fillId="0" borderId="0" xfId="0" applyNumberFormat="1" applyFont="1" applyBorder="1"/>
    <xf numFmtId="0" fontId="0" fillId="0" borderId="0" xfId="0" applyFill="1" applyBorder="1"/>
    <xf numFmtId="165" fontId="0" fillId="2" borderId="1" xfId="0" applyNumberFormat="1" applyFill="1" applyBorder="1"/>
    <xf numFmtId="165" fontId="0" fillId="3" borderId="1" xfId="0" applyNumberFormat="1" applyFill="1" applyBorder="1"/>
    <xf numFmtId="165" fontId="3" fillId="4" borderId="1" xfId="0" applyNumberFormat="1" applyFont="1" applyFill="1" applyBorder="1"/>
    <xf numFmtId="164" fontId="0" fillId="5" borderId="2" xfId="0" applyNumberFormat="1" applyFill="1" applyBorder="1" applyAlignment="1">
      <alignment vertical="center"/>
    </xf>
    <xf numFmtId="0" fontId="5" fillId="0" borderId="3" xfId="0" applyFont="1" applyBorder="1"/>
    <xf numFmtId="2" fontId="7" fillId="0" borderId="3" xfId="0" applyNumberFormat="1" applyFont="1" applyBorder="1"/>
    <xf numFmtId="0" fontId="5" fillId="0" borderId="4" xfId="0" applyFont="1" applyBorder="1"/>
    <xf numFmtId="2" fontId="6" fillId="0" borderId="5" xfId="0" applyNumberFormat="1" applyFont="1" applyFill="1" applyBorder="1"/>
    <xf numFmtId="2" fontId="7" fillId="0" borderId="5" xfId="0" applyNumberFormat="1" applyFont="1" applyFill="1" applyBorder="1"/>
    <xf numFmtId="2" fontId="7" fillId="0" borderId="5" xfId="0" applyNumberFormat="1" applyFont="1" applyBorder="1"/>
    <xf numFmtId="0" fontId="5" fillId="0" borderId="6" xfId="0" applyFont="1" applyBorder="1"/>
    <xf numFmtId="2" fontId="7" fillId="0" borderId="7" xfId="0" applyNumberFormat="1" applyFont="1" applyBorder="1"/>
    <xf numFmtId="2" fontId="6" fillId="0" borderId="3" xfId="0" applyNumberFormat="1" applyFont="1" applyBorder="1"/>
    <xf numFmtId="2" fontId="8" fillId="0" borderId="0" xfId="0" applyNumberFormat="1" applyFont="1"/>
    <xf numFmtId="2" fontId="9" fillId="0" borderId="0" xfId="0" applyNumberFormat="1" applyFont="1"/>
    <xf numFmtId="0" fontId="10" fillId="0" borderId="0" xfId="0" applyFont="1"/>
    <xf numFmtId="0" fontId="11" fillId="6" borderId="1" xfId="0" applyFont="1" applyFill="1" applyBorder="1" applyAlignment="1">
      <alignment horizontal="center"/>
    </xf>
    <xf numFmtId="2" fontId="11" fillId="6" borderId="1" xfId="0" applyNumberFormat="1" applyFont="1" applyFill="1" applyBorder="1"/>
    <xf numFmtId="0" fontId="11" fillId="7" borderId="1" xfId="0" applyFont="1" applyFill="1" applyBorder="1" applyAlignment="1">
      <alignment horizontal="center"/>
    </xf>
    <xf numFmtId="2" fontId="11" fillId="7" borderId="1" xfId="0" applyNumberFormat="1" applyFont="1" applyFill="1" applyBorder="1"/>
    <xf numFmtId="0" fontId="11" fillId="8" borderId="1" xfId="0" applyFont="1" applyFill="1" applyBorder="1" applyAlignment="1">
      <alignment horizontal="center"/>
    </xf>
    <xf numFmtId="2" fontId="11" fillId="8" borderId="1" xfId="0" applyNumberFormat="1" applyFont="1" applyFill="1" applyBorder="1"/>
    <xf numFmtId="0" fontId="11" fillId="4" borderId="1" xfId="0" applyFont="1" applyFill="1" applyBorder="1" applyAlignment="1">
      <alignment horizontal="center"/>
    </xf>
    <xf numFmtId="2" fontId="11" fillId="4" borderId="1" xfId="0" applyNumberFormat="1" applyFont="1" applyFill="1" applyBorder="1"/>
    <xf numFmtId="0" fontId="11" fillId="7" borderId="1" xfId="0" applyFont="1" applyFill="1" applyBorder="1"/>
    <xf numFmtId="0" fontId="11" fillId="9" borderId="1" xfId="0" applyFont="1" applyFill="1" applyBorder="1" applyAlignment="1">
      <alignment horizontal="center"/>
    </xf>
    <xf numFmtId="2" fontId="11" fillId="9" borderId="1" xfId="0" applyNumberFormat="1" applyFont="1" applyFill="1" applyBorder="1"/>
    <xf numFmtId="0" fontId="10" fillId="10" borderId="1" xfId="0" applyFont="1" applyFill="1" applyBorder="1" applyAlignment="1">
      <alignment horizontal="center"/>
    </xf>
    <xf numFmtId="2" fontId="10" fillId="10" borderId="8" xfId="0" applyNumberFormat="1" applyFont="1" applyFill="1" applyBorder="1"/>
    <xf numFmtId="2" fontId="10" fillId="10" borderId="9" xfId="0" applyNumberFormat="1" applyFont="1" applyFill="1" applyBorder="1"/>
    <xf numFmtId="2" fontId="10" fillId="10" borderId="10" xfId="0" applyNumberFormat="1" applyFont="1" applyFill="1" applyBorder="1"/>
    <xf numFmtId="2" fontId="11" fillId="10" borderId="1" xfId="0" applyNumberFormat="1" applyFont="1" applyFill="1" applyBorder="1"/>
    <xf numFmtId="0" fontId="10" fillId="0" borderId="11" xfId="0" applyFont="1" applyBorder="1"/>
    <xf numFmtId="0" fontId="10" fillId="0" borderId="1" xfId="0" applyFont="1" applyBorder="1"/>
    <xf numFmtId="2" fontId="10" fillId="0" borderId="1" xfId="0" applyNumberFormat="1" applyFont="1" applyBorder="1"/>
    <xf numFmtId="2" fontId="10" fillId="0" borderId="12" xfId="0" applyNumberFormat="1" applyFont="1" applyBorder="1"/>
    <xf numFmtId="0" fontId="11" fillId="11" borderId="1" xfId="0" applyFont="1" applyFill="1" applyBorder="1"/>
    <xf numFmtId="2" fontId="11" fillId="11" borderId="1" xfId="0" applyNumberFormat="1" applyFont="1" applyFill="1" applyBorder="1"/>
    <xf numFmtId="0" fontId="1" fillId="12" borderId="13" xfId="0" applyFont="1" applyFill="1" applyBorder="1" applyAlignment="1"/>
    <xf numFmtId="0" fontId="5" fillId="0" borderId="3" xfId="0" applyFont="1" applyBorder="1" applyAlignment="1">
      <alignment horizontal="right"/>
    </xf>
    <xf numFmtId="0" fontId="5" fillId="0" borderId="5" xfId="0" applyFont="1" applyBorder="1" applyAlignment="1">
      <alignment horizontal="right"/>
    </xf>
    <xf numFmtId="0" fontId="5" fillId="0" borderId="7" xfId="0" applyFont="1" applyBorder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0" fontId="14" fillId="0" borderId="0" xfId="0" applyFont="1"/>
    <xf numFmtId="0" fontId="15" fillId="0" borderId="0" xfId="0" applyFont="1"/>
    <xf numFmtId="0" fontId="15" fillId="0" borderId="0" xfId="0" applyFont="1" applyFill="1"/>
    <xf numFmtId="0" fontId="13" fillId="0" borderId="0" xfId="0" applyFont="1"/>
    <xf numFmtId="2" fontId="10" fillId="0" borderId="14" xfId="0" applyNumberFormat="1" applyFont="1" applyBorder="1"/>
    <xf numFmtId="0" fontId="0" fillId="13" borderId="15" xfId="0" applyFill="1" applyBorder="1"/>
    <xf numFmtId="0" fontId="0" fillId="9" borderId="16" xfId="0" applyFill="1" applyBorder="1"/>
    <xf numFmtId="0" fontId="4" fillId="4" borderId="17" xfId="0" applyFont="1" applyFill="1" applyBorder="1" applyAlignment="1">
      <alignment horizontal="center"/>
    </xf>
    <xf numFmtId="0" fontId="0" fillId="14" borderId="18" xfId="0" applyFill="1" applyBorder="1" applyAlignment="1">
      <alignment horizontal="center"/>
    </xf>
    <xf numFmtId="0" fontId="0" fillId="14" borderId="19" xfId="0" applyFill="1" applyBorder="1" applyAlignment="1">
      <alignment horizontal="center"/>
    </xf>
    <xf numFmtId="0" fontId="0" fillId="14" borderId="20" xfId="0" applyFill="1" applyBorder="1" applyAlignment="1">
      <alignment horizontal="center"/>
    </xf>
    <xf numFmtId="2" fontId="0" fillId="0" borderId="21" xfId="0" applyNumberFormat="1" applyBorder="1"/>
    <xf numFmtId="2" fontId="0" fillId="0" borderId="5" xfId="0" applyNumberFormat="1" applyBorder="1"/>
    <xf numFmtId="2" fontId="0" fillId="0" borderId="22" xfId="0" applyNumberFormat="1" applyBorder="1"/>
    <xf numFmtId="2" fontId="0" fillId="0" borderId="23" xfId="0" applyNumberFormat="1" applyBorder="1"/>
    <xf numFmtId="2" fontId="16" fillId="0" borderId="5" xfId="0" applyNumberFormat="1" applyFont="1" applyFill="1" applyBorder="1"/>
    <xf numFmtId="0" fontId="5" fillId="0" borderId="5" xfId="0" applyFont="1" applyBorder="1"/>
    <xf numFmtId="0" fontId="5" fillId="0" borderId="11" xfId="0" applyFont="1" applyBorder="1"/>
    <xf numFmtId="0" fontId="5" fillId="0" borderId="24" xfId="0" applyFont="1" applyBorder="1" applyAlignment="1">
      <alignment horizontal="right"/>
    </xf>
    <xf numFmtId="2" fontId="6" fillId="0" borderId="24" xfId="0" applyNumberFormat="1" applyFont="1" applyFill="1" applyBorder="1"/>
    <xf numFmtId="2" fontId="7" fillId="0" borderId="24" xfId="0" applyNumberFormat="1" applyFont="1" applyFill="1" applyBorder="1"/>
    <xf numFmtId="0" fontId="5" fillId="0" borderId="24" xfId="0" applyFont="1" applyBorder="1"/>
    <xf numFmtId="0" fontId="5" fillId="0" borderId="25" xfId="0" applyFont="1" applyBorder="1"/>
    <xf numFmtId="0" fontId="5" fillId="0" borderId="21" xfId="0" applyFont="1" applyBorder="1" applyAlignment="1">
      <alignment horizontal="right"/>
    </xf>
    <xf numFmtId="2" fontId="6" fillId="0" borderId="21" xfId="0" applyNumberFormat="1" applyFont="1" applyFill="1" applyBorder="1"/>
    <xf numFmtId="2" fontId="7" fillId="0" borderId="21" xfId="0" applyNumberFormat="1" applyFont="1" applyFill="1" applyBorder="1"/>
    <xf numFmtId="0" fontId="5" fillId="0" borderId="21" xfId="0" applyFont="1" applyBorder="1"/>
    <xf numFmtId="0" fontId="5" fillId="0" borderId="7" xfId="0" applyFont="1" applyBorder="1"/>
    <xf numFmtId="2" fontId="17" fillId="0" borderId="5" xfId="0" applyNumberFormat="1" applyFont="1" applyFill="1" applyBorder="1"/>
    <xf numFmtId="2" fontId="17" fillId="0" borderId="5" xfId="0" applyNumberFormat="1" applyFont="1" applyBorder="1"/>
    <xf numFmtId="2" fontId="17" fillId="0" borderId="7" xfId="0" applyNumberFormat="1" applyFont="1" applyBorder="1"/>
    <xf numFmtId="0" fontId="0" fillId="15" borderId="0" xfId="0" applyFill="1"/>
    <xf numFmtId="2" fontId="10" fillId="10" borderId="0" xfId="0" applyNumberFormat="1" applyFont="1" applyFill="1" applyBorder="1"/>
    <xf numFmtId="0" fontId="0" fillId="0" borderId="5" xfId="0" applyBorder="1"/>
    <xf numFmtId="0" fontId="0" fillId="0" borderId="13" xfId="0" applyBorder="1" applyAlignment="1">
      <alignment horizontal="center"/>
    </xf>
    <xf numFmtId="165" fontId="0" fillId="16" borderId="13" xfId="0" applyNumberFormat="1" applyFill="1" applyBorder="1"/>
    <xf numFmtId="164" fontId="0" fillId="5" borderId="26" xfId="0" applyNumberFormat="1" applyFill="1" applyBorder="1" applyAlignment="1">
      <alignment vertical="center"/>
    </xf>
    <xf numFmtId="165" fontId="3" fillId="0" borderId="1" xfId="0" applyNumberFormat="1" applyFont="1" applyFill="1" applyBorder="1"/>
    <xf numFmtId="164" fontId="0" fillId="5" borderId="1" xfId="0" applyNumberFormat="1" applyFill="1" applyBorder="1" applyAlignment="1">
      <alignment vertical="center"/>
    </xf>
    <xf numFmtId="0" fontId="0" fillId="17" borderId="15" xfId="0" applyFill="1" applyBorder="1"/>
    <xf numFmtId="2" fontId="0" fillId="17" borderId="5" xfId="0" applyNumberFormat="1" applyFill="1" applyBorder="1"/>
    <xf numFmtId="0" fontId="0" fillId="17" borderId="27" xfId="0" applyFill="1" applyBorder="1"/>
    <xf numFmtId="2" fontId="0" fillId="17" borderId="28" xfId="0" applyNumberFormat="1" applyFill="1" applyBorder="1"/>
    <xf numFmtId="0" fontId="13" fillId="8" borderId="29" xfId="0" applyFont="1" applyFill="1" applyBorder="1" applyProtection="1">
      <protection locked="0"/>
    </xf>
    <xf numFmtId="0" fontId="13" fillId="7" borderId="5" xfId="0" applyFont="1" applyFill="1" applyBorder="1" applyProtection="1">
      <protection locked="0"/>
    </xf>
    <xf numFmtId="0" fontId="0" fillId="8" borderId="5" xfId="0" applyFill="1" applyBorder="1" applyProtection="1">
      <protection locked="0"/>
    </xf>
    <xf numFmtId="0" fontId="0" fillId="7" borderId="5" xfId="0" applyFill="1" applyBorder="1" applyProtection="1">
      <protection locked="0"/>
    </xf>
    <xf numFmtId="0" fontId="0" fillId="0" borderId="0" xfId="0" applyProtection="1">
      <protection locked="0"/>
    </xf>
    <xf numFmtId="10" fontId="0" fillId="0" borderId="0" xfId="0" applyNumberFormat="1" applyProtection="1">
      <protection locked="0"/>
    </xf>
    <xf numFmtId="2" fontId="0" fillId="0" borderId="5" xfId="0" applyNumberFormat="1" applyBorder="1" applyProtection="1">
      <protection locked="0"/>
    </xf>
    <xf numFmtId="0" fontId="0" fillId="14" borderId="30" xfId="0" applyFill="1" applyBorder="1" applyAlignment="1">
      <alignment horizontal="center"/>
    </xf>
    <xf numFmtId="2" fontId="0" fillId="0" borderId="31" xfId="0" applyNumberFormat="1" applyBorder="1"/>
    <xf numFmtId="2" fontId="0" fillId="17" borderId="32" xfId="0" applyNumberFormat="1" applyFill="1" applyBorder="1"/>
    <xf numFmtId="2" fontId="0" fillId="0" borderId="32" xfId="0" applyNumberFormat="1" applyBorder="1"/>
    <xf numFmtId="2" fontId="0" fillId="17" borderId="33" xfId="0" applyNumberFormat="1" applyFill="1" applyBorder="1"/>
    <xf numFmtId="2" fontId="0" fillId="0" borderId="34" xfId="0" applyNumberFormat="1" applyBorder="1"/>
    <xf numFmtId="0" fontId="0" fillId="17" borderId="22" xfId="0" applyFill="1" applyBorder="1"/>
    <xf numFmtId="2" fontId="0" fillId="0" borderId="35" xfId="0" applyNumberFormat="1" applyBorder="1"/>
    <xf numFmtId="0" fontId="5" fillId="0" borderId="5" xfId="0" applyFont="1" applyBorder="1" applyAlignment="1">
      <alignment horizontal="center"/>
    </xf>
    <xf numFmtId="0" fontId="5" fillId="0" borderId="36" xfId="0" applyFont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5" fillId="0" borderId="36" xfId="0" applyFont="1" applyFill="1" applyBorder="1" applyAlignment="1">
      <alignment horizontal="center"/>
    </xf>
    <xf numFmtId="0" fontId="1" fillId="6" borderId="37" xfId="0" applyFont="1" applyFill="1" applyBorder="1" applyAlignment="1">
      <alignment horizontal="center" vertical="center"/>
    </xf>
    <xf numFmtId="0" fontId="1" fillId="6" borderId="38" xfId="0" applyFont="1" applyFill="1" applyBorder="1" applyAlignment="1">
      <alignment horizontal="center" vertical="center"/>
    </xf>
    <xf numFmtId="0" fontId="1" fillId="6" borderId="39" xfId="0" applyFont="1" applyFill="1" applyBorder="1" applyAlignment="1">
      <alignment horizontal="center" vertical="center"/>
    </xf>
    <xf numFmtId="0" fontId="1" fillId="6" borderId="4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41" xfId="0" applyFont="1" applyFill="1" applyBorder="1" applyAlignment="1">
      <alignment horizontal="center" vertical="center"/>
    </xf>
    <xf numFmtId="0" fontId="1" fillId="6" borderId="42" xfId="0" applyFont="1" applyFill="1" applyBorder="1" applyAlignment="1">
      <alignment horizontal="center" vertical="center"/>
    </xf>
    <xf numFmtId="0" fontId="1" fillId="6" borderId="43" xfId="0" applyFont="1" applyFill="1" applyBorder="1" applyAlignment="1">
      <alignment horizontal="center" vertical="center"/>
    </xf>
    <xf numFmtId="0" fontId="1" fillId="6" borderId="44" xfId="0" applyFont="1" applyFill="1" applyBorder="1" applyAlignment="1">
      <alignment horizontal="center" vertical="center"/>
    </xf>
    <xf numFmtId="0" fontId="5" fillId="0" borderId="3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45" xfId="0" applyFont="1" applyBorder="1" applyAlignment="1">
      <alignment horizontal="center"/>
    </xf>
    <xf numFmtId="0" fontId="2" fillId="0" borderId="46" xfId="0" applyFont="1" applyBorder="1" applyAlignment="1">
      <alignment horizontal="center"/>
    </xf>
    <xf numFmtId="0" fontId="5" fillId="0" borderId="47" xfId="0" applyFont="1" applyBorder="1" applyAlignment="1">
      <alignment horizontal="center"/>
    </xf>
    <xf numFmtId="0" fontId="5" fillId="0" borderId="48" xfId="0" applyFont="1" applyBorder="1" applyAlignment="1">
      <alignment horizontal="center"/>
    </xf>
    <xf numFmtId="0" fontId="5" fillId="0" borderId="49" xfId="0" applyFont="1" applyBorder="1" applyAlignment="1">
      <alignment horizontal="center"/>
    </xf>
    <xf numFmtId="0" fontId="5" fillId="0" borderId="32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50" xfId="0" applyFont="1" applyBorder="1" applyAlignment="1">
      <alignment horizontal="center"/>
    </xf>
    <xf numFmtId="0" fontId="5" fillId="0" borderId="31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51" xfId="0" applyFont="1" applyBorder="1" applyAlignment="1">
      <alignment horizontal="center"/>
    </xf>
    <xf numFmtId="0" fontId="1" fillId="12" borderId="13" xfId="0" applyFont="1" applyFill="1" applyBorder="1" applyAlignment="1">
      <alignment horizontal="center"/>
    </xf>
    <xf numFmtId="0" fontId="1" fillId="12" borderId="45" xfId="0" applyFont="1" applyFill="1" applyBorder="1" applyAlignment="1">
      <alignment horizontal="center"/>
    </xf>
    <xf numFmtId="0" fontId="1" fillId="12" borderId="46" xfId="0" applyFont="1" applyFill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52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10" fillId="18" borderId="0" xfId="0" applyFont="1" applyFill="1" applyAlignment="1">
      <alignment horizontal="center"/>
    </xf>
    <xf numFmtId="0" fontId="0" fillId="19" borderId="0" xfId="0" applyFill="1" applyAlignment="1">
      <alignment horizontal="center" vertical="center" wrapText="1"/>
    </xf>
    <xf numFmtId="0" fontId="19" fillId="0" borderId="53" xfId="0" applyFont="1" applyBorder="1" applyAlignment="1">
      <alignment horizontal="center"/>
    </xf>
  </cellXfs>
  <cellStyles count="1">
    <cellStyle name="Normal" xfId="0" builtinId="0"/>
  </cellStyles>
  <dxfs count="1">
    <dxf>
      <font>
        <condense val="0"/>
        <extend val="0"/>
        <color indexed="53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2930</xdr:colOff>
      <xdr:row>0</xdr:row>
      <xdr:rowOff>4396</xdr:rowOff>
    </xdr:from>
    <xdr:to>
      <xdr:col>3</xdr:col>
      <xdr:colOff>28330</xdr:colOff>
      <xdr:row>1</xdr:row>
      <xdr:rowOff>112346</xdr:rowOff>
    </xdr:to>
    <xdr:sp macro="[0]!Sauve" textlink="">
      <xdr:nvSpPr>
        <xdr:cNvPr id="3" name="Rectangle à coins arrondis 2"/>
        <xdr:cNvSpPr/>
      </xdr:nvSpPr>
      <xdr:spPr bwMode="auto">
        <a:xfrm>
          <a:off x="2930" y="4396"/>
          <a:ext cx="1319823" cy="43033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400"/>
            <a:t>SAUVEGARDE</a:t>
          </a:r>
        </a:p>
      </xdr:txBody>
    </xdr:sp>
    <xdr:clientData/>
  </xdr:twoCellAnchor>
  <xdr:twoCellAnchor>
    <xdr:from>
      <xdr:col>8</xdr:col>
      <xdr:colOff>38100</xdr:colOff>
      <xdr:row>0</xdr:row>
      <xdr:rowOff>0</xdr:rowOff>
    </xdr:from>
    <xdr:to>
      <xdr:col>8</xdr:col>
      <xdr:colOff>768350</xdr:colOff>
      <xdr:row>2</xdr:row>
      <xdr:rowOff>0</xdr:rowOff>
    </xdr:to>
    <xdr:sp macro="[0]!Feuil1.aide_cr" textlink="">
      <xdr:nvSpPr>
        <xdr:cNvPr id="5" name="Cylindre 4"/>
        <xdr:cNvSpPr/>
      </xdr:nvSpPr>
      <xdr:spPr bwMode="auto">
        <a:xfrm>
          <a:off x="6210300" y="0"/>
          <a:ext cx="730250" cy="577850"/>
        </a:xfrm>
        <a:prstGeom prst="can">
          <a:avLst/>
        </a:prstGeom>
        <a:gradFill flip="none" rotWithShape="1">
          <a:gsLst>
            <a:gs pos="0">
              <a:srgbClr val="825600"/>
            </a:gs>
            <a:gs pos="13000">
              <a:srgbClr val="FFA800"/>
            </a:gs>
            <a:gs pos="28000">
              <a:srgbClr val="825600"/>
            </a:gs>
            <a:gs pos="42999">
              <a:srgbClr val="FFA800"/>
            </a:gs>
            <a:gs pos="58000">
              <a:srgbClr val="825600"/>
            </a:gs>
            <a:gs pos="72000">
              <a:srgbClr val="FFA800"/>
            </a:gs>
            <a:gs pos="87000">
              <a:srgbClr val="825600"/>
            </a:gs>
            <a:gs pos="100000">
              <a:srgbClr val="FFA800"/>
            </a:gs>
          </a:gsLst>
          <a:lin ang="27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50800" dir="5400000" algn="ctr" rotWithShape="0">
            <a:schemeClr val="accent6">
              <a:lumMod val="75000"/>
            </a:schemeClr>
          </a:outerShdw>
        </a:effectLst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NOUVELLE SAISIE</a:t>
          </a:r>
        </a:p>
      </xdr:txBody>
    </xdr:sp>
    <xdr:clientData/>
  </xdr:twoCellAnchor>
  <xdr:twoCellAnchor>
    <xdr:from>
      <xdr:col>0</xdr:col>
      <xdr:colOff>12700</xdr:colOff>
      <xdr:row>2</xdr:row>
      <xdr:rowOff>158750</xdr:rowOff>
    </xdr:from>
    <xdr:to>
      <xdr:col>2</xdr:col>
      <xdr:colOff>533400</xdr:colOff>
      <xdr:row>5</xdr:row>
      <xdr:rowOff>43988</xdr:rowOff>
    </xdr:to>
    <xdr:sp macro="[0]!chgt_an" textlink="">
      <xdr:nvSpPr>
        <xdr:cNvPr id="6" name="Cylindre 5"/>
        <xdr:cNvSpPr/>
      </xdr:nvSpPr>
      <xdr:spPr bwMode="auto">
        <a:xfrm>
          <a:off x="6350" y="704362"/>
          <a:ext cx="1175238" cy="467946"/>
        </a:xfrm>
        <a:prstGeom prst="can">
          <a:avLst/>
        </a:prstGeom>
        <a:ln>
          <a:headEnd type="none" w="med" len="med"/>
          <a:tailEnd type="none" w="med" len="med"/>
        </a:ln>
        <a:scene3d>
          <a:camera prst="isometricOffAxis1Right"/>
          <a:lightRig rig="threePt" dir="t"/>
        </a:scene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CHGT </a:t>
          </a:r>
          <a:r>
            <a:rPr lang="fr-FR" sz="1100">
              <a:solidFill>
                <a:sysClr val="windowText" lastClr="000000"/>
              </a:solidFill>
            </a:rPr>
            <a:t>D'ANNEE</a:t>
          </a:r>
        </a:p>
      </xdr:txBody>
    </xdr:sp>
    <xdr:clientData/>
  </xdr:twoCellAnchor>
  <xdr:twoCellAnchor>
    <xdr:from>
      <xdr:col>8</xdr:col>
      <xdr:colOff>161193</xdr:colOff>
      <xdr:row>7</xdr:row>
      <xdr:rowOff>146244</xdr:rowOff>
    </xdr:from>
    <xdr:to>
      <xdr:col>10</xdr:col>
      <xdr:colOff>587605</xdr:colOff>
      <xdr:row>22</xdr:row>
      <xdr:rowOff>9769</xdr:rowOff>
    </xdr:to>
    <xdr:sp macro="" textlink="">
      <xdr:nvSpPr>
        <xdr:cNvPr id="2" name="ZoneTexte 1"/>
        <xdr:cNvSpPr txBox="1"/>
      </xdr:nvSpPr>
      <xdr:spPr>
        <a:xfrm>
          <a:off x="6872655" y="1738629"/>
          <a:ext cx="2214181" cy="279429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Aide</a:t>
          </a:r>
          <a:r>
            <a:rPr lang="fr-FR" sz="1100" b="1" u="sng" baseline="0"/>
            <a:t> pour l'utilisation</a:t>
          </a:r>
        </a:p>
        <a:p>
          <a:r>
            <a:rPr lang="fr-FR" sz="900" b="1" baseline="0"/>
            <a:t>1.</a:t>
          </a:r>
          <a:r>
            <a:rPr lang="fr-FR" sz="900" baseline="0"/>
            <a:t> Initialiser les différents soldes au 31/12/2016</a:t>
          </a:r>
        </a:p>
        <a:p>
          <a:r>
            <a:rPr lang="fr-FR" sz="900" b="1" baseline="0"/>
            <a:t>2.</a:t>
          </a:r>
          <a:r>
            <a:rPr lang="fr-FR" sz="900" baseline="0"/>
            <a:t> Initialiser la liste des opérations colonnes A et B de l'onglet "Liste", puis le Taux (Frais de gestion) pour le Contrat Epargne Handicap (cellule D2).</a:t>
          </a:r>
        </a:p>
        <a:p>
          <a:r>
            <a:rPr lang="fr-FR" sz="900" b="1" baseline="0"/>
            <a:t>2bis</a:t>
          </a:r>
          <a:r>
            <a:rPr lang="fr-FR" sz="900" baseline="0"/>
            <a:t>. Initialiser les intérêts des livrets (onglet Patrimoine) colonne K.</a:t>
          </a:r>
        </a:p>
        <a:p>
          <a:r>
            <a:rPr lang="fr-FR" sz="900" b="1" baseline="0"/>
            <a:t>3.</a:t>
          </a:r>
          <a:r>
            <a:rPr lang="fr-FR" sz="900" baseline="0"/>
            <a:t> Utiliser uniquement pour la saisie des opérations le formulaire en cliquant sur NOUVELLE SAISIE.</a:t>
          </a:r>
        </a:p>
        <a:p>
          <a:r>
            <a:rPr lang="fr-FR" sz="900" b="1" baseline="0"/>
            <a:t>4.</a:t>
          </a:r>
          <a:r>
            <a:rPr lang="fr-FR" sz="900" baseline="0"/>
            <a:t> Possibilité de rectifier les données directement dans cette feuille en cas d'erreur. Les colonnes A et E sont alimentées par les listes déroulantes.</a:t>
          </a:r>
        </a:p>
        <a:p>
          <a:r>
            <a:rPr lang="fr-FR" sz="900" b="1" baseline="0"/>
            <a:t>5.</a:t>
          </a:r>
          <a:r>
            <a:rPr lang="fr-FR" sz="900" baseline="0"/>
            <a:t> Ne pas modifier les formules.</a:t>
          </a:r>
        </a:p>
        <a:p>
          <a:r>
            <a:rPr lang="fr-FR" sz="900" b="1" baseline="0"/>
            <a:t>6.</a:t>
          </a:r>
          <a:r>
            <a:rPr lang="fr-FR" sz="900" baseline="0"/>
            <a:t> Les pages Patrimoine, Récap_mois et Liste sont protégées sans mot de passe.</a:t>
          </a:r>
          <a:endParaRPr lang="fr-FR" sz="900"/>
        </a:p>
      </xdr:txBody>
    </xdr:sp>
    <xdr:clientData/>
  </xdr:twoCellAnchor>
  <xdr:twoCellAnchor>
    <xdr:from>
      <xdr:col>8</xdr:col>
      <xdr:colOff>825500</xdr:colOff>
      <xdr:row>0</xdr:row>
      <xdr:rowOff>50800</xdr:rowOff>
    </xdr:from>
    <xdr:to>
      <xdr:col>9</xdr:col>
      <xdr:colOff>838200</xdr:colOff>
      <xdr:row>2</xdr:row>
      <xdr:rowOff>6350</xdr:rowOff>
    </xdr:to>
    <xdr:grpSp>
      <xdr:nvGrpSpPr>
        <xdr:cNvPr id="1262" name="Groupe 10"/>
        <xdr:cNvGrpSpPr>
          <a:grpSpLocks/>
        </xdr:cNvGrpSpPr>
      </xdr:nvGrpSpPr>
      <xdr:grpSpPr bwMode="auto">
        <a:xfrm>
          <a:off x="7544955" y="50800"/>
          <a:ext cx="936336" cy="538595"/>
          <a:chOff x="7439268" y="7913077"/>
          <a:chExt cx="1378439" cy="920379"/>
        </a:xfrm>
      </xdr:grpSpPr>
      <xdr:sp macro="[0]!va_patrimoine" textlink="">
        <xdr:nvSpPr>
          <xdr:cNvPr id="8" name="Organigramme : Document 7"/>
          <xdr:cNvSpPr/>
        </xdr:nvSpPr>
        <xdr:spPr bwMode="auto">
          <a:xfrm>
            <a:off x="7439268" y="7913077"/>
            <a:ext cx="918959" cy="617195"/>
          </a:xfrm>
          <a:prstGeom prst="flowChartDocument">
            <a:avLst/>
          </a:prstGeom>
          <a:ln>
            <a:headEnd type="none" w="med" len="med"/>
            <a:tailEnd type="none" w="med" len="med"/>
          </a:ln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lIns="18288" tIns="0" rIns="0" bIns="0" rtlCol="0" anchor="t" upright="1"/>
          <a:lstStyle/>
          <a:p>
            <a:pPr algn="l"/>
            <a:r>
              <a:rPr lang="fr-FR" sz="800" baseline="0"/>
              <a:t>Patrimoine</a:t>
            </a:r>
          </a:p>
        </xdr:txBody>
      </xdr:sp>
      <xdr:sp macro="[0]!va_récap" textlink="">
        <xdr:nvSpPr>
          <xdr:cNvPr id="9" name="Organigramme : Document 8"/>
          <xdr:cNvSpPr/>
        </xdr:nvSpPr>
        <xdr:spPr bwMode="auto">
          <a:xfrm>
            <a:off x="7636188" y="8064669"/>
            <a:ext cx="918959" cy="606367"/>
          </a:xfrm>
          <a:prstGeom prst="flowChartDocument">
            <a:avLst/>
          </a:prstGeom>
          <a:ln>
            <a:headEnd type="none" w="med" len="med"/>
            <a:tailEnd type="none" w="med" len="med"/>
          </a:ln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lIns="18288" tIns="0" rIns="0" bIns="0" rtlCol="0" anchor="t" upright="1"/>
          <a:lstStyle/>
          <a:p>
            <a:pPr marL="0" indent="0" algn="l">
              <a:buFontTx/>
              <a:buNone/>
            </a:pPr>
            <a:r>
              <a:rPr lang="fr-FR" sz="800" baseline="0"/>
              <a:t>Récap</a:t>
            </a:r>
          </a:p>
        </xdr:txBody>
      </xdr:sp>
      <xdr:sp macro="[0]!va_liste" textlink="">
        <xdr:nvSpPr>
          <xdr:cNvPr id="10" name="Organigramme : Document 9"/>
          <xdr:cNvSpPr/>
        </xdr:nvSpPr>
        <xdr:spPr bwMode="auto">
          <a:xfrm>
            <a:off x="7898748" y="8216261"/>
            <a:ext cx="918959" cy="617195"/>
          </a:xfrm>
          <a:prstGeom prst="flowChartDocument">
            <a:avLst/>
          </a:prstGeom>
          <a:ln>
            <a:headEnd type="none" w="med" len="med"/>
            <a:tailEnd type="none" w="med" len="med"/>
          </a:ln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lIns="18288" tIns="0" rIns="0" bIns="0" rtlCol="0" anchor="t" upright="1"/>
          <a:lstStyle/>
          <a:p>
            <a:pPr marL="0" indent="0" algn="l">
              <a:buFontTx/>
              <a:buNone/>
            </a:pPr>
            <a:r>
              <a:rPr lang="fr-FR" sz="800" baseline="0"/>
              <a:t>Liste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146050</xdr:colOff>
      <xdr:row>6</xdr:row>
      <xdr:rowOff>88900</xdr:rowOff>
    </xdr:from>
    <xdr:to>
      <xdr:col>11</xdr:col>
      <xdr:colOff>215900</xdr:colOff>
      <xdr:row>11</xdr:row>
      <xdr:rowOff>222250</xdr:rowOff>
    </xdr:to>
    <xdr:sp macro="" textlink="">
      <xdr:nvSpPr>
        <xdr:cNvPr id="2" name="ZoneTexte 1"/>
        <xdr:cNvSpPr txBox="1"/>
      </xdr:nvSpPr>
      <xdr:spPr>
        <a:xfrm>
          <a:off x="9118600" y="1657350"/>
          <a:ext cx="2355850" cy="13081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renseigner dès connaissance des Intérêts</a:t>
          </a:r>
          <a:r>
            <a:rPr lang="fr-FR" sz="1100" baseline="0"/>
            <a:t> des livrets et de la participation aux bénéfices du CEH en début d'année.</a:t>
          </a:r>
        </a:p>
        <a:p>
          <a:pPr>
            <a:lnSpc>
              <a:spcPts val="1100"/>
            </a:lnSpc>
          </a:pPr>
          <a:r>
            <a:rPr lang="fr-FR" sz="1100" baseline="0"/>
            <a:t>Ces valeurs vont servir au calcul ligne 5 du Registre. Elles seront remises à zéro lors du changement d'année.</a:t>
          </a:r>
          <a:endParaRPr lang="fr-FR" sz="1100"/>
        </a:p>
      </xdr:txBody>
    </xdr:sp>
    <xdr:clientData/>
  </xdr:twoCellAnchor>
  <xdr:twoCellAnchor>
    <xdr:from>
      <xdr:col>10</xdr:col>
      <xdr:colOff>133350</xdr:colOff>
      <xdr:row>4</xdr:row>
      <xdr:rowOff>209550</xdr:rowOff>
    </xdr:from>
    <xdr:to>
      <xdr:col>10</xdr:col>
      <xdr:colOff>222250</xdr:colOff>
      <xdr:row>6</xdr:row>
      <xdr:rowOff>88900</xdr:rowOff>
    </xdr:to>
    <xdr:cxnSp macro="">
      <xdr:nvCxnSpPr>
        <xdr:cNvPr id="4166" name="Connecteur droit avec flèche 3"/>
        <xdr:cNvCxnSpPr>
          <a:cxnSpLocks noChangeShapeType="1"/>
        </xdr:cNvCxnSpPr>
      </xdr:nvCxnSpPr>
      <xdr:spPr bwMode="auto">
        <a:xfrm flipV="1">
          <a:off x="10629900" y="1308100"/>
          <a:ext cx="88900" cy="349250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5</xdr:col>
      <xdr:colOff>603250</xdr:colOff>
      <xdr:row>1</xdr:row>
      <xdr:rowOff>158750</xdr:rowOff>
    </xdr:from>
    <xdr:to>
      <xdr:col>6</xdr:col>
      <xdr:colOff>572770</xdr:colOff>
      <xdr:row>4</xdr:row>
      <xdr:rowOff>171450</xdr:rowOff>
    </xdr:to>
    <xdr:sp macro="[0]!va_registre" textlink="">
      <xdr:nvSpPr>
        <xdr:cNvPr id="3" name="Flèche courbée vers la gauche 2"/>
        <xdr:cNvSpPr/>
      </xdr:nvSpPr>
      <xdr:spPr bwMode="auto">
        <a:xfrm>
          <a:off x="7289800" y="552450"/>
          <a:ext cx="731520" cy="717550"/>
        </a:xfrm>
        <a:prstGeom prst="curvedLeftArrow">
          <a:avLst/>
        </a:prstGeom>
        <a:ln>
          <a:headEnd type="none" w="med" len="med"/>
          <a:tailEnd type="none" w="med" len="med"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Registre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228600</xdr:colOff>
      <xdr:row>1</xdr:row>
      <xdr:rowOff>95250</xdr:rowOff>
    </xdr:from>
    <xdr:to>
      <xdr:col>15</xdr:col>
      <xdr:colOff>198120</xdr:colOff>
      <xdr:row>5</xdr:row>
      <xdr:rowOff>82550</xdr:rowOff>
    </xdr:to>
    <xdr:sp macro="[0]!va_registre" textlink="">
      <xdr:nvSpPr>
        <xdr:cNvPr id="2" name="Flèche courbée vers la gauche 1"/>
        <xdr:cNvSpPr/>
      </xdr:nvSpPr>
      <xdr:spPr bwMode="auto">
        <a:xfrm>
          <a:off x="10198100" y="368300"/>
          <a:ext cx="731520" cy="641350"/>
        </a:xfrm>
        <a:prstGeom prst="curvedLeftArrow">
          <a:avLst/>
        </a:prstGeom>
        <a:ln>
          <a:headEnd type="none" w="med" len="med"/>
          <a:tailEnd type="none" w="med" len="med"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Registre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196850</xdr:colOff>
      <xdr:row>19</xdr:row>
      <xdr:rowOff>6350</xdr:rowOff>
    </xdr:from>
    <xdr:to>
      <xdr:col>2</xdr:col>
      <xdr:colOff>393700</xdr:colOff>
      <xdr:row>22</xdr:row>
      <xdr:rowOff>25400</xdr:rowOff>
    </xdr:to>
    <xdr:sp macro="" textlink="">
      <xdr:nvSpPr>
        <xdr:cNvPr id="2" name="ZoneTexte 1"/>
        <xdr:cNvSpPr txBox="1"/>
      </xdr:nvSpPr>
      <xdr:spPr>
        <a:xfrm>
          <a:off x="2197100" y="3028950"/>
          <a:ext cx="2203450" cy="50165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Listes utilisées pour le formulaire de saisie.</a:t>
          </a:r>
        </a:p>
      </xdr:txBody>
    </xdr:sp>
    <xdr:clientData/>
  </xdr:twoCellAnchor>
  <xdr:twoCellAnchor>
    <xdr:from>
      <xdr:col>1</xdr:col>
      <xdr:colOff>825500</xdr:colOff>
      <xdr:row>14</xdr:row>
      <xdr:rowOff>152400</xdr:rowOff>
    </xdr:from>
    <xdr:to>
      <xdr:col>1</xdr:col>
      <xdr:colOff>825500</xdr:colOff>
      <xdr:row>18</xdr:row>
      <xdr:rowOff>152400</xdr:rowOff>
    </xdr:to>
    <xdr:cxnSp macro="">
      <xdr:nvCxnSpPr>
        <xdr:cNvPr id="2265" name="Connecteur droit avec flèche 3"/>
        <xdr:cNvCxnSpPr>
          <a:cxnSpLocks noChangeShapeType="1"/>
        </xdr:cNvCxnSpPr>
      </xdr:nvCxnSpPr>
      <xdr:spPr bwMode="auto">
        <a:xfrm flipV="1">
          <a:off x="2819400" y="2381250"/>
          <a:ext cx="0" cy="635000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1</xdr:col>
      <xdr:colOff>0</xdr:colOff>
      <xdr:row>20</xdr:row>
      <xdr:rowOff>82550</xdr:rowOff>
    </xdr:from>
    <xdr:to>
      <xdr:col>1</xdr:col>
      <xdr:colOff>196850</xdr:colOff>
      <xdr:row>20</xdr:row>
      <xdr:rowOff>88900</xdr:rowOff>
    </xdr:to>
    <xdr:cxnSp macro="">
      <xdr:nvCxnSpPr>
        <xdr:cNvPr id="2266" name="Connecteur droit avec flèche 5"/>
        <xdr:cNvCxnSpPr>
          <a:cxnSpLocks noChangeShapeType="1"/>
          <a:stCxn id="2" idx="1"/>
        </xdr:cNvCxnSpPr>
      </xdr:nvCxnSpPr>
      <xdr:spPr bwMode="auto">
        <a:xfrm flipH="1" flipV="1">
          <a:off x="1993900" y="3263900"/>
          <a:ext cx="196850" cy="6350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1</xdr:col>
      <xdr:colOff>1885950</xdr:colOff>
      <xdr:row>13</xdr:row>
      <xdr:rowOff>6350</xdr:rowOff>
    </xdr:from>
    <xdr:to>
      <xdr:col>2</xdr:col>
      <xdr:colOff>146050</xdr:colOff>
      <xdr:row>19</xdr:row>
      <xdr:rowOff>25400</xdr:rowOff>
    </xdr:to>
    <xdr:cxnSp macro="">
      <xdr:nvCxnSpPr>
        <xdr:cNvPr id="2267" name="Connecteur droit avec flèche 7"/>
        <xdr:cNvCxnSpPr>
          <a:cxnSpLocks noChangeShapeType="1"/>
        </xdr:cNvCxnSpPr>
      </xdr:nvCxnSpPr>
      <xdr:spPr bwMode="auto">
        <a:xfrm flipV="1">
          <a:off x="3879850" y="2076450"/>
          <a:ext cx="273050" cy="971550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6</xdr:col>
      <xdr:colOff>82550</xdr:colOff>
      <xdr:row>4</xdr:row>
      <xdr:rowOff>44450</xdr:rowOff>
    </xdr:from>
    <xdr:to>
      <xdr:col>8</xdr:col>
      <xdr:colOff>19050</xdr:colOff>
      <xdr:row>17</xdr:row>
      <xdr:rowOff>38100</xdr:rowOff>
    </xdr:to>
    <xdr:sp macro="" textlink="">
      <xdr:nvSpPr>
        <xdr:cNvPr id="9" name="ZoneTexte 8"/>
        <xdr:cNvSpPr txBox="1"/>
      </xdr:nvSpPr>
      <xdr:spPr>
        <a:xfrm>
          <a:off x="8636000" y="685800"/>
          <a:ext cx="1460500" cy="205740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200"/>
            </a:lnSpc>
          </a:pPr>
          <a:r>
            <a:rPr lang="fr-FR" sz="1100"/>
            <a:t>Cette liste est identique aux données des  colonnes</a:t>
          </a:r>
          <a:r>
            <a:rPr lang="fr-FR" sz="1100" baseline="0"/>
            <a:t> A et B.</a:t>
          </a:r>
        </a:p>
        <a:p>
          <a:pPr>
            <a:lnSpc>
              <a:spcPts val="1100"/>
            </a:lnSpc>
          </a:pPr>
          <a:r>
            <a:rPr lang="fr-FR" sz="1100" baseline="0"/>
            <a:t>Elle sert  pour la modification éventuelle (en cas d'erreur de rubrique lors de la saisie initiale) de la colonne E du Registre.</a:t>
          </a:r>
          <a:endParaRPr lang="fr-FR" sz="1100"/>
        </a:p>
      </xdr:txBody>
    </xdr:sp>
    <xdr:clientData/>
  </xdr:twoCellAnchor>
  <xdr:twoCellAnchor>
    <xdr:from>
      <xdr:col>3</xdr:col>
      <xdr:colOff>154841</xdr:colOff>
      <xdr:row>3</xdr:row>
      <xdr:rowOff>74014</xdr:rowOff>
    </xdr:from>
    <xdr:to>
      <xdr:col>4</xdr:col>
      <xdr:colOff>124361</xdr:colOff>
      <xdr:row>7</xdr:row>
      <xdr:rowOff>115141</xdr:rowOff>
    </xdr:to>
    <xdr:sp macro="[0]!va_registre" textlink="">
      <xdr:nvSpPr>
        <xdr:cNvPr id="4" name="Flèche courbée vers la gauche 3"/>
        <xdr:cNvSpPr/>
      </xdr:nvSpPr>
      <xdr:spPr bwMode="auto">
        <a:xfrm>
          <a:off x="4923691" y="556614"/>
          <a:ext cx="731520" cy="676127"/>
        </a:xfrm>
        <a:prstGeom prst="curvedLeftArrow">
          <a:avLst/>
        </a:prstGeom>
        <a:ln>
          <a:headEnd type="none" w="med" len="med"/>
          <a:tailEnd type="none" w="med" len="med"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Registre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05"/>
  <sheetViews>
    <sheetView showGridLines="0" tabSelected="1" zoomScale="110" zoomScaleNormal="110" workbookViewId="0">
      <pane ySplit="7" topLeftCell="A8" activePane="bottomLeft" state="frozen"/>
      <selection pane="bottomLeft" activeCell="F14" sqref="F14:H14"/>
    </sheetView>
  </sheetViews>
  <sheetFormatPr baseColWidth="10" defaultRowHeight="12.5" x14ac:dyDescent="0.25"/>
  <cols>
    <col min="1" max="1" width="5.1796875" customWidth="1"/>
    <col min="2" max="2" width="4.1796875" style="56" customWidth="1"/>
    <col min="3" max="3" width="9.1796875" style="27" customWidth="1"/>
    <col min="4" max="4" width="8.7265625" style="28" customWidth="1"/>
    <col min="5" max="5" width="29.81640625" customWidth="1"/>
    <col min="6" max="6" width="12.7265625" customWidth="1"/>
    <col min="7" max="7" width="10.54296875" customWidth="1"/>
    <col min="8" max="8" width="15.7265625" customWidth="1"/>
    <col min="9" max="9" width="13.1796875" customWidth="1"/>
    <col min="10" max="10" width="12.36328125" customWidth="1"/>
    <col min="11" max="11" width="10.26953125" customWidth="1"/>
    <col min="13" max="13" width="11.7265625" customWidth="1"/>
    <col min="14" max="14" width="6.7265625" customWidth="1"/>
    <col min="15" max="15" width="27.7265625" customWidth="1"/>
    <col min="16" max="16" width="4.1796875" customWidth="1"/>
    <col min="17" max="17" width="26" customWidth="1"/>
  </cols>
  <sheetData>
    <row r="1" spans="1:15" ht="25.5" thickBot="1" x14ac:dyDescent="0.55000000000000004">
      <c r="A1" s="52">
        <v>2017</v>
      </c>
      <c r="B1" s="142" t="s">
        <v>92</v>
      </c>
      <c r="C1" s="143"/>
      <c r="D1" s="143"/>
      <c r="E1" s="143"/>
      <c r="F1" s="143"/>
      <c r="G1" s="143"/>
      <c r="H1" s="144"/>
      <c r="I1" s="5"/>
      <c r="J1" s="5"/>
      <c r="K1" s="5"/>
      <c r="L1" s="5"/>
      <c r="M1" s="5"/>
    </row>
    <row r="2" spans="1:15" ht="20.5" customHeight="1" thickBot="1" x14ac:dyDescent="0.4">
      <c r="A2" s="130" t="s">
        <v>93</v>
      </c>
      <c r="B2" s="131"/>
      <c r="C2" s="131"/>
      <c r="D2" s="131"/>
      <c r="E2" s="131"/>
      <c r="F2" s="131"/>
      <c r="G2" s="131"/>
      <c r="H2" s="132"/>
      <c r="I2" s="6"/>
      <c r="J2" s="6"/>
      <c r="K2" s="6"/>
      <c r="L2" s="6"/>
      <c r="M2" s="6"/>
    </row>
    <row r="3" spans="1:15" ht="13" thickBot="1" x14ac:dyDescent="0.3">
      <c r="A3" s="120" t="str">
        <f>"ANNEE : "&amp;A1</f>
        <v>ANNEE : 2017</v>
      </c>
      <c r="B3" s="121"/>
      <c r="C3" s="121"/>
      <c r="D3" s="122"/>
      <c r="E3" s="2"/>
      <c r="F3" s="2" t="s">
        <v>7</v>
      </c>
      <c r="G3" s="4" t="s">
        <v>20</v>
      </c>
      <c r="H3" s="92" t="s">
        <v>30</v>
      </c>
      <c r="I3" s="4" t="s">
        <v>80</v>
      </c>
      <c r="J3" s="4" t="s">
        <v>81</v>
      </c>
      <c r="K3" s="7"/>
      <c r="L3" s="9"/>
      <c r="M3" s="9"/>
    </row>
    <row r="4" spans="1:15" ht="16" thickBot="1" x14ac:dyDescent="0.4">
      <c r="A4" s="123"/>
      <c r="B4" s="124"/>
      <c r="C4" s="124"/>
      <c r="D4" s="125"/>
      <c r="E4" s="2" t="str">
        <f>"Soldes au 31/12/"&amp;A1-1</f>
        <v>Soldes au 31/12/2016</v>
      </c>
      <c r="F4" s="14">
        <v>2000</v>
      </c>
      <c r="G4" s="15">
        <v>0</v>
      </c>
      <c r="H4" s="93">
        <v>0</v>
      </c>
      <c r="I4" s="16">
        <v>0</v>
      </c>
      <c r="J4" s="95">
        <v>0</v>
      </c>
      <c r="K4" s="10"/>
      <c r="L4" s="11"/>
      <c r="M4" s="12"/>
    </row>
    <row r="5" spans="1:15" ht="16" thickBot="1" x14ac:dyDescent="0.4">
      <c r="A5" s="123"/>
      <c r="B5" s="124"/>
      <c r="C5" s="124"/>
      <c r="D5" s="125"/>
      <c r="E5" s="2" t="s">
        <v>19</v>
      </c>
      <c r="F5" s="14">
        <f>Patrimoine!B35</f>
        <v>2000</v>
      </c>
      <c r="G5" s="15">
        <f>Patrimoine!B36</f>
        <v>0</v>
      </c>
      <c r="H5" s="93">
        <f>Patrimoine!B37</f>
        <v>0</v>
      </c>
      <c r="I5" s="16">
        <f>Patrimoine!B38</f>
        <v>0</v>
      </c>
      <c r="J5" s="95">
        <f>Patrimoine!B39</f>
        <v>0</v>
      </c>
      <c r="K5" s="10"/>
      <c r="L5" s="11"/>
      <c r="M5" s="12"/>
    </row>
    <row r="6" spans="1:15" s="3" customFormat="1" ht="18" customHeight="1" thickBot="1" x14ac:dyDescent="0.3">
      <c r="A6" s="126"/>
      <c r="B6" s="127"/>
      <c r="C6" s="127"/>
      <c r="D6" s="128"/>
      <c r="E6" s="2" t="s">
        <v>32</v>
      </c>
      <c r="F6" s="17">
        <f>F5*Liste!$E$2</f>
        <v>13119.14</v>
      </c>
      <c r="G6" s="17">
        <f>G5*Liste!$E$2</f>
        <v>0</v>
      </c>
      <c r="H6" s="94">
        <f>H5*Liste!$E$2</f>
        <v>0</v>
      </c>
      <c r="I6" s="96">
        <f>I5*Liste!$E$2</f>
        <v>0</v>
      </c>
      <c r="J6" s="96">
        <f>J5*Liste!$E$2</f>
        <v>0</v>
      </c>
      <c r="K6" s="13"/>
      <c r="L6" s="13"/>
      <c r="M6" s="13"/>
      <c r="N6"/>
      <c r="O6"/>
    </row>
    <row r="7" spans="1:15" ht="16" thickBot="1" x14ac:dyDescent="0.5">
      <c r="A7" s="18" t="s">
        <v>0</v>
      </c>
      <c r="B7" s="53" t="s">
        <v>5</v>
      </c>
      <c r="C7" s="26" t="s">
        <v>1</v>
      </c>
      <c r="D7" s="19" t="s">
        <v>2</v>
      </c>
      <c r="E7" s="18" t="s">
        <v>4</v>
      </c>
      <c r="F7" s="129" t="s">
        <v>3</v>
      </c>
      <c r="G7" s="129"/>
      <c r="H7" s="129"/>
      <c r="J7" s="7"/>
      <c r="K7" s="7"/>
      <c r="L7" s="8"/>
      <c r="M7" s="8"/>
    </row>
    <row r="8" spans="1:15" ht="15.65" customHeight="1" x14ac:dyDescent="0.45">
      <c r="A8" s="75"/>
      <c r="B8" s="76"/>
      <c r="C8" s="77"/>
      <c r="D8" s="78"/>
      <c r="E8" s="79"/>
      <c r="F8" s="133"/>
      <c r="G8" s="134"/>
      <c r="H8" s="135"/>
      <c r="I8" s="58"/>
      <c r="L8" s="1"/>
      <c r="M8" s="1"/>
    </row>
    <row r="9" spans="1:15" ht="15.65" customHeight="1" x14ac:dyDescent="0.45">
      <c r="A9" s="80"/>
      <c r="B9" s="81"/>
      <c r="C9" s="82"/>
      <c r="D9" s="83"/>
      <c r="E9" s="84"/>
      <c r="F9" s="139"/>
      <c r="G9" s="140"/>
      <c r="H9" s="141"/>
      <c r="I9" s="58"/>
    </row>
    <row r="10" spans="1:15" ht="15.65" customHeight="1" x14ac:dyDescent="0.45">
      <c r="A10" s="20"/>
      <c r="B10" s="54"/>
      <c r="C10" s="21"/>
      <c r="D10" s="22"/>
      <c r="E10" s="74"/>
      <c r="F10" s="136"/>
      <c r="G10" s="137"/>
      <c r="H10" s="138"/>
      <c r="I10" s="58"/>
    </row>
    <row r="11" spans="1:15" ht="15.65" customHeight="1" x14ac:dyDescent="0.45">
      <c r="A11" s="20"/>
      <c r="B11" s="54"/>
      <c r="C11" s="86"/>
      <c r="D11" s="22"/>
      <c r="E11" s="74"/>
      <c r="F11" s="136"/>
      <c r="G11" s="137"/>
      <c r="H11" s="138"/>
      <c r="I11" s="58"/>
    </row>
    <row r="12" spans="1:15" ht="15.65" customHeight="1" x14ac:dyDescent="0.45">
      <c r="A12" s="20"/>
      <c r="B12" s="54"/>
      <c r="C12" s="86"/>
      <c r="D12" s="22"/>
      <c r="E12" s="74"/>
      <c r="F12" s="136"/>
      <c r="G12" s="137"/>
      <c r="H12" s="138"/>
      <c r="I12" s="58"/>
    </row>
    <row r="13" spans="1:15" ht="15.65" customHeight="1" x14ac:dyDescent="0.45">
      <c r="A13" s="20"/>
      <c r="B13" s="54"/>
      <c r="C13" s="86"/>
      <c r="D13" s="22"/>
      <c r="E13" s="74"/>
      <c r="F13" s="136"/>
      <c r="G13" s="137"/>
      <c r="H13" s="138"/>
      <c r="I13" s="58"/>
    </row>
    <row r="14" spans="1:15" ht="15.65" customHeight="1" x14ac:dyDescent="0.45">
      <c r="A14" s="20"/>
      <c r="B14" s="54"/>
      <c r="C14" s="86"/>
      <c r="D14" s="22"/>
      <c r="E14" s="74"/>
      <c r="F14" s="136"/>
      <c r="G14" s="137"/>
      <c r="H14" s="138"/>
      <c r="I14" s="58"/>
    </row>
    <row r="15" spans="1:15" ht="15.65" customHeight="1" x14ac:dyDescent="0.45">
      <c r="A15" s="20"/>
      <c r="B15" s="54"/>
      <c r="C15" s="86"/>
      <c r="D15" s="22"/>
      <c r="E15" s="74"/>
      <c r="F15" s="136"/>
      <c r="G15" s="137"/>
      <c r="H15" s="138"/>
      <c r="I15" s="58"/>
    </row>
    <row r="16" spans="1:15" ht="15.65" customHeight="1" x14ac:dyDescent="0.45">
      <c r="A16" s="20"/>
      <c r="B16" s="54"/>
      <c r="C16" s="86"/>
      <c r="D16" s="22"/>
      <c r="E16" s="74"/>
      <c r="F16" s="136"/>
      <c r="G16" s="137"/>
      <c r="H16" s="138"/>
      <c r="I16" s="58"/>
    </row>
    <row r="17" spans="1:9" ht="15.65" customHeight="1" x14ac:dyDescent="0.45">
      <c r="A17" s="20"/>
      <c r="B17" s="54"/>
      <c r="C17" s="86"/>
      <c r="D17" s="22"/>
      <c r="E17" s="74"/>
      <c r="F17" s="116"/>
      <c r="G17" s="116"/>
      <c r="H17" s="117"/>
      <c r="I17" s="58"/>
    </row>
    <row r="18" spans="1:9" ht="15.65" customHeight="1" x14ac:dyDescent="0.45">
      <c r="A18" s="20"/>
      <c r="B18" s="54"/>
      <c r="C18" s="86"/>
      <c r="D18" s="73"/>
      <c r="E18" s="74"/>
      <c r="F18" s="116"/>
      <c r="G18" s="116"/>
      <c r="H18" s="117"/>
      <c r="I18" s="58"/>
    </row>
    <row r="19" spans="1:9" ht="15.65" customHeight="1" x14ac:dyDescent="0.45">
      <c r="A19" s="20"/>
      <c r="B19" s="54"/>
      <c r="C19" s="86"/>
      <c r="D19" s="22"/>
      <c r="E19" s="74"/>
      <c r="F19" s="116"/>
      <c r="G19" s="116"/>
      <c r="H19" s="117"/>
      <c r="I19" s="58"/>
    </row>
    <row r="20" spans="1:9" ht="15.65" customHeight="1" x14ac:dyDescent="0.45">
      <c r="A20" s="20"/>
      <c r="B20" s="54"/>
      <c r="C20" s="86"/>
      <c r="D20" s="22"/>
      <c r="E20" s="74"/>
      <c r="F20" s="116"/>
      <c r="G20" s="116"/>
      <c r="H20" s="117"/>
      <c r="I20" s="58"/>
    </row>
    <row r="21" spans="1:9" ht="15.65" customHeight="1" x14ac:dyDescent="0.45">
      <c r="A21" s="20"/>
      <c r="B21" s="54"/>
      <c r="C21" s="86"/>
      <c r="D21" s="22"/>
      <c r="E21" s="74"/>
      <c r="F21" s="116"/>
      <c r="G21" s="116"/>
      <c r="H21" s="117"/>
      <c r="I21" s="58"/>
    </row>
    <row r="22" spans="1:9" ht="15.65" customHeight="1" x14ac:dyDescent="0.45">
      <c r="A22" s="20"/>
      <c r="B22" s="54"/>
      <c r="C22" s="86"/>
      <c r="D22" s="22"/>
      <c r="E22" s="74"/>
      <c r="F22" s="116"/>
      <c r="G22" s="116"/>
      <c r="H22" s="117"/>
      <c r="I22" s="58"/>
    </row>
    <row r="23" spans="1:9" ht="15.65" customHeight="1" x14ac:dyDescent="0.45">
      <c r="A23" s="20"/>
      <c r="B23" s="54"/>
      <c r="C23" s="86"/>
      <c r="D23" s="22"/>
      <c r="E23" s="74"/>
      <c r="F23" s="116"/>
      <c r="G23" s="116"/>
      <c r="H23" s="117"/>
      <c r="I23" s="58"/>
    </row>
    <row r="24" spans="1:9" ht="15.65" customHeight="1" x14ac:dyDescent="0.45">
      <c r="A24" s="20"/>
      <c r="B24" s="54"/>
      <c r="C24" s="86"/>
      <c r="D24" s="22"/>
      <c r="E24" s="74"/>
      <c r="F24" s="116"/>
      <c r="G24" s="116"/>
      <c r="H24" s="117"/>
      <c r="I24" s="58"/>
    </row>
    <row r="25" spans="1:9" ht="15.65" customHeight="1" x14ac:dyDescent="0.45">
      <c r="A25" s="20"/>
      <c r="B25" s="54"/>
      <c r="C25" s="86"/>
      <c r="D25" s="22"/>
      <c r="E25" s="74"/>
      <c r="F25" s="116"/>
      <c r="G25" s="116"/>
      <c r="H25" s="117"/>
      <c r="I25" s="58"/>
    </row>
    <row r="26" spans="1:9" ht="15.65" customHeight="1" x14ac:dyDescent="0.45">
      <c r="A26" s="20"/>
      <c r="B26" s="54"/>
      <c r="C26" s="86"/>
      <c r="D26" s="22"/>
      <c r="E26" s="74"/>
      <c r="F26" s="116"/>
      <c r="G26" s="116"/>
      <c r="H26" s="117"/>
      <c r="I26" s="58"/>
    </row>
    <row r="27" spans="1:9" ht="15.65" customHeight="1" x14ac:dyDescent="0.45">
      <c r="A27" s="20"/>
      <c r="B27" s="54"/>
      <c r="C27" s="86"/>
      <c r="D27" s="22"/>
      <c r="E27" s="74"/>
      <c r="F27" s="116"/>
      <c r="G27" s="116"/>
      <c r="H27" s="117"/>
      <c r="I27" s="58"/>
    </row>
    <row r="28" spans="1:9" ht="15.65" customHeight="1" x14ac:dyDescent="0.45">
      <c r="A28" s="20"/>
      <c r="B28" s="54"/>
      <c r="C28" s="86"/>
      <c r="D28" s="22"/>
      <c r="E28" s="74"/>
      <c r="F28" s="116"/>
      <c r="G28" s="116"/>
      <c r="H28" s="117"/>
      <c r="I28" s="58"/>
    </row>
    <row r="29" spans="1:9" ht="15.65" customHeight="1" x14ac:dyDescent="0.45">
      <c r="A29" s="20"/>
      <c r="B29" s="54"/>
      <c r="C29" s="86"/>
      <c r="D29" s="22"/>
      <c r="E29" s="74"/>
      <c r="F29" s="116"/>
      <c r="G29" s="116"/>
      <c r="H29" s="117"/>
      <c r="I29" s="58"/>
    </row>
    <row r="30" spans="1:9" ht="15.65" customHeight="1" x14ac:dyDescent="0.45">
      <c r="A30" s="20"/>
      <c r="B30" s="54"/>
      <c r="C30" s="86"/>
      <c r="D30" s="22"/>
      <c r="E30" s="74"/>
      <c r="F30" s="116"/>
      <c r="G30" s="116"/>
      <c r="H30" s="117"/>
      <c r="I30" s="58"/>
    </row>
    <row r="31" spans="1:9" ht="15.65" customHeight="1" x14ac:dyDescent="0.45">
      <c r="A31" s="20"/>
      <c r="B31" s="54"/>
      <c r="C31" s="86"/>
      <c r="D31" s="22"/>
      <c r="E31" s="74"/>
      <c r="F31" s="116"/>
      <c r="G31" s="116"/>
      <c r="H31" s="117"/>
      <c r="I31" s="58"/>
    </row>
    <row r="32" spans="1:9" ht="15.65" customHeight="1" x14ac:dyDescent="0.45">
      <c r="A32" s="20"/>
      <c r="B32" s="54"/>
      <c r="C32" s="86"/>
      <c r="D32" s="22"/>
      <c r="E32" s="74"/>
      <c r="F32" s="116"/>
      <c r="G32" s="116"/>
      <c r="H32" s="117"/>
      <c r="I32" s="58"/>
    </row>
    <row r="33" spans="1:9" ht="15.65" customHeight="1" x14ac:dyDescent="0.45">
      <c r="A33" s="20"/>
      <c r="B33" s="54"/>
      <c r="C33" s="86"/>
      <c r="D33" s="22"/>
      <c r="E33" s="74"/>
      <c r="F33" s="116"/>
      <c r="G33" s="116"/>
      <c r="H33" s="117"/>
      <c r="I33" s="58"/>
    </row>
    <row r="34" spans="1:9" ht="15.65" customHeight="1" x14ac:dyDescent="0.45">
      <c r="A34" s="20"/>
      <c r="B34" s="54"/>
      <c r="C34" s="86"/>
      <c r="D34" s="22"/>
      <c r="E34" s="74"/>
      <c r="F34" s="116"/>
      <c r="G34" s="116"/>
      <c r="H34" s="117"/>
      <c r="I34" s="58"/>
    </row>
    <row r="35" spans="1:9" ht="15.65" customHeight="1" x14ac:dyDescent="0.45">
      <c r="A35" s="20"/>
      <c r="B35" s="54"/>
      <c r="C35" s="86"/>
      <c r="D35" s="22"/>
      <c r="E35" s="74"/>
      <c r="F35" s="116"/>
      <c r="G35" s="116"/>
      <c r="H35" s="117"/>
      <c r="I35" s="58"/>
    </row>
    <row r="36" spans="1:9" ht="15.65" customHeight="1" x14ac:dyDescent="0.45">
      <c r="A36" s="20"/>
      <c r="B36" s="54"/>
      <c r="C36" s="86"/>
      <c r="D36" s="22"/>
      <c r="E36" s="74"/>
      <c r="F36" s="116"/>
      <c r="G36" s="116"/>
      <c r="H36" s="117"/>
      <c r="I36" s="58"/>
    </row>
    <row r="37" spans="1:9" ht="15.65" customHeight="1" x14ac:dyDescent="0.45">
      <c r="A37" s="20"/>
      <c r="B37" s="54"/>
      <c r="C37" s="86"/>
      <c r="D37" s="22"/>
      <c r="E37" s="74"/>
      <c r="F37" s="116"/>
      <c r="G37" s="116"/>
      <c r="H37" s="117"/>
      <c r="I37" s="58"/>
    </row>
    <row r="38" spans="1:9" ht="15.65" customHeight="1" x14ac:dyDescent="0.45">
      <c r="A38" s="20"/>
      <c r="B38" s="54"/>
      <c r="C38" s="86"/>
      <c r="D38" s="22"/>
      <c r="E38" s="74"/>
      <c r="F38" s="116"/>
      <c r="G38" s="116"/>
      <c r="H38" s="117"/>
      <c r="I38" s="58"/>
    </row>
    <row r="39" spans="1:9" ht="15.65" customHeight="1" x14ac:dyDescent="0.45">
      <c r="A39" s="20"/>
      <c r="B39" s="54"/>
      <c r="C39" s="86"/>
      <c r="D39" s="22"/>
      <c r="E39" s="74"/>
      <c r="F39" s="116"/>
      <c r="G39" s="116"/>
      <c r="H39" s="117"/>
      <c r="I39" s="58"/>
    </row>
    <row r="40" spans="1:9" ht="15.65" customHeight="1" x14ac:dyDescent="0.45">
      <c r="A40" s="20"/>
      <c r="B40" s="54"/>
      <c r="C40" s="86"/>
      <c r="D40" s="22"/>
      <c r="E40" s="74"/>
      <c r="F40" s="116"/>
      <c r="G40" s="116"/>
      <c r="H40" s="117"/>
      <c r="I40" s="58"/>
    </row>
    <row r="41" spans="1:9" ht="15.65" customHeight="1" x14ac:dyDescent="0.45">
      <c r="A41" s="20"/>
      <c r="B41" s="54"/>
      <c r="C41" s="86"/>
      <c r="D41" s="22"/>
      <c r="E41" s="74"/>
      <c r="F41" s="116"/>
      <c r="G41" s="116"/>
      <c r="H41" s="117"/>
      <c r="I41" s="58"/>
    </row>
    <row r="42" spans="1:9" ht="15.65" customHeight="1" x14ac:dyDescent="0.45">
      <c r="A42" s="20"/>
      <c r="B42" s="54"/>
      <c r="C42" s="86"/>
      <c r="D42" s="22"/>
      <c r="E42" s="74"/>
      <c r="F42" s="116"/>
      <c r="G42" s="116"/>
      <c r="H42" s="117"/>
      <c r="I42" s="58"/>
    </row>
    <row r="43" spans="1:9" ht="15.65" customHeight="1" x14ac:dyDescent="0.45">
      <c r="A43" s="20"/>
      <c r="B43" s="54"/>
      <c r="C43" s="86"/>
      <c r="D43" s="22"/>
      <c r="E43" s="74"/>
      <c r="F43" s="116"/>
      <c r="G43" s="116"/>
      <c r="H43" s="117"/>
      <c r="I43" s="58"/>
    </row>
    <row r="44" spans="1:9" ht="15.65" customHeight="1" x14ac:dyDescent="0.45">
      <c r="A44" s="20"/>
      <c r="B44" s="54"/>
      <c r="C44" s="86"/>
      <c r="D44" s="22"/>
      <c r="E44" s="74"/>
      <c r="F44" s="116"/>
      <c r="G44" s="116"/>
      <c r="H44" s="117"/>
      <c r="I44" s="58"/>
    </row>
    <row r="45" spans="1:9" ht="15.65" customHeight="1" x14ac:dyDescent="0.45">
      <c r="A45" s="20"/>
      <c r="B45" s="54"/>
      <c r="C45" s="86"/>
      <c r="D45" s="22"/>
      <c r="E45" s="74"/>
      <c r="F45" s="116"/>
      <c r="G45" s="116"/>
      <c r="H45" s="117"/>
      <c r="I45" s="58"/>
    </row>
    <row r="46" spans="1:9" ht="15.65" customHeight="1" x14ac:dyDescent="0.45">
      <c r="A46" s="20"/>
      <c r="B46" s="54"/>
      <c r="C46" s="86"/>
      <c r="D46" s="22"/>
      <c r="E46" s="74"/>
      <c r="F46" s="116"/>
      <c r="G46" s="116"/>
      <c r="H46" s="117"/>
      <c r="I46" s="58"/>
    </row>
    <row r="47" spans="1:9" ht="15.65" customHeight="1" x14ac:dyDescent="0.45">
      <c r="A47" s="20"/>
      <c r="B47" s="54"/>
      <c r="C47" s="86"/>
      <c r="D47" s="22"/>
      <c r="E47" s="74"/>
      <c r="F47" s="116"/>
      <c r="G47" s="116"/>
      <c r="H47" s="117"/>
      <c r="I47" s="58"/>
    </row>
    <row r="48" spans="1:9" ht="15.65" customHeight="1" x14ac:dyDescent="0.45">
      <c r="A48" s="20"/>
      <c r="B48" s="54"/>
      <c r="C48" s="86"/>
      <c r="D48" s="22"/>
      <c r="E48" s="74"/>
      <c r="F48" s="116"/>
      <c r="G48" s="116"/>
      <c r="H48" s="117"/>
      <c r="I48" s="58"/>
    </row>
    <row r="49" spans="1:9" ht="15.65" customHeight="1" x14ac:dyDescent="0.45">
      <c r="A49" s="20"/>
      <c r="B49" s="54"/>
      <c r="C49" s="86"/>
      <c r="D49" s="22"/>
      <c r="E49" s="74"/>
      <c r="F49" s="116"/>
      <c r="G49" s="116"/>
      <c r="H49" s="117"/>
      <c r="I49" s="58"/>
    </row>
    <row r="50" spans="1:9" ht="15.65" customHeight="1" x14ac:dyDescent="0.45">
      <c r="A50" s="20"/>
      <c r="B50" s="54"/>
      <c r="C50" s="86"/>
      <c r="D50" s="22"/>
      <c r="E50" s="74"/>
      <c r="F50" s="116"/>
      <c r="G50" s="116"/>
      <c r="H50" s="117"/>
      <c r="I50" s="58"/>
    </row>
    <row r="51" spans="1:9" ht="15.65" customHeight="1" x14ac:dyDescent="0.45">
      <c r="A51" s="20"/>
      <c r="B51" s="54"/>
      <c r="C51" s="86"/>
      <c r="D51" s="22"/>
      <c r="E51" s="74"/>
      <c r="F51" s="116"/>
      <c r="G51" s="116"/>
      <c r="H51" s="117"/>
      <c r="I51" s="58"/>
    </row>
    <row r="52" spans="1:9" ht="15.65" customHeight="1" x14ac:dyDescent="0.45">
      <c r="A52" s="20"/>
      <c r="B52" s="54"/>
      <c r="C52" s="86"/>
      <c r="D52" s="22"/>
      <c r="E52" s="74"/>
      <c r="F52" s="116"/>
      <c r="G52" s="116"/>
      <c r="H52" s="117"/>
      <c r="I52" s="58"/>
    </row>
    <row r="53" spans="1:9" ht="15.65" customHeight="1" x14ac:dyDescent="0.45">
      <c r="A53" s="20"/>
      <c r="B53" s="54"/>
      <c r="C53" s="86"/>
      <c r="D53" s="22"/>
      <c r="E53" s="74"/>
      <c r="F53" s="116"/>
      <c r="G53" s="116"/>
      <c r="H53" s="117"/>
      <c r="I53" s="58"/>
    </row>
    <row r="54" spans="1:9" ht="15.65" customHeight="1" x14ac:dyDescent="0.45">
      <c r="A54" s="20"/>
      <c r="B54" s="54"/>
      <c r="C54" s="86"/>
      <c r="D54" s="22"/>
      <c r="E54" s="74"/>
      <c r="F54" s="116"/>
      <c r="G54" s="116"/>
      <c r="H54" s="117"/>
      <c r="I54" s="58"/>
    </row>
    <row r="55" spans="1:9" ht="15.65" customHeight="1" x14ac:dyDescent="0.45">
      <c r="A55" s="20"/>
      <c r="B55" s="54"/>
      <c r="C55" s="86"/>
      <c r="D55" s="22"/>
      <c r="E55" s="74"/>
      <c r="F55" s="116"/>
      <c r="G55" s="116"/>
      <c r="H55" s="117"/>
      <c r="I55" s="58"/>
    </row>
    <row r="56" spans="1:9" ht="15.65" customHeight="1" x14ac:dyDescent="0.45">
      <c r="A56" s="20"/>
      <c r="B56" s="54"/>
      <c r="C56" s="86"/>
      <c r="D56" s="22"/>
      <c r="E56" s="74"/>
      <c r="F56" s="116"/>
      <c r="G56" s="116"/>
      <c r="H56" s="117"/>
      <c r="I56" s="58"/>
    </row>
    <row r="57" spans="1:9" ht="15.65" customHeight="1" x14ac:dyDescent="0.45">
      <c r="A57" s="20"/>
      <c r="B57" s="54"/>
      <c r="C57" s="86"/>
      <c r="D57" s="22"/>
      <c r="E57" s="74"/>
      <c r="F57" s="116"/>
      <c r="G57" s="116"/>
      <c r="H57" s="117"/>
      <c r="I57" s="58"/>
    </row>
    <row r="58" spans="1:9" ht="15.65" customHeight="1" x14ac:dyDescent="0.45">
      <c r="A58" s="20"/>
      <c r="B58" s="54"/>
      <c r="C58" s="86"/>
      <c r="D58" s="22"/>
      <c r="E58" s="74"/>
      <c r="F58" s="116"/>
      <c r="G58" s="116"/>
      <c r="H58" s="117"/>
      <c r="I58" s="58"/>
    </row>
    <row r="59" spans="1:9" ht="15.65" customHeight="1" x14ac:dyDescent="0.45">
      <c r="A59" s="20"/>
      <c r="B59" s="54"/>
      <c r="C59" s="86"/>
      <c r="D59" s="22"/>
      <c r="E59" s="74"/>
      <c r="F59" s="116"/>
      <c r="G59" s="116"/>
      <c r="H59" s="117"/>
      <c r="I59" s="58"/>
    </row>
    <row r="60" spans="1:9" ht="15.65" customHeight="1" x14ac:dyDescent="0.45">
      <c r="A60" s="20"/>
      <c r="B60" s="54"/>
      <c r="C60" s="86"/>
      <c r="D60" s="22"/>
      <c r="E60" s="74"/>
      <c r="F60" s="116"/>
      <c r="G60" s="116"/>
      <c r="H60" s="117"/>
      <c r="I60" s="58"/>
    </row>
    <row r="61" spans="1:9" ht="15.65" customHeight="1" x14ac:dyDescent="0.45">
      <c r="A61" s="20"/>
      <c r="B61" s="54"/>
      <c r="C61" s="86"/>
      <c r="D61" s="22"/>
      <c r="E61" s="74"/>
      <c r="F61" s="116"/>
      <c r="G61" s="116"/>
      <c r="H61" s="117"/>
      <c r="I61" s="58"/>
    </row>
    <row r="62" spans="1:9" ht="15.65" customHeight="1" x14ac:dyDescent="0.45">
      <c r="A62" s="20"/>
      <c r="B62" s="54"/>
      <c r="C62" s="86"/>
      <c r="D62" s="22"/>
      <c r="E62" s="74"/>
      <c r="F62" s="116"/>
      <c r="G62" s="116"/>
      <c r="H62" s="117"/>
      <c r="I62" s="58"/>
    </row>
    <row r="63" spans="1:9" ht="15.65" customHeight="1" x14ac:dyDescent="0.45">
      <c r="A63" s="20"/>
      <c r="B63" s="54"/>
      <c r="C63" s="86"/>
      <c r="D63" s="22"/>
      <c r="E63" s="74"/>
      <c r="F63" s="116"/>
      <c r="G63" s="116"/>
      <c r="H63" s="117"/>
      <c r="I63" s="58"/>
    </row>
    <row r="64" spans="1:9" ht="15.65" customHeight="1" x14ac:dyDescent="0.45">
      <c r="A64" s="20"/>
      <c r="B64" s="54"/>
      <c r="C64" s="86"/>
      <c r="D64" s="22"/>
      <c r="E64" s="74"/>
      <c r="F64" s="116"/>
      <c r="G64" s="116"/>
      <c r="H64" s="117"/>
      <c r="I64" s="58"/>
    </row>
    <row r="65" spans="1:9" ht="15.65" customHeight="1" x14ac:dyDescent="0.45">
      <c r="A65" s="20"/>
      <c r="B65" s="54"/>
      <c r="C65" s="86"/>
      <c r="D65" s="22"/>
      <c r="E65" s="74"/>
      <c r="F65" s="116"/>
      <c r="G65" s="116"/>
      <c r="H65" s="117"/>
      <c r="I65" s="58"/>
    </row>
    <row r="66" spans="1:9" ht="15.65" customHeight="1" x14ac:dyDescent="0.45">
      <c r="A66" s="20"/>
      <c r="B66" s="54"/>
      <c r="C66" s="86"/>
      <c r="D66" s="22"/>
      <c r="E66" s="74"/>
      <c r="F66" s="116"/>
      <c r="G66" s="116"/>
      <c r="H66" s="117"/>
      <c r="I66" s="58"/>
    </row>
    <row r="67" spans="1:9" ht="15.65" customHeight="1" x14ac:dyDescent="0.45">
      <c r="A67" s="20"/>
      <c r="B67" s="54"/>
      <c r="C67" s="86"/>
      <c r="D67" s="22"/>
      <c r="E67" s="74"/>
      <c r="F67" s="116"/>
      <c r="G67" s="116"/>
      <c r="H67" s="117"/>
      <c r="I67" s="58"/>
    </row>
    <row r="68" spans="1:9" ht="15.65" customHeight="1" x14ac:dyDescent="0.45">
      <c r="A68" s="20"/>
      <c r="B68" s="54"/>
      <c r="C68" s="86"/>
      <c r="D68" s="22"/>
      <c r="E68" s="74"/>
      <c r="F68" s="116"/>
      <c r="G68" s="116"/>
      <c r="H68" s="117"/>
      <c r="I68" s="58"/>
    </row>
    <row r="69" spans="1:9" ht="15.65" customHeight="1" x14ac:dyDescent="0.45">
      <c r="A69" s="20"/>
      <c r="B69" s="54"/>
      <c r="C69" s="86"/>
      <c r="D69" s="22"/>
      <c r="E69" s="74"/>
      <c r="F69" s="116"/>
      <c r="G69" s="116"/>
      <c r="H69" s="117"/>
      <c r="I69" s="58"/>
    </row>
    <row r="70" spans="1:9" ht="15.65" customHeight="1" x14ac:dyDescent="0.45">
      <c r="A70" s="20"/>
      <c r="B70" s="54"/>
      <c r="C70" s="86"/>
      <c r="D70" s="22"/>
      <c r="E70" s="74"/>
      <c r="F70" s="116"/>
      <c r="G70" s="116"/>
      <c r="H70" s="117"/>
      <c r="I70" s="58"/>
    </row>
    <row r="71" spans="1:9" ht="15.65" customHeight="1" x14ac:dyDescent="0.45">
      <c r="A71" s="20"/>
      <c r="B71" s="54"/>
      <c r="C71" s="86"/>
      <c r="D71" s="22"/>
      <c r="E71" s="74"/>
      <c r="F71" s="116"/>
      <c r="G71" s="116"/>
      <c r="H71" s="117"/>
      <c r="I71" s="58"/>
    </row>
    <row r="72" spans="1:9" ht="15.65" customHeight="1" x14ac:dyDescent="0.45">
      <c r="A72" s="20"/>
      <c r="B72" s="54"/>
      <c r="C72" s="86"/>
      <c r="D72" s="22"/>
      <c r="E72" s="74"/>
      <c r="F72" s="116"/>
      <c r="G72" s="116"/>
      <c r="H72" s="117"/>
      <c r="I72" s="58"/>
    </row>
    <row r="73" spans="1:9" ht="15.65" customHeight="1" x14ac:dyDescent="0.45">
      <c r="A73" s="20"/>
      <c r="B73" s="54"/>
      <c r="C73" s="86"/>
      <c r="D73" s="22"/>
      <c r="E73" s="74"/>
      <c r="F73" s="116"/>
      <c r="G73" s="116"/>
      <c r="H73" s="117"/>
      <c r="I73" s="58"/>
    </row>
    <row r="74" spans="1:9" ht="15.65" customHeight="1" x14ac:dyDescent="0.45">
      <c r="A74" s="20"/>
      <c r="B74" s="54"/>
      <c r="C74" s="86"/>
      <c r="D74" s="22"/>
      <c r="E74" s="74"/>
      <c r="F74" s="116"/>
      <c r="G74" s="116"/>
      <c r="H74" s="117"/>
      <c r="I74" s="58"/>
    </row>
    <row r="75" spans="1:9" ht="15.65" customHeight="1" x14ac:dyDescent="0.45">
      <c r="A75" s="20"/>
      <c r="B75" s="54"/>
      <c r="C75" s="86"/>
      <c r="D75" s="22"/>
      <c r="E75" s="74"/>
      <c r="F75" s="116"/>
      <c r="G75" s="116"/>
      <c r="H75" s="117"/>
      <c r="I75" s="58"/>
    </row>
    <row r="76" spans="1:9" ht="15.65" customHeight="1" x14ac:dyDescent="0.45">
      <c r="A76" s="20"/>
      <c r="B76" s="54"/>
      <c r="C76" s="86"/>
      <c r="D76" s="22"/>
      <c r="E76" s="74"/>
      <c r="F76" s="116"/>
      <c r="G76" s="116"/>
      <c r="H76" s="117"/>
      <c r="I76" s="58"/>
    </row>
    <row r="77" spans="1:9" ht="15.65" customHeight="1" x14ac:dyDescent="0.45">
      <c r="A77" s="20"/>
      <c r="B77" s="54"/>
      <c r="C77" s="86"/>
      <c r="D77" s="22"/>
      <c r="E77" s="74"/>
      <c r="F77" s="116"/>
      <c r="G77" s="116"/>
      <c r="H77" s="117"/>
      <c r="I77" s="58"/>
    </row>
    <row r="78" spans="1:9" ht="15.65" customHeight="1" x14ac:dyDescent="0.45">
      <c r="A78" s="20"/>
      <c r="B78" s="54"/>
      <c r="C78" s="86"/>
      <c r="D78" s="22"/>
      <c r="E78" s="74"/>
      <c r="F78" s="116"/>
      <c r="G78" s="116"/>
      <c r="H78" s="117"/>
      <c r="I78" s="58"/>
    </row>
    <row r="79" spans="1:9" ht="15.65" customHeight="1" x14ac:dyDescent="0.45">
      <c r="A79" s="20"/>
      <c r="B79" s="54"/>
      <c r="C79" s="86"/>
      <c r="D79" s="22"/>
      <c r="E79" s="74"/>
      <c r="F79" s="116"/>
      <c r="G79" s="116"/>
      <c r="H79" s="117"/>
      <c r="I79" s="58"/>
    </row>
    <row r="80" spans="1:9" ht="15.65" customHeight="1" x14ac:dyDescent="0.45">
      <c r="A80" s="20"/>
      <c r="B80" s="54"/>
      <c r="C80" s="86"/>
      <c r="D80" s="22"/>
      <c r="E80" s="74"/>
      <c r="F80" s="116"/>
      <c r="G80" s="116"/>
      <c r="H80" s="117"/>
      <c r="I80" s="58"/>
    </row>
    <row r="81" spans="1:9" ht="15.65" customHeight="1" x14ac:dyDescent="0.45">
      <c r="A81" s="20"/>
      <c r="B81" s="54"/>
      <c r="C81" s="86"/>
      <c r="D81" s="22"/>
      <c r="E81" s="74"/>
      <c r="F81" s="116"/>
      <c r="G81" s="116"/>
      <c r="H81" s="117"/>
      <c r="I81" s="58"/>
    </row>
    <row r="82" spans="1:9" ht="15.65" customHeight="1" x14ac:dyDescent="0.45">
      <c r="A82" s="20"/>
      <c r="B82" s="54"/>
      <c r="C82" s="86"/>
      <c r="D82" s="22"/>
      <c r="E82" s="74"/>
      <c r="F82" s="116"/>
      <c r="G82" s="116"/>
      <c r="H82" s="117"/>
      <c r="I82" s="58"/>
    </row>
    <row r="83" spans="1:9" ht="15.65" customHeight="1" x14ac:dyDescent="0.45">
      <c r="A83" s="20"/>
      <c r="B83" s="54"/>
      <c r="C83" s="86"/>
      <c r="D83" s="22"/>
      <c r="E83" s="74"/>
      <c r="F83" s="116"/>
      <c r="G83" s="116"/>
      <c r="H83" s="117"/>
      <c r="I83" s="58"/>
    </row>
    <row r="84" spans="1:9" ht="15.65" customHeight="1" x14ac:dyDescent="0.45">
      <c r="A84" s="20"/>
      <c r="B84" s="54"/>
      <c r="C84" s="86"/>
      <c r="D84" s="22"/>
      <c r="E84" s="74"/>
      <c r="F84" s="116"/>
      <c r="G84" s="116"/>
      <c r="H84" s="117"/>
      <c r="I84" s="58"/>
    </row>
    <row r="85" spans="1:9" ht="15.65" customHeight="1" x14ac:dyDescent="0.45">
      <c r="A85" s="20"/>
      <c r="B85" s="54"/>
      <c r="C85" s="86"/>
      <c r="D85" s="22"/>
      <c r="E85" s="74"/>
      <c r="F85" s="116"/>
      <c r="G85" s="116"/>
      <c r="H85" s="117"/>
      <c r="I85" s="58"/>
    </row>
    <row r="86" spans="1:9" ht="15.65" customHeight="1" x14ac:dyDescent="0.45">
      <c r="A86" s="20"/>
      <c r="B86" s="54"/>
      <c r="C86" s="86"/>
      <c r="D86" s="22"/>
      <c r="E86" s="74"/>
      <c r="F86" s="116"/>
      <c r="G86" s="116"/>
      <c r="H86" s="117"/>
      <c r="I86" s="58"/>
    </row>
    <row r="87" spans="1:9" ht="15.65" customHeight="1" x14ac:dyDescent="0.45">
      <c r="A87" s="20"/>
      <c r="B87" s="54"/>
      <c r="C87" s="86"/>
      <c r="D87" s="22"/>
      <c r="E87" s="74"/>
      <c r="F87" s="116"/>
      <c r="G87" s="116"/>
      <c r="H87" s="117"/>
      <c r="I87" s="58"/>
    </row>
    <row r="88" spans="1:9" ht="15.65" customHeight="1" x14ac:dyDescent="0.45">
      <c r="A88" s="20"/>
      <c r="B88" s="54"/>
      <c r="C88" s="86"/>
      <c r="D88" s="22"/>
      <c r="E88" s="74"/>
      <c r="F88" s="116"/>
      <c r="G88" s="116"/>
      <c r="H88" s="117"/>
      <c r="I88" s="58"/>
    </row>
    <row r="89" spans="1:9" ht="15.65" customHeight="1" x14ac:dyDescent="0.45">
      <c r="A89" s="20"/>
      <c r="B89" s="54"/>
      <c r="C89" s="86"/>
      <c r="D89" s="22"/>
      <c r="E89" s="74"/>
      <c r="F89" s="116"/>
      <c r="G89" s="116"/>
      <c r="H89" s="117"/>
      <c r="I89" s="58"/>
    </row>
    <row r="90" spans="1:9" ht="15.65" customHeight="1" x14ac:dyDescent="0.45">
      <c r="A90" s="20"/>
      <c r="B90" s="54"/>
      <c r="C90" s="86"/>
      <c r="D90" s="22"/>
      <c r="E90" s="74"/>
      <c r="F90" s="116"/>
      <c r="G90" s="116"/>
      <c r="H90" s="117"/>
      <c r="I90" s="58"/>
    </row>
    <row r="91" spans="1:9" ht="15.65" customHeight="1" x14ac:dyDescent="0.45">
      <c r="A91" s="20"/>
      <c r="B91" s="54"/>
      <c r="C91" s="86"/>
      <c r="D91" s="22"/>
      <c r="E91" s="74"/>
      <c r="F91" s="116"/>
      <c r="G91" s="116"/>
      <c r="H91" s="117"/>
      <c r="I91" s="58"/>
    </row>
    <row r="92" spans="1:9" ht="15.65" customHeight="1" x14ac:dyDescent="0.45">
      <c r="A92" s="20"/>
      <c r="B92" s="54"/>
      <c r="C92" s="86"/>
      <c r="D92" s="22"/>
      <c r="E92" s="74"/>
      <c r="F92" s="116"/>
      <c r="G92" s="116"/>
      <c r="H92" s="117"/>
      <c r="I92" s="58"/>
    </row>
    <row r="93" spans="1:9" ht="15.65" customHeight="1" x14ac:dyDescent="0.45">
      <c r="A93" s="20"/>
      <c r="B93" s="54"/>
      <c r="C93" s="86"/>
      <c r="D93" s="22"/>
      <c r="E93" s="74"/>
      <c r="F93" s="116"/>
      <c r="G93" s="116"/>
      <c r="H93" s="117"/>
      <c r="I93" s="58"/>
    </row>
    <row r="94" spans="1:9" ht="15.65" customHeight="1" x14ac:dyDescent="0.45">
      <c r="A94" s="20"/>
      <c r="B94" s="54"/>
      <c r="C94" s="86"/>
      <c r="D94" s="22"/>
      <c r="E94" s="74"/>
      <c r="F94" s="116"/>
      <c r="G94" s="116"/>
      <c r="H94" s="117"/>
      <c r="I94" s="58"/>
    </row>
    <row r="95" spans="1:9" ht="15.65" customHeight="1" x14ac:dyDescent="0.45">
      <c r="A95" s="20"/>
      <c r="B95" s="54"/>
      <c r="C95" s="86"/>
      <c r="D95" s="22"/>
      <c r="E95" s="74"/>
      <c r="F95" s="116"/>
      <c r="G95" s="116"/>
      <c r="H95" s="117"/>
      <c r="I95" s="58"/>
    </row>
    <row r="96" spans="1:9" ht="15.65" customHeight="1" x14ac:dyDescent="0.45">
      <c r="A96" s="20"/>
      <c r="B96" s="54"/>
      <c r="C96" s="86"/>
      <c r="D96" s="22"/>
      <c r="E96" s="74"/>
      <c r="F96" s="116"/>
      <c r="G96" s="116"/>
      <c r="H96" s="117"/>
      <c r="I96" s="58"/>
    </row>
    <row r="97" spans="1:10" ht="15.65" customHeight="1" x14ac:dyDescent="0.45">
      <c r="A97" s="20"/>
      <c r="B97" s="54"/>
      <c r="C97" s="86"/>
      <c r="D97" s="22"/>
      <c r="E97" s="74"/>
      <c r="F97" s="116"/>
      <c r="G97" s="116"/>
      <c r="H97" s="117"/>
      <c r="I97" s="58"/>
    </row>
    <row r="98" spans="1:10" ht="15.65" customHeight="1" x14ac:dyDescent="0.45">
      <c r="A98" s="20"/>
      <c r="B98" s="54"/>
      <c r="C98" s="86"/>
      <c r="D98" s="22"/>
      <c r="E98" s="74"/>
      <c r="F98" s="116"/>
      <c r="G98" s="116"/>
      <c r="H98" s="117"/>
      <c r="I98" s="58"/>
    </row>
    <row r="99" spans="1:10" ht="15.65" customHeight="1" x14ac:dyDescent="0.45">
      <c r="A99" s="20"/>
      <c r="B99" s="54"/>
      <c r="C99" s="86"/>
      <c r="D99" s="22"/>
      <c r="E99" s="74"/>
      <c r="F99" s="116"/>
      <c r="G99" s="116"/>
      <c r="H99" s="117"/>
      <c r="I99" s="58"/>
    </row>
    <row r="100" spans="1:10" ht="15.65" customHeight="1" x14ac:dyDescent="0.45">
      <c r="A100" s="20"/>
      <c r="B100" s="54"/>
      <c r="C100" s="86"/>
      <c r="D100" s="22"/>
      <c r="E100" s="74"/>
      <c r="F100" s="116"/>
      <c r="G100" s="116"/>
      <c r="H100" s="117"/>
      <c r="I100" s="58"/>
    </row>
    <row r="101" spans="1:10" ht="15.65" customHeight="1" x14ac:dyDescent="0.45">
      <c r="A101" s="20"/>
      <c r="B101" s="54"/>
      <c r="C101" s="86"/>
      <c r="D101" s="22"/>
      <c r="E101" s="74"/>
      <c r="F101" s="116"/>
      <c r="G101" s="116"/>
      <c r="H101" s="117"/>
      <c r="I101" s="58"/>
    </row>
    <row r="102" spans="1:10" ht="15.65" customHeight="1" x14ac:dyDescent="0.45">
      <c r="A102" s="20"/>
      <c r="B102" s="54"/>
      <c r="C102" s="86"/>
      <c r="D102" s="22"/>
      <c r="E102" s="74"/>
      <c r="F102" s="116"/>
      <c r="G102" s="116"/>
      <c r="H102" s="117"/>
      <c r="I102" s="58"/>
    </row>
    <row r="103" spans="1:10" ht="15.65" customHeight="1" x14ac:dyDescent="0.45">
      <c r="A103" s="20"/>
      <c r="B103" s="54"/>
      <c r="C103" s="86"/>
      <c r="D103" s="22"/>
      <c r="E103" s="74"/>
      <c r="F103" s="116"/>
      <c r="G103" s="116"/>
      <c r="H103" s="117"/>
      <c r="I103" s="58"/>
    </row>
    <row r="104" spans="1:10" ht="15.65" customHeight="1" x14ac:dyDescent="0.45">
      <c r="A104" s="20"/>
      <c r="B104" s="54"/>
      <c r="C104" s="86"/>
      <c r="D104" s="22"/>
      <c r="E104" s="74"/>
      <c r="F104" s="116"/>
      <c r="G104" s="116"/>
      <c r="H104" s="117"/>
      <c r="I104" s="58"/>
    </row>
    <row r="105" spans="1:10" ht="15.65" customHeight="1" x14ac:dyDescent="0.45">
      <c r="A105" s="20"/>
      <c r="B105" s="54"/>
      <c r="C105" s="86"/>
      <c r="D105" s="22"/>
      <c r="E105" s="74"/>
      <c r="F105" s="116"/>
      <c r="G105" s="116"/>
      <c r="H105" s="117"/>
      <c r="I105" s="58"/>
    </row>
    <row r="106" spans="1:10" ht="15.65" customHeight="1" x14ac:dyDescent="0.45">
      <c r="A106" s="20"/>
      <c r="B106" s="54"/>
      <c r="C106" s="86"/>
      <c r="D106" s="22"/>
      <c r="E106" s="74"/>
      <c r="F106" s="116"/>
      <c r="G106" s="116"/>
      <c r="H106" s="117"/>
      <c r="I106" s="58"/>
    </row>
    <row r="107" spans="1:10" ht="15.65" customHeight="1" x14ac:dyDescent="0.45">
      <c r="A107" s="20"/>
      <c r="B107" s="54"/>
      <c r="C107" s="86"/>
      <c r="D107" s="22"/>
      <c r="E107" s="74"/>
      <c r="F107" s="116"/>
      <c r="G107" s="116"/>
      <c r="H107" s="117"/>
      <c r="I107" s="58"/>
    </row>
    <row r="108" spans="1:10" ht="15.65" customHeight="1" x14ac:dyDescent="0.45">
      <c r="A108" s="20"/>
      <c r="B108" s="54"/>
      <c r="C108" s="86"/>
      <c r="D108" s="22"/>
      <c r="E108" s="74"/>
      <c r="F108" s="116"/>
      <c r="G108" s="116"/>
      <c r="H108" s="117"/>
      <c r="I108" s="58"/>
    </row>
    <row r="109" spans="1:10" ht="15.65" customHeight="1" x14ac:dyDescent="0.45">
      <c r="A109" s="20"/>
      <c r="B109" s="54"/>
      <c r="C109" s="86"/>
      <c r="D109" s="22"/>
      <c r="E109" s="74"/>
      <c r="F109" s="116"/>
      <c r="G109" s="116"/>
      <c r="H109" s="117"/>
      <c r="I109" s="58"/>
      <c r="J109" s="57"/>
    </row>
    <row r="110" spans="1:10" ht="15.65" customHeight="1" x14ac:dyDescent="0.45">
      <c r="A110" s="20"/>
      <c r="B110" s="54"/>
      <c r="C110" s="86"/>
      <c r="D110" s="22"/>
      <c r="E110" s="74"/>
      <c r="F110" s="116"/>
      <c r="G110" s="116"/>
      <c r="H110" s="117"/>
      <c r="I110" s="58"/>
    </row>
    <row r="111" spans="1:10" ht="15.65" customHeight="1" x14ac:dyDescent="0.45">
      <c r="A111" s="20"/>
      <c r="B111" s="54"/>
      <c r="C111" s="86"/>
      <c r="D111" s="22"/>
      <c r="E111" s="74"/>
      <c r="F111" s="116"/>
      <c r="G111" s="116"/>
      <c r="H111" s="117"/>
      <c r="I111" s="58"/>
    </row>
    <row r="112" spans="1:10" ht="15.65" customHeight="1" x14ac:dyDescent="0.45">
      <c r="A112" s="20"/>
      <c r="B112" s="54"/>
      <c r="C112" s="86"/>
      <c r="D112" s="22"/>
      <c r="E112" s="74"/>
      <c r="F112" s="118"/>
      <c r="G112" s="118"/>
      <c r="H112" s="119"/>
      <c r="I112" s="60"/>
    </row>
    <row r="113" spans="1:9" ht="15.65" customHeight="1" x14ac:dyDescent="0.45">
      <c r="A113" s="20"/>
      <c r="B113" s="54"/>
      <c r="C113" s="86"/>
      <c r="D113" s="22"/>
      <c r="E113" s="74"/>
      <c r="F113" s="118"/>
      <c r="G113" s="118"/>
      <c r="H113" s="119"/>
      <c r="I113" s="60"/>
    </row>
    <row r="114" spans="1:9" ht="15.65" customHeight="1" x14ac:dyDescent="0.45">
      <c r="A114" s="20"/>
      <c r="B114" s="54"/>
      <c r="C114" s="86"/>
      <c r="D114" s="22"/>
      <c r="E114" s="74"/>
      <c r="F114" s="116"/>
      <c r="G114" s="116"/>
      <c r="H114" s="117"/>
      <c r="I114" s="60"/>
    </row>
    <row r="115" spans="1:9" ht="15.65" customHeight="1" x14ac:dyDescent="0.45">
      <c r="A115" s="20"/>
      <c r="B115" s="54"/>
      <c r="C115" s="86"/>
      <c r="D115" s="22"/>
      <c r="E115" s="74"/>
      <c r="F115" s="116"/>
      <c r="G115" s="116"/>
      <c r="H115" s="117"/>
      <c r="I115" s="59"/>
    </row>
    <row r="116" spans="1:9" ht="15.65" customHeight="1" x14ac:dyDescent="0.45">
      <c r="A116" s="20"/>
      <c r="B116" s="54"/>
      <c r="C116" s="86"/>
      <c r="D116" s="22"/>
      <c r="E116" s="74"/>
      <c r="F116" s="116"/>
      <c r="G116" s="116"/>
      <c r="H116" s="117"/>
      <c r="I116" s="59"/>
    </row>
    <row r="117" spans="1:9" ht="15.65" customHeight="1" x14ac:dyDescent="0.45">
      <c r="A117" s="20"/>
      <c r="B117" s="54"/>
      <c r="C117" s="86"/>
      <c r="D117" s="22"/>
      <c r="E117" s="74"/>
      <c r="F117" s="116"/>
      <c r="G117" s="116"/>
      <c r="H117" s="117"/>
      <c r="I117" s="59"/>
    </row>
    <row r="118" spans="1:9" ht="15.65" customHeight="1" x14ac:dyDescent="0.45">
      <c r="A118" s="20"/>
      <c r="B118" s="54"/>
      <c r="C118" s="86"/>
      <c r="D118" s="22"/>
      <c r="E118" s="74"/>
      <c r="F118" s="116"/>
      <c r="G118" s="116"/>
      <c r="H118" s="117"/>
      <c r="I118" s="59"/>
    </row>
    <row r="119" spans="1:9" ht="15.65" customHeight="1" x14ac:dyDescent="0.45">
      <c r="A119" s="20"/>
      <c r="B119" s="54"/>
      <c r="C119" s="86"/>
      <c r="D119" s="22"/>
      <c r="E119" s="74"/>
      <c r="F119" s="116"/>
      <c r="G119" s="116"/>
      <c r="H119" s="117"/>
      <c r="I119" s="59"/>
    </row>
    <row r="120" spans="1:9" ht="15.65" customHeight="1" x14ac:dyDescent="0.45">
      <c r="A120" s="20"/>
      <c r="B120" s="54"/>
      <c r="C120" s="86"/>
      <c r="D120" s="22"/>
      <c r="E120" s="74"/>
      <c r="F120" s="116"/>
      <c r="G120" s="116"/>
      <c r="H120" s="117"/>
      <c r="I120" s="59"/>
    </row>
    <row r="121" spans="1:9" ht="15.65" customHeight="1" x14ac:dyDescent="0.45">
      <c r="A121" s="20"/>
      <c r="B121" s="54"/>
      <c r="C121" s="86"/>
      <c r="D121" s="22"/>
      <c r="E121" s="74"/>
      <c r="F121" s="116"/>
      <c r="G121" s="116"/>
      <c r="H121" s="117"/>
      <c r="I121" s="59"/>
    </row>
    <row r="122" spans="1:9" ht="15.65" customHeight="1" x14ac:dyDescent="0.45">
      <c r="A122" s="20"/>
      <c r="B122" s="54"/>
      <c r="C122" s="86"/>
      <c r="D122" s="22"/>
      <c r="E122" s="74"/>
      <c r="F122" s="116"/>
      <c r="G122" s="116"/>
      <c r="H122" s="117"/>
      <c r="I122" s="59"/>
    </row>
    <row r="123" spans="1:9" ht="15.65" customHeight="1" x14ac:dyDescent="0.45">
      <c r="A123" s="20"/>
      <c r="B123" s="54"/>
      <c r="C123" s="86"/>
      <c r="D123" s="22"/>
      <c r="E123" s="74"/>
      <c r="F123" s="116"/>
      <c r="G123" s="116"/>
      <c r="H123" s="117"/>
      <c r="I123" s="59"/>
    </row>
    <row r="124" spans="1:9" ht="15.65" customHeight="1" x14ac:dyDescent="0.45">
      <c r="A124" s="20"/>
      <c r="B124" s="54"/>
      <c r="C124" s="86"/>
      <c r="D124" s="22"/>
      <c r="E124" s="74"/>
      <c r="F124" s="116"/>
      <c r="G124" s="116"/>
      <c r="H124" s="117"/>
      <c r="I124" s="59"/>
    </row>
    <row r="125" spans="1:9" ht="15.65" customHeight="1" x14ac:dyDescent="0.45">
      <c r="A125" s="20"/>
      <c r="B125" s="54"/>
      <c r="C125" s="86"/>
      <c r="D125" s="22"/>
      <c r="E125" s="74"/>
      <c r="F125" s="116"/>
      <c r="G125" s="116"/>
      <c r="H125" s="117"/>
      <c r="I125" s="59"/>
    </row>
    <row r="126" spans="1:9" ht="15.65" customHeight="1" x14ac:dyDescent="0.45">
      <c r="A126" s="20"/>
      <c r="B126" s="54"/>
      <c r="C126" s="86"/>
      <c r="D126" s="22"/>
      <c r="E126" s="74"/>
      <c r="F126" s="116"/>
      <c r="G126" s="116"/>
      <c r="H126" s="117"/>
      <c r="I126" s="59"/>
    </row>
    <row r="127" spans="1:9" ht="15.65" customHeight="1" x14ac:dyDescent="0.45">
      <c r="A127" s="20"/>
      <c r="B127" s="54"/>
      <c r="C127" s="86"/>
      <c r="D127" s="22"/>
      <c r="E127" s="74"/>
      <c r="F127" s="116"/>
      <c r="G127" s="116"/>
      <c r="H127" s="117"/>
      <c r="I127" s="59"/>
    </row>
    <row r="128" spans="1:9" ht="15.65" customHeight="1" x14ac:dyDescent="0.45">
      <c r="A128" s="20"/>
      <c r="B128" s="54"/>
      <c r="C128" s="86"/>
      <c r="D128" s="22"/>
      <c r="E128" s="74"/>
      <c r="F128" s="116"/>
      <c r="G128" s="116"/>
      <c r="H128" s="117"/>
      <c r="I128" s="59"/>
    </row>
    <row r="129" spans="1:9" ht="15.65" customHeight="1" x14ac:dyDescent="0.45">
      <c r="A129" s="20"/>
      <c r="B129" s="54"/>
      <c r="C129" s="86"/>
      <c r="D129" s="22"/>
      <c r="E129" s="74"/>
      <c r="F129" s="116"/>
      <c r="G129" s="116"/>
      <c r="H129" s="117"/>
      <c r="I129" s="59"/>
    </row>
    <row r="130" spans="1:9" ht="15.65" customHeight="1" x14ac:dyDescent="0.45">
      <c r="A130" s="20"/>
      <c r="B130" s="54"/>
      <c r="C130" s="86"/>
      <c r="D130" s="22"/>
      <c r="E130" s="74"/>
      <c r="F130" s="116"/>
      <c r="G130" s="116"/>
      <c r="H130" s="117"/>
      <c r="I130" s="59"/>
    </row>
    <row r="131" spans="1:9" ht="15.65" customHeight="1" x14ac:dyDescent="0.45">
      <c r="A131" s="20"/>
      <c r="B131" s="54"/>
      <c r="C131" s="86"/>
      <c r="D131" s="22"/>
      <c r="E131" s="74"/>
      <c r="F131" s="116"/>
      <c r="G131" s="116"/>
      <c r="H131" s="117"/>
      <c r="I131" s="59"/>
    </row>
    <row r="132" spans="1:9" ht="15.65" customHeight="1" x14ac:dyDescent="0.45">
      <c r="A132" s="20"/>
      <c r="B132" s="54"/>
      <c r="C132" s="86"/>
      <c r="D132" s="22"/>
      <c r="E132" s="74"/>
      <c r="F132" s="116"/>
      <c r="G132" s="116"/>
      <c r="H132" s="117"/>
      <c r="I132" s="59"/>
    </row>
    <row r="133" spans="1:9" ht="15.65" customHeight="1" x14ac:dyDescent="0.45">
      <c r="A133" s="20"/>
      <c r="B133" s="54"/>
      <c r="C133" s="86"/>
      <c r="D133" s="22"/>
      <c r="E133" s="74"/>
      <c r="F133" s="116"/>
      <c r="G133" s="116"/>
      <c r="H133" s="117"/>
      <c r="I133" s="59"/>
    </row>
    <row r="134" spans="1:9" ht="15.65" customHeight="1" x14ac:dyDescent="0.45">
      <c r="A134" s="20"/>
      <c r="B134" s="54"/>
      <c r="C134" s="86"/>
      <c r="D134" s="22"/>
      <c r="E134" s="74"/>
      <c r="F134" s="116"/>
      <c r="G134" s="116"/>
      <c r="H134" s="117"/>
      <c r="I134" s="59"/>
    </row>
    <row r="135" spans="1:9" ht="15.65" customHeight="1" x14ac:dyDescent="0.45">
      <c r="A135" s="20"/>
      <c r="B135" s="54"/>
      <c r="C135" s="86"/>
      <c r="D135" s="22"/>
      <c r="E135" s="74"/>
      <c r="F135" s="116"/>
      <c r="G135" s="116"/>
      <c r="H135" s="117"/>
      <c r="I135" s="59"/>
    </row>
    <row r="136" spans="1:9" ht="15.65" customHeight="1" x14ac:dyDescent="0.45">
      <c r="A136" s="20"/>
      <c r="B136" s="54"/>
      <c r="C136" s="86"/>
      <c r="D136" s="22"/>
      <c r="E136" s="74"/>
      <c r="F136" s="116"/>
      <c r="G136" s="116"/>
      <c r="H136" s="117"/>
      <c r="I136" s="59"/>
    </row>
    <row r="137" spans="1:9" ht="15.65" customHeight="1" x14ac:dyDescent="0.45">
      <c r="A137" s="20"/>
      <c r="B137" s="54"/>
      <c r="C137" s="86"/>
      <c r="D137" s="22"/>
      <c r="E137" s="74"/>
      <c r="F137" s="116"/>
      <c r="G137" s="116"/>
      <c r="H137" s="117"/>
      <c r="I137" s="59"/>
    </row>
    <row r="138" spans="1:9" ht="15.65" customHeight="1" x14ac:dyDescent="0.45">
      <c r="A138" s="20"/>
      <c r="B138" s="54"/>
      <c r="C138" s="86"/>
      <c r="D138" s="22"/>
      <c r="E138" s="74"/>
      <c r="F138" s="116"/>
      <c r="G138" s="116"/>
      <c r="H138" s="117"/>
      <c r="I138" s="59"/>
    </row>
    <row r="139" spans="1:9" ht="15.65" customHeight="1" x14ac:dyDescent="0.45">
      <c r="A139" s="20"/>
      <c r="B139" s="54"/>
      <c r="C139" s="86"/>
      <c r="D139" s="22"/>
      <c r="E139" s="74"/>
      <c r="F139" s="116"/>
      <c r="G139" s="116"/>
      <c r="H139" s="117"/>
      <c r="I139" s="59"/>
    </row>
    <row r="140" spans="1:9" ht="15.65" customHeight="1" x14ac:dyDescent="0.45">
      <c r="A140" s="20"/>
      <c r="B140" s="54"/>
      <c r="C140" s="86"/>
      <c r="D140" s="22"/>
      <c r="E140" s="74"/>
      <c r="F140" s="116"/>
      <c r="G140" s="116"/>
      <c r="H140" s="117"/>
      <c r="I140" s="59"/>
    </row>
    <row r="141" spans="1:9" ht="15.65" customHeight="1" x14ac:dyDescent="0.45">
      <c r="A141" s="20"/>
      <c r="B141" s="54"/>
      <c r="C141" s="86"/>
      <c r="D141" s="22"/>
      <c r="E141" s="74"/>
      <c r="F141" s="116"/>
      <c r="G141" s="116"/>
      <c r="H141" s="117"/>
      <c r="I141" s="59"/>
    </row>
    <row r="142" spans="1:9" ht="15.65" customHeight="1" x14ac:dyDescent="0.45">
      <c r="A142" s="20"/>
      <c r="B142" s="54"/>
      <c r="C142" s="86"/>
      <c r="D142" s="22"/>
      <c r="E142" s="74"/>
      <c r="F142" s="116"/>
      <c r="G142" s="116"/>
      <c r="H142" s="117"/>
      <c r="I142" s="59"/>
    </row>
    <row r="143" spans="1:9" ht="15.65" customHeight="1" x14ac:dyDescent="0.45">
      <c r="A143" s="20"/>
      <c r="B143" s="54"/>
      <c r="C143" s="86"/>
      <c r="D143" s="22"/>
      <c r="E143" s="74"/>
      <c r="F143" s="116"/>
      <c r="G143" s="116"/>
      <c r="H143" s="117"/>
      <c r="I143" s="59"/>
    </row>
    <row r="144" spans="1:9" ht="15.65" customHeight="1" x14ac:dyDescent="0.45">
      <c r="A144" s="20"/>
      <c r="B144" s="54"/>
      <c r="C144" s="86"/>
      <c r="D144" s="22"/>
      <c r="E144" s="74"/>
      <c r="F144" s="116"/>
      <c r="G144" s="116"/>
      <c r="H144" s="117"/>
      <c r="I144" s="59"/>
    </row>
    <row r="145" spans="1:9" ht="15.65" customHeight="1" x14ac:dyDescent="0.45">
      <c r="A145" s="20"/>
      <c r="B145" s="54"/>
      <c r="C145" s="86"/>
      <c r="D145" s="22"/>
      <c r="E145" s="74"/>
      <c r="F145" s="116"/>
      <c r="G145" s="116"/>
      <c r="H145" s="117"/>
      <c r="I145" s="59"/>
    </row>
    <row r="146" spans="1:9" ht="15.65" customHeight="1" x14ac:dyDescent="0.45">
      <c r="A146" s="20"/>
      <c r="B146" s="54"/>
      <c r="C146" s="86"/>
      <c r="D146" s="22"/>
      <c r="E146" s="74"/>
      <c r="F146" s="116"/>
      <c r="G146" s="116"/>
      <c r="H146" s="117"/>
      <c r="I146" s="59"/>
    </row>
    <row r="147" spans="1:9" ht="15.65" customHeight="1" x14ac:dyDescent="0.45">
      <c r="A147" s="20"/>
      <c r="B147" s="54"/>
      <c r="C147" s="86"/>
      <c r="D147" s="22"/>
      <c r="E147" s="74"/>
      <c r="F147" s="116"/>
      <c r="G147" s="116"/>
      <c r="H147" s="117"/>
      <c r="I147" s="59"/>
    </row>
    <row r="148" spans="1:9" ht="15.65" customHeight="1" x14ac:dyDescent="0.45">
      <c r="A148" s="20"/>
      <c r="B148" s="54"/>
      <c r="C148" s="86"/>
      <c r="D148" s="22"/>
      <c r="E148" s="74"/>
      <c r="F148" s="116"/>
      <c r="G148" s="116"/>
      <c r="H148" s="117"/>
      <c r="I148" s="59"/>
    </row>
    <row r="149" spans="1:9" ht="15.65" customHeight="1" x14ac:dyDescent="0.45">
      <c r="A149" s="20"/>
      <c r="B149" s="54"/>
      <c r="C149" s="86"/>
      <c r="D149" s="22"/>
      <c r="E149" s="74"/>
      <c r="F149" s="116"/>
      <c r="G149" s="116"/>
      <c r="H149" s="117"/>
      <c r="I149" s="59"/>
    </row>
    <row r="150" spans="1:9" ht="15.65" customHeight="1" x14ac:dyDescent="0.45">
      <c r="A150" s="20"/>
      <c r="B150" s="54"/>
      <c r="C150" s="86"/>
      <c r="D150" s="22"/>
      <c r="E150" s="74"/>
      <c r="F150" s="116"/>
      <c r="G150" s="116"/>
      <c r="H150" s="117"/>
      <c r="I150" s="59"/>
    </row>
    <row r="151" spans="1:9" ht="15.65" customHeight="1" x14ac:dyDescent="0.45">
      <c r="A151" s="20"/>
      <c r="B151" s="54"/>
      <c r="C151" s="86"/>
      <c r="D151" s="22"/>
      <c r="E151" s="74"/>
      <c r="F151" s="116"/>
      <c r="G151" s="116"/>
      <c r="H151" s="117"/>
      <c r="I151" s="59"/>
    </row>
    <row r="152" spans="1:9" ht="15.65" customHeight="1" x14ac:dyDescent="0.45">
      <c r="A152" s="20"/>
      <c r="B152" s="54"/>
      <c r="C152" s="86"/>
      <c r="D152" s="22"/>
      <c r="E152" s="74"/>
      <c r="F152" s="116"/>
      <c r="G152" s="116"/>
      <c r="H152" s="117"/>
      <c r="I152" s="59"/>
    </row>
    <row r="153" spans="1:9" ht="15.65" customHeight="1" x14ac:dyDescent="0.45">
      <c r="A153" s="20"/>
      <c r="B153" s="54"/>
      <c r="C153" s="86"/>
      <c r="D153" s="22"/>
      <c r="E153" s="74"/>
      <c r="F153" s="116"/>
      <c r="G153" s="116"/>
      <c r="H153" s="117"/>
      <c r="I153" s="59"/>
    </row>
    <row r="154" spans="1:9" ht="15.65" customHeight="1" x14ac:dyDescent="0.45">
      <c r="A154" s="20"/>
      <c r="B154" s="54"/>
      <c r="C154" s="86"/>
      <c r="D154" s="22"/>
      <c r="E154" s="74"/>
      <c r="F154" s="116"/>
      <c r="G154" s="116"/>
      <c r="H154" s="117"/>
      <c r="I154" s="59"/>
    </row>
    <row r="155" spans="1:9" ht="15.65" customHeight="1" x14ac:dyDescent="0.45">
      <c r="A155" s="20"/>
      <c r="B155" s="54"/>
      <c r="C155" s="86"/>
      <c r="D155" s="22"/>
      <c r="E155" s="74"/>
      <c r="F155" s="116"/>
      <c r="G155" s="116"/>
      <c r="H155" s="117"/>
      <c r="I155" s="59"/>
    </row>
    <row r="156" spans="1:9" ht="15.65" customHeight="1" x14ac:dyDescent="0.45">
      <c r="A156" s="20"/>
      <c r="B156" s="54"/>
      <c r="C156" s="86"/>
      <c r="D156" s="22"/>
      <c r="E156" s="74"/>
      <c r="F156" s="116"/>
      <c r="G156" s="116"/>
      <c r="H156" s="117"/>
      <c r="I156" s="59"/>
    </row>
    <row r="157" spans="1:9" ht="15.65" customHeight="1" x14ac:dyDescent="0.45">
      <c r="A157" s="20"/>
      <c r="B157" s="54"/>
      <c r="C157" s="86"/>
      <c r="D157" s="22"/>
      <c r="E157" s="74"/>
      <c r="F157" s="116"/>
      <c r="G157" s="116"/>
      <c r="H157" s="117"/>
      <c r="I157" s="59"/>
    </row>
    <row r="158" spans="1:9" ht="15.65" customHeight="1" x14ac:dyDescent="0.45">
      <c r="A158" s="20"/>
      <c r="B158" s="54"/>
      <c r="C158" s="86"/>
      <c r="D158" s="22"/>
      <c r="E158" s="74"/>
      <c r="F158" s="116"/>
      <c r="G158" s="116"/>
      <c r="H158" s="117"/>
      <c r="I158" s="59"/>
    </row>
    <row r="159" spans="1:9" ht="15.65" customHeight="1" x14ac:dyDescent="0.45">
      <c r="A159" s="20"/>
      <c r="B159" s="54"/>
      <c r="C159" s="86"/>
      <c r="D159" s="22"/>
      <c r="E159" s="74"/>
      <c r="F159" s="116"/>
      <c r="G159" s="116"/>
      <c r="H159" s="117"/>
      <c r="I159" s="59"/>
    </row>
    <row r="160" spans="1:9" ht="15.65" customHeight="1" x14ac:dyDescent="0.45">
      <c r="A160" s="20"/>
      <c r="B160" s="54"/>
      <c r="C160" s="86"/>
      <c r="D160" s="22"/>
      <c r="E160" s="74"/>
      <c r="F160" s="116"/>
      <c r="G160" s="116"/>
      <c r="H160" s="117"/>
      <c r="I160" s="59"/>
    </row>
    <row r="161" spans="1:9" ht="15.65" customHeight="1" x14ac:dyDescent="0.45">
      <c r="A161" s="20"/>
      <c r="B161" s="54"/>
      <c r="C161" s="86"/>
      <c r="D161" s="22"/>
      <c r="E161" s="74"/>
      <c r="F161" s="116"/>
      <c r="G161" s="116"/>
      <c r="H161" s="117"/>
      <c r="I161" s="59"/>
    </row>
    <row r="162" spans="1:9" ht="15.65" customHeight="1" x14ac:dyDescent="0.45">
      <c r="A162" s="20"/>
      <c r="B162" s="54"/>
      <c r="C162" s="86"/>
      <c r="D162" s="22"/>
      <c r="E162" s="74"/>
      <c r="F162" s="116"/>
      <c r="G162" s="116"/>
      <c r="H162" s="117"/>
      <c r="I162" s="59"/>
    </row>
    <row r="163" spans="1:9" ht="15.65" customHeight="1" x14ac:dyDescent="0.45">
      <c r="A163" s="20"/>
      <c r="B163" s="54"/>
      <c r="C163" s="86"/>
      <c r="D163" s="22"/>
      <c r="E163" s="74"/>
      <c r="F163" s="116"/>
      <c r="G163" s="116"/>
      <c r="H163" s="117"/>
      <c r="I163" s="59"/>
    </row>
    <row r="164" spans="1:9" ht="15.65" customHeight="1" x14ac:dyDescent="0.45">
      <c r="A164" s="20"/>
      <c r="B164" s="54"/>
      <c r="C164" s="86"/>
      <c r="D164" s="22"/>
      <c r="E164" s="74"/>
      <c r="F164" s="116"/>
      <c r="G164" s="116"/>
      <c r="H164" s="117"/>
      <c r="I164" s="59"/>
    </row>
    <row r="165" spans="1:9" ht="15.65" customHeight="1" x14ac:dyDescent="0.45">
      <c r="A165" s="20"/>
      <c r="B165" s="54"/>
      <c r="C165" s="86"/>
      <c r="D165" s="22"/>
      <c r="E165" s="74"/>
      <c r="F165" s="116"/>
      <c r="G165" s="116"/>
      <c r="H165" s="117"/>
      <c r="I165" s="59"/>
    </row>
    <row r="166" spans="1:9" ht="15.65" customHeight="1" x14ac:dyDescent="0.45">
      <c r="A166" s="20"/>
      <c r="B166" s="54"/>
      <c r="C166" s="86"/>
      <c r="D166" s="22"/>
      <c r="E166" s="74"/>
      <c r="F166" s="116"/>
      <c r="G166" s="116"/>
      <c r="H166" s="117"/>
      <c r="I166" s="59"/>
    </row>
    <row r="167" spans="1:9" ht="15.65" customHeight="1" x14ac:dyDescent="0.45">
      <c r="A167" s="20"/>
      <c r="B167" s="54"/>
      <c r="C167" s="86"/>
      <c r="D167" s="22"/>
      <c r="E167" s="74"/>
      <c r="F167" s="116"/>
      <c r="G167" s="116"/>
      <c r="H167" s="117"/>
      <c r="I167" s="59"/>
    </row>
    <row r="168" spans="1:9" ht="15.65" customHeight="1" x14ac:dyDescent="0.45">
      <c r="A168" s="20"/>
      <c r="B168" s="54"/>
      <c r="C168" s="86"/>
      <c r="D168" s="22"/>
      <c r="E168" s="74"/>
      <c r="F168" s="116"/>
      <c r="G168" s="116"/>
      <c r="H168" s="117"/>
      <c r="I168" s="59"/>
    </row>
    <row r="169" spans="1:9" ht="15.65" customHeight="1" x14ac:dyDescent="0.45">
      <c r="A169" s="20"/>
      <c r="B169" s="54"/>
      <c r="C169" s="86"/>
      <c r="D169" s="22"/>
      <c r="E169" s="74"/>
      <c r="F169" s="116"/>
      <c r="G169" s="116"/>
      <c r="H169" s="117"/>
      <c r="I169" s="59"/>
    </row>
    <row r="170" spans="1:9" ht="15.65" customHeight="1" x14ac:dyDescent="0.45">
      <c r="A170" s="20"/>
      <c r="B170" s="54"/>
      <c r="C170" s="86"/>
      <c r="D170" s="22"/>
      <c r="E170" s="74"/>
      <c r="F170" s="116"/>
      <c r="G170" s="116"/>
      <c r="H170" s="117"/>
      <c r="I170" s="59"/>
    </row>
    <row r="171" spans="1:9" ht="15.65" customHeight="1" x14ac:dyDescent="0.45">
      <c r="A171" s="20"/>
      <c r="B171" s="54"/>
      <c r="C171" s="86"/>
      <c r="D171" s="22"/>
      <c r="E171" s="74"/>
      <c r="F171" s="116"/>
      <c r="G171" s="116"/>
      <c r="H171" s="117"/>
      <c r="I171" s="59"/>
    </row>
    <row r="172" spans="1:9" ht="15.65" customHeight="1" x14ac:dyDescent="0.45">
      <c r="A172" s="20"/>
      <c r="B172" s="54"/>
      <c r="C172" s="86"/>
      <c r="D172" s="22"/>
      <c r="E172" s="74"/>
      <c r="F172" s="116"/>
      <c r="G172" s="116"/>
      <c r="H172" s="117"/>
      <c r="I172" s="59"/>
    </row>
    <row r="173" spans="1:9" ht="15.65" customHeight="1" x14ac:dyDescent="0.45">
      <c r="A173" s="20"/>
      <c r="B173" s="54"/>
      <c r="C173" s="86"/>
      <c r="D173" s="22"/>
      <c r="E173" s="74"/>
      <c r="F173" s="116"/>
      <c r="G173" s="116"/>
      <c r="H173" s="117"/>
      <c r="I173" s="59"/>
    </row>
    <row r="174" spans="1:9" ht="15.65" customHeight="1" x14ac:dyDescent="0.45">
      <c r="A174" s="20"/>
      <c r="B174" s="54"/>
      <c r="C174" s="86"/>
      <c r="D174" s="22"/>
      <c r="E174" s="74"/>
      <c r="F174" s="116"/>
      <c r="G174" s="116"/>
      <c r="H174" s="117"/>
      <c r="I174" s="59"/>
    </row>
    <row r="175" spans="1:9" ht="15.65" customHeight="1" x14ac:dyDescent="0.45">
      <c r="A175" s="20"/>
      <c r="B175" s="54"/>
      <c r="C175" s="86"/>
      <c r="D175" s="22"/>
      <c r="E175" s="74"/>
      <c r="F175" s="116"/>
      <c r="G175" s="116"/>
      <c r="H175" s="117"/>
      <c r="I175" s="59"/>
    </row>
    <row r="176" spans="1:9" ht="15.65" customHeight="1" x14ac:dyDescent="0.45">
      <c r="A176" s="20"/>
      <c r="B176" s="54"/>
      <c r="C176" s="86"/>
      <c r="D176" s="22"/>
      <c r="E176" s="74"/>
      <c r="F176" s="116"/>
      <c r="G176" s="116"/>
      <c r="H176" s="117"/>
      <c r="I176" s="59"/>
    </row>
    <row r="177" spans="1:9" ht="15.65" customHeight="1" x14ac:dyDescent="0.45">
      <c r="A177" s="20"/>
      <c r="B177" s="54"/>
      <c r="C177" s="86"/>
      <c r="D177" s="22"/>
      <c r="E177" s="74"/>
      <c r="F177" s="116"/>
      <c r="G177" s="116"/>
      <c r="H177" s="117"/>
      <c r="I177" s="59"/>
    </row>
    <row r="178" spans="1:9" ht="15.65" customHeight="1" x14ac:dyDescent="0.45">
      <c r="A178" s="20"/>
      <c r="B178" s="54"/>
      <c r="C178" s="86"/>
      <c r="D178" s="22"/>
      <c r="E178" s="74"/>
      <c r="F178" s="116"/>
      <c r="G178" s="116"/>
      <c r="H178" s="117"/>
      <c r="I178" s="59"/>
    </row>
    <row r="179" spans="1:9" ht="15.65" customHeight="1" x14ac:dyDescent="0.45">
      <c r="A179" s="20"/>
      <c r="B179" s="54"/>
      <c r="C179" s="86"/>
      <c r="D179" s="22"/>
      <c r="E179" s="74"/>
      <c r="F179" s="116"/>
      <c r="G179" s="116"/>
      <c r="H179" s="117"/>
      <c r="I179" s="59"/>
    </row>
    <row r="180" spans="1:9" ht="15.65" customHeight="1" x14ac:dyDescent="0.45">
      <c r="A180" s="20"/>
      <c r="B180" s="54"/>
      <c r="C180" s="86"/>
      <c r="D180" s="22"/>
      <c r="E180" s="74"/>
      <c r="F180" s="116"/>
      <c r="G180" s="116"/>
      <c r="H180" s="117"/>
      <c r="I180" s="59"/>
    </row>
    <row r="181" spans="1:9" ht="15.65" customHeight="1" x14ac:dyDescent="0.45">
      <c r="A181" s="20"/>
      <c r="B181" s="54"/>
      <c r="C181" s="86"/>
      <c r="D181" s="22"/>
      <c r="E181" s="74"/>
      <c r="F181" s="116"/>
      <c r="G181" s="116"/>
      <c r="H181" s="117"/>
      <c r="I181" s="59"/>
    </row>
    <row r="182" spans="1:9" ht="15.65" customHeight="1" x14ac:dyDescent="0.45">
      <c r="A182" s="20"/>
      <c r="B182" s="54"/>
      <c r="C182" s="86"/>
      <c r="D182" s="22"/>
      <c r="E182" s="74"/>
      <c r="F182" s="116"/>
      <c r="G182" s="116"/>
      <c r="H182" s="117"/>
      <c r="I182" s="59"/>
    </row>
    <row r="183" spans="1:9" ht="15.65" customHeight="1" x14ac:dyDescent="0.45">
      <c r="A183" s="20"/>
      <c r="B183" s="54"/>
      <c r="C183" s="86"/>
      <c r="D183" s="22"/>
      <c r="E183" s="74"/>
      <c r="F183" s="116"/>
      <c r="G183" s="116"/>
      <c r="H183" s="117"/>
      <c r="I183" s="59"/>
    </row>
    <row r="184" spans="1:9" ht="15.65" customHeight="1" x14ac:dyDescent="0.45">
      <c r="A184" s="20"/>
      <c r="B184" s="54"/>
      <c r="C184" s="86"/>
      <c r="D184" s="22"/>
      <c r="E184" s="74"/>
      <c r="F184" s="116"/>
      <c r="G184" s="116"/>
      <c r="H184" s="117"/>
      <c r="I184" s="59"/>
    </row>
    <row r="185" spans="1:9" ht="15.65" customHeight="1" x14ac:dyDescent="0.45">
      <c r="A185" s="20"/>
      <c r="B185" s="54"/>
      <c r="C185" s="86"/>
      <c r="D185" s="22"/>
      <c r="E185" s="74"/>
      <c r="F185" s="116"/>
      <c r="G185" s="116"/>
      <c r="H185" s="117"/>
      <c r="I185" s="59"/>
    </row>
    <row r="186" spans="1:9" ht="15.65" customHeight="1" x14ac:dyDescent="0.45">
      <c r="A186" s="20"/>
      <c r="B186" s="54"/>
      <c r="C186" s="86"/>
      <c r="D186" s="22"/>
      <c r="E186" s="74"/>
      <c r="F186" s="116"/>
      <c r="G186" s="116"/>
      <c r="H186" s="117"/>
      <c r="I186" s="59"/>
    </row>
    <row r="187" spans="1:9" ht="15.65" customHeight="1" x14ac:dyDescent="0.45">
      <c r="A187" s="20"/>
      <c r="B187" s="54"/>
      <c r="C187" s="86"/>
      <c r="D187" s="22"/>
      <c r="E187" s="74"/>
      <c r="F187" s="116"/>
      <c r="G187" s="116"/>
      <c r="H187" s="117"/>
      <c r="I187" s="59"/>
    </row>
    <row r="188" spans="1:9" ht="15.65" customHeight="1" x14ac:dyDescent="0.45">
      <c r="A188" s="20"/>
      <c r="B188" s="54"/>
      <c r="C188" s="86"/>
      <c r="D188" s="22"/>
      <c r="E188" s="74"/>
      <c r="F188" s="116"/>
      <c r="G188" s="116"/>
      <c r="H188" s="117"/>
      <c r="I188" s="59"/>
    </row>
    <row r="189" spans="1:9" ht="15.65" customHeight="1" x14ac:dyDescent="0.45">
      <c r="A189" s="20"/>
      <c r="B189" s="54"/>
      <c r="C189" s="86"/>
      <c r="D189" s="22"/>
      <c r="E189" s="74"/>
      <c r="F189" s="116"/>
      <c r="G189" s="116"/>
      <c r="H189" s="117"/>
      <c r="I189" s="59"/>
    </row>
    <row r="190" spans="1:9" ht="15.65" customHeight="1" x14ac:dyDescent="0.45">
      <c r="A190" s="20"/>
      <c r="B190" s="54"/>
      <c r="C190" s="86"/>
      <c r="D190" s="22"/>
      <c r="E190" s="74"/>
      <c r="F190" s="116"/>
      <c r="G190" s="116"/>
      <c r="H190" s="117"/>
      <c r="I190" s="59"/>
    </row>
    <row r="191" spans="1:9" ht="15.65" customHeight="1" x14ac:dyDescent="0.45">
      <c r="A191" s="20"/>
      <c r="B191" s="54"/>
      <c r="C191" s="86"/>
      <c r="D191" s="22"/>
      <c r="E191" s="74"/>
      <c r="F191" s="116"/>
      <c r="G191" s="116"/>
      <c r="H191" s="117"/>
      <c r="I191" s="59"/>
    </row>
    <row r="192" spans="1:9" ht="15.65" customHeight="1" x14ac:dyDescent="0.45">
      <c r="A192" s="20"/>
      <c r="B192" s="54"/>
      <c r="C192" s="86"/>
      <c r="D192" s="22"/>
      <c r="E192" s="74"/>
      <c r="F192" s="116"/>
      <c r="G192" s="116"/>
      <c r="H192" s="117"/>
      <c r="I192" s="59"/>
    </row>
    <row r="193" spans="1:9" ht="15.65" customHeight="1" x14ac:dyDescent="0.45">
      <c r="A193" s="20"/>
      <c r="B193" s="54"/>
      <c r="C193" s="86"/>
      <c r="D193" s="22"/>
      <c r="E193" s="74"/>
      <c r="F193" s="116"/>
      <c r="G193" s="116"/>
      <c r="H193" s="117"/>
      <c r="I193" s="59"/>
    </row>
    <row r="194" spans="1:9" ht="15.65" customHeight="1" x14ac:dyDescent="0.45">
      <c r="A194" s="20"/>
      <c r="B194" s="54"/>
      <c r="C194" s="86"/>
      <c r="D194" s="22"/>
      <c r="E194" s="74"/>
      <c r="F194" s="116"/>
      <c r="G194" s="116"/>
      <c r="H194" s="117"/>
      <c r="I194" s="59"/>
    </row>
    <row r="195" spans="1:9" ht="15.65" customHeight="1" x14ac:dyDescent="0.45">
      <c r="A195" s="20"/>
      <c r="B195" s="54"/>
      <c r="C195" s="86"/>
      <c r="D195" s="22"/>
      <c r="E195" s="74"/>
      <c r="F195" s="116"/>
      <c r="G195" s="116"/>
      <c r="H195" s="117"/>
      <c r="I195" s="59"/>
    </row>
    <row r="196" spans="1:9" ht="15.65" customHeight="1" x14ac:dyDescent="0.45">
      <c r="A196" s="20"/>
      <c r="B196" s="54"/>
      <c r="C196" s="86"/>
      <c r="D196" s="22"/>
      <c r="E196" s="74"/>
      <c r="F196" s="116"/>
      <c r="G196" s="116"/>
      <c r="H196" s="117"/>
      <c r="I196" s="59"/>
    </row>
    <row r="197" spans="1:9" ht="15.65" customHeight="1" x14ac:dyDescent="0.45">
      <c r="A197" s="20"/>
      <c r="B197" s="54"/>
      <c r="C197" s="86"/>
      <c r="D197" s="22"/>
      <c r="E197" s="74"/>
      <c r="F197" s="116"/>
      <c r="G197" s="116"/>
      <c r="H197" s="117"/>
      <c r="I197" s="59"/>
    </row>
    <row r="198" spans="1:9" ht="15.65" customHeight="1" x14ac:dyDescent="0.45">
      <c r="A198" s="20"/>
      <c r="B198" s="54"/>
      <c r="C198" s="86"/>
      <c r="D198" s="22"/>
      <c r="E198" s="74"/>
      <c r="F198" s="116"/>
      <c r="G198" s="116"/>
      <c r="H198" s="117"/>
      <c r="I198" s="59"/>
    </row>
    <row r="199" spans="1:9" ht="15.65" customHeight="1" x14ac:dyDescent="0.45">
      <c r="A199" s="20"/>
      <c r="B199" s="54"/>
      <c r="C199" s="86"/>
      <c r="D199" s="22"/>
      <c r="E199" s="74"/>
      <c r="F199" s="116"/>
      <c r="G199" s="116"/>
      <c r="H199" s="117"/>
      <c r="I199" s="59"/>
    </row>
    <row r="200" spans="1:9" ht="15.65" customHeight="1" x14ac:dyDescent="0.45">
      <c r="A200" s="20"/>
      <c r="B200" s="54"/>
      <c r="C200" s="86"/>
      <c r="D200" s="22"/>
      <c r="E200" s="74"/>
      <c r="F200" s="116"/>
      <c r="G200" s="116"/>
      <c r="H200" s="117"/>
      <c r="I200" s="59"/>
    </row>
    <row r="201" spans="1:9" ht="15.65" customHeight="1" x14ac:dyDescent="0.45">
      <c r="A201" s="20"/>
      <c r="B201" s="54"/>
      <c r="C201" s="86"/>
      <c r="D201" s="22"/>
      <c r="E201" s="74"/>
      <c r="F201" s="116"/>
      <c r="G201" s="116"/>
      <c r="H201" s="117"/>
      <c r="I201" s="59"/>
    </row>
    <row r="202" spans="1:9" ht="15.65" customHeight="1" x14ac:dyDescent="0.45">
      <c r="A202" s="20"/>
      <c r="B202" s="54"/>
      <c r="C202" s="86"/>
      <c r="D202" s="22"/>
      <c r="E202" s="74"/>
      <c r="F202" s="116"/>
      <c r="G202" s="116"/>
      <c r="H202" s="117"/>
      <c r="I202" s="59"/>
    </row>
    <row r="203" spans="1:9" ht="15.65" customHeight="1" x14ac:dyDescent="0.45">
      <c r="A203" s="20"/>
      <c r="B203" s="54"/>
      <c r="C203" s="86"/>
      <c r="D203" s="22"/>
      <c r="E203" s="74"/>
      <c r="F203" s="116"/>
      <c r="G203" s="116"/>
      <c r="H203" s="117"/>
      <c r="I203" s="59"/>
    </row>
    <row r="204" spans="1:9" ht="15.65" customHeight="1" x14ac:dyDescent="0.45">
      <c r="A204" s="20"/>
      <c r="B204" s="54"/>
      <c r="C204" s="86"/>
      <c r="D204" s="22"/>
      <c r="E204" s="74"/>
      <c r="F204" s="116"/>
      <c r="G204" s="116"/>
      <c r="H204" s="117"/>
      <c r="I204" s="59"/>
    </row>
    <row r="205" spans="1:9" ht="15.65" customHeight="1" x14ac:dyDescent="0.45">
      <c r="A205" s="20"/>
      <c r="B205" s="54"/>
      <c r="C205" s="86"/>
      <c r="D205" s="22"/>
      <c r="E205" s="74"/>
      <c r="F205" s="116"/>
      <c r="G205" s="116"/>
      <c r="H205" s="117"/>
      <c r="I205" s="59"/>
    </row>
    <row r="206" spans="1:9" ht="15.65" customHeight="1" x14ac:dyDescent="0.45">
      <c r="A206" s="20"/>
      <c r="B206" s="54"/>
      <c r="C206" s="86"/>
      <c r="D206" s="22"/>
      <c r="E206" s="74"/>
      <c r="F206" s="116"/>
      <c r="G206" s="116"/>
      <c r="H206" s="117"/>
      <c r="I206" s="59"/>
    </row>
    <row r="207" spans="1:9" ht="15.65" customHeight="1" x14ac:dyDescent="0.45">
      <c r="A207" s="20"/>
      <c r="B207" s="54"/>
      <c r="C207" s="86"/>
      <c r="D207" s="22"/>
      <c r="E207" s="74"/>
      <c r="F207" s="116"/>
      <c r="G207" s="116"/>
      <c r="H207" s="117"/>
      <c r="I207" s="59"/>
    </row>
    <row r="208" spans="1:9" ht="15.65" customHeight="1" x14ac:dyDescent="0.45">
      <c r="A208" s="20"/>
      <c r="B208" s="54"/>
      <c r="C208" s="86"/>
      <c r="D208" s="22"/>
      <c r="E208" s="74"/>
      <c r="F208" s="116"/>
      <c r="G208" s="116"/>
      <c r="H208" s="117"/>
      <c r="I208" s="59"/>
    </row>
    <row r="209" spans="1:9" ht="15.65" customHeight="1" x14ac:dyDescent="0.45">
      <c r="A209" s="20"/>
      <c r="B209" s="54"/>
      <c r="C209" s="86"/>
      <c r="D209" s="22"/>
      <c r="E209" s="74"/>
      <c r="F209" s="116"/>
      <c r="G209" s="116"/>
      <c r="H209" s="117"/>
      <c r="I209" s="59"/>
    </row>
    <row r="210" spans="1:9" ht="15.65" customHeight="1" x14ac:dyDescent="0.45">
      <c r="A210" s="20"/>
      <c r="B210" s="54"/>
      <c r="C210" s="86"/>
      <c r="D210" s="22"/>
      <c r="E210" s="74"/>
      <c r="F210" s="116"/>
      <c r="G210" s="116"/>
      <c r="H210" s="117"/>
      <c r="I210" s="59"/>
    </row>
    <row r="211" spans="1:9" ht="15.65" customHeight="1" x14ac:dyDescent="0.45">
      <c r="A211" s="20"/>
      <c r="B211" s="54"/>
      <c r="C211" s="86"/>
      <c r="D211" s="22"/>
      <c r="E211" s="74"/>
      <c r="F211" s="118"/>
      <c r="G211" s="118"/>
      <c r="H211" s="119"/>
      <c r="I211" s="59"/>
    </row>
    <row r="212" spans="1:9" ht="15.65" customHeight="1" x14ac:dyDescent="0.45">
      <c r="A212" s="20"/>
      <c r="B212" s="54"/>
      <c r="C212" s="86"/>
      <c r="D212" s="22"/>
      <c r="E212" s="74"/>
      <c r="F212" s="118"/>
      <c r="G212" s="118"/>
      <c r="H212" s="119"/>
      <c r="I212" s="59"/>
    </row>
    <row r="213" spans="1:9" ht="15.65" customHeight="1" x14ac:dyDescent="0.45">
      <c r="A213" s="20"/>
      <c r="B213" s="54"/>
      <c r="C213" s="86"/>
      <c r="D213" s="22"/>
      <c r="E213" s="74"/>
      <c r="F213" s="116"/>
      <c r="G213" s="116"/>
      <c r="H213" s="117"/>
      <c r="I213" s="59"/>
    </row>
    <row r="214" spans="1:9" ht="15.65" customHeight="1" x14ac:dyDescent="0.45">
      <c r="A214" s="20"/>
      <c r="B214" s="54"/>
      <c r="C214" s="86"/>
      <c r="D214" s="22"/>
      <c r="E214" s="74"/>
      <c r="F214" s="116"/>
      <c r="G214" s="116"/>
      <c r="H214" s="117"/>
      <c r="I214" s="59"/>
    </row>
    <row r="215" spans="1:9" ht="15.65" customHeight="1" x14ac:dyDescent="0.45">
      <c r="A215" s="20"/>
      <c r="B215" s="54"/>
      <c r="C215" s="86"/>
      <c r="D215" s="22"/>
      <c r="E215" s="74"/>
      <c r="F215" s="116"/>
      <c r="G215" s="116"/>
      <c r="H215" s="117"/>
      <c r="I215" s="59"/>
    </row>
    <row r="216" spans="1:9" ht="15.65" customHeight="1" x14ac:dyDescent="0.45">
      <c r="A216" s="20"/>
      <c r="B216" s="54"/>
      <c r="C216" s="86"/>
      <c r="D216" s="22"/>
      <c r="E216" s="74"/>
      <c r="F216" s="116"/>
      <c r="G216" s="116"/>
      <c r="H216" s="117"/>
      <c r="I216" s="59"/>
    </row>
    <row r="217" spans="1:9" ht="15.65" customHeight="1" x14ac:dyDescent="0.45">
      <c r="A217" s="20"/>
      <c r="B217" s="54"/>
      <c r="C217" s="86"/>
      <c r="D217" s="22"/>
      <c r="E217" s="74"/>
      <c r="F217" s="116"/>
      <c r="G217" s="116"/>
      <c r="H217" s="117"/>
      <c r="I217" s="59"/>
    </row>
    <row r="218" spans="1:9" ht="15.65" customHeight="1" x14ac:dyDescent="0.45">
      <c r="A218" s="20"/>
      <c r="B218" s="54"/>
      <c r="C218" s="86"/>
      <c r="D218" s="22"/>
      <c r="E218" s="74"/>
      <c r="F218" s="116"/>
      <c r="G218" s="116"/>
      <c r="H218" s="117"/>
      <c r="I218" s="59"/>
    </row>
    <row r="219" spans="1:9" ht="15.65" customHeight="1" x14ac:dyDescent="0.45">
      <c r="A219" s="20"/>
      <c r="B219" s="54"/>
      <c r="C219" s="86"/>
      <c r="D219" s="22"/>
      <c r="E219" s="74"/>
      <c r="F219" s="116"/>
      <c r="G219" s="116"/>
      <c r="H219" s="117"/>
      <c r="I219" s="59"/>
    </row>
    <row r="220" spans="1:9" ht="15.65" customHeight="1" x14ac:dyDescent="0.45">
      <c r="A220" s="20"/>
      <c r="B220" s="54"/>
      <c r="C220" s="86"/>
      <c r="D220" s="22"/>
      <c r="E220" s="74"/>
      <c r="F220" s="116"/>
      <c r="G220" s="116"/>
      <c r="H220" s="117"/>
      <c r="I220" s="59"/>
    </row>
    <row r="221" spans="1:9" ht="15.65" customHeight="1" x14ac:dyDescent="0.45">
      <c r="A221" s="20"/>
      <c r="B221" s="54"/>
      <c r="C221" s="86"/>
      <c r="D221" s="22"/>
      <c r="E221" s="74"/>
      <c r="F221" s="116"/>
      <c r="G221" s="116"/>
      <c r="H221" s="117"/>
      <c r="I221" s="59"/>
    </row>
    <row r="222" spans="1:9" ht="15.65" customHeight="1" x14ac:dyDescent="0.45">
      <c r="A222" s="20"/>
      <c r="B222" s="54"/>
      <c r="C222" s="86"/>
      <c r="D222" s="22"/>
      <c r="E222" s="74"/>
      <c r="F222" s="116"/>
      <c r="G222" s="116"/>
      <c r="H222" s="117"/>
      <c r="I222" s="59"/>
    </row>
    <row r="223" spans="1:9" ht="15.65" customHeight="1" x14ac:dyDescent="0.45">
      <c r="A223" s="20"/>
      <c r="B223" s="54"/>
      <c r="C223" s="86"/>
      <c r="D223" s="22"/>
      <c r="E223" s="74"/>
      <c r="F223" s="116"/>
      <c r="G223" s="116"/>
      <c r="H223" s="117"/>
      <c r="I223" s="59"/>
    </row>
    <row r="224" spans="1:9" ht="15.65" customHeight="1" x14ac:dyDescent="0.45">
      <c r="A224" s="20"/>
      <c r="B224" s="54"/>
      <c r="C224" s="86"/>
      <c r="D224" s="22"/>
      <c r="E224" s="74"/>
      <c r="F224" s="116"/>
      <c r="G224" s="116"/>
      <c r="H224" s="117"/>
      <c r="I224" s="59"/>
    </row>
    <row r="225" spans="1:9" ht="15.65" customHeight="1" x14ac:dyDescent="0.45">
      <c r="A225" s="20"/>
      <c r="B225" s="54"/>
      <c r="C225" s="86"/>
      <c r="D225" s="22"/>
      <c r="E225" s="74"/>
      <c r="F225" s="116"/>
      <c r="G225" s="116"/>
      <c r="H225" s="117"/>
      <c r="I225" s="59"/>
    </row>
    <row r="226" spans="1:9" ht="15.65" customHeight="1" x14ac:dyDescent="0.45">
      <c r="A226" s="20"/>
      <c r="B226" s="54"/>
      <c r="C226" s="86"/>
      <c r="D226" s="22"/>
      <c r="E226" s="74"/>
      <c r="F226" s="116"/>
      <c r="G226" s="116"/>
      <c r="H226" s="117"/>
      <c r="I226" s="59"/>
    </row>
    <row r="227" spans="1:9" ht="15.65" customHeight="1" x14ac:dyDescent="0.45">
      <c r="A227" s="20"/>
      <c r="B227" s="54"/>
      <c r="C227" s="86"/>
      <c r="D227" s="22"/>
      <c r="E227" s="74"/>
      <c r="F227" s="116"/>
      <c r="G227" s="116"/>
      <c r="H227" s="117"/>
      <c r="I227" s="59"/>
    </row>
    <row r="228" spans="1:9" ht="15.65" customHeight="1" x14ac:dyDescent="0.45">
      <c r="A228" s="20"/>
      <c r="B228" s="54"/>
      <c r="C228" s="86"/>
      <c r="D228" s="22"/>
      <c r="E228" s="74"/>
      <c r="F228" s="116"/>
      <c r="G228" s="116"/>
      <c r="H228" s="117"/>
      <c r="I228" s="59"/>
    </row>
    <row r="229" spans="1:9" ht="15.65" customHeight="1" x14ac:dyDescent="0.45">
      <c r="A229" s="20"/>
      <c r="B229" s="54"/>
      <c r="C229" s="86"/>
      <c r="D229" s="22"/>
      <c r="E229" s="74"/>
      <c r="F229" s="116"/>
      <c r="G229" s="116"/>
      <c r="H229" s="117"/>
      <c r="I229" s="59"/>
    </row>
    <row r="230" spans="1:9" ht="15.65" customHeight="1" x14ac:dyDescent="0.45">
      <c r="A230" s="20"/>
      <c r="B230" s="54"/>
      <c r="C230" s="86"/>
      <c r="D230" s="22"/>
      <c r="E230" s="74"/>
      <c r="F230" s="116"/>
      <c r="G230" s="116"/>
      <c r="H230" s="117"/>
      <c r="I230" s="59"/>
    </row>
    <row r="231" spans="1:9" ht="15.65" customHeight="1" x14ac:dyDescent="0.45">
      <c r="A231" s="20"/>
      <c r="B231" s="54"/>
      <c r="C231" s="86"/>
      <c r="D231" s="22"/>
      <c r="E231" s="74"/>
      <c r="F231" s="116"/>
      <c r="G231" s="116"/>
      <c r="H231" s="117"/>
      <c r="I231" s="59"/>
    </row>
    <row r="232" spans="1:9" ht="15.65" customHeight="1" x14ac:dyDescent="0.45">
      <c r="A232" s="20"/>
      <c r="B232" s="54"/>
      <c r="C232" s="86"/>
      <c r="D232" s="22"/>
      <c r="E232" s="74"/>
      <c r="F232" s="116"/>
      <c r="G232" s="116"/>
      <c r="H232" s="117"/>
      <c r="I232" s="59"/>
    </row>
    <row r="233" spans="1:9" ht="15.65" customHeight="1" x14ac:dyDescent="0.45">
      <c r="A233" s="20"/>
      <c r="B233" s="54"/>
      <c r="C233" s="86"/>
      <c r="D233" s="22"/>
      <c r="E233" s="74"/>
      <c r="F233" s="116"/>
      <c r="G233" s="116"/>
      <c r="H233" s="117"/>
      <c r="I233" s="59"/>
    </row>
    <row r="234" spans="1:9" ht="15.65" customHeight="1" x14ac:dyDescent="0.45">
      <c r="A234" s="20"/>
      <c r="B234" s="54"/>
      <c r="C234" s="86"/>
      <c r="D234" s="22"/>
      <c r="E234" s="74"/>
      <c r="F234" s="116"/>
      <c r="G234" s="116"/>
      <c r="H234" s="117"/>
      <c r="I234" s="59"/>
    </row>
    <row r="235" spans="1:9" ht="15.65" customHeight="1" x14ac:dyDescent="0.45">
      <c r="A235" s="20"/>
      <c r="B235" s="54"/>
      <c r="C235" s="86"/>
      <c r="D235" s="22"/>
      <c r="E235" s="74"/>
      <c r="F235" s="116"/>
      <c r="G235" s="116"/>
      <c r="H235" s="117"/>
      <c r="I235" s="59"/>
    </row>
    <row r="236" spans="1:9" ht="15.65" customHeight="1" x14ac:dyDescent="0.45">
      <c r="A236" s="20"/>
      <c r="B236" s="54"/>
      <c r="C236" s="86"/>
      <c r="D236" s="22"/>
      <c r="E236" s="74"/>
      <c r="F236" s="116"/>
      <c r="G236" s="116"/>
      <c r="H236" s="117"/>
      <c r="I236" s="59"/>
    </row>
    <row r="237" spans="1:9" ht="15.65" customHeight="1" x14ac:dyDescent="0.45">
      <c r="A237" s="20"/>
      <c r="B237" s="54"/>
      <c r="C237" s="86"/>
      <c r="D237" s="22"/>
      <c r="E237" s="74"/>
      <c r="F237" s="116"/>
      <c r="G237" s="116"/>
      <c r="H237" s="117"/>
      <c r="I237" s="59"/>
    </row>
    <row r="238" spans="1:9" ht="15.65" customHeight="1" x14ac:dyDescent="0.45">
      <c r="A238" s="20"/>
      <c r="B238" s="54"/>
      <c r="C238" s="86"/>
      <c r="D238" s="22"/>
      <c r="E238" s="74"/>
      <c r="F238" s="116"/>
      <c r="G238" s="116"/>
      <c r="H238" s="117"/>
      <c r="I238" s="59"/>
    </row>
    <row r="239" spans="1:9" ht="15.65" customHeight="1" x14ac:dyDescent="0.45">
      <c r="A239" s="20"/>
      <c r="B239" s="54"/>
      <c r="C239" s="86"/>
      <c r="D239" s="22"/>
      <c r="E239" s="74"/>
      <c r="F239" s="116"/>
      <c r="G239" s="116"/>
      <c r="H239" s="117"/>
      <c r="I239" s="59"/>
    </row>
    <row r="240" spans="1:9" ht="15.65" customHeight="1" x14ac:dyDescent="0.45">
      <c r="A240" s="20"/>
      <c r="B240" s="54"/>
      <c r="C240" s="86"/>
      <c r="D240" s="22"/>
      <c r="E240" s="74"/>
      <c r="F240" s="116"/>
      <c r="G240" s="116"/>
      <c r="H240" s="117"/>
      <c r="I240" s="59"/>
    </row>
    <row r="241" spans="1:9" ht="15.65" customHeight="1" x14ac:dyDescent="0.45">
      <c r="A241" s="20"/>
      <c r="B241" s="54"/>
      <c r="C241" s="86"/>
      <c r="D241" s="22"/>
      <c r="E241" s="74"/>
      <c r="F241" s="116"/>
      <c r="G241" s="116"/>
      <c r="H241" s="117"/>
      <c r="I241" s="59"/>
    </row>
    <row r="242" spans="1:9" ht="15.65" customHeight="1" x14ac:dyDescent="0.45">
      <c r="A242" s="20"/>
      <c r="B242" s="54"/>
      <c r="C242" s="86"/>
      <c r="D242" s="22"/>
      <c r="E242" s="74"/>
      <c r="F242" s="116"/>
      <c r="G242" s="116"/>
      <c r="H242" s="117"/>
      <c r="I242" s="59"/>
    </row>
    <row r="243" spans="1:9" ht="15.65" customHeight="1" x14ac:dyDescent="0.45">
      <c r="A243" s="20"/>
      <c r="B243" s="54"/>
      <c r="C243" s="86"/>
      <c r="D243" s="22"/>
      <c r="E243" s="74"/>
      <c r="F243" s="116"/>
      <c r="G243" s="116"/>
      <c r="H243" s="117"/>
      <c r="I243" s="59"/>
    </row>
    <row r="244" spans="1:9" ht="15.65" customHeight="1" x14ac:dyDescent="0.45">
      <c r="A244" s="20"/>
      <c r="B244" s="54"/>
      <c r="C244" s="86"/>
      <c r="D244" s="22"/>
      <c r="E244" s="74"/>
      <c r="F244" s="116"/>
      <c r="G244" s="116"/>
      <c r="H244" s="117"/>
      <c r="I244" s="59"/>
    </row>
    <row r="245" spans="1:9" ht="15.65" customHeight="1" x14ac:dyDescent="0.45">
      <c r="A245" s="20"/>
      <c r="B245" s="54"/>
      <c r="C245" s="86"/>
      <c r="D245" s="22"/>
      <c r="E245" s="74"/>
      <c r="F245" s="116"/>
      <c r="G245" s="116"/>
      <c r="H245" s="117"/>
      <c r="I245" s="59"/>
    </row>
    <row r="246" spans="1:9" ht="15.65" customHeight="1" x14ac:dyDescent="0.45">
      <c r="A246" s="20"/>
      <c r="B246" s="54"/>
      <c r="C246" s="86"/>
      <c r="D246" s="22"/>
      <c r="E246" s="74"/>
      <c r="F246" s="116"/>
      <c r="G246" s="116"/>
      <c r="H246" s="117"/>
      <c r="I246" s="59"/>
    </row>
    <row r="247" spans="1:9" ht="15.65" customHeight="1" x14ac:dyDescent="0.45">
      <c r="A247" s="20"/>
      <c r="B247" s="54"/>
      <c r="C247" s="86"/>
      <c r="D247" s="22"/>
      <c r="E247" s="74"/>
      <c r="F247" s="116"/>
      <c r="G247" s="116"/>
      <c r="H247" s="117"/>
      <c r="I247" s="59"/>
    </row>
    <row r="248" spans="1:9" ht="15.65" customHeight="1" x14ac:dyDescent="0.45">
      <c r="A248" s="20"/>
      <c r="B248" s="54"/>
      <c r="C248" s="86"/>
      <c r="D248" s="22"/>
      <c r="E248" s="74"/>
      <c r="F248" s="116"/>
      <c r="G248" s="116"/>
      <c r="H248" s="117"/>
      <c r="I248" s="59"/>
    </row>
    <row r="249" spans="1:9" ht="15.65" customHeight="1" x14ac:dyDescent="0.45">
      <c r="A249" s="20"/>
      <c r="B249" s="54"/>
      <c r="C249" s="86"/>
      <c r="D249" s="22"/>
      <c r="E249" s="74"/>
      <c r="F249" s="116"/>
      <c r="G249" s="116"/>
      <c r="H249" s="117"/>
      <c r="I249" s="59"/>
    </row>
    <row r="250" spans="1:9" ht="15.65" customHeight="1" x14ac:dyDescent="0.45">
      <c r="A250" s="20"/>
      <c r="B250" s="54"/>
      <c r="C250" s="86"/>
      <c r="D250" s="22"/>
      <c r="E250" s="74"/>
      <c r="F250" s="116"/>
      <c r="G250" s="116"/>
      <c r="H250" s="117"/>
      <c r="I250" s="59"/>
    </row>
    <row r="251" spans="1:9" ht="15.65" customHeight="1" x14ac:dyDescent="0.45">
      <c r="A251" s="20"/>
      <c r="B251" s="54"/>
      <c r="C251" s="86"/>
      <c r="D251" s="22"/>
      <c r="E251" s="74"/>
      <c r="F251" s="116"/>
      <c r="G251" s="116"/>
      <c r="H251" s="117"/>
      <c r="I251" s="59"/>
    </row>
    <row r="252" spans="1:9" ht="15.65" customHeight="1" x14ac:dyDescent="0.45">
      <c r="A252" s="20"/>
      <c r="B252" s="54"/>
      <c r="C252" s="86"/>
      <c r="D252" s="22"/>
      <c r="E252" s="74"/>
      <c r="F252" s="116"/>
      <c r="G252" s="116"/>
      <c r="H252" s="117"/>
      <c r="I252" s="59"/>
    </row>
    <row r="253" spans="1:9" ht="15.65" customHeight="1" x14ac:dyDescent="0.45">
      <c r="A253" s="20"/>
      <c r="B253" s="54"/>
      <c r="C253" s="86"/>
      <c r="D253" s="22"/>
      <c r="E253" s="74"/>
      <c r="F253" s="116"/>
      <c r="G253" s="116"/>
      <c r="H253" s="117"/>
      <c r="I253" s="59"/>
    </row>
    <row r="254" spans="1:9" ht="15.65" customHeight="1" x14ac:dyDescent="0.45">
      <c r="A254" s="20"/>
      <c r="B254" s="54"/>
      <c r="C254" s="86"/>
      <c r="D254" s="22"/>
      <c r="E254" s="74"/>
      <c r="F254" s="116"/>
      <c r="G254" s="116"/>
      <c r="H254" s="117"/>
      <c r="I254" s="59"/>
    </row>
    <row r="255" spans="1:9" ht="15.65" customHeight="1" x14ac:dyDescent="0.45">
      <c r="A255" s="20"/>
      <c r="B255" s="54"/>
      <c r="C255" s="86"/>
      <c r="D255" s="22"/>
      <c r="E255" s="74"/>
      <c r="F255" s="116"/>
      <c r="G255" s="116"/>
      <c r="H255" s="117"/>
      <c r="I255" s="59"/>
    </row>
    <row r="256" spans="1:9" ht="15.65" customHeight="1" x14ac:dyDescent="0.45">
      <c r="A256" s="20"/>
      <c r="B256" s="54"/>
      <c r="C256" s="86"/>
      <c r="D256" s="22"/>
      <c r="E256" s="74"/>
      <c r="F256" s="116"/>
      <c r="G256" s="116"/>
      <c r="H256" s="117"/>
      <c r="I256" s="59"/>
    </row>
    <row r="257" spans="1:9" ht="15.65" customHeight="1" x14ac:dyDescent="0.45">
      <c r="A257" s="20"/>
      <c r="B257" s="54"/>
      <c r="C257" s="86"/>
      <c r="D257" s="22"/>
      <c r="E257" s="74"/>
      <c r="F257" s="116"/>
      <c r="G257" s="116"/>
      <c r="H257" s="117"/>
      <c r="I257" s="59"/>
    </row>
    <row r="258" spans="1:9" ht="15.65" customHeight="1" x14ac:dyDescent="0.45">
      <c r="A258" s="20"/>
      <c r="B258" s="54"/>
      <c r="C258" s="86"/>
      <c r="D258" s="22"/>
      <c r="E258" s="74"/>
      <c r="F258" s="116"/>
      <c r="G258" s="116"/>
      <c r="H258" s="117"/>
      <c r="I258" s="59"/>
    </row>
    <row r="259" spans="1:9" ht="15.65" customHeight="1" x14ac:dyDescent="0.45">
      <c r="A259" s="20"/>
      <c r="B259" s="54"/>
      <c r="C259" s="86"/>
      <c r="D259" s="22"/>
      <c r="E259" s="74"/>
      <c r="F259" s="116"/>
      <c r="G259" s="116"/>
      <c r="H259" s="117"/>
      <c r="I259" s="59"/>
    </row>
    <row r="260" spans="1:9" ht="15.65" customHeight="1" x14ac:dyDescent="0.45">
      <c r="A260" s="20"/>
      <c r="B260" s="54"/>
      <c r="C260" s="86"/>
      <c r="D260" s="22"/>
      <c r="E260" s="74"/>
      <c r="F260" s="116"/>
      <c r="G260" s="116"/>
      <c r="H260" s="117"/>
      <c r="I260" s="59"/>
    </row>
    <row r="261" spans="1:9" ht="15.65" customHeight="1" x14ac:dyDescent="0.45">
      <c r="A261" s="20"/>
      <c r="B261" s="54"/>
      <c r="C261" s="86"/>
      <c r="D261" s="22"/>
      <c r="E261" s="74"/>
      <c r="F261" s="116"/>
      <c r="G261" s="116"/>
      <c r="H261" s="117"/>
      <c r="I261" s="59"/>
    </row>
    <row r="262" spans="1:9" ht="15.65" customHeight="1" x14ac:dyDescent="0.45">
      <c r="A262" s="20"/>
      <c r="B262" s="54"/>
      <c r="C262" s="86"/>
      <c r="D262" s="22"/>
      <c r="E262" s="74"/>
      <c r="F262" s="116"/>
      <c r="G262" s="116"/>
      <c r="H262" s="117"/>
      <c r="I262" s="59"/>
    </row>
    <row r="263" spans="1:9" ht="15.65" customHeight="1" x14ac:dyDescent="0.45">
      <c r="A263" s="20"/>
      <c r="B263" s="54"/>
      <c r="C263" s="86"/>
      <c r="D263" s="22"/>
      <c r="E263" s="74"/>
      <c r="F263" s="116"/>
      <c r="G263" s="116"/>
      <c r="H263" s="117"/>
      <c r="I263" s="59"/>
    </row>
    <row r="264" spans="1:9" ht="15.65" customHeight="1" x14ac:dyDescent="0.45">
      <c r="A264" s="20"/>
      <c r="B264" s="54"/>
      <c r="C264" s="86"/>
      <c r="D264" s="22"/>
      <c r="E264" s="74"/>
      <c r="F264" s="116"/>
      <c r="G264" s="116"/>
      <c r="H264" s="117"/>
      <c r="I264" s="59"/>
    </row>
    <row r="265" spans="1:9" ht="15.65" customHeight="1" x14ac:dyDescent="0.45">
      <c r="A265" s="20"/>
      <c r="B265" s="54"/>
      <c r="C265" s="86"/>
      <c r="D265" s="22"/>
      <c r="E265" s="74"/>
      <c r="F265" s="116"/>
      <c r="G265" s="116"/>
      <c r="H265" s="117"/>
      <c r="I265" s="59"/>
    </row>
    <row r="266" spans="1:9" ht="15.65" customHeight="1" x14ac:dyDescent="0.45">
      <c r="A266" s="20"/>
      <c r="B266" s="54"/>
      <c r="C266" s="86"/>
      <c r="D266" s="22"/>
      <c r="E266" s="74"/>
      <c r="F266" s="116"/>
      <c r="G266" s="116"/>
      <c r="H266" s="117"/>
      <c r="I266" s="59"/>
    </row>
    <row r="267" spans="1:9" ht="15.65" customHeight="1" x14ac:dyDescent="0.45">
      <c r="A267" s="20"/>
      <c r="B267" s="54"/>
      <c r="C267" s="86"/>
      <c r="D267" s="22"/>
      <c r="E267" s="74"/>
      <c r="F267" s="116"/>
      <c r="G267" s="116"/>
      <c r="H267" s="117"/>
      <c r="I267" s="59"/>
    </row>
    <row r="268" spans="1:9" ht="15.65" customHeight="1" x14ac:dyDescent="0.45">
      <c r="A268" s="20"/>
      <c r="B268" s="54"/>
      <c r="C268" s="86"/>
      <c r="D268" s="22"/>
      <c r="E268" s="74"/>
      <c r="F268" s="116"/>
      <c r="G268" s="116"/>
      <c r="H268" s="117"/>
      <c r="I268" s="59"/>
    </row>
    <row r="269" spans="1:9" ht="15.65" customHeight="1" x14ac:dyDescent="0.45">
      <c r="A269" s="20"/>
      <c r="B269" s="54"/>
      <c r="C269" s="86"/>
      <c r="D269" s="22"/>
      <c r="E269" s="74"/>
      <c r="F269" s="116"/>
      <c r="G269" s="116"/>
      <c r="H269" s="117"/>
      <c r="I269" s="59"/>
    </row>
    <row r="270" spans="1:9" ht="15.65" customHeight="1" x14ac:dyDescent="0.45">
      <c r="A270" s="20"/>
      <c r="B270" s="54"/>
      <c r="C270" s="86"/>
      <c r="D270" s="22"/>
      <c r="E270" s="74"/>
      <c r="F270" s="116"/>
      <c r="G270" s="116"/>
      <c r="H270" s="117"/>
      <c r="I270" s="59"/>
    </row>
    <row r="271" spans="1:9" ht="15.65" customHeight="1" x14ac:dyDescent="0.45">
      <c r="A271" s="20"/>
      <c r="B271" s="54"/>
      <c r="C271" s="86"/>
      <c r="D271" s="22"/>
      <c r="E271" s="74"/>
      <c r="F271" s="116"/>
      <c r="G271" s="116"/>
      <c r="H271" s="117"/>
      <c r="I271" s="59"/>
    </row>
    <row r="272" spans="1:9" ht="15.65" customHeight="1" x14ac:dyDescent="0.45">
      <c r="A272" s="20"/>
      <c r="B272" s="54"/>
      <c r="C272" s="86"/>
      <c r="D272" s="22"/>
      <c r="E272" s="74"/>
      <c r="F272" s="116"/>
      <c r="G272" s="116"/>
      <c r="H272" s="117"/>
      <c r="I272" s="59"/>
    </row>
    <row r="273" spans="1:9" ht="15.65" customHeight="1" x14ac:dyDescent="0.45">
      <c r="A273" s="20"/>
      <c r="B273" s="54"/>
      <c r="C273" s="86"/>
      <c r="D273" s="22"/>
      <c r="E273" s="74"/>
      <c r="F273" s="116"/>
      <c r="G273" s="116"/>
      <c r="H273" s="117"/>
      <c r="I273" s="59"/>
    </row>
    <row r="274" spans="1:9" ht="15.65" customHeight="1" x14ac:dyDescent="0.45">
      <c r="A274" s="20"/>
      <c r="B274" s="54"/>
      <c r="C274" s="86"/>
      <c r="D274" s="22"/>
      <c r="E274" s="74"/>
      <c r="F274" s="116"/>
      <c r="G274" s="116"/>
      <c r="H274" s="117"/>
      <c r="I274" s="59"/>
    </row>
    <row r="275" spans="1:9" ht="15.65" customHeight="1" x14ac:dyDescent="0.45">
      <c r="A275" s="20"/>
      <c r="B275" s="54"/>
      <c r="C275" s="86"/>
      <c r="D275" s="22"/>
      <c r="E275" s="74"/>
      <c r="F275" s="116"/>
      <c r="G275" s="116"/>
      <c r="H275" s="117"/>
      <c r="I275" s="59"/>
    </row>
    <row r="276" spans="1:9" ht="15.65" customHeight="1" x14ac:dyDescent="0.45">
      <c r="A276" s="20"/>
      <c r="B276" s="54"/>
      <c r="C276" s="86"/>
      <c r="D276" s="22"/>
      <c r="E276" s="74"/>
      <c r="F276" s="116"/>
      <c r="G276" s="116"/>
      <c r="H276" s="117"/>
      <c r="I276" s="59"/>
    </row>
    <row r="277" spans="1:9" ht="15.65" customHeight="1" x14ac:dyDescent="0.45">
      <c r="A277" s="20"/>
      <c r="B277" s="54"/>
      <c r="C277" s="86"/>
      <c r="D277" s="22"/>
      <c r="E277" s="74"/>
      <c r="F277" s="116"/>
      <c r="G277" s="116"/>
      <c r="H277" s="117"/>
      <c r="I277" s="59"/>
    </row>
    <row r="278" spans="1:9" ht="15.65" customHeight="1" x14ac:dyDescent="0.45">
      <c r="A278" s="20"/>
      <c r="B278" s="54"/>
      <c r="C278" s="86"/>
      <c r="D278" s="22"/>
      <c r="E278" s="74"/>
      <c r="F278" s="116"/>
      <c r="G278" s="116"/>
      <c r="H278" s="117"/>
      <c r="I278" s="59"/>
    </row>
    <row r="279" spans="1:9" ht="15.65" customHeight="1" x14ac:dyDescent="0.45">
      <c r="A279" s="20"/>
      <c r="B279" s="54"/>
      <c r="C279" s="86"/>
      <c r="D279" s="22"/>
      <c r="E279" s="74"/>
      <c r="F279" s="116"/>
      <c r="G279" s="116"/>
      <c r="H279" s="117"/>
      <c r="I279" s="59"/>
    </row>
    <row r="280" spans="1:9" ht="15.65" customHeight="1" x14ac:dyDescent="0.45">
      <c r="A280" s="20"/>
      <c r="B280" s="54"/>
      <c r="C280" s="86"/>
      <c r="D280" s="22"/>
      <c r="E280" s="74"/>
      <c r="F280" s="116"/>
      <c r="G280" s="116"/>
      <c r="H280" s="117"/>
      <c r="I280" s="59"/>
    </row>
    <row r="281" spans="1:9" ht="15.65" customHeight="1" x14ac:dyDescent="0.45">
      <c r="A281" s="20"/>
      <c r="B281" s="54"/>
      <c r="C281" s="86"/>
      <c r="D281" s="22"/>
      <c r="E281" s="74"/>
      <c r="F281" s="116"/>
      <c r="G281" s="116"/>
      <c r="H281" s="117"/>
      <c r="I281" s="59"/>
    </row>
    <row r="282" spans="1:9" ht="15.65" customHeight="1" x14ac:dyDescent="0.45">
      <c r="A282" s="20"/>
      <c r="B282" s="54"/>
      <c r="C282" s="86"/>
      <c r="D282" s="22"/>
      <c r="E282" s="74"/>
      <c r="F282" s="116"/>
      <c r="G282" s="116"/>
      <c r="H282" s="117"/>
      <c r="I282" s="59"/>
    </row>
    <row r="283" spans="1:9" ht="15.65" customHeight="1" x14ac:dyDescent="0.45">
      <c r="A283" s="20"/>
      <c r="B283" s="54"/>
      <c r="C283" s="86"/>
      <c r="D283" s="22"/>
      <c r="E283" s="74"/>
      <c r="F283" s="116"/>
      <c r="G283" s="116"/>
      <c r="H283" s="117"/>
      <c r="I283" s="59"/>
    </row>
    <row r="284" spans="1:9" ht="15.65" customHeight="1" x14ac:dyDescent="0.45">
      <c r="A284" s="20"/>
      <c r="B284" s="54"/>
      <c r="C284" s="86"/>
      <c r="D284" s="22"/>
      <c r="E284" s="74"/>
      <c r="F284" s="116"/>
      <c r="G284" s="116"/>
      <c r="H284" s="117"/>
      <c r="I284" s="59"/>
    </row>
    <row r="285" spans="1:9" ht="15.65" customHeight="1" x14ac:dyDescent="0.45">
      <c r="A285" s="20"/>
      <c r="B285" s="54"/>
      <c r="C285" s="86"/>
      <c r="D285" s="22"/>
      <c r="E285" s="74"/>
      <c r="F285" s="116"/>
      <c r="G285" s="116"/>
      <c r="H285" s="117"/>
      <c r="I285" s="59"/>
    </row>
    <row r="286" spans="1:9" ht="15.65" customHeight="1" x14ac:dyDescent="0.45">
      <c r="A286" s="20"/>
      <c r="B286" s="54"/>
      <c r="C286" s="86"/>
      <c r="D286" s="22"/>
      <c r="E286" s="74"/>
      <c r="F286" s="116"/>
      <c r="G286" s="116"/>
      <c r="H286" s="117"/>
      <c r="I286" s="59"/>
    </row>
    <row r="287" spans="1:9" ht="15.65" customHeight="1" x14ac:dyDescent="0.45">
      <c r="A287" s="20"/>
      <c r="B287" s="54"/>
      <c r="C287" s="86"/>
      <c r="D287" s="22"/>
      <c r="E287" s="74"/>
      <c r="F287" s="116"/>
      <c r="G287" s="116"/>
      <c r="H287" s="117"/>
      <c r="I287" s="59"/>
    </row>
    <row r="288" spans="1:9" ht="15.65" customHeight="1" x14ac:dyDescent="0.45">
      <c r="A288" s="20"/>
      <c r="B288" s="54"/>
      <c r="C288" s="86"/>
      <c r="D288" s="22"/>
      <c r="E288" s="74"/>
      <c r="F288" s="116"/>
      <c r="G288" s="116"/>
      <c r="H288" s="117"/>
      <c r="I288" s="59"/>
    </row>
    <row r="289" spans="1:9" ht="15.65" customHeight="1" x14ac:dyDescent="0.45">
      <c r="A289" s="20"/>
      <c r="B289" s="54"/>
      <c r="C289" s="86"/>
      <c r="D289" s="22"/>
      <c r="E289" s="74"/>
      <c r="F289" s="116"/>
      <c r="G289" s="116"/>
      <c r="H289" s="117"/>
      <c r="I289" s="59"/>
    </row>
    <row r="290" spans="1:9" ht="15.65" customHeight="1" x14ac:dyDescent="0.45">
      <c r="A290" s="20"/>
      <c r="B290" s="54"/>
      <c r="C290" s="86"/>
      <c r="D290" s="22"/>
      <c r="E290" s="74"/>
      <c r="F290" s="116"/>
      <c r="G290" s="116"/>
      <c r="H290" s="117"/>
      <c r="I290" s="59"/>
    </row>
    <row r="291" spans="1:9" ht="15.65" customHeight="1" x14ac:dyDescent="0.45">
      <c r="A291" s="20"/>
      <c r="B291" s="54"/>
      <c r="C291" s="86"/>
      <c r="D291" s="22"/>
      <c r="E291" s="74"/>
      <c r="F291" s="116"/>
      <c r="G291" s="116"/>
      <c r="H291" s="117"/>
      <c r="I291" s="59"/>
    </row>
    <row r="292" spans="1:9" ht="15.65" customHeight="1" x14ac:dyDescent="0.45">
      <c r="A292" s="20"/>
      <c r="B292" s="54"/>
      <c r="C292" s="86"/>
      <c r="D292" s="22"/>
      <c r="E292" s="74"/>
      <c r="F292" s="116"/>
      <c r="G292" s="116"/>
      <c r="H292" s="117"/>
      <c r="I292" s="59"/>
    </row>
    <row r="293" spans="1:9" ht="15.65" customHeight="1" x14ac:dyDescent="0.45">
      <c r="A293" s="20"/>
      <c r="B293" s="54"/>
      <c r="C293" s="86"/>
      <c r="D293" s="22"/>
      <c r="E293" s="74"/>
      <c r="F293" s="116"/>
      <c r="G293" s="116"/>
      <c r="H293" s="117"/>
      <c r="I293" s="59"/>
    </row>
    <row r="294" spans="1:9" ht="15.65" customHeight="1" x14ac:dyDescent="0.45">
      <c r="A294" s="20"/>
      <c r="B294" s="54"/>
      <c r="C294" s="86"/>
      <c r="D294" s="22"/>
      <c r="E294" s="74"/>
      <c r="F294" s="116"/>
      <c r="G294" s="116"/>
      <c r="H294" s="117"/>
      <c r="I294" s="59"/>
    </row>
    <row r="295" spans="1:9" ht="15.65" customHeight="1" x14ac:dyDescent="0.45">
      <c r="A295" s="20"/>
      <c r="B295" s="54"/>
      <c r="C295" s="86"/>
      <c r="D295" s="22"/>
      <c r="E295" s="74"/>
      <c r="F295" s="116"/>
      <c r="G295" s="116"/>
      <c r="H295" s="117"/>
      <c r="I295" s="59"/>
    </row>
    <row r="296" spans="1:9" ht="15.65" customHeight="1" x14ac:dyDescent="0.45">
      <c r="A296" s="20"/>
      <c r="B296" s="54"/>
      <c r="C296" s="86"/>
      <c r="D296" s="22"/>
      <c r="E296" s="74"/>
      <c r="F296" s="116"/>
      <c r="G296" s="116"/>
      <c r="H296" s="117"/>
      <c r="I296" s="59"/>
    </row>
    <row r="297" spans="1:9" ht="15.65" customHeight="1" x14ac:dyDescent="0.45">
      <c r="A297" s="20"/>
      <c r="B297" s="54"/>
      <c r="C297" s="86"/>
      <c r="D297" s="22"/>
      <c r="E297" s="74"/>
      <c r="F297" s="116"/>
      <c r="G297" s="116"/>
      <c r="H297" s="117"/>
      <c r="I297" s="59"/>
    </row>
    <row r="298" spans="1:9" ht="15.65" customHeight="1" x14ac:dyDescent="0.45">
      <c r="A298" s="20"/>
      <c r="B298" s="54"/>
      <c r="C298" s="86"/>
      <c r="D298" s="22"/>
      <c r="E298" s="74"/>
      <c r="F298" s="116"/>
      <c r="G298" s="116"/>
      <c r="H298" s="117"/>
      <c r="I298" s="59"/>
    </row>
    <row r="299" spans="1:9" ht="15.65" customHeight="1" x14ac:dyDescent="0.45">
      <c r="A299" s="20"/>
      <c r="B299" s="54"/>
      <c r="C299" s="86"/>
      <c r="D299" s="22"/>
      <c r="E299" s="74"/>
      <c r="F299" s="116"/>
      <c r="G299" s="116"/>
      <c r="H299" s="117"/>
      <c r="I299" s="59"/>
    </row>
    <row r="300" spans="1:9" ht="15.65" customHeight="1" x14ac:dyDescent="0.45">
      <c r="A300" s="20"/>
      <c r="B300" s="54"/>
      <c r="C300" s="86"/>
      <c r="D300" s="22"/>
      <c r="E300" s="74"/>
      <c r="F300" s="116"/>
      <c r="G300" s="116"/>
      <c r="H300" s="117"/>
      <c r="I300" s="59"/>
    </row>
    <row r="301" spans="1:9" ht="15.65" customHeight="1" x14ac:dyDescent="0.45">
      <c r="A301" s="20"/>
      <c r="B301" s="54"/>
      <c r="C301" s="86"/>
      <c r="D301" s="22"/>
      <c r="E301" s="74"/>
      <c r="F301" s="116"/>
      <c r="G301" s="116"/>
      <c r="H301" s="117"/>
      <c r="I301" s="59"/>
    </row>
    <row r="302" spans="1:9" ht="15.65" customHeight="1" x14ac:dyDescent="0.45">
      <c r="A302" s="20"/>
      <c r="B302" s="54"/>
      <c r="C302" s="87"/>
      <c r="D302" s="23"/>
      <c r="E302" s="74"/>
      <c r="F302" s="116"/>
      <c r="G302" s="116"/>
      <c r="H302" s="117"/>
      <c r="I302" s="59"/>
    </row>
    <row r="303" spans="1:9" ht="15.65" customHeight="1" x14ac:dyDescent="0.45">
      <c r="A303" s="20"/>
      <c r="B303" s="54"/>
      <c r="C303" s="87"/>
      <c r="D303" s="23"/>
      <c r="E303" s="74"/>
      <c r="F303" s="116"/>
      <c r="G303" s="116"/>
      <c r="H303" s="117"/>
      <c r="I303" s="59"/>
    </row>
    <row r="304" spans="1:9" ht="15.65" customHeight="1" x14ac:dyDescent="0.45">
      <c r="A304" s="20"/>
      <c r="B304" s="54"/>
      <c r="C304" s="87"/>
      <c r="D304" s="23"/>
      <c r="E304" s="74"/>
      <c r="F304" s="116"/>
      <c r="G304" s="116"/>
      <c r="H304" s="117"/>
      <c r="I304" s="59"/>
    </row>
    <row r="305" spans="1:9" ht="15.65" customHeight="1" thickBot="1" x14ac:dyDescent="0.5">
      <c r="A305" s="24"/>
      <c r="B305" s="55"/>
      <c r="C305" s="88"/>
      <c r="D305" s="25"/>
      <c r="E305" s="85"/>
      <c r="F305" s="145"/>
      <c r="G305" s="145"/>
      <c r="H305" s="146"/>
      <c r="I305" s="59"/>
    </row>
  </sheetData>
  <autoFilter ref="A7:H7">
    <filterColumn colId="5" showButton="0"/>
    <filterColumn colId="6" showButton="0"/>
  </autoFilter>
  <mergeCells count="302">
    <mergeCell ref="B1:H1"/>
    <mergeCell ref="F303:H303"/>
    <mergeCell ref="F290:H290"/>
    <mergeCell ref="F291:H291"/>
    <mergeCell ref="F296:H296"/>
    <mergeCell ref="F297:H297"/>
    <mergeCell ref="F304:H304"/>
    <mergeCell ref="F305:H305"/>
    <mergeCell ref="F299:H299"/>
    <mergeCell ref="F300:H300"/>
    <mergeCell ref="F301:H301"/>
    <mergeCell ref="F302:H302"/>
    <mergeCell ref="F298:H298"/>
    <mergeCell ref="F281:H281"/>
    <mergeCell ref="F282:H282"/>
    <mergeCell ref="F283:H283"/>
    <mergeCell ref="F284:H284"/>
    <mergeCell ref="F285:H285"/>
    <mergeCell ref="F286:H286"/>
    <mergeCell ref="F287:H287"/>
    <mergeCell ref="F288:H288"/>
    <mergeCell ref="F289:H289"/>
    <mergeCell ref="F292:H292"/>
    <mergeCell ref="F293:H293"/>
    <mergeCell ref="F294:H294"/>
    <mergeCell ref="F295:H295"/>
    <mergeCell ref="F270:H270"/>
    <mergeCell ref="F271:H271"/>
    <mergeCell ref="F258:H258"/>
    <mergeCell ref="F259:H259"/>
    <mergeCell ref="F260:H260"/>
    <mergeCell ref="F261:H261"/>
    <mergeCell ref="F278:H278"/>
    <mergeCell ref="F279:H279"/>
    <mergeCell ref="F280:H280"/>
    <mergeCell ref="F263:H263"/>
    <mergeCell ref="F264:H264"/>
    <mergeCell ref="F265:H265"/>
    <mergeCell ref="F266:H266"/>
    <mergeCell ref="F267:H267"/>
    <mergeCell ref="F268:H268"/>
    <mergeCell ref="F269:H269"/>
    <mergeCell ref="F272:H272"/>
    <mergeCell ref="F273:H273"/>
    <mergeCell ref="F274:H274"/>
    <mergeCell ref="F275:H275"/>
    <mergeCell ref="F276:H276"/>
    <mergeCell ref="F277:H277"/>
    <mergeCell ref="F255:H255"/>
    <mergeCell ref="F256:H256"/>
    <mergeCell ref="F257:H257"/>
    <mergeCell ref="F262:H262"/>
    <mergeCell ref="F245:H245"/>
    <mergeCell ref="F246:H246"/>
    <mergeCell ref="F247:H247"/>
    <mergeCell ref="F248:H248"/>
    <mergeCell ref="F249:H249"/>
    <mergeCell ref="F250:H250"/>
    <mergeCell ref="F251:H251"/>
    <mergeCell ref="F252:H252"/>
    <mergeCell ref="F253:H253"/>
    <mergeCell ref="F240:H240"/>
    <mergeCell ref="F241:H241"/>
    <mergeCell ref="F242:H242"/>
    <mergeCell ref="F243:H243"/>
    <mergeCell ref="F254:H254"/>
    <mergeCell ref="F237:H237"/>
    <mergeCell ref="F238:H238"/>
    <mergeCell ref="F239:H239"/>
    <mergeCell ref="F244:H244"/>
    <mergeCell ref="F227:H227"/>
    <mergeCell ref="F228:H228"/>
    <mergeCell ref="F229:H229"/>
    <mergeCell ref="F230:H230"/>
    <mergeCell ref="F231:H231"/>
    <mergeCell ref="F232:H232"/>
    <mergeCell ref="F233:H233"/>
    <mergeCell ref="F234:H234"/>
    <mergeCell ref="F235:H235"/>
    <mergeCell ref="F222:H222"/>
    <mergeCell ref="F223:H223"/>
    <mergeCell ref="F224:H224"/>
    <mergeCell ref="F225:H225"/>
    <mergeCell ref="F236:H236"/>
    <mergeCell ref="F219:H219"/>
    <mergeCell ref="F220:H220"/>
    <mergeCell ref="F221:H221"/>
    <mergeCell ref="F226:H226"/>
    <mergeCell ref="F209:H209"/>
    <mergeCell ref="F210:H210"/>
    <mergeCell ref="F211:H211"/>
    <mergeCell ref="F212:H212"/>
    <mergeCell ref="F213:H213"/>
    <mergeCell ref="F214:H214"/>
    <mergeCell ref="F215:H215"/>
    <mergeCell ref="F216:H216"/>
    <mergeCell ref="F217:H217"/>
    <mergeCell ref="F204:H204"/>
    <mergeCell ref="F205:H205"/>
    <mergeCell ref="F206:H206"/>
    <mergeCell ref="F207:H207"/>
    <mergeCell ref="F218:H218"/>
    <mergeCell ref="F201:H201"/>
    <mergeCell ref="F202:H202"/>
    <mergeCell ref="F203:H203"/>
    <mergeCell ref="F208:H208"/>
    <mergeCell ref="F191:H191"/>
    <mergeCell ref="F192:H192"/>
    <mergeCell ref="F193:H193"/>
    <mergeCell ref="F194:H194"/>
    <mergeCell ref="F195:H195"/>
    <mergeCell ref="F196:H196"/>
    <mergeCell ref="F197:H197"/>
    <mergeCell ref="F198:H198"/>
    <mergeCell ref="F199:H199"/>
    <mergeCell ref="F186:H186"/>
    <mergeCell ref="F187:H187"/>
    <mergeCell ref="F188:H188"/>
    <mergeCell ref="F189:H189"/>
    <mergeCell ref="F200:H200"/>
    <mergeCell ref="F182:H182"/>
    <mergeCell ref="F183:H183"/>
    <mergeCell ref="F184:H184"/>
    <mergeCell ref="F185:H185"/>
    <mergeCell ref="F190:H190"/>
    <mergeCell ref="F173:H173"/>
    <mergeCell ref="F174:H174"/>
    <mergeCell ref="F175:H175"/>
    <mergeCell ref="F176:H176"/>
    <mergeCell ref="F177:H177"/>
    <mergeCell ref="F178:H178"/>
    <mergeCell ref="F179:H179"/>
    <mergeCell ref="F180:H180"/>
    <mergeCell ref="F181:H181"/>
    <mergeCell ref="F163:H163"/>
    <mergeCell ref="F168:H168"/>
    <mergeCell ref="F169:H169"/>
    <mergeCell ref="F170:H170"/>
    <mergeCell ref="F171:H171"/>
    <mergeCell ref="F164:H164"/>
    <mergeCell ref="F165:H165"/>
    <mergeCell ref="F166:H166"/>
    <mergeCell ref="F167:H167"/>
    <mergeCell ref="F73:H73"/>
    <mergeCell ref="F172:H172"/>
    <mergeCell ref="F155:H155"/>
    <mergeCell ref="F156:H156"/>
    <mergeCell ref="F157:H157"/>
    <mergeCell ref="F158:H158"/>
    <mergeCell ref="F159:H159"/>
    <mergeCell ref="F160:H160"/>
    <mergeCell ref="F161:H161"/>
    <mergeCell ref="F162:H162"/>
    <mergeCell ref="F81:H81"/>
    <mergeCell ref="F152:H152"/>
    <mergeCell ref="F153:H153"/>
    <mergeCell ref="F154:H154"/>
    <mergeCell ref="F119:H119"/>
    <mergeCell ref="F120:H120"/>
    <mergeCell ref="F147:H147"/>
    <mergeCell ref="F94:H94"/>
    <mergeCell ref="F82:H82"/>
    <mergeCell ref="F83:H83"/>
    <mergeCell ref="F88:H88"/>
    <mergeCell ref="F10:H10"/>
    <mergeCell ref="F11:H11"/>
    <mergeCell ref="F102:H102"/>
    <mergeCell ref="F80:H80"/>
    <mergeCell ref="F79:H79"/>
    <mergeCell ref="F89:H89"/>
    <mergeCell ref="F72:H72"/>
    <mergeCell ref="F66:H66"/>
    <mergeCell ref="F16:H16"/>
    <mergeCell ref="F87:H87"/>
    <mergeCell ref="A2:H2"/>
    <mergeCell ref="F70:H70"/>
    <mergeCell ref="F71:H71"/>
    <mergeCell ref="F76:H76"/>
    <mergeCell ref="F8:H8"/>
    <mergeCell ref="F12:H12"/>
    <mergeCell ref="F13:H13"/>
    <mergeCell ref="F14:H14"/>
    <mergeCell ref="F15:H15"/>
    <mergeCell ref="F9:H9"/>
    <mergeCell ref="F74:H74"/>
    <mergeCell ref="F49:H49"/>
    <mergeCell ref="F50:H50"/>
    <mergeCell ref="F51:H51"/>
    <mergeCell ref="F52:H52"/>
    <mergeCell ref="F53:H53"/>
    <mergeCell ref="F63:H63"/>
    <mergeCell ref="F75:H75"/>
    <mergeCell ref="F7:H7"/>
    <mergeCell ref="F92:H92"/>
    <mergeCell ref="F93:H93"/>
    <mergeCell ref="F19:H19"/>
    <mergeCell ref="F20:H20"/>
    <mergeCell ref="F21:H21"/>
    <mergeCell ref="F22:H22"/>
    <mergeCell ref="F38:H38"/>
    <mergeCell ref="F39:H39"/>
    <mergeCell ref="F67:H67"/>
    <mergeCell ref="F58:H58"/>
    <mergeCell ref="F59:H59"/>
    <mergeCell ref="F60:H60"/>
    <mergeCell ref="F61:H61"/>
    <mergeCell ref="F62:H62"/>
    <mergeCell ref="F64:H64"/>
    <mergeCell ref="F65:H65"/>
    <mergeCell ref="F78:H78"/>
    <mergeCell ref="F77:H77"/>
    <mergeCell ref="F84:H84"/>
    <mergeCell ref="F85:H85"/>
    <mergeCell ref="F86:H86"/>
    <mergeCell ref="F23:H23"/>
    <mergeCell ref="F24:H24"/>
    <mergeCell ref="F30:H30"/>
    <mergeCell ref="F31:H31"/>
    <mergeCell ref="F25:H25"/>
    <mergeCell ref="F26:H26"/>
    <mergeCell ref="F27:H27"/>
    <mergeCell ref="F28:H28"/>
    <mergeCell ref="F29:H29"/>
    <mergeCell ref="F44:H44"/>
    <mergeCell ref="F57:H57"/>
    <mergeCell ref="F32:H32"/>
    <mergeCell ref="F33:H33"/>
    <mergeCell ref="F45:H45"/>
    <mergeCell ref="F42:H42"/>
    <mergeCell ref="F34:H34"/>
    <mergeCell ref="F35:H35"/>
    <mergeCell ref="F36:H36"/>
    <mergeCell ref="F37:H37"/>
    <mergeCell ref="A3:D6"/>
    <mergeCell ref="F139:H139"/>
    <mergeCell ref="F123:H123"/>
    <mergeCell ref="F124:H124"/>
    <mergeCell ref="F125:H125"/>
    <mergeCell ref="F126:H126"/>
    <mergeCell ref="F97:H97"/>
    <mergeCell ref="F46:H46"/>
    <mergeCell ref="F47:H47"/>
    <mergeCell ref="F40:H40"/>
    <mergeCell ref="F68:H68"/>
    <mergeCell ref="F69:H69"/>
    <mergeCell ref="F17:H17"/>
    <mergeCell ref="F18:H18"/>
    <mergeCell ref="F95:H95"/>
    <mergeCell ref="F96:H96"/>
    <mergeCell ref="F41:H41"/>
    <mergeCell ref="F56:H56"/>
    <mergeCell ref="F90:H90"/>
    <mergeCell ref="F91:H91"/>
    <mergeCell ref="F48:H48"/>
    <mergeCell ref="F54:H54"/>
    <mergeCell ref="F55:H55"/>
    <mergeCell ref="F43:H43"/>
    <mergeCell ref="F151:H151"/>
    <mergeCell ref="F149:H149"/>
    <mergeCell ref="F137:H137"/>
    <mergeCell ref="F138:H138"/>
    <mergeCell ref="F131:H131"/>
    <mergeCell ref="F127:H127"/>
    <mergeCell ref="F117:H117"/>
    <mergeCell ref="F110:H110"/>
    <mergeCell ref="F136:H136"/>
    <mergeCell ref="F111:H111"/>
    <mergeCell ref="F112:H112"/>
    <mergeCell ref="F113:H113"/>
    <mergeCell ref="F146:H146"/>
    <mergeCell ref="F130:H130"/>
    <mergeCell ref="F122:H122"/>
    <mergeCell ref="F140:H140"/>
    <mergeCell ref="F118:H118"/>
    <mergeCell ref="F148:H148"/>
    <mergeCell ref="F143:H143"/>
    <mergeCell ref="F144:H144"/>
    <mergeCell ref="F121:H121"/>
    <mergeCell ref="F114:H114"/>
    <mergeCell ref="F115:H115"/>
    <mergeCell ref="F116:H116"/>
    <mergeCell ref="F98:H98"/>
    <mergeCell ref="F99:H99"/>
    <mergeCell ref="F104:H104"/>
    <mergeCell ref="F150:H150"/>
    <mergeCell ref="F145:H145"/>
    <mergeCell ref="F132:H132"/>
    <mergeCell ref="F133:H133"/>
    <mergeCell ref="F134:H134"/>
    <mergeCell ref="F141:H141"/>
    <mergeCell ref="F142:H142"/>
    <mergeCell ref="F100:H100"/>
    <mergeCell ref="F103:H103"/>
    <mergeCell ref="F106:H106"/>
    <mergeCell ref="F107:H107"/>
    <mergeCell ref="F105:H105"/>
    <mergeCell ref="F101:H101"/>
    <mergeCell ref="F108:H108"/>
    <mergeCell ref="F109:H109"/>
    <mergeCell ref="F128:H128"/>
    <mergeCell ref="F129:H129"/>
    <mergeCell ref="F135:H135"/>
  </mergeCells>
  <phoneticPr fontId="0" type="noConversion"/>
  <conditionalFormatting sqref="F5">
    <cfRule type="cellIs" dxfId="0" priority="1" stopIfTrue="1" operator="lessThan">
      <formula>0</formula>
    </cfRule>
  </conditionalFormatting>
  <dataValidations count="3">
    <dataValidation type="list" allowBlank="1" showInputMessage="1" showErrorMessage="1" sqref="A8:A305">
      <formula1>Mois</formula1>
    </dataValidation>
    <dataValidation type="list" allowBlank="1" showInputMessage="1" showErrorMessage="1" sqref="E8:E305">
      <formula1>OP_BIS</formula1>
    </dataValidation>
    <dataValidation type="list" allowBlank="1" showInputMessage="1" showErrorMessage="1" sqref="J12">
      <formula1>OP_D &amp; OP_R</formula1>
    </dataValidation>
  </dataValidations>
  <pageMargins left="0.49" right="0.18" top="0.47" bottom="0.49" header="0.34" footer="0.4921259845"/>
  <pageSetup paperSize="9" orientation="landscape" horizontalDpi="4294967293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K40"/>
  <sheetViews>
    <sheetView topLeftCell="A10" workbookViewId="0">
      <selection activeCell="A27" sqref="A27"/>
    </sheetView>
  </sheetViews>
  <sheetFormatPr baseColWidth="10" defaultRowHeight="12.5" x14ac:dyDescent="0.25"/>
  <cols>
    <col min="1" max="1" width="35.54296875" customWidth="1"/>
    <col min="2" max="2" width="13.7265625" customWidth="1"/>
    <col min="3" max="3" width="2.1796875" customWidth="1"/>
    <col min="4" max="4" width="30.54296875" customWidth="1"/>
    <col min="5" max="5" width="13.7265625" customWidth="1"/>
  </cols>
  <sheetData>
    <row r="1" spans="1:11" ht="31" thickBot="1" x14ac:dyDescent="0.9">
      <c r="A1" s="148" t="str">
        <f>"Compte de Résultat, ANNEE: "&amp;Registre!A1</f>
        <v>Compte de Résultat, ANNEE: 2017</v>
      </c>
      <c r="B1" s="148"/>
      <c r="C1" s="148"/>
      <c r="D1" s="148"/>
      <c r="E1" s="148"/>
      <c r="J1" s="150" t="str">
        <f>"INTERETS LIVRETS et BENEFICES CEH " &amp;Registre!A1-1</f>
        <v>INTERETS LIVRETS et BENEFICES CEH 2016</v>
      </c>
      <c r="K1" s="150"/>
    </row>
    <row r="2" spans="1:11" ht="18.5" thickBot="1" x14ac:dyDescent="0.55000000000000004">
      <c r="A2" s="147" t="s">
        <v>22</v>
      </c>
      <c r="B2" s="147"/>
      <c r="C2" s="41"/>
      <c r="D2" s="147" t="s">
        <v>23</v>
      </c>
      <c r="E2" s="147"/>
      <c r="J2" s="91" t="s">
        <v>20</v>
      </c>
      <c r="K2" s="107">
        <v>0</v>
      </c>
    </row>
    <row r="3" spans="1:11" ht="18.5" thickBot="1" x14ac:dyDescent="0.55000000000000004">
      <c r="A3" s="46" t="str">
        <f>IF(Liste!A2="","",Liste!A2)</f>
        <v>Achats importants</v>
      </c>
      <c r="B3" s="49">
        <f>IF(Liste!A2="","",SUMPRODUCT((operation=A3)*(debit)))</f>
        <v>0</v>
      </c>
      <c r="C3" s="42"/>
      <c r="D3" s="46" t="str">
        <f>IF(Liste!B2="","",Liste!B2)</f>
        <v>AA H</v>
      </c>
      <c r="E3" s="62">
        <f>IF(Liste!B2="","",SUMPRODUCT((operation=D3)*(credit)))</f>
        <v>0</v>
      </c>
      <c r="J3" s="91" t="s">
        <v>80</v>
      </c>
      <c r="K3" s="107">
        <v>0</v>
      </c>
    </row>
    <row r="4" spans="1:11" ht="18.5" thickBot="1" x14ac:dyDescent="0.55000000000000004">
      <c r="A4" s="46" t="str">
        <f>IF(Liste!A3="","",Liste!A3)</f>
        <v>Argent de poche</v>
      </c>
      <c r="B4" s="49">
        <f>IF(Liste!A3="","",SUMPRODUCT((operation=A4)*(debit)))</f>
        <v>0</v>
      </c>
      <c r="C4" s="43"/>
      <c r="D4" s="46" t="str">
        <f>IF(Liste!B3="","",Liste!B3)</f>
        <v xml:space="preserve">PCH aidant familial </v>
      </c>
      <c r="E4" s="62">
        <f>IF(Liste!B3="","",SUMPRODUCT((operation=D4)*(credit)))</f>
        <v>0</v>
      </c>
      <c r="J4" s="91" t="s">
        <v>81</v>
      </c>
      <c r="K4" s="107">
        <v>0</v>
      </c>
    </row>
    <row r="5" spans="1:11" ht="18.5" thickBot="1" x14ac:dyDescent="0.55000000000000004">
      <c r="A5" s="46" t="str">
        <f>IF(Liste!A4="","",Liste!A4)</f>
        <v>Cadeaux - fleurs</v>
      </c>
      <c r="B5" s="49">
        <f>IF(Liste!A4="","",SUMPRODUCT((operation=A5)*(debit)))</f>
        <v>0</v>
      </c>
      <c r="C5" s="43"/>
      <c r="D5" s="46" t="str">
        <f>IF(Liste!B4="","",Liste!B4)</f>
        <v>PCH charges exceptionnelles</v>
      </c>
      <c r="E5" s="62">
        <f>IF(Liste!B4="","",SUMPRODUCT((operation=D5)*(credit)))</f>
        <v>0</v>
      </c>
      <c r="J5" s="91" t="s">
        <v>88</v>
      </c>
      <c r="K5" s="107">
        <v>0</v>
      </c>
    </row>
    <row r="6" spans="1:11" ht="18.5" thickBot="1" x14ac:dyDescent="0.55000000000000004">
      <c r="A6" s="46" t="str">
        <f>IF(Liste!A5="","",Liste!A5)</f>
        <v>Chaussures</v>
      </c>
      <c r="B6" s="49">
        <f>IF(Liste!A5="","",SUMPRODUCT((operation=A6)*(debit)))</f>
        <v>0</v>
      </c>
      <c r="C6" s="43"/>
      <c r="D6" s="46" t="str">
        <f>IF(Liste!B5="","",Liste!B5)</f>
        <v>Prime activité</v>
      </c>
      <c r="E6" s="62">
        <f>IF(Liste!B5="","",SUMPRODUCT((operation=D6)*(credit)))</f>
        <v>0</v>
      </c>
    </row>
    <row r="7" spans="1:11" ht="18.5" thickBot="1" x14ac:dyDescent="0.55000000000000004">
      <c r="A7" s="46" t="str">
        <f>IF(Liste!A6="","",Liste!A6)</f>
        <v>Coiffeur</v>
      </c>
      <c r="B7" s="49">
        <f>IF(Liste!A6="","",SUMPRODUCT((operation=A7)*(debit)))</f>
        <v>0</v>
      </c>
      <c r="C7" s="43"/>
      <c r="D7" s="46" t="str">
        <f>IF(Liste!B6="","",Liste!B6)</f>
        <v>Rembt CPAM</v>
      </c>
      <c r="E7" s="62">
        <f>IF(Liste!B6="","",SUMPRODUCT((operation=D7)*(credit)))</f>
        <v>0</v>
      </c>
    </row>
    <row r="8" spans="1:11" ht="18.5" thickBot="1" x14ac:dyDescent="0.55000000000000004">
      <c r="A8" s="46" t="str">
        <f>IF(Liste!A7="","",Liste!A7)</f>
        <v>Cotis activités sportives</v>
      </c>
      <c r="B8" s="49">
        <f>IF(Liste!A7="","",SUMPRODUCT((operation=A8)*(debit)))</f>
        <v>0</v>
      </c>
      <c r="C8" s="43"/>
      <c r="D8" s="46" t="str">
        <f>IF(Liste!B7="","",Liste!B7)</f>
        <v>Rembt mutuelle</v>
      </c>
      <c r="E8" s="62">
        <f>IF(Liste!B7="","",SUMPRODUCT((operation=D8)*(credit)))</f>
        <v>0</v>
      </c>
    </row>
    <row r="9" spans="1:11" ht="18.5" thickBot="1" x14ac:dyDescent="0.55000000000000004">
      <c r="A9" s="46" t="str">
        <f>IF(Liste!A8="","",Liste!A8)</f>
        <v>Cotis tenue de compte CCP</v>
      </c>
      <c r="B9" s="49">
        <f>IF(Liste!A8="","",SUMPRODUCT((operation=A9)*(debit)))</f>
        <v>0</v>
      </c>
      <c r="C9" s="43"/>
      <c r="D9" s="46" t="str">
        <f>IF(Liste!B8="","",Liste!B8)</f>
        <v>Rembt du CEH</v>
      </c>
      <c r="E9" s="62">
        <f>IF(Liste!B8="","",SUMPRODUCT((operation=D9)*(credit)))</f>
        <v>0</v>
      </c>
    </row>
    <row r="10" spans="1:11" ht="18.5" thickBot="1" x14ac:dyDescent="0.55000000000000004">
      <c r="A10" s="46" t="str">
        <f>IF(Liste!A9="","",Liste!A9)</f>
        <v>Cotis MG, tutélaire</v>
      </c>
      <c r="B10" s="49">
        <f>IF(Liste!A9="","",SUMPRODUCT((operation=A10)*(debit)))</f>
        <v>0</v>
      </c>
      <c r="C10" s="43"/>
      <c r="D10" s="46" t="str">
        <f>IF(Liste!B9="","",Liste!B9)</f>
        <v>Rembt du livret A</v>
      </c>
      <c r="E10" s="62">
        <f>IF(Liste!B9="","",SUMPRODUCT((operation=D10)*(credit)))</f>
        <v>0</v>
      </c>
    </row>
    <row r="11" spans="1:11" ht="18.5" thickBot="1" x14ac:dyDescent="0.55000000000000004">
      <c r="A11" s="46" t="str">
        <f>IF(Liste!A10="","",Liste!A10)</f>
        <v>Foyer</v>
      </c>
      <c r="B11" s="49">
        <f>IF(Liste!A10="","",SUMPRODUCT((operation=A11)*(debit)))</f>
        <v>0</v>
      </c>
      <c r="C11" s="43"/>
      <c r="D11" s="46" t="str">
        <f>IF(Liste!B10="","",Liste!B10)</f>
        <v>Rembt du LDD</v>
      </c>
      <c r="E11" s="62">
        <f>IF(Liste!B10="","",SUMPRODUCT((operation=D11)*(credit)))</f>
        <v>0</v>
      </c>
    </row>
    <row r="12" spans="1:11" ht="18.5" thickBot="1" x14ac:dyDescent="0.55000000000000004">
      <c r="A12" s="46" t="str">
        <f>IF(Liste!A11="","",Liste!A11)</f>
        <v>Frais divers</v>
      </c>
      <c r="B12" s="49">
        <f>IF(Liste!A11="","",SUMPRODUCT((operation=A12)*(debit)))</f>
        <v>0</v>
      </c>
      <c r="C12" s="43"/>
      <c r="D12" s="46" t="str">
        <f>IF(Liste!B11="","",Liste!B11)</f>
        <v>Rembt du PEL</v>
      </c>
      <c r="E12" s="62">
        <f>IF(Liste!B11="","",SUMPRODUCT((operation=D12)*(credit)))</f>
        <v>0</v>
      </c>
    </row>
    <row r="13" spans="1:11" ht="18.5" thickBot="1" x14ac:dyDescent="0.55000000000000004">
      <c r="A13" s="46" t="str">
        <f>IF(Liste!A12="","",Liste!A12)</f>
        <v>Loisirs (livres,cd,dvd,cinéma…)</v>
      </c>
      <c r="B13" s="49">
        <f>IF(Liste!A12="","",SUMPRODUCT((operation=A13)*(debit)))</f>
        <v>0</v>
      </c>
      <c r="C13" s="43"/>
      <c r="D13" s="46" t="str">
        <f>IF(Liste!B12="","",Liste!B12)</f>
        <v>Revenus divers</v>
      </c>
      <c r="E13" s="62">
        <f>IF(Liste!B12="","",SUMPRODUCT((operation=D13)*(credit)))</f>
        <v>0</v>
      </c>
    </row>
    <row r="14" spans="1:11" ht="18.5" thickBot="1" x14ac:dyDescent="0.55000000000000004">
      <c r="A14" s="46" t="str">
        <f>IF(Liste!A13="","",Liste!A13)</f>
        <v>Médecin/soins paramédicaux</v>
      </c>
      <c r="B14" s="49">
        <f>IF(Liste!A13="","",SUMPRODUCT((operation=A14)*(debit)))</f>
        <v>0</v>
      </c>
      <c r="C14" s="43"/>
      <c r="D14" s="46" t="str">
        <f>IF(Liste!B13="","",Liste!B13)</f>
        <v>Salaires</v>
      </c>
      <c r="E14" s="62">
        <f>IF(Liste!B13="","",SUMPRODUCT((operation=D14)*(credit)))</f>
        <v>0</v>
      </c>
    </row>
    <row r="15" spans="1:11" ht="18.5" thickBot="1" x14ac:dyDescent="0.55000000000000004">
      <c r="A15" s="46" t="str">
        <f>IF(Liste!A14="","",Liste!A14)</f>
        <v>Mobile</v>
      </c>
      <c r="B15" s="49">
        <f>IF(Liste!A14="","",SUMPRODUCT((operation=A15)*(debit)))</f>
        <v>0</v>
      </c>
      <c r="C15" s="43"/>
      <c r="D15" s="46" t="str">
        <f>IF(Liste!B14="","",Liste!B14)</f>
        <v/>
      </c>
      <c r="E15" s="62" t="str">
        <f>IF(Liste!B14="","",SUMPRODUCT((operation=D15)*(credit)))</f>
        <v/>
      </c>
    </row>
    <row r="16" spans="1:11" ht="18.5" thickBot="1" x14ac:dyDescent="0.55000000000000004">
      <c r="A16" s="46" t="str">
        <f>IF(Liste!A15="","",Liste!A15)</f>
        <v>Participation frais</v>
      </c>
      <c r="B16" s="49">
        <f>IF(Liste!A15="","",SUMPRODUCT((operation=A16)*(debit)))</f>
        <v>0</v>
      </c>
      <c r="C16" s="43"/>
      <c r="D16" s="46" t="str">
        <f>IF(Liste!B15="","",Liste!B15)</f>
        <v/>
      </c>
      <c r="E16" s="62" t="str">
        <f>IF(Liste!B15="","",SUMPRODUCT((operation=D16)*(credit)))</f>
        <v/>
      </c>
    </row>
    <row r="17" spans="1:5" ht="18.5" thickBot="1" x14ac:dyDescent="0.55000000000000004">
      <c r="A17" s="46" t="str">
        <f>IF(Liste!A16="","",Liste!A16)</f>
        <v xml:space="preserve">PCH aidant familial </v>
      </c>
      <c r="B17" s="49">
        <f>IF(Liste!A16="","",SUMPRODUCT((operation=A17)*(debit)))</f>
        <v>0</v>
      </c>
      <c r="C17" s="43"/>
      <c r="D17" s="46" t="str">
        <f>IF(Liste!B16="","",Liste!B16)</f>
        <v/>
      </c>
      <c r="E17" s="62" t="str">
        <f>IF(Liste!B16="","",SUMPRODUCT((operation=D17)*(credit)))</f>
        <v/>
      </c>
    </row>
    <row r="18" spans="1:5" ht="18.5" thickBot="1" x14ac:dyDescent="0.55000000000000004">
      <c r="A18" s="46" t="str">
        <f>IF(Liste!A17="","",Liste!A17)</f>
        <v>Pharmacie - bien-être</v>
      </c>
      <c r="B18" s="49">
        <f>IF(Liste!A17="","",SUMPRODUCT((operation=A18)*(debit)))</f>
        <v>0</v>
      </c>
      <c r="C18" s="43"/>
      <c r="D18" s="46" t="str">
        <f>IF(Liste!B17="","",Liste!B17)</f>
        <v/>
      </c>
      <c r="E18" s="62" t="str">
        <f>IF(Liste!B17="","",SUMPRODUCT((operation=D18)*(credit)))</f>
        <v/>
      </c>
    </row>
    <row r="19" spans="1:5" ht="18.5" thickBot="1" x14ac:dyDescent="0.55000000000000004">
      <c r="A19" s="46" t="str">
        <f>IF(Liste!A18="","",Liste!A18)</f>
        <v xml:space="preserve">Rente </v>
      </c>
      <c r="B19" s="49">
        <f>IF(Liste!A18="","",SUMPRODUCT((operation=A19)*(debit)))</f>
        <v>0</v>
      </c>
      <c r="C19" s="43"/>
      <c r="D19" s="46" t="str">
        <f>IF(Liste!B18="","",Liste!B18)</f>
        <v/>
      </c>
      <c r="E19" s="62" t="str">
        <f>IF(Liste!B18="","",SUMPRODUCT((operation=D19)*(credit)))</f>
        <v/>
      </c>
    </row>
    <row r="20" spans="1:5" ht="18.5" thickBot="1" x14ac:dyDescent="0.55000000000000004">
      <c r="A20" s="46" t="str">
        <f>IF(Liste!A19="","",Liste!A19)</f>
        <v>Restaurant</v>
      </c>
      <c r="B20" s="49">
        <f>IF(Liste!A19="","",SUMPRODUCT((operation=A20)*(debit)))</f>
        <v>0</v>
      </c>
      <c r="C20" s="43"/>
      <c r="D20" s="46" t="str">
        <f>IF(Liste!B19="","",Liste!B19)</f>
        <v/>
      </c>
      <c r="E20" s="62" t="str">
        <f>IF(Liste!B19="","",SUMPRODUCT((operation=D20)*(credit)))</f>
        <v/>
      </c>
    </row>
    <row r="21" spans="1:5" ht="18.5" thickBot="1" x14ac:dyDescent="0.55000000000000004">
      <c r="A21" s="46" t="str">
        <f>IF(Liste!A20="","",Liste!A20)</f>
        <v>Vacances</v>
      </c>
      <c r="B21" s="49">
        <f>IF(Liste!A20="","",SUMPRODUCT((operation=A21)*(debit)))</f>
        <v>0</v>
      </c>
      <c r="C21" s="44"/>
      <c r="D21" s="46" t="str">
        <f>IF(Liste!B20="","",Liste!B20)</f>
        <v/>
      </c>
      <c r="E21" s="62" t="str">
        <f>IF(Liste!B20="","",SUMPRODUCT((operation=D21)*(credit)))</f>
        <v/>
      </c>
    </row>
    <row r="22" spans="1:5" ht="18.5" thickBot="1" x14ac:dyDescent="0.55000000000000004">
      <c r="A22" s="46" t="str">
        <f>IF(Liste!A21="","",Liste!A21)</f>
        <v>Vêtements</v>
      </c>
      <c r="B22" s="49">
        <f>IF(Liste!A21="","",SUMPRODUCT((operation=A22)*(debit)))</f>
        <v>0</v>
      </c>
      <c r="C22" s="44"/>
      <c r="D22" s="46" t="str">
        <f>IF(Liste!B21="","",Liste!B21)</f>
        <v/>
      </c>
      <c r="E22" s="62" t="str">
        <f>IF(Liste!B21="","",SUMPRODUCT((operation=D22)*(credit)))</f>
        <v/>
      </c>
    </row>
    <row r="23" spans="1:5" ht="18.5" thickBot="1" x14ac:dyDescent="0.55000000000000004">
      <c r="A23" s="46" t="str">
        <f>IF(Liste!A22="","",Liste!A22)</f>
        <v>Virt sur livret A</v>
      </c>
      <c r="B23" s="49">
        <f>IF(Liste!A22="","",SUMPRODUCT((operation=A23)*(debit)))</f>
        <v>0</v>
      </c>
      <c r="C23" s="44"/>
      <c r="D23" s="46" t="str">
        <f>IF(Liste!B22="","",Liste!B22)</f>
        <v/>
      </c>
      <c r="E23" s="62" t="str">
        <f>IF(Liste!B22="","",SUMPRODUCT((operation=D23)*(credit)))</f>
        <v/>
      </c>
    </row>
    <row r="24" spans="1:5" ht="18.5" thickBot="1" x14ac:dyDescent="0.55000000000000004">
      <c r="A24" s="46" t="str">
        <f>IF(Liste!A23="","",Liste!A23)</f>
        <v>Virt sur LDD</v>
      </c>
      <c r="B24" s="49">
        <f>IF(Liste!A23="","",SUMPRODUCT((operation=A24)*(debit)))</f>
        <v>0</v>
      </c>
      <c r="C24" s="44"/>
      <c r="D24" s="46" t="str">
        <f>IF(Liste!B23="","",Liste!B23)</f>
        <v/>
      </c>
      <c r="E24" s="62" t="str">
        <f>IF(Liste!B23="","",SUMPRODUCT((operation=D24)*(credit)))</f>
        <v/>
      </c>
    </row>
    <row r="25" spans="1:5" ht="18.5" thickBot="1" x14ac:dyDescent="0.55000000000000004">
      <c r="A25" s="46" t="str">
        <f>IF(Liste!A24="","",Liste!A24)</f>
        <v>Virt sur CEH</v>
      </c>
      <c r="B25" s="49">
        <f>IF(Liste!A24="","",SUMPRODUCT((operation=A25)*(debit)))</f>
        <v>0</v>
      </c>
      <c r="C25" s="90"/>
      <c r="D25" s="46" t="str">
        <f>IF(Liste!B24="","",Liste!B24)</f>
        <v/>
      </c>
      <c r="E25" s="62" t="str">
        <f>IF(Liste!B24="","",SUMPRODUCT((operation=D25)*(credit)))</f>
        <v/>
      </c>
    </row>
    <row r="26" spans="1:5" ht="18.5" thickBot="1" x14ac:dyDescent="0.55000000000000004">
      <c r="A26" s="46" t="str">
        <f>IF(Liste!A25="","",Liste!A25)</f>
        <v>Virt sur PEL</v>
      </c>
      <c r="B26" s="49">
        <f>IF(Liste!A25="","",SUMPRODUCT((operation=A26)*(debit)))</f>
        <v>0</v>
      </c>
      <c r="C26" s="90"/>
      <c r="D26" s="46" t="str">
        <f>IF(Liste!B25="","",Liste!B25)</f>
        <v/>
      </c>
      <c r="E26" s="62" t="str">
        <f>IF(Liste!B25="","",SUMPRODUCT((operation=D26)*(credit)))</f>
        <v/>
      </c>
    </row>
    <row r="27" spans="1:5" ht="18.5" thickBot="1" x14ac:dyDescent="0.55000000000000004">
      <c r="A27" s="46" t="str">
        <f>IF(Liste!A26="","",Liste!A26)</f>
        <v/>
      </c>
      <c r="B27" s="49" t="str">
        <f>IF(Liste!A26="","",SUMPRODUCT((operation=A27)*(debit)))</f>
        <v/>
      </c>
      <c r="C27" s="90"/>
      <c r="D27" s="46" t="str">
        <f>IF(Liste!B26="","",Liste!B26)</f>
        <v/>
      </c>
      <c r="E27" s="62" t="str">
        <f>IF(Liste!B26="","",SUMPRODUCT((operation=D27)*(credit)))</f>
        <v/>
      </c>
    </row>
    <row r="28" spans="1:5" ht="22" thickBot="1" x14ac:dyDescent="0.65">
      <c r="A28" s="30" t="s">
        <v>27</v>
      </c>
      <c r="B28" s="31">
        <f>SUM(B3:B27)</f>
        <v>0</v>
      </c>
      <c r="C28" s="45"/>
      <c r="D28" s="36" t="s">
        <v>28</v>
      </c>
      <c r="E28" s="37">
        <f>SUM(E3:E27)</f>
        <v>0</v>
      </c>
    </row>
    <row r="29" spans="1:5" ht="22" thickBot="1" x14ac:dyDescent="0.65">
      <c r="A29" s="34" t="s">
        <v>24</v>
      </c>
      <c r="B29" s="35">
        <f>IF(E28&gt;B28,E28-B28,0)</f>
        <v>0</v>
      </c>
      <c r="C29" s="45"/>
      <c r="D29" s="39" t="s">
        <v>25</v>
      </c>
      <c r="E29" s="40">
        <f>IF(B28&gt;E28,B28-E28,0)</f>
        <v>0</v>
      </c>
    </row>
    <row r="30" spans="1:5" ht="22" thickBot="1" x14ac:dyDescent="0.65">
      <c r="A30" s="32" t="s">
        <v>26</v>
      </c>
      <c r="B30" s="33">
        <f>B28+B29</f>
        <v>0</v>
      </c>
      <c r="C30" s="45"/>
      <c r="D30" s="38"/>
      <c r="E30" s="33">
        <f>E28+E29</f>
        <v>0</v>
      </c>
    </row>
    <row r="33" spans="1:2" ht="18" x14ac:dyDescent="0.5">
      <c r="A33" s="149" t="str">
        <f>"PATRIMOINE au 31/12/"&amp;Registre!A1</f>
        <v>PATRIMOINE au 31/12/2017</v>
      </c>
      <c r="B33" s="149"/>
    </row>
    <row r="34" spans="1:2" ht="18.5" thickBot="1" x14ac:dyDescent="0.55000000000000004">
      <c r="A34" s="29"/>
      <c r="B34" s="29"/>
    </row>
    <row r="35" spans="1:2" ht="18.5" thickBot="1" x14ac:dyDescent="0.55000000000000004">
      <c r="A35" s="47" t="s">
        <v>29</v>
      </c>
      <c r="B35" s="48">
        <f>Registre!F4+E28-B28</f>
        <v>2000</v>
      </c>
    </row>
    <row r="36" spans="1:2" ht="18.5" thickBot="1" x14ac:dyDescent="0.55000000000000004">
      <c r="A36" s="47" t="s">
        <v>47</v>
      </c>
      <c r="B36" s="48">
        <f>Registre!G4+B23-E10+K2</f>
        <v>0</v>
      </c>
    </row>
    <row r="37" spans="1:2" ht="18.5" thickBot="1" x14ac:dyDescent="0.55000000000000004">
      <c r="A37" s="47" t="s">
        <v>46</v>
      </c>
      <c r="B37" s="48">
        <f>Registre!H4+(B25*Liste!D2)-E9+K5</f>
        <v>0</v>
      </c>
    </row>
    <row r="38" spans="1:2" ht="18.5" thickBot="1" x14ac:dyDescent="0.55000000000000004">
      <c r="A38" s="47" t="s">
        <v>82</v>
      </c>
      <c r="B38" s="48">
        <f>Registre!I4+B24-E11+K3</f>
        <v>0</v>
      </c>
    </row>
    <row r="39" spans="1:2" ht="18.5" thickBot="1" x14ac:dyDescent="0.55000000000000004">
      <c r="A39" s="47" t="s">
        <v>83</v>
      </c>
      <c r="B39" s="48">
        <f>Registre!J4+B26-E12+K4</f>
        <v>0</v>
      </c>
    </row>
    <row r="40" spans="1:2" ht="22" thickBot="1" x14ac:dyDescent="0.65">
      <c r="A40" s="50" t="s">
        <v>21</v>
      </c>
      <c r="B40" s="51">
        <f>SUM(B35:B39)</f>
        <v>2000</v>
      </c>
    </row>
  </sheetData>
  <mergeCells count="5">
    <mergeCell ref="A2:B2"/>
    <mergeCell ref="D2:E2"/>
    <mergeCell ref="A1:E1"/>
    <mergeCell ref="A33:B33"/>
    <mergeCell ref="J1:K1"/>
  </mergeCells>
  <phoneticPr fontId="18" type="noConversion"/>
  <pageMargins left="0.86614173228346458" right="0.39370078740157483" top="0.74803149606299213" bottom="0.74803149606299213" header="0.31496062992125984" footer="0.31496062992125984"/>
  <pageSetup paperSize="9" scale="94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N36"/>
  <sheetViews>
    <sheetView showZeros="0" topLeftCell="A16" workbookViewId="0">
      <selection activeCell="P25" sqref="P25"/>
    </sheetView>
  </sheetViews>
  <sheetFormatPr baseColWidth="10" defaultRowHeight="12.5" x14ac:dyDescent="0.25"/>
  <cols>
    <col min="1" max="1" width="29.26953125" customWidth="1"/>
    <col min="2" max="13" width="8.54296875" customWidth="1"/>
  </cols>
  <sheetData>
    <row r="1" spans="1:14" ht="21.5" customHeight="1" thickBot="1" x14ac:dyDescent="0.45">
      <c r="A1" s="151" t="str">
        <f>"Année: " &amp;Registre!A1 &amp; ",Récap par mois "</f>
        <v xml:space="preserve">Année: 2017,Récap par mois </v>
      </c>
      <c r="B1" s="151"/>
      <c r="C1" s="151"/>
      <c r="D1" s="151"/>
      <c r="E1" s="151"/>
      <c r="F1" s="151"/>
      <c r="G1" s="151"/>
      <c r="H1" s="151"/>
      <c r="I1" s="151"/>
      <c r="J1" s="151"/>
      <c r="K1" s="151"/>
      <c r="L1" s="151"/>
      <c r="M1" s="151"/>
      <c r="N1" s="151"/>
    </row>
    <row r="2" spans="1:14" ht="13.5" thickTop="1" thickBot="1" x14ac:dyDescent="0.3">
      <c r="A2" s="66" t="s">
        <v>33</v>
      </c>
      <c r="B2" s="67" t="s">
        <v>34</v>
      </c>
      <c r="C2" s="67" t="s">
        <v>35</v>
      </c>
      <c r="D2" s="67" t="s">
        <v>36</v>
      </c>
      <c r="E2" s="67" t="s">
        <v>37</v>
      </c>
      <c r="F2" s="67" t="s">
        <v>11</v>
      </c>
      <c r="G2" s="67" t="s">
        <v>38</v>
      </c>
      <c r="H2" s="67" t="s">
        <v>39</v>
      </c>
      <c r="I2" s="67" t="s">
        <v>40</v>
      </c>
      <c r="J2" s="67" t="s">
        <v>41</v>
      </c>
      <c r="K2" s="67" t="s">
        <v>42</v>
      </c>
      <c r="L2" s="67" t="s">
        <v>43</v>
      </c>
      <c r="M2" s="108" t="s">
        <v>44</v>
      </c>
      <c r="N2" s="68" t="s">
        <v>91</v>
      </c>
    </row>
    <row r="3" spans="1:14" ht="13" thickTop="1" x14ac:dyDescent="0.25">
      <c r="A3" s="64" t="str">
        <f>IF(Liste!A2="","",Liste!A2)</f>
        <v>Achats importants</v>
      </c>
      <c r="B3" s="69" t="str">
        <f ca="1">IFERROR(SUMPRODUCT(((operation=A3)*(debit)*(cola=Liste!$C$2))),"")</f>
        <v/>
      </c>
      <c r="C3" s="69" t="str">
        <f ca="1">IFERROR(SUMPRODUCT(((operation=A3)*(debit)*(cola=Liste!$C$3))),"")</f>
        <v/>
      </c>
      <c r="D3" s="69" t="str">
        <f ca="1">IFERROR(SUMPRODUCT(((operation=A3)*(debit)*(cola=Liste!$C$4))),"")</f>
        <v/>
      </c>
      <c r="E3" s="69" t="str">
        <f ca="1">IFERROR(SUMPRODUCT(((operation=A3)*(debit)*(cola=Liste!$C$5))),"")</f>
        <v/>
      </c>
      <c r="F3" s="69" t="str">
        <f ca="1">IFERROR(SUMPRODUCT(((operation=A3)*(debit)*(cola=Liste!$C$6))),"")</f>
        <v/>
      </c>
      <c r="G3" s="69" t="str">
        <f ca="1">IFERROR(SUMPRODUCT(((operation=A3)*(debit)*(cola=Liste!$C$7))),"")</f>
        <v/>
      </c>
      <c r="H3" s="69" t="str">
        <f ca="1">IFERROR(SUMPRODUCT(((operation=A3)*(debit)*(cola=Liste!$C$8))),"")</f>
        <v/>
      </c>
      <c r="I3" s="69" t="str">
        <f ca="1">IFERROR(SUMPRODUCT(((operation=A3)*(debit)*(cola=Liste!$C$9))),"")</f>
        <v/>
      </c>
      <c r="J3" s="69" t="str">
        <f ca="1">IFERROR(SUMPRODUCT(((operation=A3)*(debit)*(cola=Liste!$C$10))),"")</f>
        <v/>
      </c>
      <c r="K3" s="69" t="str">
        <f ca="1">IFERROR(SUMPRODUCT(((operation=A3)*(debit)*(cola=Liste!$C$11))),"")</f>
        <v/>
      </c>
      <c r="L3" s="69" t="str">
        <f ca="1">IFERROR(SUMPRODUCT(((operation=A3)*(debit)*(cola=Liste!$C$12))),"")</f>
        <v/>
      </c>
      <c r="M3" s="109" t="str">
        <f ca="1">IFERROR(SUMPRODUCT(((operation=A3)*(debit)*(cola=Liste!$C$13))),"")</f>
        <v/>
      </c>
      <c r="N3" s="113">
        <f ca="1">SUM(B3:M3)</f>
        <v>0</v>
      </c>
    </row>
    <row r="4" spans="1:14" x14ac:dyDescent="0.25">
      <c r="A4" s="64" t="str">
        <f>IF(Liste!A3="","",Liste!A3)</f>
        <v>Argent de poche</v>
      </c>
      <c r="B4" s="69" t="str">
        <f ca="1">IFERROR(SUMPRODUCT(((operation=A4)*(debit)*(cola=Liste!$C$2))),"")</f>
        <v/>
      </c>
      <c r="C4" s="69" t="str">
        <f ca="1">IFERROR(SUMPRODUCT(((operation=A4)*(debit)*(cola=Liste!$C$3))),"")</f>
        <v/>
      </c>
      <c r="D4" s="69" t="str">
        <f ca="1">IFERROR(SUMPRODUCT(((operation=A4)*(debit)*(cola=Liste!$C$4))),"")</f>
        <v/>
      </c>
      <c r="E4" s="69" t="str">
        <f ca="1">IFERROR(SUMPRODUCT(((operation=A4)*(debit)*(cola=Liste!$C$5))),"")</f>
        <v/>
      </c>
      <c r="F4" s="69" t="str">
        <f ca="1">IFERROR(SUMPRODUCT(((operation=A4)*(debit)*(cola=Liste!$C$6))),"")</f>
        <v/>
      </c>
      <c r="G4" s="69" t="str">
        <f ca="1">IFERROR(SUMPRODUCT(((operation=A4)*(debit)*(cola=Liste!$C$7))),"")</f>
        <v/>
      </c>
      <c r="H4" s="69" t="str">
        <f ca="1">IFERROR(SUMPRODUCT(((operation=A4)*(debit)*(cola=Liste!$C$8))),"")</f>
        <v/>
      </c>
      <c r="I4" s="69" t="str">
        <f ca="1">IFERROR(SUMPRODUCT(((operation=A4)*(debit)*(cola=Liste!$C$9))),"")</f>
        <v/>
      </c>
      <c r="J4" s="69" t="str">
        <f ca="1">IFERROR(SUMPRODUCT(((operation=A4)*(debit)*(cola=Liste!$C$10))),"")</f>
        <v/>
      </c>
      <c r="K4" s="69" t="str">
        <f ca="1">IFERROR(SUMPRODUCT(((operation=A4)*(debit)*(cola=Liste!$C$11))),"")</f>
        <v/>
      </c>
      <c r="L4" s="69" t="str">
        <f ca="1">IFERROR(SUMPRODUCT(((operation=A4)*(debit)*(cola=Liste!$C$12))),"")</f>
        <v/>
      </c>
      <c r="M4" s="109" t="str">
        <f ca="1">IFERROR(SUMPRODUCT(((operation=A4)*(debit)*(cola=Liste!$C$13))),"")</f>
        <v/>
      </c>
      <c r="N4" s="71">
        <f t="shared" ref="N4:N23" ca="1" si="0">SUM(B4:M4)</f>
        <v>0</v>
      </c>
    </row>
    <row r="5" spans="1:14" x14ac:dyDescent="0.25">
      <c r="A5" s="64" t="str">
        <f>IF(Liste!A4="","",Liste!A4)</f>
        <v>Cadeaux - fleurs</v>
      </c>
      <c r="B5" s="69" t="str">
        <f ca="1">IFERROR(SUMPRODUCT(((operation=A5)*(debit)*(cola=Liste!$C$2))),"")</f>
        <v/>
      </c>
      <c r="C5" s="69" t="str">
        <f ca="1">IFERROR(SUMPRODUCT(((operation=A5)*(debit)*(cola=Liste!$C$3))),"")</f>
        <v/>
      </c>
      <c r="D5" s="69" t="str">
        <f ca="1">IFERROR(SUMPRODUCT(((operation=A5)*(debit)*(cola=Liste!$C$4))),"")</f>
        <v/>
      </c>
      <c r="E5" s="69" t="str">
        <f ca="1">IFERROR(SUMPRODUCT(((operation=A5)*(debit)*(cola=Liste!$C$5))),"")</f>
        <v/>
      </c>
      <c r="F5" s="69" t="str">
        <f ca="1">IFERROR(SUMPRODUCT(((operation=A5)*(debit)*(cola=Liste!$C$6))),"")</f>
        <v/>
      </c>
      <c r="G5" s="69" t="str">
        <f ca="1">IFERROR(SUMPRODUCT(((operation=A5)*(debit)*(cola=Liste!$C$7))),"")</f>
        <v/>
      </c>
      <c r="H5" s="69" t="str">
        <f ca="1">IFERROR(SUMPRODUCT(((operation=A5)*(debit)*(cola=Liste!$C$8))),"")</f>
        <v/>
      </c>
      <c r="I5" s="69" t="str">
        <f ca="1">IFERROR(SUMPRODUCT(((operation=A5)*(debit)*(cola=Liste!$C$9))),"")</f>
        <v/>
      </c>
      <c r="J5" s="69" t="str">
        <f ca="1">IFERROR(SUMPRODUCT(((operation=A5)*(debit)*(cola=Liste!$C$10))),"")</f>
        <v/>
      </c>
      <c r="K5" s="69" t="str">
        <f ca="1">IFERROR(SUMPRODUCT(((operation=A5)*(debit)*(cola=Liste!$C$11))),"")</f>
        <v/>
      </c>
      <c r="L5" s="69" t="str">
        <f ca="1">IFERROR(SUMPRODUCT(((operation=A5)*(debit)*(cola=Liste!$C$12))),"")</f>
        <v/>
      </c>
      <c r="M5" s="109" t="str">
        <f ca="1">IFERROR(SUMPRODUCT(((operation=A5)*(debit)*(cola=Liste!$C$13))),"")</f>
        <v/>
      </c>
      <c r="N5" s="71">
        <f t="shared" ca="1" si="0"/>
        <v>0</v>
      </c>
    </row>
    <row r="6" spans="1:14" x14ac:dyDescent="0.25">
      <c r="A6" s="64" t="str">
        <f>IF(Liste!A5="","",Liste!A5)</f>
        <v>Chaussures</v>
      </c>
      <c r="B6" s="69" t="str">
        <f ca="1">IFERROR(SUMPRODUCT(((operation=A6)*(debit)*(cola=Liste!$C$2))),"")</f>
        <v/>
      </c>
      <c r="C6" s="69" t="str">
        <f ca="1">IFERROR(SUMPRODUCT(((operation=A6)*(debit)*(cola=Liste!$C$3))),"")</f>
        <v/>
      </c>
      <c r="D6" s="69" t="str">
        <f ca="1">IFERROR(SUMPRODUCT(((operation=A6)*(debit)*(cola=Liste!$C$4))),"")</f>
        <v/>
      </c>
      <c r="E6" s="69" t="str">
        <f ca="1">IFERROR(SUMPRODUCT(((operation=A6)*(debit)*(cola=Liste!$C$5))),"")</f>
        <v/>
      </c>
      <c r="F6" s="69" t="str">
        <f ca="1">IFERROR(SUMPRODUCT(((operation=A6)*(debit)*(cola=Liste!$C$6))),"")</f>
        <v/>
      </c>
      <c r="G6" s="69" t="str">
        <f ca="1">IFERROR(SUMPRODUCT(((operation=A6)*(debit)*(cola=Liste!$C$7))),"")</f>
        <v/>
      </c>
      <c r="H6" s="69" t="str">
        <f ca="1">IFERROR(SUMPRODUCT(((operation=A6)*(debit)*(cola=Liste!$C$8))),"")</f>
        <v/>
      </c>
      <c r="I6" s="69" t="str">
        <f ca="1">IFERROR(SUMPRODUCT(((operation=A6)*(debit)*(cola=Liste!$C$9))),"")</f>
        <v/>
      </c>
      <c r="J6" s="69" t="str">
        <f ca="1">IFERROR(SUMPRODUCT(((operation=A6)*(debit)*(cola=Liste!$C$10))),"")</f>
        <v/>
      </c>
      <c r="K6" s="69" t="str">
        <f ca="1">IFERROR(SUMPRODUCT(((operation=A6)*(debit)*(cola=Liste!$C$11))),"")</f>
        <v/>
      </c>
      <c r="L6" s="69" t="str">
        <f ca="1">IFERROR(SUMPRODUCT(((operation=A6)*(debit)*(cola=Liste!$C$12))),"")</f>
        <v/>
      </c>
      <c r="M6" s="109" t="str">
        <f ca="1">IFERROR(SUMPRODUCT(((operation=A6)*(debit)*(cola=Liste!$C$13))),"")</f>
        <v/>
      </c>
      <c r="N6" s="71">
        <f t="shared" ca="1" si="0"/>
        <v>0</v>
      </c>
    </row>
    <row r="7" spans="1:14" x14ac:dyDescent="0.25">
      <c r="A7" s="64" t="str">
        <f>IF(Liste!A6="","",Liste!A6)</f>
        <v>Coiffeur</v>
      </c>
      <c r="B7" s="69" t="str">
        <f ca="1">IFERROR(SUMPRODUCT(((operation=A7)*(debit)*(cola=Liste!$C$2))),"")</f>
        <v/>
      </c>
      <c r="C7" s="69" t="str">
        <f ca="1">IFERROR(SUMPRODUCT(((operation=A7)*(debit)*(cola=Liste!$C$3))),"")</f>
        <v/>
      </c>
      <c r="D7" s="69" t="str">
        <f ca="1">IFERROR(SUMPRODUCT(((operation=A7)*(debit)*(cola=Liste!$C$4))),"")</f>
        <v/>
      </c>
      <c r="E7" s="69" t="str">
        <f ca="1">IFERROR(SUMPRODUCT(((operation=A7)*(debit)*(cola=Liste!$C$5))),"")</f>
        <v/>
      </c>
      <c r="F7" s="69" t="str">
        <f ca="1">IFERROR(SUMPRODUCT(((operation=A7)*(debit)*(cola=Liste!$C$6))),"")</f>
        <v/>
      </c>
      <c r="G7" s="69" t="str">
        <f ca="1">IFERROR(SUMPRODUCT(((operation=A7)*(debit)*(cola=Liste!$C$7))),"")</f>
        <v/>
      </c>
      <c r="H7" s="69" t="str">
        <f ca="1">IFERROR(SUMPRODUCT(((operation=A7)*(debit)*(cola=Liste!$C$8))),"")</f>
        <v/>
      </c>
      <c r="I7" s="69" t="str">
        <f ca="1">IFERROR(SUMPRODUCT(((operation=A7)*(debit)*(cola=Liste!$C$9))),"")</f>
        <v/>
      </c>
      <c r="J7" s="69" t="str">
        <f ca="1">IFERROR(SUMPRODUCT(((operation=A7)*(debit)*(cola=Liste!$C$10))),"")</f>
        <v/>
      </c>
      <c r="K7" s="69" t="str">
        <f ca="1">IFERROR(SUMPRODUCT(((operation=A7)*(debit)*(cola=Liste!$C$11))),"")</f>
        <v/>
      </c>
      <c r="L7" s="69" t="str">
        <f ca="1">IFERROR(SUMPRODUCT(((operation=A7)*(debit)*(cola=Liste!$C$12))),"")</f>
        <v/>
      </c>
      <c r="M7" s="109" t="str">
        <f ca="1">IFERROR(SUMPRODUCT(((operation=A7)*(debit)*(cola=Liste!$C$13))),"")</f>
        <v/>
      </c>
      <c r="N7" s="71">
        <f t="shared" ca="1" si="0"/>
        <v>0</v>
      </c>
    </row>
    <row r="8" spans="1:14" x14ac:dyDescent="0.25">
      <c r="A8" s="64" t="str">
        <f>IF(Liste!A7="","",Liste!A7)</f>
        <v>Cotis activités sportives</v>
      </c>
      <c r="B8" s="69" t="str">
        <f ca="1">IFERROR(SUMPRODUCT(((operation=A8)*(debit)*(cola=Liste!$C$2))),"")</f>
        <v/>
      </c>
      <c r="C8" s="69" t="str">
        <f ca="1">IFERROR(SUMPRODUCT(((operation=A8)*(debit)*(cola=Liste!$C$3))),"")</f>
        <v/>
      </c>
      <c r="D8" s="69" t="str">
        <f ca="1">IFERROR(SUMPRODUCT(((operation=A8)*(debit)*(cola=Liste!$C$4))),"")</f>
        <v/>
      </c>
      <c r="E8" s="69" t="str">
        <f ca="1">IFERROR(SUMPRODUCT(((operation=A8)*(debit)*(cola=Liste!$C$5))),"")</f>
        <v/>
      </c>
      <c r="F8" s="69" t="str">
        <f ca="1">IFERROR(SUMPRODUCT(((operation=A8)*(debit)*(cola=Liste!$C$6))),"")</f>
        <v/>
      </c>
      <c r="G8" s="69" t="str">
        <f ca="1">IFERROR(SUMPRODUCT(((operation=A8)*(debit)*(cola=Liste!$C$7))),"")</f>
        <v/>
      </c>
      <c r="H8" s="69" t="str">
        <f ca="1">IFERROR(SUMPRODUCT(((operation=A8)*(debit)*(cola=Liste!$C$8))),"")</f>
        <v/>
      </c>
      <c r="I8" s="69" t="str">
        <f ca="1">IFERROR(SUMPRODUCT(((operation=A8)*(debit)*(cola=Liste!$C$9))),"")</f>
        <v/>
      </c>
      <c r="J8" s="69" t="str">
        <f ca="1">IFERROR(SUMPRODUCT(((operation=A8)*(debit)*(cola=Liste!$C$10))),"")</f>
        <v/>
      </c>
      <c r="K8" s="69" t="str">
        <f ca="1">IFERROR(SUMPRODUCT(((operation=A8)*(debit)*(cola=Liste!$C$11))),"")</f>
        <v/>
      </c>
      <c r="L8" s="69" t="str">
        <f ca="1">IFERROR(SUMPRODUCT(((operation=A8)*(debit)*(cola=Liste!$C$12))),"")</f>
        <v/>
      </c>
      <c r="M8" s="109" t="str">
        <f ca="1">IFERROR(SUMPRODUCT(((operation=A8)*(debit)*(cola=Liste!$C$13))),"")</f>
        <v/>
      </c>
      <c r="N8" s="71">
        <f t="shared" ca="1" si="0"/>
        <v>0</v>
      </c>
    </row>
    <row r="9" spans="1:14" x14ac:dyDescent="0.25">
      <c r="A9" s="64" t="str">
        <f>IF(Liste!A8="","",Liste!A8)</f>
        <v>Cotis tenue de compte CCP</v>
      </c>
      <c r="B9" s="69" t="str">
        <f ca="1">IFERROR(SUMPRODUCT(((operation=A9)*(debit)*(cola=Liste!$C$2))),"")</f>
        <v/>
      </c>
      <c r="C9" s="69" t="str">
        <f ca="1">IFERROR(SUMPRODUCT(((operation=A9)*(debit)*(cola=Liste!$C$3))),"")</f>
        <v/>
      </c>
      <c r="D9" s="69" t="str">
        <f ca="1">IFERROR(SUMPRODUCT(((operation=A9)*(debit)*(cola=Liste!$C$4))),"")</f>
        <v/>
      </c>
      <c r="E9" s="69" t="str">
        <f ca="1">IFERROR(SUMPRODUCT(((operation=A9)*(debit)*(cola=Liste!$C$5))),"")</f>
        <v/>
      </c>
      <c r="F9" s="69" t="str">
        <f ca="1">IFERROR(SUMPRODUCT(((operation=A9)*(debit)*(cola=Liste!$C$6))),"")</f>
        <v/>
      </c>
      <c r="G9" s="69" t="str">
        <f ca="1">IFERROR(SUMPRODUCT(((operation=A9)*(debit)*(cola=Liste!$C$7))),"")</f>
        <v/>
      </c>
      <c r="H9" s="69" t="str">
        <f ca="1">IFERROR(SUMPRODUCT(((operation=A9)*(debit)*(cola=Liste!$C$8))),"")</f>
        <v/>
      </c>
      <c r="I9" s="69" t="str">
        <f ca="1">IFERROR(SUMPRODUCT(((operation=A9)*(debit)*(cola=Liste!$C$9))),"")</f>
        <v/>
      </c>
      <c r="J9" s="69" t="str">
        <f ca="1">IFERROR(SUMPRODUCT(((operation=A9)*(debit)*(cola=Liste!$C$10))),"")</f>
        <v/>
      </c>
      <c r="K9" s="69" t="str">
        <f ca="1">IFERROR(SUMPRODUCT(((operation=A9)*(debit)*(cola=Liste!$C$11))),"")</f>
        <v/>
      </c>
      <c r="L9" s="69" t="str">
        <f ca="1">IFERROR(SUMPRODUCT(((operation=A9)*(debit)*(cola=Liste!$C$12))),"")</f>
        <v/>
      </c>
      <c r="M9" s="109" t="str">
        <f ca="1">IFERROR(SUMPRODUCT(((operation=A9)*(debit)*(cola=Liste!$C$13))),"")</f>
        <v/>
      </c>
      <c r="N9" s="71">
        <f t="shared" ca="1" si="0"/>
        <v>0</v>
      </c>
    </row>
    <row r="10" spans="1:14" x14ac:dyDescent="0.25">
      <c r="A10" s="64" t="str">
        <f>IF(Liste!A9="","",Liste!A9)</f>
        <v>Cotis MG, tutélaire</v>
      </c>
      <c r="B10" s="69" t="str">
        <f ca="1">IFERROR(SUMPRODUCT(((operation=A10)*(debit)*(cola=Liste!$C$2))),"")</f>
        <v/>
      </c>
      <c r="C10" s="69" t="str">
        <f ca="1">IFERROR(SUMPRODUCT(((operation=A10)*(debit)*(cola=Liste!$C$3))),"")</f>
        <v/>
      </c>
      <c r="D10" s="69" t="str">
        <f ca="1">IFERROR(SUMPRODUCT(((operation=A10)*(debit)*(cola=Liste!$C$4))),"")</f>
        <v/>
      </c>
      <c r="E10" s="69" t="str">
        <f ca="1">IFERROR(SUMPRODUCT(((operation=A10)*(debit)*(cola=Liste!$C$5))),"")</f>
        <v/>
      </c>
      <c r="F10" s="69" t="str">
        <f ca="1">IFERROR(SUMPRODUCT(((operation=A10)*(debit)*(cola=Liste!$C$6))),"")</f>
        <v/>
      </c>
      <c r="G10" s="69" t="str">
        <f ca="1">IFERROR(SUMPRODUCT(((operation=A10)*(debit)*(cola=Liste!$C$7))),"")</f>
        <v/>
      </c>
      <c r="H10" s="69" t="str">
        <f ca="1">IFERROR(SUMPRODUCT(((operation=A10)*(debit)*(cola=Liste!$C$8))),"")</f>
        <v/>
      </c>
      <c r="I10" s="69" t="str">
        <f ca="1">IFERROR(SUMPRODUCT(((operation=A10)*(debit)*(cola=Liste!$C$9))),"")</f>
        <v/>
      </c>
      <c r="J10" s="69" t="str">
        <f ca="1">IFERROR(SUMPRODUCT(((operation=A10)*(debit)*(cola=Liste!$C$10))),"")</f>
        <v/>
      </c>
      <c r="K10" s="69" t="str">
        <f ca="1">IFERROR(SUMPRODUCT(((operation=A10)*(debit)*(cola=Liste!$C$11))),"")</f>
        <v/>
      </c>
      <c r="L10" s="69" t="str">
        <f ca="1">IFERROR(SUMPRODUCT(((operation=A10)*(debit)*(cola=Liste!$C$12))),"")</f>
        <v/>
      </c>
      <c r="M10" s="109" t="str">
        <f ca="1">IFERROR(SUMPRODUCT(((operation=A10)*(debit)*(cola=Liste!$C$13))),"")</f>
        <v/>
      </c>
      <c r="N10" s="71">
        <f t="shared" ca="1" si="0"/>
        <v>0</v>
      </c>
    </row>
    <row r="11" spans="1:14" x14ac:dyDescent="0.25">
      <c r="A11" s="64" t="str">
        <f>IF(Liste!A10="","",Liste!A10)</f>
        <v>Foyer</v>
      </c>
      <c r="B11" s="69" t="str">
        <f ca="1">IFERROR(SUMPRODUCT(((operation=A11)*(debit)*(cola=Liste!$C$2))),"")</f>
        <v/>
      </c>
      <c r="C11" s="69" t="str">
        <f ca="1">IFERROR(SUMPRODUCT(((operation=A11)*(debit)*(cola=Liste!$C$3))),"")</f>
        <v/>
      </c>
      <c r="D11" s="69" t="str">
        <f ca="1">IFERROR(SUMPRODUCT(((operation=A11)*(debit)*(cola=Liste!$C$4))),"")</f>
        <v/>
      </c>
      <c r="E11" s="69" t="str">
        <f ca="1">IFERROR(SUMPRODUCT(((operation=A11)*(debit)*(cola=Liste!$C$5))),"")</f>
        <v/>
      </c>
      <c r="F11" s="69" t="str">
        <f ca="1">IFERROR(SUMPRODUCT(((operation=A11)*(debit)*(cola=Liste!$C$6))),"")</f>
        <v/>
      </c>
      <c r="G11" s="69" t="str">
        <f ca="1">IFERROR(SUMPRODUCT(((operation=A11)*(debit)*(cola=Liste!$C$7))),"")</f>
        <v/>
      </c>
      <c r="H11" s="69" t="str">
        <f ca="1">IFERROR(SUMPRODUCT(((operation=A11)*(debit)*(cola=Liste!$C$8))),"")</f>
        <v/>
      </c>
      <c r="I11" s="69" t="str">
        <f ca="1">IFERROR(SUMPRODUCT(((operation=A11)*(debit)*(cola=Liste!$C$9))),"")</f>
        <v/>
      </c>
      <c r="J11" s="69" t="str">
        <f ca="1">IFERROR(SUMPRODUCT(((operation=A11)*(debit)*(cola=Liste!$C$10))),"")</f>
        <v/>
      </c>
      <c r="K11" s="69" t="str">
        <f ca="1">IFERROR(SUMPRODUCT(((operation=A11)*(debit)*(cola=Liste!$C$11))),"")</f>
        <v/>
      </c>
      <c r="L11" s="69" t="str">
        <f ca="1">IFERROR(SUMPRODUCT(((operation=A11)*(debit)*(cola=Liste!$C$12))),"")</f>
        <v/>
      </c>
      <c r="M11" s="109" t="str">
        <f ca="1">IFERROR(SUMPRODUCT(((operation=A11)*(debit)*(cola=Liste!$C$13))),"")</f>
        <v/>
      </c>
      <c r="N11" s="71">
        <f t="shared" ca="1" si="0"/>
        <v>0</v>
      </c>
    </row>
    <row r="12" spans="1:14" x14ac:dyDescent="0.25">
      <c r="A12" s="64" t="str">
        <f>IF(Liste!A11="","",Liste!A11)</f>
        <v>Frais divers</v>
      </c>
      <c r="B12" s="69" t="str">
        <f ca="1">IFERROR(SUMPRODUCT(((operation=A12)*(debit)*(cola=Liste!$C$2))),"")</f>
        <v/>
      </c>
      <c r="C12" s="69" t="str">
        <f ca="1">IFERROR(SUMPRODUCT(((operation=A12)*(debit)*(cola=Liste!$C$3))),"")</f>
        <v/>
      </c>
      <c r="D12" s="69" t="str">
        <f ca="1">IFERROR(SUMPRODUCT(((operation=A12)*(debit)*(cola=Liste!$C$4))),"")</f>
        <v/>
      </c>
      <c r="E12" s="69" t="str">
        <f ca="1">IFERROR(SUMPRODUCT(((operation=A12)*(debit)*(cola=Liste!$C$5))),"")</f>
        <v/>
      </c>
      <c r="F12" s="69" t="str">
        <f ca="1">IFERROR(SUMPRODUCT(((operation=A12)*(debit)*(cola=Liste!$C$6))),"")</f>
        <v/>
      </c>
      <c r="G12" s="69" t="str">
        <f ca="1">IFERROR(SUMPRODUCT(((operation=A12)*(debit)*(cola=Liste!$C$7))),"")</f>
        <v/>
      </c>
      <c r="H12" s="69" t="str">
        <f ca="1">IFERROR(SUMPRODUCT(((operation=A12)*(debit)*(cola=Liste!$C$8))),"")</f>
        <v/>
      </c>
      <c r="I12" s="69" t="str">
        <f ca="1">IFERROR(SUMPRODUCT(((operation=A12)*(debit)*(cola=Liste!$C$9))),"")</f>
        <v/>
      </c>
      <c r="J12" s="69" t="str">
        <f ca="1">IFERROR(SUMPRODUCT(((operation=A12)*(debit)*(cola=Liste!$C$10))),"")</f>
        <v/>
      </c>
      <c r="K12" s="69" t="str">
        <f ca="1">IFERROR(SUMPRODUCT(((operation=A12)*(debit)*(cola=Liste!$C$11))),"")</f>
        <v/>
      </c>
      <c r="L12" s="69" t="str">
        <f ca="1">IFERROR(SUMPRODUCT(((operation=A12)*(debit)*(cola=Liste!$C$12))),"")</f>
        <v/>
      </c>
      <c r="M12" s="109" t="str">
        <f ca="1">IFERROR(SUMPRODUCT(((operation=A12)*(debit)*(cola=Liste!$C$13))),"")</f>
        <v/>
      </c>
      <c r="N12" s="71">
        <f t="shared" ca="1" si="0"/>
        <v>0</v>
      </c>
    </row>
    <row r="13" spans="1:14" x14ac:dyDescent="0.25">
      <c r="A13" s="64" t="str">
        <f>IF(Liste!A12="","",Liste!A12)</f>
        <v>Loisirs (livres,cd,dvd,cinéma…)</v>
      </c>
      <c r="B13" s="69" t="str">
        <f ca="1">IFERROR(SUMPRODUCT(((operation=A13)*(debit)*(cola=Liste!$C$2))),"")</f>
        <v/>
      </c>
      <c r="C13" s="69" t="str">
        <f ca="1">IFERROR(SUMPRODUCT(((operation=A13)*(debit)*(cola=Liste!$C$3))),"")</f>
        <v/>
      </c>
      <c r="D13" s="69" t="str">
        <f ca="1">IFERROR(SUMPRODUCT(((operation=A13)*(debit)*(cola=Liste!$C$4))),"")</f>
        <v/>
      </c>
      <c r="E13" s="69" t="str">
        <f ca="1">IFERROR(SUMPRODUCT(((operation=A13)*(debit)*(cola=Liste!$C$5))),"")</f>
        <v/>
      </c>
      <c r="F13" s="69" t="str">
        <f ca="1">IFERROR(SUMPRODUCT(((operation=A13)*(debit)*(cola=Liste!$C$6))),"")</f>
        <v/>
      </c>
      <c r="G13" s="69" t="str">
        <f ca="1">IFERROR(SUMPRODUCT(((operation=A13)*(debit)*(cola=Liste!$C$7))),"")</f>
        <v/>
      </c>
      <c r="H13" s="69" t="str">
        <f ca="1">IFERROR(SUMPRODUCT(((operation=A13)*(debit)*(cola=Liste!$C$8))),"")</f>
        <v/>
      </c>
      <c r="I13" s="69" t="str">
        <f ca="1">IFERROR(SUMPRODUCT(((operation=A13)*(debit)*(cola=Liste!$C$9))),"")</f>
        <v/>
      </c>
      <c r="J13" s="69" t="str">
        <f ca="1">IFERROR(SUMPRODUCT(((operation=A13)*(debit)*(cola=Liste!$C$10))),"")</f>
        <v/>
      </c>
      <c r="K13" s="69" t="str">
        <f ca="1">IFERROR(SUMPRODUCT(((operation=A13)*(debit)*(cola=Liste!$C$11))),"")</f>
        <v/>
      </c>
      <c r="L13" s="69" t="str">
        <f ca="1">IFERROR(SUMPRODUCT(((operation=A13)*(debit)*(cola=Liste!$C$12))),"")</f>
        <v/>
      </c>
      <c r="M13" s="109" t="str">
        <f ca="1">IFERROR(SUMPRODUCT(((operation=A13)*(debit)*(cola=Liste!$C$13))),"")</f>
        <v/>
      </c>
      <c r="N13" s="71">
        <f t="shared" ca="1" si="0"/>
        <v>0</v>
      </c>
    </row>
    <row r="14" spans="1:14" x14ac:dyDescent="0.25">
      <c r="A14" s="64" t="str">
        <f>IF(Liste!A13="","",Liste!A13)</f>
        <v>Médecin/soins paramédicaux</v>
      </c>
      <c r="B14" s="69" t="str">
        <f ca="1">IFERROR(SUMPRODUCT(((operation=A14)*(debit)*(cola=Liste!$C$2))),"")</f>
        <v/>
      </c>
      <c r="C14" s="69" t="str">
        <f ca="1">IFERROR(SUMPRODUCT(((operation=A14)*(debit)*(cola=Liste!$C$3))),"")</f>
        <v/>
      </c>
      <c r="D14" s="69" t="str">
        <f ca="1">IFERROR(SUMPRODUCT(((operation=A14)*(debit)*(cola=Liste!$C$4))),"")</f>
        <v/>
      </c>
      <c r="E14" s="69" t="str">
        <f ca="1">IFERROR(SUMPRODUCT(((operation=A14)*(debit)*(cola=Liste!$C$5))),"")</f>
        <v/>
      </c>
      <c r="F14" s="69" t="str">
        <f ca="1">IFERROR(SUMPRODUCT(((operation=A14)*(debit)*(cola=Liste!$C$6))),"")</f>
        <v/>
      </c>
      <c r="G14" s="69" t="str">
        <f ca="1">IFERROR(SUMPRODUCT(((operation=A14)*(debit)*(cola=Liste!$C$7))),"")</f>
        <v/>
      </c>
      <c r="H14" s="69" t="str">
        <f ca="1">IFERROR(SUMPRODUCT(((operation=A14)*(debit)*(cola=Liste!$C$8))),"")</f>
        <v/>
      </c>
      <c r="I14" s="69" t="str">
        <f ca="1">IFERROR(SUMPRODUCT(((operation=A14)*(debit)*(cola=Liste!$C$9))),"")</f>
        <v/>
      </c>
      <c r="J14" s="69" t="str">
        <f ca="1">IFERROR(SUMPRODUCT(((operation=A14)*(debit)*(cola=Liste!$C$10))),"")</f>
        <v/>
      </c>
      <c r="K14" s="69" t="str">
        <f ca="1">IFERROR(SUMPRODUCT(((operation=A14)*(debit)*(cola=Liste!$C$11))),"")</f>
        <v/>
      </c>
      <c r="L14" s="69" t="str">
        <f ca="1">IFERROR(SUMPRODUCT(((operation=A14)*(debit)*(cola=Liste!$C$12))),"")</f>
        <v/>
      </c>
      <c r="M14" s="109" t="str">
        <f ca="1">IFERROR(SUMPRODUCT(((operation=A14)*(debit)*(cola=Liste!$C$13))),"")</f>
        <v/>
      </c>
      <c r="N14" s="71">
        <f t="shared" ca="1" si="0"/>
        <v>0</v>
      </c>
    </row>
    <row r="15" spans="1:14" x14ac:dyDescent="0.25">
      <c r="A15" s="64" t="str">
        <f>IF(Liste!A14="","",Liste!A14)</f>
        <v>Mobile</v>
      </c>
      <c r="B15" s="69" t="str">
        <f ca="1">IFERROR(SUMPRODUCT(((operation=A15)*(debit)*(cola=Liste!$C$2))),"")</f>
        <v/>
      </c>
      <c r="C15" s="69" t="str">
        <f ca="1">IFERROR(SUMPRODUCT(((operation=A15)*(debit)*(cola=Liste!$C$3))),"")</f>
        <v/>
      </c>
      <c r="D15" s="69" t="str">
        <f ca="1">IFERROR(SUMPRODUCT(((operation=A15)*(debit)*(cola=Liste!$C$4))),"")</f>
        <v/>
      </c>
      <c r="E15" s="69" t="str">
        <f ca="1">IFERROR(SUMPRODUCT(((operation=A15)*(debit)*(cola=Liste!$C$5))),"")</f>
        <v/>
      </c>
      <c r="F15" s="69" t="str">
        <f ca="1">IFERROR(SUMPRODUCT(((operation=A15)*(debit)*(cola=Liste!$C$6))),"")</f>
        <v/>
      </c>
      <c r="G15" s="69" t="str">
        <f ca="1">IFERROR(SUMPRODUCT(((operation=A15)*(debit)*(cola=Liste!$C$7))),"")</f>
        <v/>
      </c>
      <c r="H15" s="69" t="str">
        <f ca="1">IFERROR(SUMPRODUCT(((operation=A15)*(debit)*(cola=Liste!$C$8))),"")</f>
        <v/>
      </c>
      <c r="I15" s="69" t="str">
        <f ca="1">IFERROR(SUMPRODUCT(((operation=A15)*(debit)*(cola=Liste!$C$9))),"")</f>
        <v/>
      </c>
      <c r="J15" s="69" t="str">
        <f ca="1">IFERROR(SUMPRODUCT(((operation=A15)*(debit)*(cola=Liste!$C$10))),"")</f>
        <v/>
      </c>
      <c r="K15" s="69" t="str">
        <f ca="1">IFERROR(SUMPRODUCT(((operation=A15)*(debit)*(cola=Liste!$C$11))),"")</f>
        <v/>
      </c>
      <c r="L15" s="69" t="str">
        <f ca="1">IFERROR(SUMPRODUCT(((operation=A15)*(debit)*(cola=Liste!$C$12))),"")</f>
        <v/>
      </c>
      <c r="M15" s="109" t="str">
        <f ca="1">IFERROR(SUMPRODUCT(((operation=A15)*(debit)*(cola=Liste!$C$13))),"")</f>
        <v/>
      </c>
      <c r="N15" s="71">
        <f t="shared" ca="1" si="0"/>
        <v>0</v>
      </c>
    </row>
    <row r="16" spans="1:14" x14ac:dyDescent="0.25">
      <c r="A16" s="64" t="str">
        <f>IF(Liste!A15="","",Liste!A15)</f>
        <v>Participation frais</v>
      </c>
      <c r="B16" s="69" t="str">
        <f ca="1">IFERROR(SUMPRODUCT(((operation=A16)*(debit)*(cola=Liste!$C$2))),"")</f>
        <v/>
      </c>
      <c r="C16" s="69" t="str">
        <f ca="1">IFERROR(SUMPRODUCT(((operation=A16)*(debit)*(cola=Liste!$C$3))),"")</f>
        <v/>
      </c>
      <c r="D16" s="69" t="str">
        <f ca="1">IFERROR(SUMPRODUCT(((operation=A16)*(debit)*(cola=Liste!$C$4))),"")</f>
        <v/>
      </c>
      <c r="E16" s="69" t="str">
        <f ca="1">IFERROR(SUMPRODUCT(((operation=A16)*(debit)*(cola=Liste!$C$5))),"")</f>
        <v/>
      </c>
      <c r="F16" s="69" t="str">
        <f ca="1">IFERROR(SUMPRODUCT(((operation=A16)*(debit)*(cola=Liste!$C$6))),"")</f>
        <v/>
      </c>
      <c r="G16" s="69" t="str">
        <f ca="1">IFERROR(SUMPRODUCT(((operation=A16)*(debit)*(cola=Liste!$C$7))),"")</f>
        <v/>
      </c>
      <c r="H16" s="69" t="str">
        <f ca="1">IFERROR(SUMPRODUCT(((operation=A16)*(debit)*(cola=Liste!$C$8))),"")</f>
        <v/>
      </c>
      <c r="I16" s="69" t="str">
        <f ca="1">IFERROR(SUMPRODUCT(((operation=A16)*(debit)*(cola=Liste!$C$9))),"")</f>
        <v/>
      </c>
      <c r="J16" s="69" t="str">
        <f ca="1">IFERROR(SUMPRODUCT(((operation=A16)*(debit)*(cola=Liste!$C$10))),"")</f>
        <v/>
      </c>
      <c r="K16" s="69" t="str">
        <f ca="1">IFERROR(SUMPRODUCT(((operation=A16)*(debit)*(cola=Liste!$C$11))),"")</f>
        <v/>
      </c>
      <c r="L16" s="69" t="str">
        <f ca="1">IFERROR(SUMPRODUCT(((operation=A16)*(debit)*(cola=Liste!$C$12))),"")</f>
        <v/>
      </c>
      <c r="M16" s="109" t="str">
        <f ca="1">IFERROR(SUMPRODUCT(((operation=A16)*(debit)*(cola=Liste!$C$13))),"")</f>
        <v/>
      </c>
      <c r="N16" s="71">
        <f t="shared" ca="1" si="0"/>
        <v>0</v>
      </c>
    </row>
    <row r="17" spans="1:14" x14ac:dyDescent="0.25">
      <c r="A17" s="64" t="str">
        <f>IF(Liste!A16="","",Liste!A16)</f>
        <v xml:space="preserve">PCH aidant familial </v>
      </c>
      <c r="B17" s="69" t="str">
        <f ca="1">IFERROR(SUMPRODUCT(((operation=A17)*(debit)*(cola=Liste!$C$2))),"")</f>
        <v/>
      </c>
      <c r="C17" s="69" t="str">
        <f ca="1">IFERROR(SUMPRODUCT(((operation=A17)*(debit)*(cola=Liste!$C$3))),"")</f>
        <v/>
      </c>
      <c r="D17" s="69" t="str">
        <f ca="1">IFERROR(SUMPRODUCT(((operation=A17)*(debit)*(cola=Liste!$C$4))),"")</f>
        <v/>
      </c>
      <c r="E17" s="69" t="str">
        <f ca="1">IFERROR(SUMPRODUCT(((operation=A17)*(debit)*(cola=Liste!$C$5))),"")</f>
        <v/>
      </c>
      <c r="F17" s="69" t="str">
        <f ca="1">IFERROR(SUMPRODUCT(((operation=A17)*(debit)*(cola=Liste!$C$6))),"")</f>
        <v/>
      </c>
      <c r="G17" s="69" t="str">
        <f ca="1">IFERROR(SUMPRODUCT(((operation=A17)*(debit)*(cola=Liste!$C$7))),"")</f>
        <v/>
      </c>
      <c r="H17" s="69" t="str">
        <f ca="1">IFERROR(SUMPRODUCT(((operation=A17)*(debit)*(cola=Liste!$C$8))),"")</f>
        <v/>
      </c>
      <c r="I17" s="69" t="str">
        <f ca="1">IFERROR(SUMPRODUCT(((operation=A17)*(debit)*(cola=Liste!$C$9))),"")</f>
        <v/>
      </c>
      <c r="J17" s="69" t="str">
        <f ca="1">IFERROR(SUMPRODUCT(((operation=A17)*(debit)*(cola=Liste!$C$10))),"")</f>
        <v/>
      </c>
      <c r="K17" s="69" t="str">
        <f ca="1">IFERROR(SUMPRODUCT(((operation=A17)*(debit)*(cola=Liste!$C$11))),"")</f>
        <v/>
      </c>
      <c r="L17" s="69" t="str">
        <f ca="1">IFERROR(SUMPRODUCT(((operation=A17)*(debit)*(cola=Liste!$C$12))),"")</f>
        <v/>
      </c>
      <c r="M17" s="109" t="str">
        <f ca="1">IFERROR(SUMPRODUCT(((operation=A17)*(debit)*(cola=Liste!$C$13))),"")</f>
        <v/>
      </c>
      <c r="N17" s="71">
        <f t="shared" ca="1" si="0"/>
        <v>0</v>
      </c>
    </row>
    <row r="18" spans="1:14" x14ac:dyDescent="0.25">
      <c r="A18" s="64" t="str">
        <f>IF(Liste!A17="","",Liste!A17)</f>
        <v>Pharmacie - bien-être</v>
      </c>
      <c r="B18" s="69" t="str">
        <f ca="1">IFERROR(SUMPRODUCT(((operation=A18)*(debit)*(cola=Liste!$C$2))),"")</f>
        <v/>
      </c>
      <c r="C18" s="69" t="str">
        <f ca="1">IFERROR(SUMPRODUCT(((operation=A18)*(debit)*(cola=Liste!$C$3))),"")</f>
        <v/>
      </c>
      <c r="D18" s="69" t="str">
        <f ca="1">IFERROR(SUMPRODUCT(((operation=A18)*(debit)*(cola=Liste!$C$4))),"")</f>
        <v/>
      </c>
      <c r="E18" s="69" t="str">
        <f ca="1">IFERROR(SUMPRODUCT(((operation=A18)*(debit)*(cola=Liste!$C$5))),"")</f>
        <v/>
      </c>
      <c r="F18" s="69" t="str">
        <f ca="1">IFERROR(SUMPRODUCT(((operation=A18)*(debit)*(cola=Liste!$C$6))),"")</f>
        <v/>
      </c>
      <c r="G18" s="69" t="str">
        <f ca="1">IFERROR(SUMPRODUCT(((operation=A18)*(debit)*(cola=Liste!$C$7))),"")</f>
        <v/>
      </c>
      <c r="H18" s="69" t="str">
        <f ca="1">IFERROR(SUMPRODUCT(((operation=A18)*(debit)*(cola=Liste!$C$8))),"")</f>
        <v/>
      </c>
      <c r="I18" s="69" t="str">
        <f ca="1">IFERROR(SUMPRODUCT(((operation=A18)*(debit)*(cola=Liste!$C$9))),"")</f>
        <v/>
      </c>
      <c r="J18" s="69" t="str">
        <f ca="1">IFERROR(SUMPRODUCT(((operation=A18)*(debit)*(cola=Liste!$C$10))),"")</f>
        <v/>
      </c>
      <c r="K18" s="69" t="str">
        <f ca="1">IFERROR(SUMPRODUCT(((operation=A18)*(debit)*(cola=Liste!$C$11))),"")</f>
        <v/>
      </c>
      <c r="L18" s="69" t="str">
        <f ca="1">IFERROR(SUMPRODUCT(((operation=A18)*(debit)*(cola=Liste!$C$12))),"")</f>
        <v/>
      </c>
      <c r="M18" s="109" t="str">
        <f ca="1">IFERROR(SUMPRODUCT(((operation=A18)*(debit)*(cola=Liste!$C$13))),"")</f>
        <v/>
      </c>
      <c r="N18" s="71">
        <f t="shared" ca="1" si="0"/>
        <v>0</v>
      </c>
    </row>
    <row r="19" spans="1:14" x14ac:dyDescent="0.25">
      <c r="A19" s="64" t="str">
        <f>IF(Liste!A18="","",Liste!A18)</f>
        <v xml:space="preserve">Rente </v>
      </c>
      <c r="B19" s="69" t="str">
        <f ca="1">IFERROR(SUMPRODUCT(((operation=A19)*(debit)*(cola=Liste!$C$2))),"")</f>
        <v/>
      </c>
      <c r="C19" s="69" t="str">
        <f ca="1">IFERROR(SUMPRODUCT(((operation=A19)*(debit)*(cola=Liste!$C$3))),"")</f>
        <v/>
      </c>
      <c r="D19" s="69" t="str">
        <f ca="1">IFERROR(SUMPRODUCT(((operation=A19)*(debit)*(cola=Liste!$C$4))),"")</f>
        <v/>
      </c>
      <c r="E19" s="69" t="str">
        <f ca="1">IFERROR(SUMPRODUCT(((operation=A19)*(debit)*(cola=Liste!$C$5))),"")</f>
        <v/>
      </c>
      <c r="F19" s="69" t="str">
        <f ca="1">IFERROR(SUMPRODUCT(((operation=A19)*(debit)*(cola=Liste!$C$6))),"")</f>
        <v/>
      </c>
      <c r="G19" s="69" t="str">
        <f ca="1">IFERROR(SUMPRODUCT(((operation=A19)*(debit)*(cola=Liste!$C$7))),"")</f>
        <v/>
      </c>
      <c r="H19" s="69" t="str">
        <f ca="1">IFERROR(SUMPRODUCT(((operation=A19)*(debit)*(cola=Liste!$C$8))),"")</f>
        <v/>
      </c>
      <c r="I19" s="69" t="str">
        <f ca="1">IFERROR(SUMPRODUCT(((operation=A19)*(debit)*(cola=Liste!$C$9))),"")</f>
        <v/>
      </c>
      <c r="J19" s="69" t="str">
        <f ca="1">IFERROR(SUMPRODUCT(((operation=A19)*(debit)*(cola=Liste!$C$10))),"")</f>
        <v/>
      </c>
      <c r="K19" s="69" t="str">
        <f ca="1">IFERROR(SUMPRODUCT(((operation=A19)*(debit)*(cola=Liste!$C$11))),"")</f>
        <v/>
      </c>
      <c r="L19" s="69" t="str">
        <f ca="1">IFERROR(SUMPRODUCT(((operation=A19)*(debit)*(cola=Liste!$C$12))),"")</f>
        <v/>
      </c>
      <c r="M19" s="109" t="str">
        <f ca="1">IFERROR(SUMPRODUCT(((operation=A19)*(debit)*(cola=Liste!$C$13))),"")</f>
        <v/>
      </c>
      <c r="N19" s="71">
        <f t="shared" ca="1" si="0"/>
        <v>0</v>
      </c>
    </row>
    <row r="20" spans="1:14" x14ac:dyDescent="0.25">
      <c r="A20" s="64" t="str">
        <f>IF(Liste!A19="","",Liste!A19)</f>
        <v>Restaurant</v>
      </c>
      <c r="B20" s="69" t="str">
        <f ca="1">IFERROR(SUMPRODUCT(((operation=A20)*(debit)*(cola=Liste!$C$2))),"")</f>
        <v/>
      </c>
      <c r="C20" s="69" t="str">
        <f ca="1">IFERROR(SUMPRODUCT(((operation=A20)*(debit)*(cola=Liste!$C$3))),"")</f>
        <v/>
      </c>
      <c r="D20" s="69" t="str">
        <f ca="1">IFERROR(SUMPRODUCT(((operation=A20)*(debit)*(cola=Liste!$C$4))),"")</f>
        <v/>
      </c>
      <c r="E20" s="69" t="str">
        <f ca="1">IFERROR(SUMPRODUCT(((operation=A20)*(debit)*(cola=Liste!$C$5))),"")</f>
        <v/>
      </c>
      <c r="F20" s="69" t="str">
        <f ca="1">IFERROR(SUMPRODUCT(((operation=A20)*(debit)*(cola=Liste!$C$6))),"")</f>
        <v/>
      </c>
      <c r="G20" s="69" t="str">
        <f ca="1">IFERROR(SUMPRODUCT(((operation=A20)*(debit)*(cola=Liste!$C$7))),"")</f>
        <v/>
      </c>
      <c r="H20" s="69" t="str">
        <f ca="1">IFERROR(SUMPRODUCT(((operation=A20)*(debit)*(cola=Liste!$C$8))),"")</f>
        <v/>
      </c>
      <c r="I20" s="69" t="str">
        <f ca="1">IFERROR(SUMPRODUCT(((operation=A20)*(debit)*(cola=Liste!$C$9))),"")</f>
        <v/>
      </c>
      <c r="J20" s="69" t="str">
        <f ca="1">IFERROR(SUMPRODUCT(((operation=A20)*(debit)*(cola=Liste!$C$10))),"")</f>
        <v/>
      </c>
      <c r="K20" s="69" t="str">
        <f ca="1">IFERROR(SUMPRODUCT(((operation=A20)*(debit)*(cola=Liste!$C$11))),"")</f>
        <v/>
      </c>
      <c r="L20" s="69" t="str">
        <f ca="1">IFERROR(SUMPRODUCT(((operation=A20)*(debit)*(cola=Liste!$C$12))),"")</f>
        <v/>
      </c>
      <c r="M20" s="109" t="str">
        <f ca="1">IFERROR(SUMPRODUCT(((operation=A20)*(debit)*(cola=Liste!$C$13))),"")</f>
        <v/>
      </c>
      <c r="N20" s="71">
        <f t="shared" ca="1" si="0"/>
        <v>0</v>
      </c>
    </row>
    <row r="21" spans="1:14" x14ac:dyDescent="0.25">
      <c r="A21" s="64" t="str">
        <f>IF(Liste!A20="","",Liste!A20)</f>
        <v>Vacances</v>
      </c>
      <c r="B21" s="69" t="str">
        <f ca="1">IFERROR(SUMPRODUCT(((operation=A21)*(debit)*(cola=Liste!$C$2))),"")</f>
        <v/>
      </c>
      <c r="C21" s="69" t="str">
        <f ca="1">IFERROR(SUMPRODUCT(((operation=A21)*(debit)*(cola=Liste!$C$3))),"")</f>
        <v/>
      </c>
      <c r="D21" s="69" t="str">
        <f ca="1">IFERROR(SUMPRODUCT(((operation=A21)*(debit)*(cola=Liste!$C$4))),"")</f>
        <v/>
      </c>
      <c r="E21" s="69" t="str">
        <f ca="1">IFERROR(SUMPRODUCT(((operation=A21)*(debit)*(cola=Liste!$C$5))),"")</f>
        <v/>
      </c>
      <c r="F21" s="69" t="str">
        <f ca="1">IFERROR(SUMPRODUCT(((operation=A21)*(debit)*(cola=Liste!$C$6))),"")</f>
        <v/>
      </c>
      <c r="G21" s="69" t="str">
        <f ca="1">IFERROR(SUMPRODUCT(((operation=A21)*(debit)*(cola=Liste!$C$7))),"")</f>
        <v/>
      </c>
      <c r="H21" s="69" t="str">
        <f ca="1">IFERROR(SUMPRODUCT(((operation=A21)*(debit)*(cola=Liste!$C$8))),"")</f>
        <v/>
      </c>
      <c r="I21" s="69" t="str">
        <f ca="1">IFERROR(SUMPRODUCT(((operation=A21)*(debit)*(cola=Liste!$C$9))),"")</f>
        <v/>
      </c>
      <c r="J21" s="69" t="str">
        <f ca="1">IFERROR(SUMPRODUCT(((operation=A21)*(debit)*(cola=Liste!$C$10))),"")</f>
        <v/>
      </c>
      <c r="K21" s="69" t="str">
        <f ca="1">IFERROR(SUMPRODUCT(((operation=A21)*(debit)*(cola=Liste!$C$11))),"")</f>
        <v/>
      </c>
      <c r="L21" s="69" t="str">
        <f ca="1">IFERROR(SUMPRODUCT(((operation=A21)*(debit)*(cola=Liste!$C$12))),"")</f>
        <v/>
      </c>
      <c r="M21" s="109" t="str">
        <f ca="1">IFERROR(SUMPRODUCT(((operation=A21)*(debit)*(cola=Liste!$C$13))),"")</f>
        <v/>
      </c>
      <c r="N21" s="71">
        <f t="shared" ca="1" si="0"/>
        <v>0</v>
      </c>
    </row>
    <row r="22" spans="1:14" x14ac:dyDescent="0.25">
      <c r="A22" s="64" t="str">
        <f>IF(Liste!A21="","",Liste!A21)</f>
        <v>Vêtements</v>
      </c>
      <c r="B22" s="69" t="str">
        <f ca="1">IFERROR(SUMPRODUCT(((operation=A22)*(debit)*(cola=Liste!$C$2))),"")</f>
        <v/>
      </c>
      <c r="C22" s="69" t="str">
        <f ca="1">IFERROR(SUMPRODUCT(((operation=A22)*(debit)*(cola=Liste!$C$3))),"")</f>
        <v/>
      </c>
      <c r="D22" s="69" t="str">
        <f ca="1">IFERROR(SUMPRODUCT(((operation=A22)*(debit)*(cola=Liste!$C$4))),"")</f>
        <v/>
      </c>
      <c r="E22" s="69" t="str">
        <f ca="1">IFERROR(SUMPRODUCT(((operation=A22)*(debit)*(cola=Liste!$C$5))),"")</f>
        <v/>
      </c>
      <c r="F22" s="69" t="str">
        <f ca="1">IFERROR(SUMPRODUCT(((operation=A22)*(debit)*(cola=Liste!$C$6))),"")</f>
        <v/>
      </c>
      <c r="G22" s="69" t="str">
        <f ca="1">IFERROR(SUMPRODUCT(((operation=A22)*(debit)*(cola=Liste!$C$7))),"")</f>
        <v/>
      </c>
      <c r="H22" s="69" t="str">
        <f ca="1">IFERROR(SUMPRODUCT(((operation=A22)*(debit)*(cola=Liste!$C$8))),"")</f>
        <v/>
      </c>
      <c r="I22" s="69" t="str">
        <f ca="1">IFERROR(SUMPRODUCT(((operation=A22)*(debit)*(cola=Liste!$C$9))),"")</f>
        <v/>
      </c>
      <c r="J22" s="69" t="str">
        <f ca="1">IFERROR(SUMPRODUCT(((operation=A22)*(debit)*(cola=Liste!$C$10))),"")</f>
        <v/>
      </c>
      <c r="K22" s="69" t="str">
        <f ca="1">IFERROR(SUMPRODUCT(((operation=A22)*(debit)*(cola=Liste!$C$11))),"")</f>
        <v/>
      </c>
      <c r="L22" s="69" t="str">
        <f ca="1">IFERROR(SUMPRODUCT(((operation=A22)*(debit)*(cola=Liste!$C$12))),"")</f>
        <v/>
      </c>
      <c r="M22" s="109" t="str">
        <f ca="1">IFERROR(SUMPRODUCT(((operation=A22)*(debit)*(cola=Liste!$C$13))),"")</f>
        <v/>
      </c>
      <c r="N22" s="71">
        <f t="shared" ca="1" si="0"/>
        <v>0</v>
      </c>
    </row>
    <row r="23" spans="1:14" x14ac:dyDescent="0.25">
      <c r="A23" s="64"/>
      <c r="B23" s="69" t="str">
        <f ca="1">IFERROR(SUMPRODUCT(((operation=A23)*(debit)*(cola=Liste!$C$2))),"")</f>
        <v/>
      </c>
      <c r="C23" s="69" t="str">
        <f ca="1">IFERROR(SUMPRODUCT(((operation=A23)*(debit)*(cola=Liste!$C$3))),"")</f>
        <v/>
      </c>
      <c r="D23" s="69" t="str">
        <f ca="1">IFERROR(SUMPRODUCT(((operation=A23)*(debit)*(cola=Liste!$C$4))),"")</f>
        <v/>
      </c>
      <c r="E23" s="69" t="str">
        <f ca="1">IFERROR(SUMPRODUCT(((operation=A23)*(debit)*(cola=Liste!$C$5))),"")</f>
        <v/>
      </c>
      <c r="F23" s="69" t="str">
        <f ca="1">IFERROR(SUMPRODUCT(((operation=A23)*(debit)*(cola=Liste!$C$6))),"")</f>
        <v/>
      </c>
      <c r="G23" s="69" t="str">
        <f ca="1">IFERROR(SUMPRODUCT(((operation=A23)*(debit)*(cola=Liste!$C$7))),"")</f>
        <v/>
      </c>
      <c r="H23" s="69" t="str">
        <f ca="1">IFERROR(SUMPRODUCT(((operation=A23)*(debit)*(cola=Liste!$C$8))),"")</f>
        <v/>
      </c>
      <c r="I23" s="69" t="str">
        <f ca="1">IFERROR(SUMPRODUCT(((operation=A23)*(debit)*(cola=Liste!$C$9))),"")</f>
        <v/>
      </c>
      <c r="J23" s="69" t="str">
        <f ca="1">IFERROR(SUMPRODUCT(((operation=A23)*(debit)*(cola=Liste!$C$10))),"")</f>
        <v/>
      </c>
      <c r="K23" s="69" t="str">
        <f ca="1">IFERROR(SUMPRODUCT(((operation=A23)*(debit)*(cola=Liste!$C$11))),"")</f>
        <v/>
      </c>
      <c r="L23" s="69" t="str">
        <f ca="1">IFERROR(SUMPRODUCT(((operation=A23)*(debit)*(cola=Liste!$C$12))),"")</f>
        <v/>
      </c>
      <c r="M23" s="109" t="str">
        <f ca="1">IFERROR(SUMPRODUCT(((operation=A23)*(debit)*(cola=Liste!$C$13))),"")</f>
        <v/>
      </c>
      <c r="N23" s="71">
        <f t="shared" ca="1" si="0"/>
        <v>0</v>
      </c>
    </row>
    <row r="24" spans="1:14" ht="2" customHeight="1" x14ac:dyDescent="0.25">
      <c r="A24" s="97"/>
      <c r="B24" s="98"/>
      <c r="C24" s="98"/>
      <c r="D24" s="98"/>
      <c r="E24" s="98"/>
      <c r="F24" s="98"/>
      <c r="G24" s="98"/>
      <c r="H24" s="98"/>
      <c r="I24" s="98"/>
      <c r="J24" s="98"/>
      <c r="K24" s="98"/>
      <c r="L24" s="98"/>
      <c r="M24" s="110"/>
      <c r="N24" s="114"/>
    </row>
    <row r="25" spans="1:14" x14ac:dyDescent="0.25">
      <c r="A25" s="63" t="str">
        <f>IF(Liste!B2="","",Liste!B2)</f>
        <v>AA H</v>
      </c>
      <c r="B25" s="70" t="str">
        <f ca="1">IFERROR(SUMPRODUCT(((operation=A25)*(credit)*(cola=Liste!$C$2))),"")</f>
        <v/>
      </c>
      <c r="C25" s="70" t="str">
        <f ca="1">IFERROR(SUMPRODUCT(((operation=A25)*(credit)*(cola=Liste!C3))),"")</f>
        <v/>
      </c>
      <c r="D25" s="70" t="str">
        <f ca="1">IFERROR(SUMPRODUCT(((operation=A25)*(credit)*(cola=Liste!$C$4))),"")</f>
        <v/>
      </c>
      <c r="E25" s="70" t="str">
        <f ca="1">IFERROR(SUMPRODUCT(((operation=A25)*(credit)*(cola=Liste!$C$5))),"")</f>
        <v/>
      </c>
      <c r="F25" s="70" t="str">
        <f ca="1">IFERROR(SUMPRODUCT(((operation=A25)*(credit)*(cola=Liste!$C$6))),"")</f>
        <v/>
      </c>
      <c r="G25" s="70" t="str">
        <f ca="1">IFERROR(SUMPRODUCT(((operation=A25)*(credit)*(cola=Liste!$C$7))),"")</f>
        <v/>
      </c>
      <c r="H25" s="70" t="str">
        <f ca="1">IFERROR(SUMPRODUCT(((operation=A25)*(credit)*(cola=Liste!$C$8))),"")</f>
        <v/>
      </c>
      <c r="I25" s="70" t="str">
        <f ca="1">IFERROR(SUMPRODUCT(((operation=A25)*(credit)*(cola=Liste!$C$9))),"")</f>
        <v/>
      </c>
      <c r="J25" s="70" t="str">
        <f ca="1">IFERROR(SUMPRODUCT(((operation=A25)*(credit)*(cola=Liste!$C$10))),"")</f>
        <v/>
      </c>
      <c r="K25" s="70" t="str">
        <f ca="1">IFERROR(SUMPRODUCT(((operation=A25)*(credit)*(cola=Liste!$C$11))),"")</f>
        <v/>
      </c>
      <c r="L25" s="70" t="str">
        <f ca="1">IFERROR(SUMPRODUCT(((operation=A25)*(credit)*(cola=Liste!$C$12))),"")</f>
        <v/>
      </c>
      <c r="M25" s="111" t="str">
        <f ca="1">IFERROR(SUMPRODUCT(((operation=A25)*(credit)*(cola=Liste!$C$13))),"")</f>
        <v/>
      </c>
      <c r="N25" s="71">
        <f ca="1">SUM(B25:M25)</f>
        <v>0</v>
      </c>
    </row>
    <row r="26" spans="1:14" x14ac:dyDescent="0.25">
      <c r="A26" s="63" t="str">
        <f>IF(Liste!B3="","",Liste!B3)</f>
        <v xml:space="preserve">PCH aidant familial </v>
      </c>
      <c r="B26" s="70" t="str">
        <f ca="1">IFERROR(SUMPRODUCT(((operation=A26)*(credit)*(cola=Liste!$C$2))),"")</f>
        <v/>
      </c>
      <c r="C26" s="70" t="str">
        <f ca="1">IFERROR(SUMPRODUCT(((operation=A26)*(credit)*(cola=Liste!C4))),"")</f>
        <v/>
      </c>
      <c r="D26" s="70" t="str">
        <f ca="1">IFERROR(SUMPRODUCT(((operation=A26)*(credit)*(cola=Liste!$C$4))),"")</f>
        <v/>
      </c>
      <c r="E26" s="70" t="str">
        <f ca="1">IFERROR(SUMPRODUCT(((operation=A26)*(credit)*(cola=Liste!$C$5))),"")</f>
        <v/>
      </c>
      <c r="F26" s="70" t="str">
        <f ca="1">IFERROR(SUMPRODUCT(((operation=A26)*(credit)*(cola=Liste!$C$6))),"")</f>
        <v/>
      </c>
      <c r="G26" s="70" t="str">
        <f ca="1">IFERROR(SUMPRODUCT(((operation=A26)*(credit)*(cola=Liste!$C$7))),"")</f>
        <v/>
      </c>
      <c r="H26" s="70" t="str">
        <f ca="1">IFERROR(SUMPRODUCT(((operation=A26)*(credit)*(cola=Liste!$C$8))),"")</f>
        <v/>
      </c>
      <c r="I26" s="70" t="str">
        <f ca="1">IFERROR(SUMPRODUCT(((operation=A26)*(credit)*(cola=Liste!$C$9))),"")</f>
        <v/>
      </c>
      <c r="J26" s="70" t="str">
        <f ca="1">IFERROR(SUMPRODUCT(((operation=A26)*(credit)*(cola=Liste!$C$10))),"")</f>
        <v/>
      </c>
      <c r="K26" s="70" t="str">
        <f ca="1">IFERROR(SUMPRODUCT(((operation=A26)*(credit)*(cola=Liste!$C$11))),"")</f>
        <v/>
      </c>
      <c r="L26" s="70" t="str">
        <f ca="1">IFERROR(SUMPRODUCT(((operation=A26)*(credit)*(cola=Liste!$C$12))),"")</f>
        <v/>
      </c>
      <c r="M26" s="111" t="str">
        <f ca="1">IFERROR(SUMPRODUCT(((operation=A26)*(credit)*(cola=Liste!$C$13))),"")</f>
        <v/>
      </c>
      <c r="N26" s="71">
        <f t="shared" ref="N26:N33" ca="1" si="1">SUM(B26:M26)</f>
        <v>0</v>
      </c>
    </row>
    <row r="27" spans="1:14" x14ac:dyDescent="0.25">
      <c r="A27" s="63" t="str">
        <f>IF(Liste!B4="","",Liste!B4)</f>
        <v>PCH charges exceptionnelles</v>
      </c>
      <c r="B27" s="70" t="str">
        <f ca="1">IFERROR(SUMPRODUCT(((operation=A27)*(credit)*(cola=Liste!$C$2))),"")</f>
        <v/>
      </c>
      <c r="C27" s="70" t="str">
        <f ca="1">IFERROR(SUMPRODUCT(((operation=A27)*(credit)*(cola=Liste!C5))),"")</f>
        <v/>
      </c>
      <c r="D27" s="70" t="str">
        <f ca="1">IFERROR(SUMPRODUCT(((operation=A27)*(credit)*(cola=Liste!$C$4))),"")</f>
        <v/>
      </c>
      <c r="E27" s="70" t="str">
        <f ca="1">IFERROR(SUMPRODUCT(((operation=A27)*(credit)*(cola=Liste!$C$5))),"")</f>
        <v/>
      </c>
      <c r="F27" s="70" t="str">
        <f ca="1">IFERROR(SUMPRODUCT(((operation=A27)*(credit)*(cola=Liste!$C$6))),"")</f>
        <v/>
      </c>
      <c r="G27" s="70" t="str">
        <f ca="1">IFERROR(SUMPRODUCT(((operation=A27)*(credit)*(cola=Liste!$C$7))),"")</f>
        <v/>
      </c>
      <c r="H27" s="70" t="str">
        <f ca="1">IFERROR(SUMPRODUCT(((operation=A27)*(credit)*(cola=Liste!$C$8))),"")</f>
        <v/>
      </c>
      <c r="I27" s="70" t="str">
        <f ca="1">IFERROR(SUMPRODUCT(((operation=A27)*(credit)*(cola=Liste!$C$9))),"")</f>
        <v/>
      </c>
      <c r="J27" s="70" t="str">
        <f ca="1">IFERROR(SUMPRODUCT(((operation=A27)*(credit)*(cola=Liste!$C$10))),"")</f>
        <v/>
      </c>
      <c r="K27" s="70" t="str">
        <f ca="1">IFERROR(SUMPRODUCT(((operation=A27)*(credit)*(cola=Liste!$C$11))),"")</f>
        <v/>
      </c>
      <c r="L27" s="70" t="str">
        <f ca="1">IFERROR(SUMPRODUCT(((operation=A27)*(credit)*(cola=Liste!$C$12))),"")</f>
        <v/>
      </c>
      <c r="M27" s="111" t="str">
        <f ca="1">IFERROR(SUMPRODUCT(((operation=A27)*(credit)*(cola=Liste!$C$13))),"")</f>
        <v/>
      </c>
      <c r="N27" s="71">
        <f t="shared" ca="1" si="1"/>
        <v>0</v>
      </c>
    </row>
    <row r="28" spans="1:14" x14ac:dyDescent="0.25">
      <c r="A28" s="63" t="str">
        <f>IF(Liste!B5="","",Liste!B5)</f>
        <v>Prime activité</v>
      </c>
      <c r="B28" s="70" t="str">
        <f ca="1">IFERROR(SUMPRODUCT(((operation=A28)*(credit)*(cola=Liste!$C$2))),"")</f>
        <v/>
      </c>
      <c r="C28" s="70" t="str">
        <f ca="1">IFERROR(SUMPRODUCT(((operation=A28)*(credit)*(cola=Liste!C6))),"")</f>
        <v/>
      </c>
      <c r="D28" s="70" t="str">
        <f ca="1">IFERROR(SUMPRODUCT(((operation=A28)*(credit)*(cola=Liste!$C$4))),"")</f>
        <v/>
      </c>
      <c r="E28" s="70" t="str">
        <f ca="1">IFERROR(SUMPRODUCT(((operation=A28)*(credit)*(cola=Liste!$C$5))),"")</f>
        <v/>
      </c>
      <c r="F28" s="70" t="str">
        <f ca="1">IFERROR(SUMPRODUCT(((operation=A28)*(credit)*(cola=Liste!$C$6))),"")</f>
        <v/>
      </c>
      <c r="G28" s="70" t="str">
        <f ca="1">IFERROR(SUMPRODUCT(((operation=A28)*(credit)*(cola=Liste!$C$7))),"")</f>
        <v/>
      </c>
      <c r="H28" s="70" t="str">
        <f ca="1">IFERROR(SUMPRODUCT(((operation=A28)*(credit)*(cola=Liste!$C$8))),"")</f>
        <v/>
      </c>
      <c r="I28" s="70" t="str">
        <f ca="1">IFERROR(SUMPRODUCT(((operation=A28)*(credit)*(cola=Liste!$C$9))),"")</f>
        <v/>
      </c>
      <c r="J28" s="70" t="str">
        <f ca="1">IFERROR(SUMPRODUCT(((operation=A28)*(credit)*(cola=Liste!$C$10))),"")</f>
        <v/>
      </c>
      <c r="K28" s="70" t="str">
        <f ca="1">IFERROR(SUMPRODUCT(((operation=A28)*(credit)*(cola=Liste!$C$11))),"")</f>
        <v/>
      </c>
      <c r="L28" s="70" t="str">
        <f ca="1">IFERROR(SUMPRODUCT(((operation=A28)*(credit)*(cola=Liste!$C$12))),"")</f>
        <v/>
      </c>
      <c r="M28" s="111" t="str">
        <f ca="1">IFERROR(SUMPRODUCT(((operation=A28)*(credit)*(cola=Liste!$C$13))),"")</f>
        <v/>
      </c>
      <c r="N28" s="71">
        <f t="shared" ca="1" si="1"/>
        <v>0</v>
      </c>
    </row>
    <row r="29" spans="1:14" x14ac:dyDescent="0.25">
      <c r="A29" s="63" t="str">
        <f>IF(Liste!B6="","",Liste!B6)</f>
        <v>Rembt CPAM</v>
      </c>
      <c r="B29" s="70" t="str">
        <f ca="1">IFERROR(SUMPRODUCT(((operation=A29)*(credit)*(cola=Liste!$C$2))),"")</f>
        <v/>
      </c>
      <c r="C29" s="70" t="str">
        <f ca="1">IFERROR(SUMPRODUCT(((operation=A29)*(credit)*(cola=Liste!C7))),"")</f>
        <v/>
      </c>
      <c r="D29" s="70" t="str">
        <f ca="1">IFERROR(SUMPRODUCT(((operation=A29)*(credit)*(cola=Liste!$C$4))),"")</f>
        <v/>
      </c>
      <c r="E29" s="70" t="str">
        <f ca="1">IFERROR(SUMPRODUCT(((operation=A29)*(credit)*(cola=Liste!$C$5))),"")</f>
        <v/>
      </c>
      <c r="F29" s="70" t="str">
        <f ca="1">IFERROR(SUMPRODUCT(((operation=A29)*(credit)*(cola=Liste!$C$6))),"")</f>
        <v/>
      </c>
      <c r="G29" s="70" t="str">
        <f ca="1">IFERROR(SUMPRODUCT(((operation=A29)*(credit)*(cola=Liste!$C$7))),"")</f>
        <v/>
      </c>
      <c r="H29" s="70" t="str">
        <f ca="1">IFERROR(SUMPRODUCT(((operation=A29)*(credit)*(cola=Liste!$C$8))),"")</f>
        <v/>
      </c>
      <c r="I29" s="70" t="str">
        <f ca="1">IFERROR(SUMPRODUCT(((operation=A29)*(credit)*(cola=Liste!$C$9))),"")</f>
        <v/>
      </c>
      <c r="J29" s="70" t="str">
        <f ca="1">IFERROR(SUMPRODUCT(((operation=A29)*(credit)*(cola=Liste!$C$10))),"")</f>
        <v/>
      </c>
      <c r="K29" s="70" t="str">
        <f ca="1">IFERROR(SUMPRODUCT(((operation=A29)*(credit)*(cola=Liste!$C$11))),"")</f>
        <v/>
      </c>
      <c r="L29" s="70" t="str">
        <f ca="1">IFERROR(SUMPRODUCT(((operation=A29)*(credit)*(cola=Liste!$C$12))),"")</f>
        <v/>
      </c>
      <c r="M29" s="111" t="str">
        <f ca="1">IFERROR(SUMPRODUCT(((operation=A29)*(credit)*(cola=Liste!$C$13))),"")</f>
        <v/>
      </c>
      <c r="N29" s="71">
        <f t="shared" ca="1" si="1"/>
        <v>0</v>
      </c>
    </row>
    <row r="30" spans="1:14" x14ac:dyDescent="0.25">
      <c r="A30" s="63" t="str">
        <f>IF(Liste!B7="","",Liste!B7)</f>
        <v>Rembt mutuelle</v>
      </c>
      <c r="B30" s="70" t="str">
        <f ca="1">IFERROR(SUMPRODUCT(((operation=A30)*(credit)*(cola=Liste!$C$2))),"")</f>
        <v/>
      </c>
      <c r="C30" s="70" t="str">
        <f ca="1">IFERROR(SUMPRODUCT(((operation=A30)*(credit)*(cola=Liste!C8))),"")</f>
        <v/>
      </c>
      <c r="D30" s="70" t="str">
        <f ca="1">IFERROR(SUMPRODUCT(((operation=A30)*(credit)*(cola=Liste!$C$4))),"")</f>
        <v/>
      </c>
      <c r="E30" s="70" t="str">
        <f ca="1">IFERROR(SUMPRODUCT(((operation=A30)*(credit)*(cola=Liste!$C$5))),"")</f>
        <v/>
      </c>
      <c r="F30" s="70" t="str">
        <f ca="1">IFERROR(SUMPRODUCT(((operation=A30)*(credit)*(cola=Liste!$C$6))),"")</f>
        <v/>
      </c>
      <c r="G30" s="70" t="str">
        <f ca="1">IFERROR(SUMPRODUCT(((operation=A30)*(credit)*(cola=Liste!$C$7))),"")</f>
        <v/>
      </c>
      <c r="H30" s="70" t="str">
        <f ca="1">IFERROR(SUMPRODUCT(((operation=A30)*(credit)*(cola=Liste!$C$8))),"")</f>
        <v/>
      </c>
      <c r="I30" s="70" t="str">
        <f ca="1">IFERROR(SUMPRODUCT(((operation=A30)*(credit)*(cola=Liste!$C$9))),"")</f>
        <v/>
      </c>
      <c r="J30" s="70" t="str">
        <f ca="1">IFERROR(SUMPRODUCT(((operation=A30)*(credit)*(cola=Liste!$C$10))),"")</f>
        <v/>
      </c>
      <c r="K30" s="70" t="str">
        <f ca="1">IFERROR(SUMPRODUCT(((operation=A30)*(credit)*(cola=Liste!$C$11))),"")</f>
        <v/>
      </c>
      <c r="L30" s="70" t="str">
        <f ca="1">IFERROR(SUMPRODUCT(((operation=A30)*(credit)*(cola=Liste!$C$12))),"")</f>
        <v/>
      </c>
      <c r="M30" s="111" t="str">
        <f ca="1">IFERROR(SUMPRODUCT(((operation=A30)*(credit)*(cola=Liste!$C$13))),"")</f>
        <v/>
      </c>
      <c r="N30" s="71">
        <f t="shared" ca="1" si="1"/>
        <v>0</v>
      </c>
    </row>
    <row r="31" spans="1:14" x14ac:dyDescent="0.25">
      <c r="A31" s="63" t="str">
        <f>IF(Liste!B12="","",Liste!B12)</f>
        <v>Revenus divers</v>
      </c>
      <c r="B31" s="70" t="str">
        <f ca="1">IFERROR(SUMPRODUCT(((operation=A31)*(credit)*(cola=Liste!$C$2))),"")</f>
        <v/>
      </c>
      <c r="C31" s="70" t="str">
        <f ca="1">IFERROR(SUMPRODUCT(((operation=A31)*(credit)*(cola=Liste!C13))),"")</f>
        <v/>
      </c>
      <c r="D31" s="70" t="str">
        <f ca="1">IFERROR(SUMPRODUCT(((operation=A31)*(credit)*(cola=Liste!$C$4))),"")</f>
        <v/>
      </c>
      <c r="E31" s="70" t="str">
        <f ca="1">IFERROR(SUMPRODUCT(((operation=A31)*(credit)*(cola=Liste!$C$5))),"")</f>
        <v/>
      </c>
      <c r="F31" s="70" t="str">
        <f ca="1">IFERROR(SUMPRODUCT(((operation=A31)*(credit)*(cola=Liste!$C$6))),"")</f>
        <v/>
      </c>
      <c r="G31" s="70" t="str">
        <f ca="1">IFERROR(SUMPRODUCT(((operation=A31)*(credit)*(cola=Liste!$C$7))),"")</f>
        <v/>
      </c>
      <c r="H31" s="70" t="str">
        <f ca="1">IFERROR(SUMPRODUCT(((operation=A31)*(credit)*(cola=Liste!$C$8))),"")</f>
        <v/>
      </c>
      <c r="I31" s="70" t="str">
        <f ca="1">IFERROR(SUMPRODUCT(((operation=A31)*(credit)*(cola=Liste!$C$9))),"")</f>
        <v/>
      </c>
      <c r="J31" s="70" t="str">
        <f ca="1">IFERROR(SUMPRODUCT(((operation=A31)*(credit)*(cola=Liste!$C$10))),"")</f>
        <v/>
      </c>
      <c r="K31" s="70" t="str">
        <f ca="1">IFERROR(SUMPRODUCT(((operation=A31)*(credit)*(cola=Liste!$C$11))),"")</f>
        <v/>
      </c>
      <c r="L31" s="70" t="str">
        <f ca="1">IFERROR(SUMPRODUCT(((operation=A31)*(credit)*(cola=Liste!$C$12))),"")</f>
        <v/>
      </c>
      <c r="M31" s="111" t="str">
        <f ca="1">IFERROR(SUMPRODUCT(((operation=A31)*(credit)*(cola=Liste!$C$13))),"")</f>
        <v/>
      </c>
      <c r="N31" s="71">
        <f t="shared" ca="1" si="1"/>
        <v>0</v>
      </c>
    </row>
    <row r="32" spans="1:14" x14ac:dyDescent="0.25">
      <c r="A32" s="63" t="str">
        <f>IF(Liste!B13="","",Liste!B13)</f>
        <v>Salaires</v>
      </c>
      <c r="B32" s="70" t="str">
        <f ca="1">IFERROR(SUMPRODUCT(((operation=A32)*(credit)*(cola=Liste!$C$2))),"")</f>
        <v/>
      </c>
      <c r="C32" s="70" t="str">
        <f ca="1">IFERROR(SUMPRODUCT(((operation=A32)*(credit)*(cola=Liste!C14))),"")</f>
        <v/>
      </c>
      <c r="D32" s="70" t="str">
        <f ca="1">IFERROR(SUMPRODUCT(((operation=A32)*(credit)*(cola=Liste!$C$4))),"")</f>
        <v/>
      </c>
      <c r="E32" s="70" t="str">
        <f ca="1">IFERROR(SUMPRODUCT(((operation=A32)*(credit)*(cola=Liste!$C$5))),"")</f>
        <v/>
      </c>
      <c r="F32" s="70" t="str">
        <f ca="1">IFERROR(SUMPRODUCT(((operation=A32)*(credit)*(cola=Liste!$C$6))),"")</f>
        <v/>
      </c>
      <c r="G32" s="70" t="str">
        <f ca="1">IFERROR(SUMPRODUCT(((operation=A32)*(credit)*(cola=Liste!$C$7))),"")</f>
        <v/>
      </c>
      <c r="H32" s="70" t="str">
        <f ca="1">IFERROR(SUMPRODUCT(((operation=A32)*(credit)*(cola=Liste!$C$8))),"")</f>
        <v/>
      </c>
      <c r="I32" s="70" t="str">
        <f ca="1">IFERROR(SUMPRODUCT(((operation=A32)*(credit)*(cola=Liste!$C$9))),"")</f>
        <v/>
      </c>
      <c r="J32" s="70" t="str">
        <f ca="1">IFERROR(SUMPRODUCT(((operation=A32)*(credit)*(cola=Liste!$C$10))),"")</f>
        <v/>
      </c>
      <c r="K32" s="70" t="str">
        <f ca="1">IFERROR(SUMPRODUCT(((operation=A32)*(credit)*(cola=Liste!$C$11))),"")</f>
        <v/>
      </c>
      <c r="L32" s="70" t="str">
        <f ca="1">IFERROR(SUMPRODUCT(((operation=A32)*(credit)*(cola=Liste!$C$12))),"")</f>
        <v/>
      </c>
      <c r="M32" s="111" t="str">
        <f ca="1">IFERROR(SUMPRODUCT(((operation=A32)*(credit)*(cola=Liste!$C$13))),"")</f>
        <v/>
      </c>
      <c r="N32" s="71">
        <f t="shared" ca="1" si="1"/>
        <v>0</v>
      </c>
    </row>
    <row r="33" spans="1:14" ht="12" customHeight="1" x14ac:dyDescent="0.25">
      <c r="A33" s="63"/>
      <c r="B33" s="70"/>
      <c r="C33" s="70"/>
      <c r="D33" s="70"/>
      <c r="E33" s="70"/>
      <c r="F33" s="70"/>
      <c r="G33" s="70"/>
      <c r="H33" s="70"/>
      <c r="I33" s="70"/>
      <c r="J33" s="70"/>
      <c r="K33" s="70"/>
      <c r="L33" s="70"/>
      <c r="M33" s="111"/>
      <c r="N33" s="71">
        <f t="shared" si="1"/>
        <v>0</v>
      </c>
    </row>
    <row r="34" spans="1:14" ht="2" customHeight="1" x14ac:dyDescent="0.25">
      <c r="A34" s="99"/>
      <c r="B34" s="100"/>
      <c r="C34" s="100"/>
      <c r="D34" s="100"/>
      <c r="E34" s="100"/>
      <c r="F34" s="100"/>
      <c r="G34" s="100"/>
      <c r="H34" s="100"/>
      <c r="I34" s="100"/>
      <c r="J34" s="100"/>
      <c r="K34" s="100"/>
      <c r="L34" s="100"/>
      <c r="M34" s="112"/>
      <c r="N34" s="114"/>
    </row>
    <row r="35" spans="1:14" ht="13" thickBot="1" x14ac:dyDescent="0.3">
      <c r="A35" s="65" t="s">
        <v>45</v>
      </c>
      <c r="B35" s="72">
        <f ca="1">SUM(B25:B33)-SUM(B3:B23)</f>
        <v>0</v>
      </c>
      <c r="C35" s="72">
        <f t="shared" ref="C35:M35" ca="1" si="2">SUM(C25:C33)-SUM(C3:C23)</f>
        <v>0</v>
      </c>
      <c r="D35" s="72">
        <f t="shared" ca="1" si="2"/>
        <v>0</v>
      </c>
      <c r="E35" s="72">
        <f t="shared" ca="1" si="2"/>
        <v>0</v>
      </c>
      <c r="F35" s="72">
        <f t="shared" ca="1" si="2"/>
        <v>0</v>
      </c>
      <c r="G35" s="72">
        <f t="shared" ca="1" si="2"/>
        <v>0</v>
      </c>
      <c r="H35" s="72">
        <f t="shared" ca="1" si="2"/>
        <v>0</v>
      </c>
      <c r="I35" s="72">
        <f t="shared" ca="1" si="2"/>
        <v>0</v>
      </c>
      <c r="J35" s="72">
        <f t="shared" ca="1" si="2"/>
        <v>0</v>
      </c>
      <c r="K35" s="72">
        <f t="shared" ca="1" si="2"/>
        <v>0</v>
      </c>
      <c r="L35" s="72">
        <f t="shared" ca="1" si="2"/>
        <v>0</v>
      </c>
      <c r="M35" s="72">
        <f t="shared" ca="1" si="2"/>
        <v>0</v>
      </c>
      <c r="N35" s="115">
        <f ca="1">SUM(B35:M35)</f>
        <v>0</v>
      </c>
    </row>
    <row r="36" spans="1:14" ht="13" thickTop="1" x14ac:dyDescent="0.25"/>
  </sheetData>
  <sheetProtection sheet="1"/>
  <mergeCells count="1">
    <mergeCell ref="A1:N1"/>
  </mergeCells>
  <phoneticPr fontId="18" type="noConversion"/>
  <pageMargins left="0.7" right="0.7" top="0.75" bottom="0.75" header="0.3" footer="0.3"/>
  <pageSetup paperSize="9" scale="92" fitToHeight="0" orientation="landscape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2"/>
  <sheetViews>
    <sheetView workbookViewId="0">
      <selection activeCell="B25" sqref="B25"/>
    </sheetView>
  </sheetViews>
  <sheetFormatPr baseColWidth="10" defaultRowHeight="12.5" x14ac:dyDescent="0.25"/>
  <cols>
    <col min="1" max="1" width="28.54296875" customWidth="1"/>
    <col min="2" max="2" width="28.81640625" customWidth="1"/>
    <col min="6" max="6" width="32.26953125" customWidth="1"/>
  </cols>
  <sheetData>
    <row r="1" spans="1:6" ht="13" x14ac:dyDescent="0.3">
      <c r="A1" s="101" t="s">
        <v>89</v>
      </c>
      <c r="B1" s="102" t="s">
        <v>90</v>
      </c>
      <c r="C1" s="61" t="s">
        <v>31</v>
      </c>
      <c r="D1" t="s">
        <v>49</v>
      </c>
      <c r="E1" t="s">
        <v>48</v>
      </c>
      <c r="F1" s="89" t="str">
        <f t="shared" ref="F1:F26" si="0">IF(A1="","",A1)</f>
        <v>******Dépenses******</v>
      </c>
    </row>
    <row r="2" spans="1:6" x14ac:dyDescent="0.25">
      <c r="A2" s="103" t="s">
        <v>50</v>
      </c>
      <c r="B2" s="104" t="s">
        <v>69</v>
      </c>
      <c r="C2" t="s">
        <v>6</v>
      </c>
      <c r="D2" s="106">
        <v>0.96499999999999997</v>
      </c>
      <c r="E2">
        <v>6.5595699999999999</v>
      </c>
      <c r="F2" s="89" t="str">
        <f t="shared" si="0"/>
        <v>Achats importants</v>
      </c>
    </row>
    <row r="3" spans="1:6" x14ac:dyDescent="0.25">
      <c r="A3" s="103" t="s">
        <v>51</v>
      </c>
      <c r="B3" s="104" t="s">
        <v>70</v>
      </c>
      <c r="C3" t="s">
        <v>8</v>
      </c>
      <c r="F3" s="89" t="str">
        <f t="shared" si="0"/>
        <v>Argent de poche</v>
      </c>
    </row>
    <row r="4" spans="1:6" x14ac:dyDescent="0.25">
      <c r="A4" s="103" t="s">
        <v>52</v>
      </c>
      <c r="B4" s="104" t="s">
        <v>71</v>
      </c>
      <c r="C4" t="s">
        <v>9</v>
      </c>
      <c r="F4" s="89" t="str">
        <f t="shared" si="0"/>
        <v>Cadeaux - fleurs</v>
      </c>
    </row>
    <row r="5" spans="1:6" x14ac:dyDescent="0.25">
      <c r="A5" s="103" t="s">
        <v>53</v>
      </c>
      <c r="B5" s="104" t="s">
        <v>72</v>
      </c>
      <c r="C5" t="s">
        <v>10</v>
      </c>
      <c r="F5" s="89" t="str">
        <f t="shared" si="0"/>
        <v>Chaussures</v>
      </c>
    </row>
    <row r="6" spans="1:6" x14ac:dyDescent="0.25">
      <c r="A6" s="103" t="s">
        <v>54</v>
      </c>
      <c r="B6" s="104" t="s">
        <v>73</v>
      </c>
      <c r="C6" t="s">
        <v>11</v>
      </c>
      <c r="F6" s="89" t="str">
        <f t="shared" si="0"/>
        <v>Coiffeur</v>
      </c>
    </row>
    <row r="7" spans="1:6" x14ac:dyDescent="0.25">
      <c r="A7" s="103" t="s">
        <v>55</v>
      </c>
      <c r="B7" s="104" t="s">
        <v>74</v>
      </c>
      <c r="C7" t="s">
        <v>12</v>
      </c>
      <c r="F7" s="89" t="str">
        <f t="shared" si="0"/>
        <v>Cotis activités sportives</v>
      </c>
    </row>
    <row r="8" spans="1:6" x14ac:dyDescent="0.25">
      <c r="A8" s="103" t="s">
        <v>56</v>
      </c>
      <c r="B8" s="104" t="s">
        <v>87</v>
      </c>
      <c r="C8" t="s">
        <v>13</v>
      </c>
      <c r="F8" s="89" t="str">
        <f t="shared" si="0"/>
        <v>Cotis tenue de compte CCP</v>
      </c>
    </row>
    <row r="9" spans="1:6" x14ac:dyDescent="0.25">
      <c r="A9" s="103" t="s">
        <v>85</v>
      </c>
      <c r="B9" s="104" t="s">
        <v>75</v>
      </c>
      <c r="C9" t="s">
        <v>14</v>
      </c>
      <c r="F9" s="89" t="str">
        <f t="shared" si="0"/>
        <v>Cotis MG, tutélaire</v>
      </c>
    </row>
    <row r="10" spans="1:6" x14ac:dyDescent="0.25">
      <c r="A10" s="103" t="s">
        <v>57</v>
      </c>
      <c r="B10" s="104" t="s">
        <v>76</v>
      </c>
      <c r="C10" t="s">
        <v>15</v>
      </c>
      <c r="F10" s="89" t="str">
        <f t="shared" si="0"/>
        <v>Foyer</v>
      </c>
    </row>
    <row r="11" spans="1:6" x14ac:dyDescent="0.25">
      <c r="A11" s="103" t="s">
        <v>58</v>
      </c>
      <c r="B11" s="104" t="s">
        <v>77</v>
      </c>
      <c r="C11" t="s">
        <v>16</v>
      </c>
      <c r="F11" s="89" t="str">
        <f t="shared" si="0"/>
        <v>Frais divers</v>
      </c>
    </row>
    <row r="12" spans="1:6" x14ac:dyDescent="0.25">
      <c r="A12" s="103" t="s">
        <v>59</v>
      </c>
      <c r="B12" s="104" t="s">
        <v>78</v>
      </c>
      <c r="C12" t="s">
        <v>17</v>
      </c>
      <c r="F12" s="89" t="str">
        <f t="shared" si="0"/>
        <v>Loisirs (livres,cd,dvd,cinéma…)</v>
      </c>
    </row>
    <row r="13" spans="1:6" x14ac:dyDescent="0.25">
      <c r="A13" s="103" t="s">
        <v>60</v>
      </c>
      <c r="B13" s="104" t="s">
        <v>79</v>
      </c>
      <c r="C13" t="s">
        <v>18</v>
      </c>
      <c r="F13" s="89" t="str">
        <f t="shared" si="0"/>
        <v>Médecin/soins paramédicaux</v>
      </c>
    </row>
    <row r="14" spans="1:6" x14ac:dyDescent="0.25">
      <c r="A14" s="103" t="s">
        <v>84</v>
      </c>
      <c r="B14" s="104"/>
      <c r="F14" s="89" t="str">
        <f t="shared" si="0"/>
        <v>Mobile</v>
      </c>
    </row>
    <row r="15" spans="1:6" x14ac:dyDescent="0.25">
      <c r="A15" s="103" t="s">
        <v>61</v>
      </c>
      <c r="B15" s="104"/>
      <c r="F15" s="89" t="str">
        <f t="shared" si="0"/>
        <v>Participation frais</v>
      </c>
    </row>
    <row r="16" spans="1:6" x14ac:dyDescent="0.25">
      <c r="A16" s="103" t="s">
        <v>70</v>
      </c>
      <c r="B16" s="104"/>
      <c r="F16" s="89" t="str">
        <f t="shared" si="0"/>
        <v xml:space="preserve">PCH aidant familial </v>
      </c>
    </row>
    <row r="17" spans="1:6" x14ac:dyDescent="0.25">
      <c r="A17" s="103" t="s">
        <v>62</v>
      </c>
      <c r="B17" s="105"/>
      <c r="F17" s="89" t="str">
        <f t="shared" si="0"/>
        <v>Pharmacie - bien-être</v>
      </c>
    </row>
    <row r="18" spans="1:6" x14ac:dyDescent="0.25">
      <c r="A18" s="103" t="s">
        <v>64</v>
      </c>
      <c r="B18" s="105"/>
      <c r="F18" s="89" t="str">
        <f t="shared" si="0"/>
        <v xml:space="preserve">Rente </v>
      </c>
    </row>
    <row r="19" spans="1:6" x14ac:dyDescent="0.25">
      <c r="A19" s="103" t="s">
        <v>63</v>
      </c>
      <c r="B19" s="105"/>
      <c r="F19" s="89" t="str">
        <f t="shared" si="0"/>
        <v>Restaurant</v>
      </c>
    </row>
    <row r="20" spans="1:6" x14ac:dyDescent="0.25">
      <c r="A20" s="103" t="s">
        <v>65</v>
      </c>
      <c r="B20" s="105"/>
      <c r="F20" s="89" t="str">
        <f t="shared" si="0"/>
        <v>Vacances</v>
      </c>
    </row>
    <row r="21" spans="1:6" x14ac:dyDescent="0.25">
      <c r="A21" s="103" t="s">
        <v>66</v>
      </c>
      <c r="B21" s="105"/>
      <c r="F21" s="89" t="str">
        <f t="shared" si="0"/>
        <v>Vêtements</v>
      </c>
    </row>
    <row r="22" spans="1:6" x14ac:dyDescent="0.25">
      <c r="A22" s="103" t="s">
        <v>67</v>
      </c>
      <c r="B22" s="105"/>
      <c r="F22" s="89" t="str">
        <f>IF(A22="","",A22)</f>
        <v>Virt sur livret A</v>
      </c>
    </row>
    <row r="23" spans="1:6" x14ac:dyDescent="0.25">
      <c r="A23" s="103" t="s">
        <v>68</v>
      </c>
      <c r="B23" s="105"/>
      <c r="F23" s="89" t="str">
        <f t="shared" si="0"/>
        <v>Virt sur LDD</v>
      </c>
    </row>
    <row r="24" spans="1:6" x14ac:dyDescent="0.25">
      <c r="A24" s="103" t="s">
        <v>86</v>
      </c>
      <c r="B24" s="105"/>
      <c r="F24" s="89" t="str">
        <f t="shared" si="0"/>
        <v>Virt sur CEH</v>
      </c>
    </row>
    <row r="25" spans="1:6" x14ac:dyDescent="0.25">
      <c r="A25" s="103" t="s">
        <v>94</v>
      </c>
      <c r="B25" s="105"/>
      <c r="F25" s="89" t="str">
        <f t="shared" si="0"/>
        <v>Virt sur PEL</v>
      </c>
    </row>
    <row r="26" spans="1:6" x14ac:dyDescent="0.25">
      <c r="A26" s="103"/>
      <c r="B26" s="105"/>
      <c r="F26" s="89" t="str">
        <f t="shared" si="0"/>
        <v/>
      </c>
    </row>
    <row r="27" spans="1:6" x14ac:dyDescent="0.25">
      <c r="F27" s="89" t="str">
        <f>IF(B1="","",B1)</f>
        <v>******Recettes******</v>
      </c>
    </row>
    <row r="28" spans="1:6" x14ac:dyDescent="0.25">
      <c r="F28" s="89" t="str">
        <f t="shared" ref="F28:F42" si="1">IF(B2="","",B2)</f>
        <v>AA H</v>
      </c>
    </row>
    <row r="29" spans="1:6" x14ac:dyDescent="0.25">
      <c r="F29" s="89" t="str">
        <f t="shared" si="1"/>
        <v xml:space="preserve">PCH aidant familial </v>
      </c>
    </row>
    <row r="30" spans="1:6" x14ac:dyDescent="0.25">
      <c r="F30" s="89" t="str">
        <f t="shared" si="1"/>
        <v>PCH charges exceptionnelles</v>
      </c>
    </row>
    <row r="31" spans="1:6" x14ac:dyDescent="0.25">
      <c r="F31" s="89" t="str">
        <f t="shared" si="1"/>
        <v>Prime activité</v>
      </c>
    </row>
    <row r="32" spans="1:6" x14ac:dyDescent="0.25">
      <c r="F32" s="89" t="str">
        <f t="shared" si="1"/>
        <v>Rembt CPAM</v>
      </c>
    </row>
    <row r="33" spans="6:6" x14ac:dyDescent="0.25">
      <c r="F33" s="89" t="str">
        <f t="shared" si="1"/>
        <v>Rembt mutuelle</v>
      </c>
    </row>
    <row r="34" spans="6:6" x14ac:dyDescent="0.25">
      <c r="F34" s="89" t="str">
        <f t="shared" si="1"/>
        <v>Rembt du CEH</v>
      </c>
    </row>
    <row r="35" spans="6:6" x14ac:dyDescent="0.25">
      <c r="F35" s="89" t="str">
        <f t="shared" si="1"/>
        <v>Rembt du livret A</v>
      </c>
    </row>
    <row r="36" spans="6:6" x14ac:dyDescent="0.25">
      <c r="F36" s="89" t="str">
        <f t="shared" si="1"/>
        <v>Rembt du LDD</v>
      </c>
    </row>
    <row r="37" spans="6:6" x14ac:dyDescent="0.25">
      <c r="F37" s="89" t="str">
        <f t="shared" si="1"/>
        <v>Rembt du PEL</v>
      </c>
    </row>
    <row r="38" spans="6:6" x14ac:dyDescent="0.25">
      <c r="F38" s="89" t="str">
        <f t="shared" si="1"/>
        <v>Revenus divers</v>
      </c>
    </row>
    <row r="39" spans="6:6" x14ac:dyDescent="0.25">
      <c r="F39" s="89" t="str">
        <f t="shared" si="1"/>
        <v>Salaires</v>
      </c>
    </row>
    <row r="40" spans="6:6" x14ac:dyDescent="0.25">
      <c r="F40" s="89" t="str">
        <f t="shared" si="1"/>
        <v/>
      </c>
    </row>
    <row r="41" spans="6:6" x14ac:dyDescent="0.25">
      <c r="F41" s="89" t="str">
        <f t="shared" si="1"/>
        <v/>
      </c>
    </row>
    <row r="42" spans="6:6" x14ac:dyDescent="0.25">
      <c r="F42" s="89" t="str">
        <f t="shared" si="1"/>
        <v/>
      </c>
    </row>
  </sheetData>
  <sheetProtection sheet="1"/>
  <phoneticPr fontId="18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Registre</vt:lpstr>
      <vt:lpstr>Patrimoine</vt:lpstr>
      <vt:lpstr>Récap_mois</vt:lpstr>
      <vt:lpstr>Liste</vt:lpstr>
      <vt:lpstr>credit</vt:lpstr>
      <vt:lpstr>debit</vt:lpstr>
      <vt:lpstr>Mois</vt:lpstr>
      <vt:lpstr>operation</vt:lpstr>
      <vt:lpstr>Patrimoine!Zone_d_impression</vt:lpstr>
    </vt:vector>
  </TitlesOfParts>
  <Company>France Telecom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Le Luron</dc:creator>
  <cp:lastModifiedBy>AFEH56</cp:lastModifiedBy>
  <cp:lastPrinted>2016-10-25T17:26:06Z</cp:lastPrinted>
  <dcterms:created xsi:type="dcterms:W3CDTF">2003-12-26T08:50:42Z</dcterms:created>
  <dcterms:modified xsi:type="dcterms:W3CDTF">2017-05-02T18:02:10Z</dcterms:modified>
</cp:coreProperties>
</file>