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codeName="{37E998C4-C9E5-D4B9-71C8-EB1FF731991C}"/>
  <workbookPr codeName="ThisWorkbook"/>
  <bookViews>
    <workbookView xWindow="0" yWindow="0" windowWidth="19420" windowHeight="10320"/>
  </bookViews>
  <sheets>
    <sheet name="Feuil1" sheetId="1" r:id="rId1"/>
    <sheet name="BDD" sheetId="2" r:id="rId2"/>
  </sheets>
  <definedNames>
    <definedName name="_xlnm._FilterDatabase" localSheetId="1" hidden="1">BDD!$D$1:$D$2</definedName>
    <definedName name="_xlnm._FilterDatabase" localSheetId="0" hidden="1">Feuil1!$B$6:$I$17</definedName>
    <definedName name="_xlnm.Extract" localSheetId="1">BDD!$B$1</definedName>
    <definedName name="Jours">BDD!$G$2:$G$367</definedName>
    <definedName name="Noms">OFFSET(BDD!$E$2,,,COUNTA(BDD!$E$2:$E$999),1)</definedName>
    <definedName name="Noms1">OFFSET(BDD!$D$2,,,COUNTA(BDD!$D$2:$D$972),1)</definedName>
    <definedName name="Semaines">BDD!$I$2:$I$54</definedName>
    <definedName name="VacancesB">BDD!$AC$2:$AC$130</definedName>
    <definedName name="VacancesM">BDD!$AE$2:$AE$130</definedName>
    <definedName name="VacancesP">BDD!$AD$2:$AD$130</definedName>
  </definedNames>
  <calcPr calcId="124519"/>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V3" i="2"/>
  <c r="V4"/>
  <c r="V5"/>
  <c r="V6"/>
  <c r="V7"/>
  <c r="V8"/>
  <c r="V9"/>
  <c r="U3"/>
  <c r="U4"/>
  <c r="U5"/>
  <c r="U6"/>
  <c r="U7"/>
  <c r="U8"/>
  <c r="U9"/>
  <c r="T3"/>
  <c r="T4"/>
  <c r="T5"/>
  <c r="T6"/>
  <c r="T7"/>
  <c r="T8"/>
  <c r="T9"/>
  <c r="S3"/>
  <c r="S4"/>
  <c r="S5"/>
  <c r="S6"/>
  <c r="S7"/>
  <c r="S8"/>
  <c r="S9"/>
  <c r="S2"/>
  <c r="T2"/>
  <c r="U2"/>
  <c r="V2"/>
  <c r="C3" i="1" l="1"/>
  <c r="V1" i="2"/>
  <c r="U1"/>
  <c r="T1"/>
  <c r="S1"/>
  <c r="R1"/>
  <c r="Q1"/>
  <c r="P1"/>
  <c r="O1"/>
  <c r="N1"/>
  <c r="M1"/>
  <c r="B8" i="1" l="1"/>
  <c r="C7" l="1"/>
  <c r="C8" l="1"/>
  <c r="D7" l="1"/>
  <c r="B6"/>
  <c r="D8" l="1"/>
  <c r="E7"/>
  <c r="F7" l="1"/>
  <c r="E8"/>
  <c r="G7" l="1"/>
  <c r="F8"/>
  <c r="H7" l="1"/>
  <c r="G8"/>
  <c r="I7" l="1"/>
  <c r="H8"/>
  <c r="C22" l="1"/>
  <c r="I8"/>
  <c r="C23" l="1"/>
  <c r="D22"/>
  <c r="B21"/>
  <c r="B23" s="1"/>
  <c r="D23" l="1"/>
  <c r="E22"/>
  <c r="E23" l="1"/>
  <c r="F22"/>
  <c r="G22" l="1"/>
  <c r="F23"/>
  <c r="G23" l="1"/>
  <c r="H22"/>
  <c r="H23" l="1"/>
  <c r="I22"/>
  <c r="C37" l="1"/>
  <c r="I23"/>
  <c r="B36" l="1"/>
  <c r="B38" s="1"/>
  <c r="C38"/>
  <c r="D37"/>
  <c r="E37" l="1"/>
  <c r="D38"/>
  <c r="B22"/>
  <c r="E38" l="1"/>
  <c r="F37"/>
  <c r="F38" l="1"/>
  <c r="G37"/>
  <c r="G38" l="1"/>
  <c r="H37"/>
  <c r="H38" l="1"/>
  <c r="I37"/>
  <c r="C52" l="1"/>
  <c r="I38"/>
  <c r="C53" l="1"/>
  <c r="D52"/>
  <c r="B51"/>
  <c r="B53" s="1"/>
  <c r="D53" l="1"/>
  <c r="E52"/>
  <c r="E53" l="1"/>
  <c r="F52"/>
  <c r="F53" l="1"/>
  <c r="G52"/>
  <c r="G53" l="1"/>
  <c r="H52"/>
  <c r="I52" l="1"/>
  <c r="H53"/>
  <c r="C67" l="1"/>
  <c r="I53"/>
  <c r="C68" l="1"/>
  <c r="D67"/>
  <c r="B66"/>
  <c r="B68" s="1"/>
  <c r="E67" l="1"/>
  <c r="D68"/>
  <c r="E68" l="1"/>
  <c r="F67"/>
  <c r="G67" l="1"/>
  <c r="F68"/>
  <c r="H67" l="1"/>
  <c r="G68"/>
  <c r="H68" l="1"/>
  <c r="I67"/>
  <c r="I68" l="1"/>
  <c r="C82"/>
  <c r="D82" l="1"/>
  <c r="C83"/>
  <c r="B81"/>
  <c r="B83" s="1"/>
  <c r="E82" l="1"/>
  <c r="D83"/>
  <c r="F82" l="1"/>
  <c r="E83"/>
  <c r="G82" l="1"/>
  <c r="F83"/>
  <c r="G83" l="1"/>
  <c r="H82"/>
  <c r="I82" l="1"/>
  <c r="H83"/>
  <c r="I83" l="1"/>
  <c r="C97"/>
  <c r="D97" l="1"/>
  <c r="C98"/>
  <c r="B96"/>
  <c r="B98" s="1"/>
  <c r="D98" l="1"/>
  <c r="E97"/>
  <c r="E98" l="1"/>
  <c r="F97"/>
  <c r="G97" l="1"/>
  <c r="F98"/>
  <c r="H97" l="1"/>
  <c r="G98"/>
  <c r="H98" l="1"/>
  <c r="I97"/>
  <c r="I98" l="1"/>
  <c r="C112"/>
  <c r="D112" l="1"/>
  <c r="C113"/>
  <c r="B111"/>
  <c r="B113" s="1"/>
  <c r="E112" l="1"/>
  <c r="D113"/>
  <c r="E113" l="1"/>
  <c r="F112"/>
  <c r="G112" l="1"/>
  <c r="F113"/>
  <c r="G113" l="1"/>
  <c r="H112"/>
  <c r="H113" l="1"/>
  <c r="I112"/>
  <c r="I113" l="1"/>
  <c r="C127"/>
  <c r="C128" l="1"/>
  <c r="B126"/>
  <c r="B128" s="1"/>
  <c r="D127"/>
  <c r="D128" l="1"/>
  <c r="E127"/>
  <c r="E128" l="1"/>
  <c r="F127"/>
  <c r="F128" l="1"/>
  <c r="G127"/>
  <c r="H127" l="1"/>
  <c r="G128"/>
  <c r="H128" l="1"/>
  <c r="I127"/>
  <c r="I128" l="1"/>
  <c r="C142"/>
  <c r="B141" l="1"/>
  <c r="B143" s="1"/>
  <c r="D142"/>
  <c r="C143"/>
  <c r="D143" l="1"/>
  <c r="E142"/>
  <c r="F142" l="1"/>
  <c r="E143"/>
  <c r="G142" l="1"/>
  <c r="F143"/>
  <c r="G143" l="1"/>
  <c r="H142"/>
  <c r="I142" l="1"/>
  <c r="H143"/>
  <c r="I143" l="1"/>
  <c r="C157"/>
  <c r="C158" l="1"/>
  <c r="B156"/>
  <c r="B158" s="1"/>
  <c r="D157"/>
  <c r="D158" l="1"/>
  <c r="E157"/>
  <c r="E158" l="1"/>
  <c r="F157"/>
  <c r="F158" l="1"/>
  <c r="G157"/>
  <c r="G158" l="1"/>
  <c r="H157"/>
  <c r="H158" l="1"/>
  <c r="I157"/>
  <c r="C172" s="1"/>
  <c r="C173" l="1"/>
  <c r="B171"/>
  <c r="B173" s="1"/>
  <c r="D172"/>
  <c r="I158"/>
  <c r="E172" l="1"/>
  <c r="D173"/>
  <c r="E173" l="1"/>
  <c r="F172"/>
  <c r="G172" l="1"/>
  <c r="F173"/>
  <c r="H172" l="1"/>
  <c r="G173"/>
  <c r="I172" l="1"/>
  <c r="H173"/>
  <c r="I173" l="1"/>
  <c r="C187"/>
  <c r="D187" l="1"/>
  <c r="B186"/>
  <c r="B188" s="1"/>
  <c r="C188"/>
  <c r="E187" l="1"/>
  <c r="D188"/>
  <c r="E188" l="1"/>
  <c r="F187"/>
  <c r="G187" l="1"/>
  <c r="F188"/>
  <c r="H187" l="1"/>
  <c r="G188"/>
  <c r="I187" l="1"/>
  <c r="H188"/>
  <c r="I188" l="1"/>
  <c r="C202"/>
  <c r="C203" l="1"/>
  <c r="B201"/>
  <c r="B203" s="1"/>
  <c r="D202"/>
  <c r="E202" l="1"/>
  <c r="D203"/>
  <c r="E203" l="1"/>
  <c r="F202"/>
  <c r="G202" l="1"/>
  <c r="F203"/>
  <c r="G203" l="1"/>
  <c r="H202"/>
  <c r="I202" l="1"/>
  <c r="H203"/>
  <c r="I203" l="1"/>
  <c r="C217"/>
  <c r="D217" l="1"/>
  <c r="B216"/>
  <c r="B218" s="1"/>
  <c r="C218"/>
  <c r="D218" l="1"/>
  <c r="E217"/>
  <c r="E218" l="1"/>
  <c r="F217"/>
  <c r="F218" l="1"/>
  <c r="G217"/>
  <c r="H217" l="1"/>
  <c r="G218"/>
  <c r="I217" l="1"/>
  <c r="H218"/>
  <c r="I218" l="1"/>
  <c r="C232"/>
  <c r="D232" l="1"/>
  <c r="B231"/>
  <c r="B233" s="1"/>
  <c r="C233"/>
  <c r="D233" l="1"/>
  <c r="E232"/>
  <c r="E233" l="1"/>
  <c r="F232"/>
  <c r="G232" l="1"/>
  <c r="F233"/>
  <c r="H232" l="1"/>
  <c r="G233"/>
  <c r="I232" l="1"/>
  <c r="H233"/>
  <c r="I233" l="1"/>
  <c r="C247"/>
  <c r="D247" l="1"/>
  <c r="B246"/>
  <c r="B248" s="1"/>
  <c r="C248"/>
  <c r="E247" l="1"/>
  <c r="D248"/>
  <c r="E248" l="1"/>
  <c r="F247"/>
  <c r="F248" l="1"/>
  <c r="G247"/>
  <c r="H247" l="1"/>
  <c r="G248"/>
  <c r="I247" l="1"/>
  <c r="H248"/>
  <c r="I248" l="1"/>
  <c r="C262"/>
  <c r="C263" l="1"/>
  <c r="B261"/>
  <c r="B263" s="1"/>
  <c r="D262"/>
  <c r="E262" l="1"/>
  <c r="D263"/>
  <c r="E263" l="1"/>
  <c r="F262"/>
  <c r="G262" l="1"/>
  <c r="F263"/>
  <c r="H262" l="1"/>
  <c r="G263"/>
  <c r="I262" l="1"/>
  <c r="H263"/>
  <c r="I263" l="1"/>
  <c r="C277"/>
  <c r="D277" l="1"/>
  <c r="B276"/>
  <c r="B278" s="1"/>
  <c r="C278"/>
  <c r="E277" l="1"/>
  <c r="D278"/>
  <c r="E278" l="1"/>
  <c r="F277"/>
  <c r="G277" l="1"/>
  <c r="F278"/>
  <c r="H277" l="1"/>
  <c r="G278"/>
  <c r="N7" i="2" l="1"/>
  <c r="I277" i="1"/>
  <c r="I278" s="1"/>
  <c r="H278"/>
  <c r="M9" i="2" s="1"/>
  <c r="N8" l="1"/>
  <c r="R2"/>
  <c r="N2"/>
  <c r="P6"/>
  <c r="Q7"/>
  <c r="Q2"/>
  <c r="N9"/>
  <c r="P8"/>
  <c r="P5"/>
  <c r="R8"/>
  <c r="M2"/>
  <c r="R9"/>
  <c r="M6"/>
  <c r="R3"/>
  <c r="O6"/>
  <c r="Q6"/>
  <c r="P7"/>
  <c r="O4"/>
  <c r="O9"/>
  <c r="M8"/>
  <c r="Q9"/>
  <c r="Q3"/>
  <c r="N4"/>
  <c r="P4"/>
  <c r="P9"/>
  <c r="R5"/>
  <c r="M3"/>
  <c r="O5"/>
  <c r="R6"/>
  <c r="R7"/>
  <c r="N3"/>
  <c r="O3"/>
  <c r="N6"/>
  <c r="R4"/>
  <c r="P2"/>
  <c r="P3"/>
  <c r="Q5"/>
  <c r="O7"/>
  <c r="N5"/>
  <c r="M5"/>
  <c r="M4"/>
  <c r="Q4"/>
  <c r="O8"/>
  <c r="M7"/>
  <c r="O2"/>
  <c r="Q8"/>
  <c r="K4" i="1"/>
</calcChain>
</file>

<file path=xl/sharedStrings.xml><?xml version="1.0" encoding="utf-8"?>
<sst xmlns="http://schemas.openxmlformats.org/spreadsheetml/2006/main" count="394" uniqueCount="87">
  <si>
    <t>Lundi</t>
  </si>
  <si>
    <t>Mardi</t>
  </si>
  <si>
    <t>Mercredi</t>
  </si>
  <si>
    <t>Jeudi</t>
  </si>
  <si>
    <t>Vendredi</t>
  </si>
  <si>
    <t>Samedi</t>
  </si>
  <si>
    <t>Dimanche</t>
  </si>
  <si>
    <t>Ouverture</t>
  </si>
  <si>
    <t>Permanence</t>
  </si>
  <si>
    <t>Fermeture</t>
  </si>
  <si>
    <t>Repos</t>
  </si>
  <si>
    <t>Vacances / RTT</t>
  </si>
  <si>
    <t>Formation</t>
  </si>
  <si>
    <t>Autre abscence</t>
  </si>
  <si>
    <t>Astreinte</t>
  </si>
  <si>
    <t>Infos diverses</t>
  </si>
  <si>
    <t>Noms</t>
  </si>
  <si>
    <t>Budget_J_2020</t>
  </si>
  <si>
    <t>Budget_S_2020</t>
  </si>
  <si>
    <t>Semaine n° 1</t>
  </si>
  <si>
    <t>Semaine n° 2</t>
  </si>
  <si>
    <t>Semaine n° 3</t>
  </si>
  <si>
    <t>Semaine n° 4</t>
  </si>
  <si>
    <t>Semaine n° 5</t>
  </si>
  <si>
    <t>Semaine n° 6</t>
  </si>
  <si>
    <t>Semaine n° 7</t>
  </si>
  <si>
    <t>Semaine n° 8</t>
  </si>
  <si>
    <t>Semaine n° 9</t>
  </si>
  <si>
    <t>Semaine n° 10</t>
  </si>
  <si>
    <t>Semaine n° 11</t>
  </si>
  <si>
    <t>Semaine n° 12</t>
  </si>
  <si>
    <t>Semaine n° 13</t>
  </si>
  <si>
    <t>Semaine n° 14</t>
  </si>
  <si>
    <t>Semaine n° 15</t>
  </si>
  <si>
    <t>Semaine n° 16</t>
  </si>
  <si>
    <t>Semaine n° 17</t>
  </si>
  <si>
    <t>Semaine n° 18</t>
  </si>
  <si>
    <t>Semaine n° 19</t>
  </si>
  <si>
    <t>Semaine n° 20</t>
  </si>
  <si>
    <t>Semaine n° 21</t>
  </si>
  <si>
    <t>Semaine n° 22</t>
  </si>
  <si>
    <t>Semaine n° 23</t>
  </si>
  <si>
    <t>Semaine n° 24</t>
  </si>
  <si>
    <t>Semaine n° 25</t>
  </si>
  <si>
    <t>Semaine n° 26</t>
  </si>
  <si>
    <t>Semaine n° 27</t>
  </si>
  <si>
    <t>Semaine n° 28</t>
  </si>
  <si>
    <t>Semaine n° 29</t>
  </si>
  <si>
    <t>Semaine n° 30</t>
  </si>
  <si>
    <t>Semaine n° 31</t>
  </si>
  <si>
    <t>Semaine n° 32</t>
  </si>
  <si>
    <t>Semaine n° 33</t>
  </si>
  <si>
    <t>Semaine n° 34</t>
  </si>
  <si>
    <t>Semaine n° 35</t>
  </si>
  <si>
    <t>Semaine n° 36</t>
  </si>
  <si>
    <t>Semaine n° 37</t>
  </si>
  <si>
    <t>Semaine n° 38</t>
  </si>
  <si>
    <t>Semaine n° 39</t>
  </si>
  <si>
    <t>Semaine n° 40</t>
  </si>
  <si>
    <t>Semaine n° 41</t>
  </si>
  <si>
    <t>Semaine n° 42</t>
  </si>
  <si>
    <t>Semaine n° 43</t>
  </si>
  <si>
    <t>Semaine n° 44</t>
  </si>
  <si>
    <t>Semaine n° 45</t>
  </si>
  <si>
    <t>Semaine n° 46</t>
  </si>
  <si>
    <t>Semaine n° 47</t>
  </si>
  <si>
    <t>Semaine n° 48</t>
  </si>
  <si>
    <t>Semaine n° 49</t>
  </si>
  <si>
    <t>Semaine n° 50</t>
  </si>
  <si>
    <t>Semaine n° 51</t>
  </si>
  <si>
    <t>Semaine n° 52</t>
  </si>
  <si>
    <t>Semaine n° 53</t>
  </si>
  <si>
    <t>Noms1</t>
  </si>
  <si>
    <t>LABEL</t>
  </si>
  <si>
    <t>LABEL DOWN POSITION</t>
  </si>
  <si>
    <t>LABEL UP POSITION</t>
  </si>
  <si>
    <t>Vac Paris</t>
  </si>
  <si>
    <t>Vac Brdx</t>
  </si>
  <si>
    <t>Vac Mars</t>
  </si>
  <si>
    <t>PAUL</t>
  </si>
  <si>
    <t>PIERRE</t>
  </si>
  <si>
    <t>JACQUES</t>
  </si>
  <si>
    <t>MICHEL</t>
  </si>
  <si>
    <t>HENRI</t>
  </si>
  <si>
    <t>GÉRARD</t>
  </si>
  <si>
    <t>Position du Label1</t>
  </si>
  <si>
    <t>Comptage</t>
  </si>
</sst>
</file>

<file path=xl/styles.xml><?xml version="1.0" encoding="utf-8"?>
<styleSheet xmlns="http://schemas.openxmlformats.org/spreadsheetml/2006/main">
  <numFmts count="1">
    <numFmt numFmtId="164" formatCode="yyyy"/>
  </numFmts>
  <fonts count="15">
    <font>
      <sz val="11"/>
      <color theme="1"/>
      <name val="Calibri"/>
      <family val="2"/>
    </font>
    <font>
      <sz val="10"/>
      <color theme="1"/>
      <name val="Century Gothic"/>
      <family val="2"/>
    </font>
    <font>
      <sz val="10"/>
      <color theme="0"/>
      <name val="Century Gothic"/>
      <family val="2"/>
    </font>
    <font>
      <sz val="10"/>
      <color theme="4" tint="-0.249977111117893"/>
      <name val="Century Gothic"/>
      <family val="2"/>
    </font>
    <font>
      <b/>
      <sz val="11"/>
      <color theme="1"/>
      <name val="Century Gothic"/>
      <family val="2"/>
    </font>
    <font>
      <b/>
      <sz val="11"/>
      <color theme="4" tint="-0.249977111117893"/>
      <name val="Century Gothic"/>
      <family val="2"/>
    </font>
    <font>
      <sz val="11"/>
      <color theme="1"/>
      <name val="Calibri"/>
      <family val="2"/>
      <scheme val="minor"/>
    </font>
    <font>
      <b/>
      <sz val="10"/>
      <color rgb="FFFF0000"/>
      <name val="Calibri"/>
      <family val="2"/>
      <scheme val="minor"/>
    </font>
    <font>
      <sz val="10"/>
      <name val="Century Gothic"/>
      <family val="2"/>
    </font>
    <font>
      <b/>
      <sz val="12"/>
      <color theme="4" tint="-0.249977111117893"/>
      <name val="Century Gothic"/>
      <family val="2"/>
    </font>
    <font>
      <b/>
      <sz val="12"/>
      <color theme="1"/>
      <name val="Century Gothic"/>
      <family val="2"/>
    </font>
    <font>
      <b/>
      <sz val="11"/>
      <color rgb="FFFF0000"/>
      <name val="Calibri"/>
      <family val="2"/>
      <scheme val="minor"/>
    </font>
    <font>
      <u/>
      <sz val="11"/>
      <color theme="1"/>
      <name val="Calibri"/>
      <family val="2"/>
      <scheme val="minor"/>
    </font>
    <font>
      <b/>
      <u/>
      <sz val="10"/>
      <color theme="4" tint="-0.249977111117893"/>
      <name val="Calibri"/>
      <family val="2"/>
      <scheme val="minor"/>
    </font>
    <font>
      <sz val="10"/>
      <color rgb="FFFF0000"/>
      <name val="Century Gothic"/>
      <family val="2"/>
    </font>
  </fonts>
  <fills count="7">
    <fill>
      <patternFill patternType="none"/>
    </fill>
    <fill>
      <patternFill patternType="gray125"/>
    </fill>
    <fill>
      <patternFill patternType="solid">
        <fgColor theme="4" tint="-0.249977111117893"/>
        <bgColor indexed="64"/>
      </patternFill>
    </fill>
    <fill>
      <patternFill patternType="solid">
        <fgColor theme="0"/>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bottom/>
      <diagonal/>
    </border>
    <border>
      <left style="thin">
        <color theme="0" tint="-0.14999847407452621"/>
      </left>
      <right style="thin">
        <color theme="0" tint="-0.14999847407452621"/>
      </right>
      <top/>
      <bottom style="thin">
        <color theme="0" tint="-0.14999847407452621"/>
      </bottom>
      <diagonal/>
    </border>
    <border>
      <left style="thin">
        <color theme="0" tint="-0.14996795556505021"/>
      </left>
      <right style="thin">
        <color theme="0" tint="-0.14996795556505021"/>
      </right>
      <top/>
      <bottom style="thin">
        <color theme="0" tint="-0.14999847407452621"/>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8">
    <xf numFmtId="0" fontId="0" fillId="0" borderId="0" xfId="0"/>
    <xf numFmtId="0" fontId="2" fillId="2" borderId="1" xfId="0" applyFont="1" applyFill="1" applyBorder="1" applyAlignment="1">
      <alignment horizontal="left" vertical="center"/>
    </xf>
    <xf numFmtId="0" fontId="1" fillId="3" borderId="1" xfId="0" applyFont="1" applyFill="1" applyBorder="1" applyAlignment="1">
      <alignment horizontal="center" vertical="center"/>
    </xf>
    <xf numFmtId="0" fontId="2" fillId="2" borderId="2" xfId="0" applyFont="1" applyFill="1" applyBorder="1" applyAlignment="1">
      <alignment horizontal="center" vertical="center"/>
    </xf>
    <xf numFmtId="0" fontId="3" fillId="4" borderId="4" xfId="0" applyFont="1" applyFill="1" applyBorder="1" applyAlignment="1">
      <alignment horizontal="left" vertical="center"/>
    </xf>
    <xf numFmtId="0" fontId="3" fillId="4" borderId="4" xfId="0" applyFont="1" applyFill="1" applyBorder="1" applyAlignment="1">
      <alignment horizontal="center" vertical="center"/>
    </xf>
    <xf numFmtId="0" fontId="1" fillId="3" borderId="1" xfId="0" applyFont="1" applyFill="1" applyBorder="1" applyAlignment="1">
      <alignment horizontal="center" vertical="center" wrapText="1"/>
    </xf>
    <xf numFmtId="0" fontId="6" fillId="0" borderId="0" xfId="0" applyFont="1" applyFill="1" applyAlignment="1">
      <alignment horizontal="center" vertical="center"/>
    </xf>
    <xf numFmtId="0" fontId="6" fillId="0" borderId="0" xfId="0" applyFont="1" applyAlignment="1">
      <alignment horizontal="center" vertical="center"/>
    </xf>
    <xf numFmtId="0" fontId="5" fillId="5" borderId="0" xfId="0" applyFont="1" applyFill="1" applyAlignment="1">
      <alignment horizontal="center" vertical="center"/>
    </xf>
    <xf numFmtId="0" fontId="1" fillId="5" borderId="0" xfId="0" applyFont="1" applyFill="1" applyAlignment="1">
      <alignment horizontal="center" vertical="center"/>
    </xf>
    <xf numFmtId="0" fontId="4" fillId="5" borderId="0" xfId="0" applyFont="1" applyFill="1" applyAlignment="1">
      <alignment horizontal="centerContinuous" vertical="center"/>
    </xf>
    <xf numFmtId="0" fontId="1" fillId="5" borderId="0" xfId="0" applyFont="1" applyFill="1" applyAlignment="1">
      <alignment horizontal="centerContinuous" vertical="center"/>
    </xf>
    <xf numFmtId="0" fontId="1" fillId="5" borderId="0" xfId="0" applyNumberFormat="1" applyFont="1" applyFill="1" applyAlignment="1">
      <alignment horizontal="left" vertical="center"/>
    </xf>
    <xf numFmtId="0" fontId="1" fillId="5" borderId="0" xfId="0" applyFont="1" applyFill="1" applyAlignment="1">
      <alignment horizontal="left" vertical="center"/>
    </xf>
    <xf numFmtId="0" fontId="1" fillId="5" borderId="1" xfId="0" applyFont="1" applyFill="1" applyBorder="1" applyAlignment="1">
      <alignment horizontal="left" vertical="center"/>
    </xf>
    <xf numFmtId="14" fontId="1" fillId="6" borderId="3" xfId="0" applyNumberFormat="1" applyFont="1" applyFill="1" applyBorder="1" applyAlignment="1">
      <alignment horizontal="center" vertical="center"/>
    </xf>
    <xf numFmtId="14" fontId="6" fillId="0" borderId="0" xfId="0" applyNumberFormat="1" applyFont="1" applyAlignment="1">
      <alignment horizontal="center" vertical="center"/>
    </xf>
    <xf numFmtId="2" fontId="6" fillId="0" borderId="0" xfId="0" applyNumberFormat="1" applyFont="1" applyAlignment="1">
      <alignment horizontal="center" vertical="center"/>
    </xf>
    <xf numFmtId="0" fontId="3" fillId="4" borderId="0" xfId="0" applyFont="1" applyFill="1" applyAlignment="1">
      <alignment horizontal="center" vertical="center"/>
    </xf>
    <xf numFmtId="0" fontId="3" fillId="5" borderId="4" xfId="0" applyFont="1" applyFill="1" applyBorder="1" applyAlignment="1">
      <alignment horizontal="left" vertical="center"/>
    </xf>
    <xf numFmtId="0" fontId="1" fillId="4" borderId="1" xfId="0" applyFont="1" applyFill="1" applyBorder="1" applyAlignment="1">
      <alignment horizontal="center" vertical="center" wrapText="1"/>
    </xf>
    <xf numFmtId="0" fontId="7" fillId="0" borderId="0" xfId="0" applyFont="1" applyAlignment="1">
      <alignment horizontal="center" vertical="center"/>
    </xf>
    <xf numFmtId="14" fontId="7" fillId="0" borderId="0" xfId="0" applyNumberFormat="1" applyFont="1" applyAlignment="1">
      <alignment horizontal="center" vertical="center"/>
    </xf>
    <xf numFmtId="0" fontId="1" fillId="5" borderId="0" xfId="0" applyFont="1" applyFill="1" applyBorder="1" applyAlignment="1">
      <alignment horizontal="left" vertical="center"/>
    </xf>
    <xf numFmtId="0" fontId="1" fillId="5" borderId="0" xfId="0" applyFont="1" applyFill="1" applyBorder="1" applyAlignment="1">
      <alignment horizontal="center" vertical="center" wrapText="1"/>
    </xf>
    <xf numFmtId="0" fontId="8" fillId="5" borderId="0" xfId="0" applyFont="1" applyFill="1" applyAlignment="1">
      <alignment horizontal="center" vertical="center"/>
    </xf>
    <xf numFmtId="0" fontId="8" fillId="5" borderId="0" xfId="0" applyFont="1" applyFill="1" applyAlignment="1">
      <alignment horizontal="centerContinuous" vertical="center"/>
    </xf>
    <xf numFmtId="0" fontId="8" fillId="5" borderId="0" xfId="0" applyFont="1" applyFill="1" applyBorder="1" applyAlignment="1">
      <alignment horizontal="center" vertical="center"/>
    </xf>
    <xf numFmtId="164" fontId="9" fillId="5" borderId="0" xfId="0" applyNumberFormat="1" applyFont="1" applyFill="1" applyAlignment="1">
      <alignment horizontal="left" vertical="center"/>
    </xf>
    <xf numFmtId="0" fontId="10" fillId="5" borderId="0" xfId="0" applyFont="1" applyFill="1" applyAlignment="1">
      <alignment horizontal="left" vertical="center"/>
    </xf>
    <xf numFmtId="0" fontId="6" fillId="0" borderId="0" xfId="0" applyFont="1" applyAlignment="1">
      <alignment horizontal="left" vertical="center"/>
    </xf>
    <xf numFmtId="0" fontId="11" fillId="0" borderId="0" xfId="0" applyFont="1" applyAlignment="1">
      <alignment horizontal="left" vertical="center"/>
    </xf>
    <xf numFmtId="0" fontId="7" fillId="0" borderId="0" xfId="0" applyFont="1" applyAlignment="1">
      <alignment horizontal="left" vertical="center"/>
    </xf>
    <xf numFmtId="0" fontId="12" fillId="0" borderId="0" xfId="0" applyFont="1" applyAlignment="1">
      <alignment horizontal="left" vertical="center"/>
    </xf>
    <xf numFmtId="0" fontId="13" fillId="0" borderId="0" xfId="0" applyFont="1" applyAlignment="1">
      <alignment horizontal="center" vertical="center"/>
    </xf>
    <xf numFmtId="0" fontId="14" fillId="3" borderId="1" xfId="0" applyFont="1" applyFill="1" applyBorder="1" applyAlignment="1">
      <alignment horizontal="center" vertical="center"/>
    </xf>
    <xf numFmtId="0" fontId="6" fillId="0" borderId="5" xfId="0" applyFont="1" applyBorder="1" applyAlignment="1">
      <alignment horizontal="center" vertical="center"/>
    </xf>
  </cellXfs>
  <cellStyles count="1">
    <cellStyle name="Normal" xfId="0" builtinId="0"/>
  </cellStyles>
  <dxfs count="5">
    <dxf>
      <fill>
        <patternFill>
          <bgColor theme="0" tint="-4.9989318521683403E-2"/>
        </patternFill>
      </fill>
    </dxf>
    <dxf>
      <fill>
        <patternFill>
          <bgColor rgb="FF00B0F0"/>
        </patternFill>
      </fill>
    </dxf>
    <dxf>
      <fill>
        <patternFill>
          <bgColor rgb="FF92D050"/>
        </patternFill>
      </fill>
    </dxf>
    <dxf>
      <fill>
        <patternFill>
          <bgColor rgb="FFFFFF66"/>
        </patternFill>
      </fill>
    </dxf>
    <dxf>
      <font>
        <color theme="0" tint="-0.14996795556505021"/>
      </font>
      <fill>
        <patternFill>
          <bgColor theme="0" tint="-0.14996795556505021"/>
        </patternFill>
      </fill>
    </dxf>
  </dxfs>
  <tableStyles count="0" defaultTableStyle="TableStyleMedium2"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19050</xdr:colOff>
      <xdr:row>1</xdr:row>
      <xdr:rowOff>85724</xdr:rowOff>
    </xdr:from>
    <xdr:to>
      <xdr:col>6</xdr:col>
      <xdr:colOff>1027050</xdr:colOff>
      <xdr:row>2</xdr:row>
      <xdr:rowOff>66749</xdr:rowOff>
    </xdr:to>
    <xdr:sp macro="[0]!Collaborateurs" textlink="">
      <xdr:nvSpPr>
        <xdr:cNvPr id="4" name="Rectangle 3"/>
        <xdr:cNvSpPr/>
      </xdr:nvSpPr>
      <xdr:spPr>
        <a:xfrm>
          <a:off x="5905500" y="85724"/>
          <a:ext cx="1008000" cy="162000"/>
        </a:xfrm>
        <a:prstGeom prst="rect">
          <a:avLst/>
        </a:prstGeom>
        <a:solidFill>
          <a:schemeClr val="accent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lang="fr-FR" sz="800">
              <a:solidFill>
                <a:schemeClr val="bg1"/>
              </a:solidFill>
              <a:latin typeface="Century Gothic" panose="020B0502020202020204" pitchFamily="34" charset="0"/>
            </a:rPr>
            <a:t>COLLABORATEURS</a:t>
          </a:r>
        </a:p>
      </xdr:txBody>
    </xdr:sp>
    <xdr:clientData/>
  </xdr:twoCellAnchor>
  <xdr:twoCellAnchor>
    <xdr:from>
      <xdr:col>6</xdr:col>
      <xdr:colOff>19050</xdr:colOff>
      <xdr:row>2</xdr:row>
      <xdr:rowOff>114299</xdr:rowOff>
    </xdr:from>
    <xdr:to>
      <xdr:col>6</xdr:col>
      <xdr:colOff>1027050</xdr:colOff>
      <xdr:row>3</xdr:row>
      <xdr:rowOff>95324</xdr:rowOff>
    </xdr:to>
    <xdr:sp macro="" textlink="">
      <xdr:nvSpPr>
        <xdr:cNvPr id="5" name="Rectangle 4"/>
        <xdr:cNvSpPr/>
      </xdr:nvSpPr>
      <xdr:spPr>
        <a:xfrm>
          <a:off x="5905500" y="295274"/>
          <a:ext cx="1008000" cy="162000"/>
        </a:xfrm>
        <a:prstGeom prst="rect">
          <a:avLst/>
        </a:prstGeom>
        <a:solidFill>
          <a:schemeClr val="accent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lang="fr-FR" sz="800">
              <a:solidFill>
                <a:schemeClr val="bg1"/>
              </a:solidFill>
              <a:latin typeface="Century Gothic" panose="020B0502020202020204" pitchFamily="34" charset="0"/>
            </a:rPr>
            <a:t>STATISTIQUES</a:t>
          </a:r>
        </a:p>
      </xdr:txBody>
    </xdr:sp>
    <xdr:clientData/>
  </xdr:twoCellAnchor>
  <xdr:twoCellAnchor>
    <xdr:from>
      <xdr:col>8</xdr:col>
      <xdr:colOff>0</xdr:colOff>
      <xdr:row>1</xdr:row>
      <xdr:rowOff>85724</xdr:rowOff>
    </xdr:from>
    <xdr:to>
      <xdr:col>8</xdr:col>
      <xdr:colOff>1008000</xdr:colOff>
      <xdr:row>2</xdr:row>
      <xdr:rowOff>66749</xdr:rowOff>
    </xdr:to>
    <xdr:sp macro="[0]!Vacances" textlink="">
      <xdr:nvSpPr>
        <xdr:cNvPr id="7" name="Rectangle 6"/>
        <xdr:cNvSpPr/>
      </xdr:nvSpPr>
      <xdr:spPr>
        <a:xfrm>
          <a:off x="7981950" y="85724"/>
          <a:ext cx="1008000" cy="162000"/>
        </a:xfrm>
        <a:prstGeom prst="rect">
          <a:avLst/>
        </a:prstGeom>
        <a:solidFill>
          <a:schemeClr val="accent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lang="fr-FR" sz="800">
              <a:solidFill>
                <a:schemeClr val="bg1"/>
              </a:solidFill>
              <a:latin typeface="Century Gothic" panose="020B0502020202020204" pitchFamily="34" charset="0"/>
            </a:rPr>
            <a:t>VACANCES</a:t>
          </a:r>
        </a:p>
      </xdr:txBody>
    </xdr:sp>
    <xdr:clientData/>
  </xdr:twoCellAnchor>
  <xdr:twoCellAnchor>
    <xdr:from>
      <xdr:col>8</xdr:col>
      <xdr:colOff>0</xdr:colOff>
      <xdr:row>2</xdr:row>
      <xdr:rowOff>114300</xdr:rowOff>
    </xdr:from>
    <xdr:to>
      <xdr:col>8</xdr:col>
      <xdr:colOff>1008000</xdr:colOff>
      <xdr:row>3</xdr:row>
      <xdr:rowOff>95325</xdr:rowOff>
    </xdr:to>
    <xdr:sp macro="" textlink="">
      <xdr:nvSpPr>
        <xdr:cNvPr id="8" name="Rectangle 7"/>
        <xdr:cNvSpPr/>
      </xdr:nvSpPr>
      <xdr:spPr>
        <a:xfrm>
          <a:off x="7981950" y="295275"/>
          <a:ext cx="1008000" cy="162000"/>
        </a:xfrm>
        <a:prstGeom prst="rect">
          <a:avLst/>
        </a:prstGeom>
        <a:solidFill>
          <a:schemeClr val="accent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lang="fr-FR" sz="800">
              <a:solidFill>
                <a:schemeClr val="bg1"/>
              </a:solidFill>
              <a:latin typeface="Century Gothic" panose="020B0502020202020204" pitchFamily="34" charset="0"/>
            </a:rPr>
            <a:t>IMPRESSION</a:t>
          </a:r>
        </a:p>
      </xdr:txBody>
    </xdr:sp>
    <xdr:clientData/>
  </xdr:twoCellAnchor>
  <xdr:twoCellAnchor>
    <xdr:from>
      <xdr:col>10</xdr:col>
      <xdr:colOff>85725</xdr:colOff>
      <xdr:row>8</xdr:row>
      <xdr:rowOff>9523</xdr:rowOff>
    </xdr:from>
    <xdr:to>
      <xdr:col>14</xdr:col>
      <xdr:colOff>209550</xdr:colOff>
      <xdr:row>28</xdr:row>
      <xdr:rowOff>104775</xdr:rowOff>
    </xdr:to>
    <xdr:sp macro="" textlink="">
      <xdr:nvSpPr>
        <xdr:cNvPr id="9" name="ZoneTexte 8"/>
        <xdr:cNvSpPr txBox="1"/>
      </xdr:nvSpPr>
      <xdr:spPr>
        <a:xfrm>
          <a:off x="9563100" y="1304923"/>
          <a:ext cx="3457575" cy="3409952"/>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Bonjour,</a:t>
          </a:r>
        </a:p>
        <a:p>
          <a:endParaRPr lang="fr-FR" sz="1100"/>
        </a:p>
        <a:p>
          <a:r>
            <a:rPr lang="fr-FR" sz="1100"/>
            <a:t>Voici</a:t>
          </a:r>
          <a:r>
            <a:rPr lang="fr-FR" sz="1100" baseline="0"/>
            <a:t> un planning pour l'encadrement permettant d'établir des tours pour des contraintes de service (liste déroulante des noms dans les plages blanches).</a:t>
          </a:r>
        </a:p>
        <a:p>
          <a:endParaRPr lang="fr-FR" sz="1100"/>
        </a:p>
        <a:p>
          <a:r>
            <a:rPr lang="fr-FR" sz="1100" baseline="0"/>
            <a:t>Je cherche à créer par macro, un message permettant d'identifier une fermeture (colonne 'B') suivie le lendemain d'une ouverture (ce qui est interdit en terme d'amplitude de repos), pour chaque jour et semaine de l'année à chaque fois que le cas se présente.</a:t>
          </a:r>
        </a:p>
        <a:p>
          <a:endParaRPr lang="fr-FR" sz="1100" baseline="0"/>
        </a:p>
        <a:p>
          <a:r>
            <a:rPr lang="fr-FR" sz="1100" baseline="0"/>
            <a:t>Il ne s'agit pas d'interdire la saisie, mais simplement d'avertir la personne qui établira le planning par un message visuel et de changer la couleur de la police de la fermeture et de la fermeture afin d'en garder une trâce visible.</a:t>
          </a:r>
        </a:p>
        <a:p>
          <a:endParaRPr lang="fr-FR" sz="1100" baseline="0"/>
        </a:p>
        <a:p>
          <a:r>
            <a:rPr lang="fr-FR" sz="1100" baseline="0"/>
            <a:t>Merci</a:t>
          </a:r>
          <a:endParaRPr lang="fr-FR" sz="1100"/>
        </a:p>
      </xdr:txBody>
    </xdr:sp>
    <xdr:clientData/>
  </xdr:twoCellAnchor>
  <xdr:twoCellAnchor>
    <xdr:from>
      <xdr:col>4</xdr:col>
      <xdr:colOff>962026</xdr:colOff>
      <xdr:row>17</xdr:row>
      <xdr:rowOff>171449</xdr:rowOff>
    </xdr:from>
    <xdr:to>
      <xdr:col>10</xdr:col>
      <xdr:colOff>85725</xdr:colOff>
      <xdr:row>23</xdr:row>
      <xdr:rowOff>85725</xdr:rowOff>
    </xdr:to>
    <xdr:cxnSp macro="">
      <xdr:nvCxnSpPr>
        <xdr:cNvPr id="11" name="Connecteur droit avec flèche 10"/>
        <xdr:cNvCxnSpPr>
          <a:stCxn id="9" idx="1"/>
        </xdr:cNvCxnSpPr>
      </xdr:nvCxnSpPr>
      <xdr:spPr>
        <a:xfrm flipH="1">
          <a:off x="4752976" y="3009899"/>
          <a:ext cx="4810124" cy="828676"/>
        </a:xfrm>
        <a:prstGeom prst="straightConnector1">
          <a:avLst/>
        </a:prstGeom>
        <a:ln w="9525">
          <a:solidFill>
            <a:srgbClr val="00B05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857250</xdr:colOff>
      <xdr:row>17</xdr:row>
      <xdr:rowOff>171449</xdr:rowOff>
    </xdr:from>
    <xdr:to>
      <xdr:col>10</xdr:col>
      <xdr:colOff>85725</xdr:colOff>
      <xdr:row>25</xdr:row>
      <xdr:rowOff>85725</xdr:rowOff>
    </xdr:to>
    <xdr:cxnSp macro="">
      <xdr:nvCxnSpPr>
        <xdr:cNvPr id="12" name="Connecteur droit avec flèche 11"/>
        <xdr:cNvCxnSpPr>
          <a:stCxn id="9" idx="1"/>
        </xdr:cNvCxnSpPr>
      </xdr:nvCxnSpPr>
      <xdr:spPr>
        <a:xfrm flipH="1">
          <a:off x="7791450" y="3009899"/>
          <a:ext cx="1771650" cy="1171576"/>
        </a:xfrm>
        <a:prstGeom prst="straightConnector1">
          <a:avLst/>
        </a:prstGeom>
        <a:ln w="952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952500</xdr:colOff>
      <xdr:row>17</xdr:row>
      <xdr:rowOff>171449</xdr:rowOff>
    </xdr:from>
    <xdr:to>
      <xdr:col>10</xdr:col>
      <xdr:colOff>85725</xdr:colOff>
      <xdr:row>25</xdr:row>
      <xdr:rowOff>85725</xdr:rowOff>
    </xdr:to>
    <xdr:cxnSp macro="">
      <xdr:nvCxnSpPr>
        <xdr:cNvPr id="18" name="Connecteur droit avec flèche 17"/>
        <xdr:cNvCxnSpPr>
          <a:stCxn id="9" idx="1"/>
        </xdr:cNvCxnSpPr>
      </xdr:nvCxnSpPr>
      <xdr:spPr>
        <a:xfrm flipH="1">
          <a:off x="3695700" y="3009899"/>
          <a:ext cx="5867400" cy="1171576"/>
        </a:xfrm>
        <a:prstGeom prst="straightConnector1">
          <a:avLst/>
        </a:prstGeom>
        <a:ln w="9525">
          <a:solidFill>
            <a:srgbClr val="00B05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885826</xdr:colOff>
      <xdr:row>17</xdr:row>
      <xdr:rowOff>171449</xdr:rowOff>
    </xdr:from>
    <xdr:to>
      <xdr:col>10</xdr:col>
      <xdr:colOff>85725</xdr:colOff>
      <xdr:row>23</xdr:row>
      <xdr:rowOff>95252</xdr:rowOff>
    </xdr:to>
    <xdr:cxnSp macro="">
      <xdr:nvCxnSpPr>
        <xdr:cNvPr id="20" name="Connecteur droit avec flèche 19"/>
        <xdr:cNvCxnSpPr>
          <a:stCxn id="9" idx="1"/>
        </xdr:cNvCxnSpPr>
      </xdr:nvCxnSpPr>
      <xdr:spPr>
        <a:xfrm flipH="1">
          <a:off x="8867776" y="3009899"/>
          <a:ext cx="695324" cy="838203"/>
        </a:xfrm>
        <a:prstGeom prst="straightConnector1">
          <a:avLst/>
        </a:prstGeom>
        <a:ln w="952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1:K288"/>
  <sheetViews>
    <sheetView showGridLines="0" tabSelected="1" workbookViewId="0">
      <selection activeCell="D264" sqref="D264"/>
    </sheetView>
  </sheetViews>
  <sheetFormatPr baseColWidth="10" defaultColWidth="11.453125" defaultRowHeight="12.5"/>
  <cols>
    <col min="1" max="1" width="6.7265625" style="10" customWidth="1"/>
    <col min="2" max="2" width="18.7265625" style="14" customWidth="1"/>
    <col min="3" max="9" width="15.7265625" style="10" customWidth="1"/>
    <col min="10" max="10" width="6.7265625" style="10" customWidth="1"/>
    <col min="11" max="11" width="15.7265625" style="26" customWidth="1"/>
    <col min="12" max="16384" width="11.453125" style="10"/>
  </cols>
  <sheetData>
    <row r="1" spans="1:11" ht="15">
      <c r="B1" s="29">
        <v>43831</v>
      </c>
      <c r="K1" s="26" t="b">
        <v>0</v>
      </c>
    </row>
    <row r="2" spans="1:11" ht="13.5" customHeight="1">
      <c r="A2" s="9"/>
      <c r="B2" s="10"/>
      <c r="K2" s="27" t="b">
        <v>1</v>
      </c>
    </row>
    <row r="3" spans="1:11" ht="15">
      <c r="B3" s="11"/>
      <c r="C3" s="30" t="str">
        <f>"PLANNING ENCADREMENT "&amp;TEXT(B1,"aaaa")</f>
        <v>PLANNING ENCADREMENT 2020</v>
      </c>
      <c r="D3" s="11"/>
      <c r="E3" s="11"/>
      <c r="F3" s="11"/>
      <c r="G3" s="11"/>
      <c r="H3" s="11"/>
      <c r="I3" s="11"/>
      <c r="J3" s="12"/>
      <c r="K3" s="27" t="b">
        <v>0</v>
      </c>
    </row>
    <row r="4" spans="1:11" ht="13.5" customHeight="1">
      <c r="B4" s="11"/>
      <c r="C4" s="12"/>
      <c r="D4" s="11"/>
      <c r="E4" s="11"/>
      <c r="F4" s="11"/>
      <c r="G4" s="11"/>
      <c r="H4" s="11"/>
      <c r="I4" s="11"/>
      <c r="J4" s="12"/>
      <c r="K4" s="26" t="str">
        <f>ADDRESS(SUMPRODUCT((C6:I701=B1)*(ROW(C6:I701))),SUMPRODUCT((C6:I701=B1)*(COLUMN(C6:I701))))</f>
        <v>$E$7</v>
      </c>
    </row>
    <row r="5" spans="1:11" ht="4.5" customHeight="1">
      <c r="K5" s="10"/>
    </row>
    <row r="6" spans="1:11">
      <c r="B6" s="13" t="str">
        <f>"Semaine n° "&amp;WEEKNUM(C7,2)</f>
        <v>Semaine n° 53</v>
      </c>
      <c r="C6" s="3" t="s">
        <v>0</v>
      </c>
      <c r="D6" s="3" t="s">
        <v>1</v>
      </c>
      <c r="E6" s="3" t="s">
        <v>2</v>
      </c>
      <c r="F6" s="3" t="s">
        <v>3</v>
      </c>
      <c r="G6" s="3" t="s">
        <v>4</v>
      </c>
      <c r="H6" s="3" t="s">
        <v>5</v>
      </c>
      <c r="I6" s="3" t="s">
        <v>6</v>
      </c>
      <c r="K6" s="10"/>
    </row>
    <row r="7" spans="1:11">
      <c r="C7" s="16">
        <f>DATE(YEAR(B1),1,0)-WEEKDAY(DATE(YEAR(B1),1,6))+1</f>
        <v>43829</v>
      </c>
      <c r="D7" s="16">
        <f t="shared" ref="D7:I7" si="0">C7+1</f>
        <v>43830</v>
      </c>
      <c r="E7" s="16">
        <f t="shared" si="0"/>
        <v>43831</v>
      </c>
      <c r="F7" s="16">
        <f t="shared" si="0"/>
        <v>43832</v>
      </c>
      <c r="G7" s="16">
        <f t="shared" si="0"/>
        <v>43833</v>
      </c>
      <c r="H7" s="16">
        <f t="shared" si="0"/>
        <v>43834</v>
      </c>
      <c r="I7" s="16">
        <f t="shared" si="0"/>
        <v>43835</v>
      </c>
    </row>
    <row r="8" spans="1:11">
      <c r="B8" s="4" t="str">
        <f>"Budget : 108865,60     "&amp;N("&amp;SIERREUR(RECHERCHEV(B21;BDD!$I$2:$J$54;2;FAUX);""")</f>
        <v>Budget : 108865,60     0</v>
      </c>
      <c r="C8" s="5" t="str">
        <f>IFERROR(VLOOKUP(C7,BDD!$G$2:$H$367,2,FALSE)&amp;" €","")</f>
        <v/>
      </c>
      <c r="D8" s="5" t="str">
        <f>IFERROR(VLOOKUP(D7,BDD!$G$2:$H$367,2,FALSE)&amp;" €","")</f>
        <v/>
      </c>
      <c r="E8" s="5" t="str">
        <f>IFERROR(VLOOKUP(E7,BDD!$G$2:$H$367,2,FALSE)&amp;" €","")</f>
        <v>0 €</v>
      </c>
      <c r="F8" s="5" t="str">
        <f>IFERROR(VLOOKUP(F7,BDD!$G$2:$H$367,2,FALSE)&amp;" €","")</f>
        <v>25928,15 €</v>
      </c>
      <c r="G8" s="5" t="str">
        <f>IFERROR(VLOOKUP(G7,BDD!$G$2:$H$367,2,FALSE)&amp;" €","")</f>
        <v>30818,57 €</v>
      </c>
      <c r="H8" s="5" t="str">
        <f>IFERROR(VLOOKUP(H7,BDD!$G$2:$H$367,2,FALSE)&amp;" €","")</f>
        <v>41617,2 €</v>
      </c>
      <c r="I8" s="5" t="str">
        <f>IFERROR(VLOOKUP(I7,BDD!$G$2:$H$367,2,FALSE)&amp;" €","")</f>
        <v>10501,68 €</v>
      </c>
      <c r="K8" s="28"/>
    </row>
    <row r="9" spans="1:11">
      <c r="B9" s="1" t="s">
        <v>7</v>
      </c>
      <c r="C9" s="6"/>
      <c r="D9" s="6"/>
      <c r="E9" s="6"/>
      <c r="F9" s="6" t="s">
        <v>82</v>
      </c>
      <c r="G9" s="6"/>
      <c r="H9" s="6" t="s">
        <v>80</v>
      </c>
      <c r="I9" s="6" t="s">
        <v>84</v>
      </c>
    </row>
    <row r="10" spans="1:11">
      <c r="B10" s="1" t="s">
        <v>8</v>
      </c>
      <c r="C10" s="6"/>
      <c r="D10" s="6"/>
      <c r="E10" s="6"/>
      <c r="F10" s="6"/>
      <c r="G10" s="6"/>
      <c r="H10" s="6"/>
      <c r="I10" s="6"/>
    </row>
    <row r="11" spans="1:11">
      <c r="B11" s="1" t="s">
        <v>9</v>
      </c>
      <c r="C11" s="6" t="s">
        <v>84</v>
      </c>
      <c r="D11" s="6"/>
      <c r="E11" s="6" t="s">
        <v>81</v>
      </c>
      <c r="F11" s="6"/>
      <c r="G11" s="6" t="s">
        <v>83</v>
      </c>
      <c r="H11" s="6" t="s">
        <v>82</v>
      </c>
      <c r="I11" s="6"/>
    </row>
    <row r="12" spans="1:11">
      <c r="B12" s="1" t="s">
        <v>14</v>
      </c>
      <c r="C12" s="6"/>
      <c r="D12" s="6"/>
      <c r="E12" s="6"/>
      <c r="F12" s="6"/>
      <c r="G12" s="6"/>
      <c r="H12" s="6"/>
      <c r="I12" s="6"/>
      <c r="K12" s="28"/>
    </row>
    <row r="13" spans="1:11">
      <c r="B13" s="1" t="s">
        <v>10</v>
      </c>
      <c r="C13" s="6"/>
      <c r="D13" s="6"/>
      <c r="E13" s="6"/>
      <c r="F13" s="6"/>
      <c r="G13" s="6"/>
      <c r="H13" s="6"/>
      <c r="I13" s="6"/>
    </row>
    <row r="14" spans="1:11">
      <c r="B14" s="1" t="s">
        <v>11</v>
      </c>
      <c r="C14" s="6"/>
      <c r="D14" s="6"/>
      <c r="E14" s="6"/>
      <c r="F14" s="6"/>
      <c r="G14" s="6"/>
      <c r="H14" s="6"/>
      <c r="I14" s="6"/>
    </row>
    <row r="15" spans="1:11">
      <c r="B15" s="1" t="s">
        <v>12</v>
      </c>
      <c r="C15" s="6"/>
      <c r="D15" s="6"/>
      <c r="E15" s="6"/>
      <c r="F15" s="6"/>
      <c r="G15" s="6"/>
      <c r="H15" s="6"/>
      <c r="I15" s="6"/>
    </row>
    <row r="16" spans="1:11">
      <c r="B16" s="1" t="s">
        <v>13</v>
      </c>
      <c r="C16" s="6"/>
      <c r="D16" s="6"/>
      <c r="E16" s="6"/>
      <c r="F16" s="6"/>
      <c r="G16" s="6"/>
      <c r="H16" s="6"/>
      <c r="I16" s="6"/>
      <c r="K16" s="28"/>
    </row>
    <row r="17" spans="2:11">
      <c r="B17" s="15" t="s">
        <v>15</v>
      </c>
      <c r="C17" s="21"/>
      <c r="D17" s="21"/>
      <c r="E17" s="21"/>
      <c r="F17" s="21"/>
      <c r="G17" s="21"/>
      <c r="H17" s="21"/>
      <c r="I17" s="21"/>
    </row>
    <row r="18" spans="2:11">
      <c r="B18" s="15"/>
      <c r="C18" s="21"/>
      <c r="D18" s="21"/>
      <c r="E18" s="21"/>
      <c r="F18" s="21"/>
      <c r="G18" s="21"/>
      <c r="H18" s="21"/>
      <c r="I18" s="21"/>
    </row>
    <row r="19" spans="2:11">
      <c r="B19" s="24"/>
      <c r="C19" s="25"/>
      <c r="D19" s="25"/>
      <c r="E19" s="25"/>
      <c r="F19" s="25"/>
      <c r="G19" s="25"/>
      <c r="H19" s="25"/>
      <c r="I19" s="25"/>
    </row>
    <row r="20" spans="2:11" ht="4.5" customHeight="1"/>
    <row r="21" spans="2:11">
      <c r="B21" s="13" t="str">
        <f>"Semaine n° "&amp;WEEKNUM(C22,2)</f>
        <v>Semaine n° 2</v>
      </c>
      <c r="C21" s="3" t="s">
        <v>0</v>
      </c>
      <c r="D21" s="3" t="s">
        <v>1</v>
      </c>
      <c r="E21" s="3" t="s">
        <v>2</v>
      </c>
      <c r="F21" s="3" t="s">
        <v>3</v>
      </c>
      <c r="G21" s="3" t="s">
        <v>4</v>
      </c>
      <c r="H21" s="3" t="s">
        <v>5</v>
      </c>
      <c r="I21" s="3" t="s">
        <v>6</v>
      </c>
      <c r="K21" s="28"/>
    </row>
    <row r="22" spans="2:11">
      <c r="B22" s="14" t="str">
        <f>IFERROR(VLOOKUP(B36-1,BDD!I2:J54,2,FALSE),"")</f>
        <v/>
      </c>
      <c r="C22" s="16">
        <f>I7+1</f>
        <v>43836</v>
      </c>
      <c r="D22" s="16">
        <f t="shared" ref="D22:I22" si="1">C22+1</f>
        <v>43837</v>
      </c>
      <c r="E22" s="16">
        <f t="shared" si="1"/>
        <v>43838</v>
      </c>
      <c r="F22" s="16">
        <f t="shared" si="1"/>
        <v>43839</v>
      </c>
      <c r="G22" s="16">
        <f t="shared" si="1"/>
        <v>43840</v>
      </c>
      <c r="H22" s="16">
        <f t="shared" si="1"/>
        <v>43841</v>
      </c>
      <c r="I22" s="16">
        <f t="shared" si="1"/>
        <v>43842</v>
      </c>
    </row>
    <row r="23" spans="2:11">
      <c r="B23" s="4" t="str">
        <f>"Budget : "&amp;IFERROR(VLOOKUP(B21,BDD!$I$2:$J$54,2,FALSE),"")</f>
        <v>Budget : 181634,63</v>
      </c>
      <c r="C23" s="5" t="str">
        <f>IFERROR(VLOOKUP(C22,BDD!$G$2:$H$367,2,FALSE)&amp;" €","")</f>
        <v>27698,98 €</v>
      </c>
      <c r="D23" s="5" t="str">
        <f>IFERROR(VLOOKUP(D22,BDD!$G$2:$H$367,2,FALSE)&amp;" €","")</f>
        <v>24717,68 €</v>
      </c>
      <c r="E23" s="5" t="str">
        <f>IFERROR(VLOOKUP(E22,BDD!$G$2:$H$367,2,FALSE)&amp;" €","")</f>
        <v>24432,5 €</v>
      </c>
      <c r="F23" s="5" t="str">
        <f>IFERROR(VLOOKUP(F22,BDD!$G$2:$H$367,2,FALSE)&amp;" €","")</f>
        <v>21990,41 €</v>
      </c>
      <c r="G23" s="5" t="str">
        <f>IFERROR(VLOOKUP(G22,BDD!$G$2:$H$367,2,FALSE)&amp;" €","")</f>
        <v>30019,1 €</v>
      </c>
      <c r="H23" s="5" t="str">
        <f>IFERROR(VLOOKUP(H22,BDD!$G$2:$H$367,2,FALSE)&amp;" €","")</f>
        <v>42872,72 €</v>
      </c>
      <c r="I23" s="5" t="str">
        <f>IFERROR(VLOOKUP(I22,BDD!$G$2:$H$367,2,FALSE)&amp;" €","")</f>
        <v>9903,24 €</v>
      </c>
    </row>
    <row r="24" spans="2:11">
      <c r="B24" s="1" t="s">
        <v>7</v>
      </c>
      <c r="C24" s="2"/>
      <c r="D24" s="2"/>
      <c r="E24" s="6" t="s">
        <v>81</v>
      </c>
      <c r="F24" s="2"/>
      <c r="G24" s="2"/>
      <c r="H24" s="2"/>
      <c r="I24" s="36"/>
    </row>
    <row r="25" spans="2:11">
      <c r="B25" s="1" t="s">
        <v>8</v>
      </c>
      <c r="C25" s="2"/>
      <c r="D25" s="2"/>
      <c r="E25" s="2"/>
      <c r="F25" s="2"/>
      <c r="G25" s="2"/>
      <c r="H25" s="2"/>
      <c r="I25" s="2"/>
    </row>
    <row r="26" spans="2:11">
      <c r="B26" s="1" t="s">
        <v>9</v>
      </c>
      <c r="C26" s="2"/>
      <c r="D26" s="2" t="s">
        <v>81</v>
      </c>
      <c r="E26" s="2"/>
      <c r="F26" s="2"/>
      <c r="G26" s="2"/>
      <c r="H26" s="36"/>
      <c r="I26" s="2"/>
    </row>
    <row r="27" spans="2:11">
      <c r="B27" s="1" t="s">
        <v>14</v>
      </c>
      <c r="C27" s="2"/>
      <c r="D27" s="2"/>
      <c r="E27" s="2"/>
      <c r="F27" s="2"/>
      <c r="G27" s="2"/>
      <c r="H27" s="2"/>
      <c r="I27" s="2"/>
    </row>
    <row r="28" spans="2:11">
      <c r="B28" s="1" t="s">
        <v>10</v>
      </c>
      <c r="C28" s="2"/>
      <c r="D28" s="2"/>
      <c r="E28" s="2"/>
      <c r="F28" s="2"/>
      <c r="G28" s="2"/>
      <c r="H28" s="2"/>
      <c r="I28" s="2"/>
    </row>
    <row r="29" spans="2:11">
      <c r="B29" s="1" t="s">
        <v>11</v>
      </c>
      <c r="C29" s="2"/>
      <c r="D29" s="2"/>
      <c r="E29" s="6"/>
      <c r="F29" s="2"/>
      <c r="G29" s="2"/>
      <c r="H29" s="2"/>
      <c r="I29" s="6"/>
    </row>
    <row r="30" spans="2:11">
      <c r="B30" s="1" t="s">
        <v>12</v>
      </c>
      <c r="C30" s="2"/>
      <c r="D30" s="2"/>
      <c r="E30" s="2"/>
      <c r="F30" s="2"/>
      <c r="G30" s="2"/>
      <c r="H30" s="2"/>
      <c r="I30" s="2"/>
    </row>
    <row r="31" spans="2:11">
      <c r="B31" s="1" t="s">
        <v>13</v>
      </c>
      <c r="C31" s="2"/>
      <c r="D31" s="2"/>
      <c r="E31" s="2"/>
      <c r="F31" s="2"/>
      <c r="G31" s="2"/>
      <c r="H31" s="2"/>
      <c r="I31" s="2"/>
    </row>
    <row r="32" spans="2:11">
      <c r="B32" s="15" t="s">
        <v>15</v>
      </c>
      <c r="C32" s="21"/>
      <c r="D32" s="21"/>
      <c r="E32" s="21"/>
      <c r="F32" s="21"/>
      <c r="G32" s="21"/>
      <c r="H32" s="21"/>
      <c r="I32" s="21"/>
    </row>
    <row r="33" spans="2:9">
      <c r="B33" s="15"/>
      <c r="C33" s="21"/>
      <c r="D33" s="21"/>
      <c r="E33" s="21"/>
      <c r="F33" s="21"/>
      <c r="G33" s="21"/>
      <c r="H33" s="21"/>
      <c r="I33" s="21"/>
    </row>
    <row r="34" spans="2:9">
      <c r="B34" s="24"/>
      <c r="C34" s="25"/>
      <c r="D34" s="25"/>
      <c r="E34" s="25"/>
      <c r="F34" s="25"/>
      <c r="G34" s="25"/>
      <c r="H34" s="25"/>
      <c r="I34" s="25"/>
    </row>
    <row r="35" spans="2:9" ht="4.5" customHeight="1"/>
    <row r="36" spans="2:9">
      <c r="B36" s="13" t="str">
        <f>"Semaine n° "&amp;WEEKNUM(C37,2)</f>
        <v>Semaine n° 3</v>
      </c>
      <c r="C36" s="3" t="s">
        <v>0</v>
      </c>
      <c r="D36" s="3" t="s">
        <v>1</v>
      </c>
      <c r="E36" s="3" t="s">
        <v>2</v>
      </c>
      <c r="F36" s="3" t="s">
        <v>3</v>
      </c>
      <c r="G36" s="3" t="s">
        <v>4</v>
      </c>
      <c r="H36" s="3" t="s">
        <v>5</v>
      </c>
      <c r="I36" s="3" t="s">
        <v>6</v>
      </c>
    </row>
    <row r="37" spans="2:9">
      <c r="B37" s="20"/>
      <c r="C37" s="16">
        <f>I22+1</f>
        <v>43843</v>
      </c>
      <c r="D37" s="16">
        <f t="shared" ref="D37:I37" si="2">C37+1</f>
        <v>43844</v>
      </c>
      <c r="E37" s="16">
        <f t="shared" si="2"/>
        <v>43845</v>
      </c>
      <c r="F37" s="16">
        <f t="shared" si="2"/>
        <v>43846</v>
      </c>
      <c r="G37" s="16">
        <f t="shared" si="2"/>
        <v>43847</v>
      </c>
      <c r="H37" s="16">
        <f t="shared" si="2"/>
        <v>43848</v>
      </c>
      <c r="I37" s="16">
        <f t="shared" si="2"/>
        <v>43849</v>
      </c>
    </row>
    <row r="38" spans="2:9">
      <c r="B38" s="4" t="str">
        <f>"Budget : "&amp;IFERROR(VLOOKUP(B36,BDD!$I$2:$J$54,2,FALSE),"")</f>
        <v>Budget : 180985,74</v>
      </c>
      <c r="C38" s="19" t="str">
        <f>IFERROR(VLOOKUP(C37,BDD!$G$2:$H$367,2,FALSE)&amp;" €","")</f>
        <v>26864,13 €</v>
      </c>
      <c r="D38" s="19" t="str">
        <f>IFERROR(VLOOKUP(D37,BDD!$G$2:$H$367,2,FALSE)&amp;" €","")</f>
        <v>25002,51 €</v>
      </c>
      <c r="E38" s="19" t="str">
        <f>IFERROR(VLOOKUP(E37,BDD!$G$2:$H$367,2,FALSE)&amp;" €","")</f>
        <v>23533,43 €</v>
      </c>
      <c r="F38" s="19" t="str">
        <f>IFERROR(VLOOKUP(F37,BDD!$G$2:$H$367,2,FALSE)&amp;" €","")</f>
        <v>23747,03 €</v>
      </c>
      <c r="G38" s="19" t="str">
        <f>IFERROR(VLOOKUP(G37,BDD!$G$2:$H$367,2,FALSE)&amp;" €","")</f>
        <v>28252,92 €</v>
      </c>
      <c r="H38" s="19" t="str">
        <f>IFERROR(VLOOKUP(H37,BDD!$G$2:$H$367,2,FALSE)&amp;" €","")</f>
        <v>42885,17 €</v>
      </c>
      <c r="I38" s="19" t="str">
        <f>IFERROR(VLOOKUP(I37,BDD!$G$2:$H$367,2,FALSE)&amp;" €","")</f>
        <v>10700,55 €</v>
      </c>
    </row>
    <row r="39" spans="2:9">
      <c r="B39" s="1" t="s">
        <v>7</v>
      </c>
      <c r="C39" s="2"/>
      <c r="D39" s="6" t="s">
        <v>83</v>
      </c>
      <c r="E39" s="6"/>
      <c r="F39" s="2"/>
      <c r="G39" s="2"/>
      <c r="H39" s="2"/>
      <c r="I39" s="2"/>
    </row>
    <row r="40" spans="2:9">
      <c r="B40" s="1" t="s">
        <v>8</v>
      </c>
      <c r="C40" s="6"/>
      <c r="D40" s="2"/>
      <c r="E40" s="2"/>
      <c r="F40" s="2"/>
      <c r="G40" s="2"/>
      <c r="H40" s="2"/>
      <c r="I40" s="2"/>
    </row>
    <row r="41" spans="2:9">
      <c r="B41" s="1" t="s">
        <v>9</v>
      </c>
      <c r="C41" s="6" t="s">
        <v>83</v>
      </c>
      <c r="D41" s="2"/>
      <c r="E41" s="2"/>
      <c r="F41" s="2"/>
      <c r="G41" s="2"/>
      <c r="H41" s="2"/>
      <c r="I41" s="2"/>
    </row>
    <row r="42" spans="2:9">
      <c r="B42" s="1" t="s">
        <v>14</v>
      </c>
      <c r="C42" s="2"/>
      <c r="D42" s="2"/>
      <c r="E42" s="2"/>
      <c r="F42" s="2"/>
      <c r="G42" s="2"/>
      <c r="H42" s="2"/>
      <c r="I42" s="2"/>
    </row>
    <row r="43" spans="2:9">
      <c r="B43" s="1" t="s">
        <v>10</v>
      </c>
      <c r="C43" s="2"/>
      <c r="D43" s="2"/>
      <c r="E43" s="2"/>
      <c r="F43" s="2"/>
      <c r="G43" s="2"/>
      <c r="H43" s="2"/>
      <c r="I43" s="2"/>
    </row>
    <row r="44" spans="2:9">
      <c r="B44" s="1" t="s">
        <v>11</v>
      </c>
      <c r="C44" s="2"/>
      <c r="D44" s="2"/>
      <c r="E44" s="2"/>
      <c r="F44" s="2"/>
      <c r="G44" s="2"/>
      <c r="H44" s="2"/>
      <c r="I44" s="2"/>
    </row>
    <row r="45" spans="2:9">
      <c r="B45" s="1" t="s">
        <v>12</v>
      </c>
      <c r="C45" s="2"/>
      <c r="D45" s="2"/>
      <c r="E45" s="2"/>
      <c r="F45" s="2"/>
      <c r="G45" s="2"/>
      <c r="H45" s="2"/>
      <c r="I45" s="2"/>
    </row>
    <row r="46" spans="2:9">
      <c r="B46" s="1" t="s">
        <v>13</v>
      </c>
      <c r="C46" s="2"/>
      <c r="D46" s="2"/>
      <c r="E46" s="2"/>
      <c r="F46" s="2"/>
      <c r="G46" s="2"/>
      <c r="H46" s="2"/>
      <c r="I46" s="2"/>
    </row>
    <row r="47" spans="2:9">
      <c r="B47" s="15" t="s">
        <v>15</v>
      </c>
      <c r="C47" s="21"/>
      <c r="D47" s="21"/>
      <c r="E47" s="21"/>
      <c r="F47" s="21"/>
      <c r="G47" s="21"/>
      <c r="H47" s="21"/>
      <c r="I47" s="21"/>
    </row>
    <row r="48" spans="2:9">
      <c r="B48" s="15"/>
      <c r="C48" s="21"/>
      <c r="D48" s="21"/>
      <c r="E48" s="21"/>
      <c r="F48" s="21"/>
      <c r="G48" s="21"/>
      <c r="H48" s="21"/>
      <c r="I48" s="21"/>
    </row>
    <row r="49" spans="2:9">
      <c r="B49" s="24"/>
      <c r="C49" s="25"/>
      <c r="D49" s="25"/>
      <c r="E49" s="25"/>
      <c r="F49" s="25"/>
      <c r="G49" s="25"/>
      <c r="H49" s="25"/>
      <c r="I49" s="25"/>
    </row>
    <row r="50" spans="2:9" ht="4.5" customHeight="1"/>
    <row r="51" spans="2:9">
      <c r="B51" s="13" t="str">
        <f>"Semaine n° "&amp;WEEKNUM(C52,2)</f>
        <v>Semaine n° 4</v>
      </c>
      <c r="C51" s="3" t="s">
        <v>0</v>
      </c>
      <c r="D51" s="3" t="s">
        <v>1</v>
      </c>
      <c r="E51" s="3" t="s">
        <v>2</v>
      </c>
      <c r="F51" s="3" t="s">
        <v>3</v>
      </c>
      <c r="G51" s="3" t="s">
        <v>4</v>
      </c>
      <c r="H51" s="3" t="s">
        <v>5</v>
      </c>
      <c r="I51" s="3" t="s">
        <v>6</v>
      </c>
    </row>
    <row r="52" spans="2:9">
      <c r="B52" s="20"/>
      <c r="C52" s="16">
        <f>I37+1</f>
        <v>43850</v>
      </c>
      <c r="D52" s="16">
        <f t="shared" ref="D52" si="3">C52+1</f>
        <v>43851</v>
      </c>
      <c r="E52" s="16">
        <f t="shared" ref="E52" si="4">D52+1</f>
        <v>43852</v>
      </c>
      <c r="F52" s="16">
        <f t="shared" ref="F52" si="5">E52+1</f>
        <v>43853</v>
      </c>
      <c r="G52" s="16">
        <f t="shared" ref="G52" si="6">F52+1</f>
        <v>43854</v>
      </c>
      <c r="H52" s="16">
        <f t="shared" ref="H52" si="7">G52+1</f>
        <v>43855</v>
      </c>
      <c r="I52" s="16">
        <f t="shared" ref="I52" si="8">H52+1</f>
        <v>43856</v>
      </c>
    </row>
    <row r="53" spans="2:9">
      <c r="B53" s="4" t="str">
        <f>"Budget : "&amp;IFERROR(VLOOKUP(B51,BDD!$I$2:$J$54,2,FALSE),"")</f>
        <v>Budget : 184896,03</v>
      </c>
      <c r="C53" s="19" t="str">
        <f>IFERROR(VLOOKUP(C52,BDD!$G$2:$H$367,2,FALSE)&amp;" €","")</f>
        <v>27274,01 €</v>
      </c>
      <c r="D53" s="19" t="str">
        <f>IFERROR(VLOOKUP(D52,BDD!$G$2:$H$367,2,FALSE)&amp;" €","")</f>
        <v>25381,51 €</v>
      </c>
      <c r="E53" s="19" t="str">
        <f>IFERROR(VLOOKUP(E52,BDD!$G$2:$H$367,2,FALSE)&amp;" €","")</f>
        <v>24688,91 €</v>
      </c>
      <c r="F53" s="19" t="str">
        <f>IFERROR(VLOOKUP(F52,BDD!$G$2:$H$367,2,FALSE)&amp;" €","")</f>
        <v>22513,53 €</v>
      </c>
      <c r="G53" s="19" t="str">
        <f>IFERROR(VLOOKUP(G52,BDD!$G$2:$H$367,2,FALSE)&amp;" €","")</f>
        <v>28814,42 €</v>
      </c>
      <c r="H53" s="19" t="str">
        <f>IFERROR(VLOOKUP(H52,BDD!$G$2:$H$367,2,FALSE)&amp;" €","")</f>
        <v>44988,22 €</v>
      </c>
      <c r="I53" s="19" t="str">
        <f>IFERROR(VLOOKUP(I52,BDD!$G$2:$H$367,2,FALSE)&amp;" €","")</f>
        <v>11235,42 €</v>
      </c>
    </row>
    <row r="54" spans="2:9">
      <c r="B54" s="1" t="s">
        <v>7</v>
      </c>
      <c r="C54" s="2"/>
      <c r="D54" s="2"/>
      <c r="E54" s="2"/>
      <c r="F54" s="2"/>
      <c r="G54" s="2"/>
      <c r="H54" s="2"/>
      <c r="I54" s="2"/>
    </row>
    <row r="55" spans="2:9">
      <c r="B55" s="1" t="s">
        <v>8</v>
      </c>
      <c r="C55" s="2"/>
      <c r="D55" s="2"/>
      <c r="E55" s="2"/>
      <c r="F55" s="2"/>
      <c r="G55" s="2"/>
      <c r="H55" s="2"/>
      <c r="I55" s="2"/>
    </row>
    <row r="56" spans="2:9">
      <c r="B56" s="1" t="s">
        <v>9</v>
      </c>
      <c r="C56" s="2"/>
      <c r="D56" s="2"/>
      <c r="E56" s="2"/>
      <c r="F56" s="2"/>
      <c r="G56" s="2"/>
      <c r="H56" s="2"/>
      <c r="I56" s="2"/>
    </row>
    <row r="57" spans="2:9">
      <c r="B57" s="1" t="s">
        <v>14</v>
      </c>
      <c r="C57" s="2"/>
      <c r="D57" s="2"/>
      <c r="E57" s="2"/>
      <c r="F57" s="2"/>
      <c r="G57" s="2"/>
      <c r="H57" s="2"/>
      <c r="I57" s="2"/>
    </row>
    <row r="58" spans="2:9">
      <c r="B58" s="1" t="s">
        <v>10</v>
      </c>
      <c r="C58" s="2"/>
      <c r="D58" s="2"/>
      <c r="E58" s="2"/>
      <c r="F58" s="2"/>
      <c r="G58" s="2"/>
      <c r="H58" s="2"/>
      <c r="I58" s="2"/>
    </row>
    <row r="59" spans="2:9">
      <c r="B59" s="1" t="s">
        <v>11</v>
      </c>
      <c r="C59" s="2"/>
      <c r="D59" s="2"/>
      <c r="E59" s="2"/>
      <c r="F59" s="2"/>
      <c r="G59" s="2"/>
      <c r="H59" s="2"/>
      <c r="I59" s="2"/>
    </row>
    <row r="60" spans="2:9">
      <c r="B60" s="1" t="s">
        <v>12</v>
      </c>
      <c r="C60" s="2"/>
      <c r="D60" s="2"/>
      <c r="E60" s="2"/>
      <c r="F60" s="2"/>
      <c r="G60" s="2"/>
      <c r="H60" s="2"/>
      <c r="I60" s="2"/>
    </row>
    <row r="61" spans="2:9">
      <c r="B61" s="1" t="s">
        <v>13</v>
      </c>
      <c r="C61" s="2"/>
      <c r="D61" s="2"/>
      <c r="E61" s="2"/>
      <c r="F61" s="2"/>
      <c r="G61" s="2"/>
      <c r="H61" s="2"/>
      <c r="I61" s="2"/>
    </row>
    <row r="62" spans="2:9">
      <c r="B62" s="15" t="s">
        <v>15</v>
      </c>
      <c r="C62" s="21"/>
      <c r="D62" s="21"/>
      <c r="E62" s="21"/>
      <c r="F62" s="21"/>
      <c r="G62" s="21"/>
      <c r="H62" s="21"/>
      <c r="I62" s="21"/>
    </row>
    <row r="63" spans="2:9">
      <c r="B63" s="15"/>
      <c r="C63" s="21"/>
      <c r="D63" s="21"/>
      <c r="E63" s="21"/>
      <c r="F63" s="21"/>
      <c r="G63" s="21"/>
      <c r="H63" s="21"/>
      <c r="I63" s="21"/>
    </row>
    <row r="64" spans="2:9">
      <c r="B64" s="24"/>
      <c r="C64" s="25"/>
      <c r="D64" s="25"/>
      <c r="E64" s="25"/>
      <c r="F64" s="25"/>
      <c r="G64" s="25"/>
      <c r="H64" s="25"/>
      <c r="I64" s="25"/>
    </row>
    <row r="65" spans="2:9" ht="4.5" customHeight="1"/>
    <row r="66" spans="2:9">
      <c r="B66" s="13" t="str">
        <f>"Semaine n° "&amp;WEEKNUM(C67,2)</f>
        <v>Semaine n° 5</v>
      </c>
      <c r="C66" s="3" t="s">
        <v>0</v>
      </c>
      <c r="D66" s="3" t="s">
        <v>1</v>
      </c>
      <c r="E66" s="3" t="s">
        <v>2</v>
      </c>
      <c r="F66" s="3" t="s">
        <v>3</v>
      </c>
      <c r="G66" s="3" t="s">
        <v>4</v>
      </c>
      <c r="H66" s="3" t="s">
        <v>5</v>
      </c>
      <c r="I66" s="3" t="s">
        <v>6</v>
      </c>
    </row>
    <row r="67" spans="2:9">
      <c r="B67" s="20"/>
      <c r="C67" s="16">
        <f>I52+1</f>
        <v>43857</v>
      </c>
      <c r="D67" s="16">
        <f t="shared" ref="D67" si="9">C67+1</f>
        <v>43858</v>
      </c>
      <c r="E67" s="16">
        <f t="shared" ref="E67" si="10">D67+1</f>
        <v>43859</v>
      </c>
      <c r="F67" s="16">
        <f t="shared" ref="F67" si="11">E67+1</f>
        <v>43860</v>
      </c>
      <c r="G67" s="16">
        <f t="shared" ref="G67" si="12">F67+1</f>
        <v>43861</v>
      </c>
      <c r="H67" s="16">
        <f t="shared" ref="H67" si="13">G67+1</f>
        <v>43862</v>
      </c>
      <c r="I67" s="16">
        <f t="shared" ref="I67" si="14">H67+1</f>
        <v>43863</v>
      </c>
    </row>
    <row r="68" spans="2:9">
      <c r="B68" s="4" t="str">
        <f>"Budget : "&amp;IFERROR(VLOOKUP(B66,BDD!$I$2:$J$54,2,FALSE),"")</f>
        <v>Budget : 186419,98</v>
      </c>
      <c r="C68" s="19" t="str">
        <f>IFERROR(VLOOKUP(C67,BDD!$G$2:$H$367,2,FALSE)&amp;" €","")</f>
        <v>28127,38 €</v>
      </c>
      <c r="D68" s="19" t="str">
        <f>IFERROR(VLOOKUP(D67,BDD!$G$2:$H$367,2,FALSE)&amp;" €","")</f>
        <v>27395,84 €</v>
      </c>
      <c r="E68" s="19" t="str">
        <f>IFERROR(VLOOKUP(E67,BDD!$G$2:$H$367,2,FALSE)&amp;" €","")</f>
        <v>22903,74 €</v>
      </c>
      <c r="F68" s="19" t="str">
        <f>IFERROR(VLOOKUP(F67,BDD!$G$2:$H$367,2,FALSE)&amp;" €","")</f>
        <v>22112,96 €</v>
      </c>
      <c r="G68" s="19" t="str">
        <f>IFERROR(VLOOKUP(G67,BDD!$G$2:$H$367,2,FALSE)&amp;" €","")</f>
        <v>29193,91 €</v>
      </c>
      <c r="H68" s="19" t="str">
        <f>IFERROR(VLOOKUP(H67,BDD!$G$2:$H$367,2,FALSE)&amp;" €","")</f>
        <v>45477,21 €</v>
      </c>
      <c r="I68" s="19" t="str">
        <f>IFERROR(VLOOKUP(I67,BDD!$G$2:$H$367,2,FALSE)&amp;" €","")</f>
        <v>11208,94 €</v>
      </c>
    </row>
    <row r="69" spans="2:9">
      <c r="B69" s="1" t="s">
        <v>7</v>
      </c>
      <c r="C69" s="2"/>
      <c r="D69" s="2"/>
      <c r="E69" s="2"/>
      <c r="F69" s="2"/>
      <c r="G69" s="2"/>
      <c r="H69" s="2"/>
      <c r="I69" s="2"/>
    </row>
    <row r="70" spans="2:9">
      <c r="B70" s="1" t="s">
        <v>8</v>
      </c>
      <c r="C70" s="2"/>
      <c r="D70" s="2"/>
      <c r="E70" s="2"/>
      <c r="F70" s="2"/>
      <c r="G70" s="2"/>
      <c r="H70" s="2"/>
      <c r="I70" s="2"/>
    </row>
    <row r="71" spans="2:9">
      <c r="B71" s="1" t="s">
        <v>9</v>
      </c>
      <c r="C71" s="2"/>
      <c r="D71" s="2"/>
      <c r="E71" s="2"/>
      <c r="F71" s="2"/>
      <c r="G71" s="2"/>
      <c r="H71" s="2"/>
      <c r="I71" s="2"/>
    </row>
    <row r="72" spans="2:9">
      <c r="B72" s="1" t="s">
        <v>14</v>
      </c>
      <c r="C72" s="2"/>
      <c r="D72" s="2"/>
      <c r="E72" s="2"/>
      <c r="F72" s="2"/>
      <c r="G72" s="2"/>
      <c r="H72" s="2"/>
      <c r="I72" s="2"/>
    </row>
    <row r="73" spans="2:9">
      <c r="B73" s="1" t="s">
        <v>10</v>
      </c>
      <c r="C73" s="2"/>
      <c r="D73" s="2"/>
      <c r="E73" s="2"/>
      <c r="F73" s="2"/>
      <c r="G73" s="2"/>
      <c r="H73" s="2"/>
      <c r="I73" s="2"/>
    </row>
    <row r="74" spans="2:9">
      <c r="B74" s="1" t="s">
        <v>11</v>
      </c>
      <c r="C74" s="2"/>
      <c r="D74" s="2"/>
      <c r="E74" s="2"/>
      <c r="F74" s="2"/>
      <c r="G74" s="2"/>
      <c r="H74" s="2"/>
      <c r="I74" s="2"/>
    </row>
    <row r="75" spans="2:9">
      <c r="B75" s="1" t="s">
        <v>12</v>
      </c>
      <c r="C75" s="2"/>
      <c r="D75" s="2"/>
      <c r="E75" s="2"/>
      <c r="F75" s="2"/>
      <c r="G75" s="2"/>
      <c r="H75" s="2"/>
      <c r="I75" s="2"/>
    </row>
    <row r="76" spans="2:9">
      <c r="B76" s="1" t="s">
        <v>13</v>
      </c>
      <c r="C76" s="2"/>
      <c r="D76" s="2"/>
      <c r="E76" s="2"/>
      <c r="F76" s="2"/>
      <c r="G76" s="2"/>
      <c r="H76" s="2"/>
      <c r="I76" s="2"/>
    </row>
    <row r="77" spans="2:9">
      <c r="B77" s="15" t="s">
        <v>15</v>
      </c>
      <c r="C77" s="21"/>
      <c r="D77" s="21"/>
      <c r="E77" s="21"/>
      <c r="F77" s="21"/>
      <c r="G77" s="21"/>
      <c r="H77" s="21"/>
      <c r="I77" s="21"/>
    </row>
    <row r="78" spans="2:9">
      <c r="B78" s="15"/>
      <c r="C78" s="21"/>
      <c r="D78" s="21"/>
      <c r="E78" s="21"/>
      <c r="F78" s="21"/>
      <c r="G78" s="21"/>
      <c r="H78" s="21"/>
      <c r="I78" s="21"/>
    </row>
    <row r="80" spans="2:9" ht="4.5" customHeight="1"/>
    <row r="81" spans="2:9">
      <c r="B81" s="13" t="str">
        <f>"Semaine n° "&amp;WEEKNUM(C82,2)</f>
        <v>Semaine n° 6</v>
      </c>
      <c r="C81" s="3" t="s">
        <v>0</v>
      </c>
      <c r="D81" s="3" t="s">
        <v>1</v>
      </c>
      <c r="E81" s="3" t="s">
        <v>2</v>
      </c>
      <c r="F81" s="3" t="s">
        <v>3</v>
      </c>
      <c r="G81" s="3" t="s">
        <v>4</v>
      </c>
      <c r="H81" s="3" t="s">
        <v>5</v>
      </c>
      <c r="I81" s="3" t="s">
        <v>6</v>
      </c>
    </row>
    <row r="82" spans="2:9">
      <c r="B82" s="20"/>
      <c r="C82" s="16">
        <f>I67+1</f>
        <v>43864</v>
      </c>
      <c r="D82" s="16">
        <f t="shared" ref="D82" si="15">C82+1</f>
        <v>43865</v>
      </c>
      <c r="E82" s="16">
        <f t="shared" ref="E82" si="16">D82+1</f>
        <v>43866</v>
      </c>
      <c r="F82" s="16">
        <f t="shared" ref="F82" si="17">E82+1</f>
        <v>43867</v>
      </c>
      <c r="G82" s="16">
        <f t="shared" ref="G82" si="18">F82+1</f>
        <v>43868</v>
      </c>
      <c r="H82" s="16">
        <f t="shared" ref="H82" si="19">G82+1</f>
        <v>43869</v>
      </c>
      <c r="I82" s="16">
        <f t="shared" ref="I82" si="20">H82+1</f>
        <v>43870</v>
      </c>
    </row>
    <row r="83" spans="2:9">
      <c r="B83" s="4" t="str">
        <f>"Budget : "&amp;IFERROR(VLOOKUP(B81,BDD!$I$2:$J$54,2,FALSE),"")</f>
        <v>Budget : 184509,19</v>
      </c>
      <c r="C83" s="19" t="str">
        <f>IFERROR(VLOOKUP(C82,BDD!$G$2:$H$367,2,FALSE)&amp;" €","")</f>
        <v>27499,21 €</v>
      </c>
      <c r="D83" s="19" t="str">
        <f>IFERROR(VLOOKUP(D82,BDD!$G$2:$H$367,2,FALSE)&amp;" €","")</f>
        <v>25899,01 €</v>
      </c>
      <c r="E83" s="19" t="str">
        <f>IFERROR(VLOOKUP(E82,BDD!$G$2:$H$367,2,FALSE)&amp;" €","")</f>
        <v>23883,48 €</v>
      </c>
      <c r="F83" s="19" t="str">
        <f>IFERROR(VLOOKUP(F82,BDD!$G$2:$H$367,2,FALSE)&amp;" €","")</f>
        <v>23108,98 €</v>
      </c>
      <c r="G83" s="19" t="str">
        <f>IFERROR(VLOOKUP(G82,BDD!$G$2:$H$367,2,FALSE)&amp;" €","")</f>
        <v>29420,65 €</v>
      </c>
      <c r="H83" s="19" t="str">
        <f>IFERROR(VLOOKUP(H82,BDD!$G$2:$H$367,2,FALSE)&amp;" €","")</f>
        <v>43046,85 €</v>
      </c>
      <c r="I83" s="19" t="str">
        <f>IFERROR(VLOOKUP(I82,BDD!$G$2:$H$367,2,FALSE)&amp;" €","")</f>
        <v>11651,02 €</v>
      </c>
    </row>
    <row r="84" spans="2:9">
      <c r="B84" s="1" t="s">
        <v>7</v>
      </c>
      <c r="C84" s="2"/>
      <c r="D84" s="2"/>
      <c r="E84" s="2"/>
      <c r="F84" s="2"/>
      <c r="G84" s="2"/>
      <c r="H84" s="2"/>
      <c r="I84" s="2"/>
    </row>
    <row r="85" spans="2:9">
      <c r="B85" s="1" t="s">
        <v>8</v>
      </c>
      <c r="C85" s="2"/>
      <c r="D85" s="2"/>
      <c r="E85" s="2"/>
      <c r="F85" s="2"/>
      <c r="G85" s="2"/>
      <c r="H85" s="2"/>
      <c r="I85" s="2"/>
    </row>
    <row r="86" spans="2:9">
      <c r="B86" s="1" t="s">
        <v>9</v>
      </c>
      <c r="C86" s="2"/>
      <c r="D86" s="2"/>
      <c r="E86" s="2"/>
      <c r="F86" s="2"/>
      <c r="G86" s="2"/>
      <c r="H86" s="2"/>
      <c r="I86" s="2"/>
    </row>
    <row r="87" spans="2:9">
      <c r="B87" s="1" t="s">
        <v>14</v>
      </c>
      <c r="C87" s="2"/>
      <c r="D87" s="2"/>
      <c r="E87" s="2"/>
      <c r="F87" s="2"/>
      <c r="G87" s="2"/>
      <c r="H87" s="2"/>
      <c r="I87" s="2"/>
    </row>
    <row r="88" spans="2:9">
      <c r="B88" s="1" t="s">
        <v>10</v>
      </c>
      <c r="C88" s="2"/>
      <c r="D88" s="2"/>
      <c r="E88" s="2"/>
      <c r="F88" s="2"/>
      <c r="G88" s="2"/>
      <c r="H88" s="2"/>
      <c r="I88" s="2"/>
    </row>
    <row r="89" spans="2:9">
      <c r="B89" s="1" t="s">
        <v>11</v>
      </c>
      <c r="C89" s="2"/>
      <c r="D89" s="2"/>
      <c r="E89" s="2"/>
      <c r="F89" s="2"/>
      <c r="G89" s="2"/>
      <c r="H89" s="2"/>
      <c r="I89" s="2"/>
    </row>
    <row r="90" spans="2:9">
      <c r="B90" s="1" t="s">
        <v>12</v>
      </c>
      <c r="C90" s="2"/>
      <c r="D90" s="2"/>
      <c r="E90" s="2"/>
      <c r="F90" s="2"/>
      <c r="G90" s="2"/>
      <c r="H90" s="2"/>
      <c r="I90" s="2"/>
    </row>
    <row r="91" spans="2:9">
      <c r="B91" s="1" t="s">
        <v>13</v>
      </c>
      <c r="C91" s="2"/>
      <c r="D91" s="2"/>
      <c r="E91" s="2"/>
      <c r="F91" s="2"/>
      <c r="G91" s="2"/>
      <c r="H91" s="2"/>
      <c r="I91" s="2"/>
    </row>
    <row r="92" spans="2:9">
      <c r="B92" s="15" t="s">
        <v>15</v>
      </c>
      <c r="C92" s="21"/>
      <c r="D92" s="21"/>
      <c r="E92" s="21"/>
      <c r="F92" s="21"/>
      <c r="G92" s="21"/>
      <c r="H92" s="21"/>
      <c r="I92" s="21"/>
    </row>
    <row r="93" spans="2:9">
      <c r="B93" s="15"/>
      <c r="C93" s="21"/>
      <c r="D93" s="21"/>
      <c r="E93" s="21"/>
      <c r="F93" s="21"/>
      <c r="G93" s="21"/>
      <c r="H93" s="21"/>
      <c r="I93" s="21"/>
    </row>
    <row r="95" spans="2:9" ht="4.5" customHeight="1"/>
    <row r="96" spans="2:9">
      <c r="B96" s="13" t="str">
        <f>"Semaine n° "&amp;WEEKNUM(C97,2)</f>
        <v>Semaine n° 7</v>
      </c>
      <c r="C96" s="3" t="s">
        <v>0</v>
      </c>
      <c r="D96" s="3" t="s">
        <v>1</v>
      </c>
      <c r="E96" s="3" t="s">
        <v>2</v>
      </c>
      <c r="F96" s="3" t="s">
        <v>3</v>
      </c>
      <c r="G96" s="3" t="s">
        <v>4</v>
      </c>
      <c r="H96" s="3" t="s">
        <v>5</v>
      </c>
      <c r="I96" s="3" t="s">
        <v>6</v>
      </c>
    </row>
    <row r="97" spans="2:9">
      <c r="B97" s="20"/>
      <c r="C97" s="16">
        <f>I82+1</f>
        <v>43871</v>
      </c>
      <c r="D97" s="16">
        <f t="shared" ref="D97" si="21">C97+1</f>
        <v>43872</v>
      </c>
      <c r="E97" s="16">
        <f t="shared" ref="E97" si="22">D97+1</f>
        <v>43873</v>
      </c>
      <c r="F97" s="16">
        <f t="shared" ref="F97" si="23">E97+1</f>
        <v>43874</v>
      </c>
      <c r="G97" s="16">
        <f t="shared" ref="G97" si="24">F97+1</f>
        <v>43875</v>
      </c>
      <c r="H97" s="16">
        <f t="shared" ref="H97" si="25">G97+1</f>
        <v>43876</v>
      </c>
      <c r="I97" s="16">
        <f t="shared" ref="I97" si="26">H97+1</f>
        <v>43877</v>
      </c>
    </row>
    <row r="98" spans="2:9">
      <c r="B98" s="4" t="str">
        <f>"Budget : "&amp;IFERROR(VLOOKUP(B96,BDD!$I$2:$J$54,2,FALSE),"")</f>
        <v>Budget : 184509,19</v>
      </c>
      <c r="C98" s="19" t="str">
        <f>IFERROR(VLOOKUP(C97,BDD!$G$2:$H$367,2,FALSE)&amp;" €","")</f>
        <v>29330,06 €</v>
      </c>
      <c r="D98" s="19" t="str">
        <f>IFERROR(VLOOKUP(D97,BDD!$G$2:$H$367,2,FALSE)&amp;" €","")</f>
        <v>27904,85 €</v>
      </c>
      <c r="E98" s="19" t="str">
        <f>IFERROR(VLOOKUP(E97,BDD!$G$2:$H$367,2,FALSE)&amp;" €","")</f>
        <v>24545,61 €</v>
      </c>
      <c r="F98" s="19" t="str">
        <f>IFERROR(VLOOKUP(F97,BDD!$G$2:$H$367,2,FALSE)&amp;" €","")</f>
        <v>23107,26 €</v>
      </c>
      <c r="G98" s="19" t="str">
        <f>IFERROR(VLOOKUP(G97,BDD!$G$2:$H$367,2,FALSE)&amp;" €","")</f>
        <v>29515,03 €</v>
      </c>
      <c r="H98" s="19" t="str">
        <f>IFERROR(VLOOKUP(H97,BDD!$G$2:$H$367,2,FALSE)&amp;" €","")</f>
        <v>39340,44 €</v>
      </c>
      <c r="I98" s="19" t="str">
        <f>IFERROR(VLOOKUP(I97,BDD!$G$2:$H$367,2,FALSE)&amp;" €","")</f>
        <v>10765,93 €</v>
      </c>
    </row>
    <row r="99" spans="2:9">
      <c r="B99" s="1" t="s">
        <v>7</v>
      </c>
      <c r="C99" s="2"/>
      <c r="D99" s="2"/>
      <c r="E99" s="2"/>
      <c r="F99" s="2"/>
      <c r="G99" s="2"/>
      <c r="H99" s="2"/>
      <c r="I99" s="2"/>
    </row>
    <row r="100" spans="2:9">
      <c r="B100" s="1" t="s">
        <v>8</v>
      </c>
      <c r="C100" s="2"/>
      <c r="D100" s="2"/>
      <c r="E100" s="2"/>
      <c r="F100" s="2"/>
      <c r="G100" s="2"/>
      <c r="H100" s="2"/>
      <c r="I100" s="2"/>
    </row>
    <row r="101" spans="2:9">
      <c r="B101" s="1" t="s">
        <v>9</v>
      </c>
      <c r="C101" s="2"/>
      <c r="D101" s="2"/>
      <c r="E101" s="2"/>
      <c r="F101" s="2"/>
      <c r="G101" s="2"/>
      <c r="H101" s="2"/>
      <c r="I101" s="2"/>
    </row>
    <row r="102" spans="2:9">
      <c r="B102" s="1" t="s">
        <v>14</v>
      </c>
      <c r="C102" s="2"/>
      <c r="D102" s="2"/>
      <c r="E102" s="2"/>
      <c r="F102" s="2"/>
      <c r="G102" s="2"/>
      <c r="H102" s="2"/>
      <c r="I102" s="2"/>
    </row>
    <row r="103" spans="2:9">
      <c r="B103" s="1" t="s">
        <v>10</v>
      </c>
      <c r="C103" s="2"/>
      <c r="D103" s="2"/>
      <c r="E103" s="2"/>
      <c r="F103" s="2"/>
      <c r="G103" s="2"/>
      <c r="H103" s="2"/>
      <c r="I103" s="2"/>
    </row>
    <row r="104" spans="2:9">
      <c r="B104" s="1" t="s">
        <v>11</v>
      </c>
      <c r="C104" s="2"/>
      <c r="D104" s="2"/>
      <c r="E104" s="2"/>
      <c r="F104" s="2"/>
      <c r="G104" s="2"/>
      <c r="H104" s="2"/>
      <c r="I104" s="2"/>
    </row>
    <row r="105" spans="2:9">
      <c r="B105" s="1" t="s">
        <v>12</v>
      </c>
      <c r="C105" s="2"/>
      <c r="D105" s="2"/>
      <c r="E105" s="2"/>
      <c r="F105" s="2"/>
      <c r="G105" s="2"/>
      <c r="H105" s="2"/>
      <c r="I105" s="2"/>
    </row>
    <row r="106" spans="2:9">
      <c r="B106" s="1" t="s">
        <v>13</v>
      </c>
      <c r="C106" s="2"/>
      <c r="D106" s="2"/>
      <c r="E106" s="2"/>
      <c r="F106" s="2"/>
      <c r="G106" s="2"/>
      <c r="H106" s="2"/>
      <c r="I106" s="2"/>
    </row>
    <row r="107" spans="2:9">
      <c r="B107" s="15" t="s">
        <v>15</v>
      </c>
      <c r="C107" s="21"/>
      <c r="D107" s="21"/>
      <c r="E107" s="21"/>
      <c r="F107" s="21"/>
      <c r="G107" s="21"/>
      <c r="H107" s="21"/>
      <c r="I107" s="21"/>
    </row>
    <row r="108" spans="2:9">
      <c r="B108" s="15"/>
      <c r="C108" s="21"/>
      <c r="D108" s="21"/>
      <c r="E108" s="21"/>
      <c r="F108" s="21"/>
      <c r="G108" s="21"/>
      <c r="H108" s="21"/>
      <c r="I108" s="21"/>
    </row>
    <row r="110" spans="2:9" ht="4.5" customHeight="1"/>
    <row r="111" spans="2:9">
      <c r="B111" s="13" t="str">
        <f>"Semaine n° "&amp;WEEKNUM(C112,2)</f>
        <v>Semaine n° 8</v>
      </c>
      <c r="C111" s="3" t="s">
        <v>0</v>
      </c>
      <c r="D111" s="3" t="s">
        <v>1</v>
      </c>
      <c r="E111" s="3" t="s">
        <v>2</v>
      </c>
      <c r="F111" s="3" t="s">
        <v>3</v>
      </c>
      <c r="G111" s="3" t="s">
        <v>4</v>
      </c>
      <c r="H111" s="3" t="s">
        <v>5</v>
      </c>
      <c r="I111" s="3" t="s">
        <v>6</v>
      </c>
    </row>
    <row r="112" spans="2:9">
      <c r="B112" s="20"/>
      <c r="C112" s="16">
        <f>I97+1</f>
        <v>43878</v>
      </c>
      <c r="D112" s="16">
        <f t="shared" ref="D112" si="27">C112+1</f>
        <v>43879</v>
      </c>
      <c r="E112" s="16">
        <f t="shared" ref="E112" si="28">D112+1</f>
        <v>43880</v>
      </c>
      <c r="F112" s="16">
        <f t="shared" ref="F112" si="29">E112+1</f>
        <v>43881</v>
      </c>
      <c r="G112" s="16">
        <f t="shared" ref="G112" si="30">F112+1</f>
        <v>43882</v>
      </c>
      <c r="H112" s="16">
        <f t="shared" ref="H112" si="31">G112+1</f>
        <v>43883</v>
      </c>
      <c r="I112" s="16">
        <f t="shared" ref="I112" si="32">H112+1</f>
        <v>43884</v>
      </c>
    </row>
    <row r="113" spans="2:9">
      <c r="B113" s="4" t="str">
        <f>"Budget : "&amp;IFERROR(VLOOKUP(B111,BDD!$I$2:$J$54,2,FALSE),"")</f>
        <v>Budget : 178130,71</v>
      </c>
      <c r="C113" s="19" t="str">
        <f>IFERROR(VLOOKUP(C112,BDD!$G$2:$H$367,2,FALSE)&amp;" €","")</f>
        <v>29991,29 €</v>
      </c>
      <c r="D113" s="19" t="str">
        <f>IFERROR(VLOOKUP(D112,BDD!$G$2:$H$367,2,FALSE)&amp;" €","")</f>
        <v>25811,44 €</v>
      </c>
      <c r="E113" s="19" t="str">
        <f>IFERROR(VLOOKUP(E112,BDD!$G$2:$H$367,2,FALSE)&amp;" €","")</f>
        <v>25082,28 €</v>
      </c>
      <c r="F113" s="19" t="str">
        <f>IFERROR(VLOOKUP(F112,BDD!$G$2:$H$367,2,FALSE)&amp;" €","")</f>
        <v>22458,63 €</v>
      </c>
      <c r="G113" s="19" t="str">
        <f>IFERROR(VLOOKUP(G112,BDD!$G$2:$H$367,2,FALSE)&amp;" €","")</f>
        <v>26621,67 €</v>
      </c>
      <c r="H113" s="19" t="str">
        <f>IFERROR(VLOOKUP(H112,BDD!$G$2:$H$367,2,FALSE)&amp;" €","")</f>
        <v>37864,25 €</v>
      </c>
      <c r="I113" s="19" t="str">
        <f>IFERROR(VLOOKUP(I112,BDD!$G$2:$H$367,2,FALSE)&amp;" €","")</f>
        <v>10301,15 €</v>
      </c>
    </row>
    <row r="114" spans="2:9">
      <c r="B114" s="1" t="s">
        <v>7</v>
      </c>
      <c r="C114" s="2"/>
      <c r="D114" s="2"/>
      <c r="E114" s="2"/>
      <c r="F114" s="2"/>
      <c r="G114" s="2"/>
      <c r="H114" s="2"/>
      <c r="I114" s="2"/>
    </row>
    <row r="115" spans="2:9">
      <c r="B115" s="1" t="s">
        <v>8</v>
      </c>
      <c r="C115" s="2"/>
      <c r="D115" s="2"/>
      <c r="E115" s="2"/>
      <c r="F115" s="2"/>
      <c r="G115" s="2"/>
      <c r="H115" s="2"/>
      <c r="I115" s="2"/>
    </row>
    <row r="116" spans="2:9">
      <c r="B116" s="1" t="s">
        <v>9</v>
      </c>
      <c r="C116" s="2"/>
      <c r="D116" s="2"/>
      <c r="E116" s="2"/>
      <c r="F116" s="2"/>
      <c r="G116" s="2"/>
      <c r="H116" s="2"/>
      <c r="I116" s="2"/>
    </row>
    <row r="117" spans="2:9">
      <c r="B117" s="1" t="s">
        <v>14</v>
      </c>
      <c r="C117" s="2"/>
      <c r="D117" s="2"/>
      <c r="E117" s="2"/>
      <c r="F117" s="2"/>
      <c r="G117" s="2"/>
      <c r="H117" s="2"/>
      <c r="I117" s="2"/>
    </row>
    <row r="118" spans="2:9">
      <c r="B118" s="1" t="s">
        <v>10</v>
      </c>
      <c r="C118" s="2"/>
      <c r="D118" s="2"/>
      <c r="E118" s="2"/>
      <c r="F118" s="2"/>
      <c r="G118" s="2"/>
      <c r="H118" s="2"/>
      <c r="I118" s="2"/>
    </row>
    <row r="119" spans="2:9">
      <c r="B119" s="1" t="s">
        <v>11</v>
      </c>
      <c r="C119" s="2"/>
      <c r="D119" s="2"/>
      <c r="E119" s="2"/>
      <c r="F119" s="2"/>
      <c r="G119" s="2"/>
      <c r="H119" s="2"/>
      <c r="I119" s="2"/>
    </row>
    <row r="120" spans="2:9">
      <c r="B120" s="1" t="s">
        <v>12</v>
      </c>
      <c r="C120" s="2"/>
      <c r="D120" s="2"/>
      <c r="E120" s="2"/>
      <c r="F120" s="2"/>
      <c r="G120" s="2"/>
      <c r="H120" s="2"/>
      <c r="I120" s="2"/>
    </row>
    <row r="121" spans="2:9">
      <c r="B121" s="1" t="s">
        <v>13</v>
      </c>
      <c r="C121" s="2"/>
      <c r="D121" s="2"/>
      <c r="E121" s="2"/>
      <c r="F121" s="2"/>
      <c r="G121" s="2"/>
      <c r="H121" s="2"/>
      <c r="I121" s="2"/>
    </row>
    <row r="122" spans="2:9">
      <c r="B122" s="15" t="s">
        <v>15</v>
      </c>
      <c r="C122" s="21"/>
      <c r="D122" s="21"/>
      <c r="E122" s="21"/>
      <c r="F122" s="21"/>
      <c r="G122" s="21"/>
      <c r="H122" s="21"/>
      <c r="I122" s="21"/>
    </row>
    <row r="123" spans="2:9">
      <c r="B123" s="15"/>
      <c r="C123" s="21"/>
      <c r="D123" s="21"/>
      <c r="E123" s="21"/>
      <c r="F123" s="21"/>
      <c r="G123" s="21"/>
      <c r="H123" s="21"/>
      <c r="I123" s="21"/>
    </row>
    <row r="125" spans="2:9" ht="4.5" customHeight="1"/>
    <row r="126" spans="2:9">
      <c r="B126" s="13" t="str">
        <f>"Semaine n° "&amp;WEEKNUM(C127,2)</f>
        <v>Semaine n° 9</v>
      </c>
      <c r="C126" s="3" t="s">
        <v>0</v>
      </c>
      <c r="D126" s="3" t="s">
        <v>1</v>
      </c>
      <c r="E126" s="3" t="s">
        <v>2</v>
      </c>
      <c r="F126" s="3" t="s">
        <v>3</v>
      </c>
      <c r="G126" s="3" t="s">
        <v>4</v>
      </c>
      <c r="H126" s="3" t="s">
        <v>5</v>
      </c>
      <c r="I126" s="3" t="s">
        <v>6</v>
      </c>
    </row>
    <row r="127" spans="2:9">
      <c r="B127" s="20"/>
      <c r="C127" s="16">
        <f>I112+1</f>
        <v>43885</v>
      </c>
      <c r="D127" s="16">
        <f t="shared" ref="D127" si="33">C127+1</f>
        <v>43886</v>
      </c>
      <c r="E127" s="16">
        <f t="shared" ref="E127" si="34">D127+1</f>
        <v>43887</v>
      </c>
      <c r="F127" s="16">
        <f t="shared" ref="F127" si="35">E127+1</f>
        <v>43888</v>
      </c>
      <c r="G127" s="16">
        <f t="shared" ref="G127" si="36">F127+1</f>
        <v>43889</v>
      </c>
      <c r="H127" s="16">
        <f t="shared" ref="H127" si="37">G127+1</f>
        <v>43890</v>
      </c>
      <c r="I127" s="16">
        <f t="shared" ref="I127" si="38">H127+1</f>
        <v>43891</v>
      </c>
    </row>
    <row r="128" spans="2:9">
      <c r="B128" s="4" t="str">
        <f>"Budget : "&amp;IFERROR(VLOOKUP(B126,BDD!$I$2:$J$54,2,FALSE),"")</f>
        <v>Budget : 166068,16</v>
      </c>
      <c r="C128" s="19" t="str">
        <f>IFERROR(VLOOKUP(C127,BDD!$G$2:$H$367,2,FALSE)&amp;" €","")</f>
        <v>27034,6 €</v>
      </c>
      <c r="D128" s="19" t="str">
        <f>IFERROR(VLOOKUP(D127,BDD!$G$2:$H$367,2,FALSE)&amp;" €","")</f>
        <v>23689,34 €</v>
      </c>
      <c r="E128" s="19" t="str">
        <f>IFERROR(VLOOKUP(E127,BDD!$G$2:$H$367,2,FALSE)&amp;" €","")</f>
        <v>21224,78 €</v>
      </c>
      <c r="F128" s="19" t="str">
        <f>IFERROR(VLOOKUP(F127,BDD!$G$2:$H$367,2,FALSE)&amp;" €","")</f>
        <v>21805,47 €</v>
      </c>
      <c r="G128" s="19" t="str">
        <f>IFERROR(VLOOKUP(G127,BDD!$G$2:$H$367,2,FALSE)&amp;" €","")</f>
        <v>25991,6 €</v>
      </c>
      <c r="H128" s="19" t="str">
        <f>IFERROR(VLOOKUP(H127,BDD!$G$2:$H$367,2,FALSE)&amp;" €","")</f>
        <v>36027,23 €</v>
      </c>
      <c r="I128" s="19" t="str">
        <f>IFERROR(VLOOKUP(I127,BDD!$G$2:$H$367,2,FALSE)&amp;" €","")</f>
        <v>10295,14 €</v>
      </c>
    </row>
    <row r="129" spans="2:9">
      <c r="B129" s="1" t="s">
        <v>7</v>
      </c>
      <c r="C129" s="2"/>
      <c r="D129" s="2"/>
      <c r="E129" s="2"/>
      <c r="F129" s="2"/>
      <c r="G129" s="2"/>
      <c r="H129" s="2"/>
      <c r="I129" s="2"/>
    </row>
    <row r="130" spans="2:9">
      <c r="B130" s="1" t="s">
        <v>8</v>
      </c>
      <c r="C130" s="2"/>
      <c r="D130" s="2"/>
      <c r="E130" s="2"/>
      <c r="F130" s="2"/>
      <c r="G130" s="2"/>
      <c r="H130" s="2"/>
      <c r="I130" s="2"/>
    </row>
    <row r="131" spans="2:9">
      <c r="B131" s="1" t="s">
        <v>9</v>
      </c>
      <c r="C131" s="2"/>
      <c r="D131" s="2"/>
      <c r="E131" s="2"/>
      <c r="F131" s="2"/>
      <c r="G131" s="2"/>
      <c r="H131" s="2"/>
      <c r="I131" s="2"/>
    </row>
    <row r="132" spans="2:9">
      <c r="B132" s="1" t="s">
        <v>14</v>
      </c>
      <c r="C132" s="2"/>
      <c r="D132" s="2"/>
      <c r="E132" s="2"/>
      <c r="F132" s="2"/>
      <c r="G132" s="2"/>
      <c r="H132" s="2"/>
      <c r="I132" s="2"/>
    </row>
    <row r="133" spans="2:9">
      <c r="B133" s="1" t="s">
        <v>10</v>
      </c>
      <c r="C133" s="2"/>
      <c r="D133" s="2"/>
      <c r="E133" s="2"/>
      <c r="F133" s="2"/>
      <c r="G133" s="2"/>
      <c r="H133" s="2"/>
      <c r="I133" s="2"/>
    </row>
    <row r="134" spans="2:9">
      <c r="B134" s="1" t="s">
        <v>11</v>
      </c>
      <c r="C134" s="2"/>
      <c r="D134" s="2"/>
      <c r="E134" s="2"/>
      <c r="F134" s="2"/>
      <c r="G134" s="2"/>
      <c r="H134" s="2"/>
      <c r="I134" s="2"/>
    </row>
    <row r="135" spans="2:9">
      <c r="B135" s="1" t="s">
        <v>12</v>
      </c>
      <c r="C135" s="2"/>
      <c r="D135" s="2"/>
      <c r="E135" s="2"/>
      <c r="F135" s="2"/>
      <c r="G135" s="2"/>
      <c r="H135" s="2"/>
      <c r="I135" s="2"/>
    </row>
    <row r="136" spans="2:9">
      <c r="B136" s="1" t="s">
        <v>13</v>
      </c>
      <c r="C136" s="2"/>
      <c r="D136" s="2"/>
      <c r="E136" s="2"/>
      <c r="F136" s="2"/>
      <c r="G136" s="2"/>
      <c r="H136" s="2"/>
      <c r="I136" s="2"/>
    </row>
    <row r="137" spans="2:9">
      <c r="B137" s="15" t="s">
        <v>15</v>
      </c>
      <c r="C137" s="21"/>
      <c r="D137" s="21"/>
      <c r="E137" s="21"/>
      <c r="F137" s="21"/>
      <c r="G137" s="21"/>
      <c r="H137" s="21"/>
      <c r="I137" s="21"/>
    </row>
    <row r="138" spans="2:9">
      <c r="B138" s="15"/>
      <c r="C138" s="21"/>
      <c r="D138" s="21"/>
      <c r="E138" s="21"/>
      <c r="F138" s="21"/>
      <c r="G138" s="21"/>
      <c r="H138" s="21"/>
      <c r="I138" s="21"/>
    </row>
    <row r="140" spans="2:9" ht="4.5" customHeight="1"/>
    <row r="141" spans="2:9">
      <c r="B141" s="13" t="str">
        <f>"Semaine n° "&amp;WEEKNUM(C142,2)</f>
        <v>Semaine n° 10</v>
      </c>
      <c r="C141" s="3" t="s">
        <v>0</v>
      </c>
      <c r="D141" s="3" t="s">
        <v>1</v>
      </c>
      <c r="E141" s="3" t="s">
        <v>2</v>
      </c>
      <c r="F141" s="3" t="s">
        <v>3</v>
      </c>
      <c r="G141" s="3" t="s">
        <v>4</v>
      </c>
      <c r="H141" s="3" t="s">
        <v>5</v>
      </c>
      <c r="I141" s="3" t="s">
        <v>6</v>
      </c>
    </row>
    <row r="142" spans="2:9">
      <c r="B142" s="20"/>
      <c r="C142" s="16">
        <f>I127+1</f>
        <v>43892</v>
      </c>
      <c r="D142" s="16">
        <f t="shared" ref="D142" si="39">C142+1</f>
        <v>43893</v>
      </c>
      <c r="E142" s="16">
        <f t="shared" ref="E142" si="40">D142+1</f>
        <v>43894</v>
      </c>
      <c r="F142" s="16">
        <f t="shared" ref="F142" si="41">E142+1</f>
        <v>43895</v>
      </c>
      <c r="G142" s="16">
        <f t="shared" ref="G142" si="42">F142+1</f>
        <v>43896</v>
      </c>
      <c r="H142" s="16">
        <f t="shared" ref="H142" si="43">G142+1</f>
        <v>43897</v>
      </c>
      <c r="I142" s="16">
        <f t="shared" ref="I142" si="44">H142+1</f>
        <v>43898</v>
      </c>
    </row>
    <row r="143" spans="2:9">
      <c r="B143" s="4" t="str">
        <f>"Budget : "&amp;IFERROR(VLOOKUP(B141,BDD!$I$2:$J$54,2,FALSE),"")</f>
        <v>Budget : 182459,15</v>
      </c>
      <c r="C143" s="19" t="str">
        <f>IFERROR(VLOOKUP(C142,BDD!$G$2:$H$367,2,FALSE)&amp;" €","")</f>
        <v>27888,27 €</v>
      </c>
      <c r="D143" s="19" t="str">
        <f>IFERROR(VLOOKUP(D142,BDD!$G$2:$H$367,2,FALSE)&amp;" €","")</f>
        <v>26107 €</v>
      </c>
      <c r="E143" s="19" t="str">
        <f>IFERROR(VLOOKUP(E142,BDD!$G$2:$H$367,2,FALSE)&amp;" €","")</f>
        <v>24433,5 €</v>
      </c>
      <c r="F143" s="19" t="str">
        <f>IFERROR(VLOOKUP(F142,BDD!$G$2:$H$367,2,FALSE)&amp;" €","")</f>
        <v>22842,96 €</v>
      </c>
      <c r="G143" s="19" t="str">
        <f>IFERROR(VLOOKUP(G142,BDD!$G$2:$H$367,2,FALSE)&amp;" €","")</f>
        <v>29087,02 €</v>
      </c>
      <c r="H143" s="19" t="str">
        <f>IFERROR(VLOOKUP(H142,BDD!$G$2:$H$367,2,FALSE)&amp;" €","")</f>
        <v>39773,16 €</v>
      </c>
      <c r="I143" s="19" t="str">
        <f>IFERROR(VLOOKUP(I142,BDD!$G$2:$H$367,2,FALSE)&amp;" €","")</f>
        <v>12326,26 €</v>
      </c>
    </row>
    <row r="144" spans="2:9">
      <c r="B144" s="1" t="s">
        <v>7</v>
      </c>
      <c r="C144" s="2"/>
      <c r="D144" s="2"/>
      <c r="E144" s="2"/>
      <c r="F144" s="2"/>
      <c r="G144" s="2"/>
      <c r="H144" s="2"/>
      <c r="I144" s="2"/>
    </row>
    <row r="145" spans="2:9">
      <c r="B145" s="1" t="s">
        <v>8</v>
      </c>
      <c r="C145" s="2"/>
      <c r="D145" s="2"/>
      <c r="E145" s="2"/>
      <c r="F145" s="2"/>
      <c r="G145" s="2"/>
      <c r="H145" s="2"/>
      <c r="I145" s="2"/>
    </row>
    <row r="146" spans="2:9">
      <c r="B146" s="1" t="s">
        <v>9</v>
      </c>
      <c r="C146" s="2"/>
      <c r="D146" s="2"/>
      <c r="E146" s="2"/>
      <c r="F146" s="2"/>
      <c r="G146" s="2"/>
      <c r="H146" s="2"/>
      <c r="I146" s="2"/>
    </row>
    <row r="147" spans="2:9">
      <c r="B147" s="1" t="s">
        <v>14</v>
      </c>
      <c r="C147" s="2"/>
      <c r="D147" s="2"/>
      <c r="E147" s="2"/>
      <c r="F147" s="2"/>
      <c r="G147" s="2"/>
      <c r="H147" s="2"/>
      <c r="I147" s="2"/>
    </row>
    <row r="148" spans="2:9">
      <c r="B148" s="1" t="s">
        <v>10</v>
      </c>
      <c r="C148" s="2"/>
      <c r="D148" s="2"/>
      <c r="E148" s="2"/>
      <c r="F148" s="2"/>
      <c r="G148" s="2"/>
      <c r="H148" s="2"/>
      <c r="I148" s="2"/>
    </row>
    <row r="149" spans="2:9">
      <c r="B149" s="1" t="s">
        <v>11</v>
      </c>
      <c r="C149" s="2"/>
      <c r="D149" s="2"/>
      <c r="E149" s="2"/>
      <c r="F149" s="2"/>
      <c r="G149" s="2"/>
      <c r="H149" s="2"/>
      <c r="I149" s="2"/>
    </row>
    <row r="150" spans="2:9">
      <c r="B150" s="1" t="s">
        <v>12</v>
      </c>
      <c r="C150" s="2"/>
      <c r="D150" s="2"/>
      <c r="E150" s="2"/>
      <c r="F150" s="2"/>
      <c r="G150" s="2"/>
      <c r="H150" s="2"/>
      <c r="I150" s="2"/>
    </row>
    <row r="151" spans="2:9">
      <c r="B151" s="1" t="s">
        <v>13</v>
      </c>
      <c r="C151" s="2"/>
      <c r="D151" s="2"/>
      <c r="E151" s="2"/>
      <c r="F151" s="2"/>
      <c r="G151" s="2"/>
      <c r="H151" s="2"/>
      <c r="I151" s="2"/>
    </row>
    <row r="152" spans="2:9">
      <c r="B152" s="15" t="s">
        <v>15</v>
      </c>
      <c r="C152" s="21"/>
      <c r="D152" s="21"/>
      <c r="E152" s="21"/>
      <c r="F152" s="21"/>
      <c r="G152" s="21"/>
      <c r="H152" s="21"/>
      <c r="I152" s="21"/>
    </row>
    <row r="153" spans="2:9">
      <c r="B153" s="15"/>
      <c r="C153" s="21"/>
      <c r="D153" s="21"/>
      <c r="E153" s="21"/>
      <c r="F153" s="21"/>
      <c r="G153" s="21"/>
      <c r="H153" s="21"/>
      <c r="I153" s="21"/>
    </row>
    <row r="155" spans="2:9" ht="4.5" customHeight="1"/>
    <row r="156" spans="2:9">
      <c r="B156" s="13" t="str">
        <f>"Semaine n° "&amp;WEEKNUM(C157,2)</f>
        <v>Semaine n° 11</v>
      </c>
      <c r="C156" s="3" t="s">
        <v>0</v>
      </c>
      <c r="D156" s="3" t="s">
        <v>1</v>
      </c>
      <c r="E156" s="3" t="s">
        <v>2</v>
      </c>
      <c r="F156" s="3" t="s">
        <v>3</v>
      </c>
      <c r="G156" s="3" t="s">
        <v>4</v>
      </c>
      <c r="H156" s="3" t="s">
        <v>5</v>
      </c>
      <c r="I156" s="3" t="s">
        <v>6</v>
      </c>
    </row>
    <row r="157" spans="2:9">
      <c r="B157" s="20"/>
      <c r="C157" s="16">
        <f>I142+1</f>
        <v>43899</v>
      </c>
      <c r="D157" s="16">
        <f t="shared" ref="D157" si="45">C157+1</f>
        <v>43900</v>
      </c>
      <c r="E157" s="16">
        <f t="shared" ref="E157" si="46">D157+1</f>
        <v>43901</v>
      </c>
      <c r="F157" s="16">
        <f t="shared" ref="F157" si="47">E157+1</f>
        <v>43902</v>
      </c>
      <c r="G157" s="16">
        <f t="shared" ref="G157" si="48">F157+1</f>
        <v>43903</v>
      </c>
      <c r="H157" s="16">
        <f t="shared" ref="H157" si="49">G157+1</f>
        <v>43904</v>
      </c>
      <c r="I157" s="16">
        <f t="shared" ref="I157" si="50">H157+1</f>
        <v>43905</v>
      </c>
    </row>
    <row r="158" spans="2:9">
      <c r="B158" s="4" t="str">
        <f>"Budget : "&amp;IFERROR(VLOOKUP(B156,BDD!$I$2:$J$54,2,FALSE),"")</f>
        <v>Budget : 182459,15</v>
      </c>
      <c r="C158" s="19" t="str">
        <f>IFERROR(VLOOKUP(C157,BDD!$G$2:$H$367,2,FALSE)&amp;" €","")</f>
        <v>29467,64 €</v>
      </c>
      <c r="D158" s="19" t="str">
        <f>IFERROR(VLOOKUP(D157,BDD!$G$2:$H$367,2,FALSE)&amp;" €","")</f>
        <v>26113,21 €</v>
      </c>
      <c r="E158" s="19" t="str">
        <f>IFERROR(VLOOKUP(E157,BDD!$G$2:$H$367,2,FALSE)&amp;" €","")</f>
        <v>24130,06 €</v>
      </c>
      <c r="F158" s="19" t="str">
        <f>IFERROR(VLOOKUP(F157,BDD!$G$2:$H$367,2,FALSE)&amp;" €","")</f>
        <v>22480,01 €</v>
      </c>
      <c r="G158" s="19" t="str">
        <f>IFERROR(VLOOKUP(G157,BDD!$G$2:$H$367,2,FALSE)&amp;" €","")</f>
        <v>29130,34 €</v>
      </c>
      <c r="H158" s="19" t="str">
        <f>IFERROR(VLOOKUP(H157,BDD!$G$2:$H$367,2,FALSE)&amp;" €","")</f>
        <v>40165,57 €</v>
      </c>
      <c r="I158" s="19" t="str">
        <f>IFERROR(VLOOKUP(I157,BDD!$G$2:$H$367,2,FALSE)&amp;" €","")</f>
        <v>10972,32 €</v>
      </c>
    </row>
    <row r="159" spans="2:9">
      <c r="B159" s="1" t="s">
        <v>7</v>
      </c>
      <c r="C159" s="2"/>
      <c r="D159" s="2"/>
      <c r="E159" s="2"/>
      <c r="F159" s="2"/>
      <c r="G159" s="2"/>
      <c r="H159" s="2"/>
      <c r="I159" s="2"/>
    </row>
    <row r="160" spans="2:9">
      <c r="B160" s="1" t="s">
        <v>8</v>
      </c>
      <c r="C160" s="2"/>
      <c r="D160" s="2"/>
      <c r="E160" s="2"/>
      <c r="F160" s="2"/>
      <c r="G160" s="2"/>
      <c r="H160" s="2"/>
      <c r="I160" s="2"/>
    </row>
    <row r="161" spans="2:9">
      <c r="B161" s="1" t="s">
        <v>9</v>
      </c>
      <c r="C161" s="2"/>
      <c r="D161" s="2"/>
      <c r="E161" s="2"/>
      <c r="F161" s="2"/>
      <c r="G161" s="2"/>
      <c r="H161" s="2"/>
      <c r="I161" s="2"/>
    </row>
    <row r="162" spans="2:9">
      <c r="B162" s="1" t="s">
        <v>14</v>
      </c>
      <c r="C162" s="2"/>
      <c r="D162" s="2"/>
      <c r="E162" s="2"/>
      <c r="F162" s="2"/>
      <c r="G162" s="2"/>
      <c r="H162" s="2"/>
      <c r="I162" s="2"/>
    </row>
    <row r="163" spans="2:9">
      <c r="B163" s="1" t="s">
        <v>10</v>
      </c>
      <c r="C163" s="2"/>
      <c r="D163" s="2"/>
      <c r="E163" s="2"/>
      <c r="F163" s="2"/>
      <c r="G163" s="2"/>
      <c r="H163" s="2"/>
      <c r="I163" s="2"/>
    </row>
    <row r="164" spans="2:9">
      <c r="B164" s="1" t="s">
        <v>11</v>
      </c>
      <c r="C164" s="2"/>
      <c r="D164" s="2"/>
      <c r="E164" s="2"/>
      <c r="F164" s="2"/>
      <c r="G164" s="2"/>
      <c r="H164" s="2"/>
      <c r="I164" s="2"/>
    </row>
    <row r="165" spans="2:9">
      <c r="B165" s="1" t="s">
        <v>12</v>
      </c>
      <c r="C165" s="2"/>
      <c r="D165" s="2"/>
      <c r="E165" s="2"/>
      <c r="F165" s="2"/>
      <c r="G165" s="2"/>
      <c r="H165" s="2"/>
      <c r="I165" s="2"/>
    </row>
    <row r="166" spans="2:9">
      <c r="B166" s="1" t="s">
        <v>13</v>
      </c>
      <c r="C166" s="2"/>
      <c r="D166" s="2"/>
      <c r="E166" s="2"/>
      <c r="F166" s="2"/>
      <c r="G166" s="2"/>
      <c r="H166" s="2"/>
      <c r="I166" s="2"/>
    </row>
    <row r="167" spans="2:9">
      <c r="B167" s="15" t="s">
        <v>15</v>
      </c>
      <c r="C167" s="21"/>
      <c r="D167" s="21"/>
      <c r="E167" s="21"/>
      <c r="F167" s="21"/>
      <c r="G167" s="21"/>
      <c r="H167" s="21"/>
      <c r="I167" s="21"/>
    </row>
    <row r="168" spans="2:9">
      <c r="B168" s="15"/>
      <c r="C168" s="21"/>
      <c r="D168" s="21"/>
      <c r="E168" s="21"/>
      <c r="F168" s="21"/>
      <c r="G168" s="21"/>
      <c r="H168" s="21"/>
      <c r="I168" s="21"/>
    </row>
    <row r="170" spans="2:9" ht="4.5" customHeight="1"/>
    <row r="171" spans="2:9">
      <c r="B171" s="13" t="str">
        <f>"Semaine n° "&amp;WEEKNUM(C172,2)</f>
        <v>Semaine n° 12</v>
      </c>
      <c r="C171" s="3" t="s">
        <v>0</v>
      </c>
      <c r="D171" s="3" t="s">
        <v>1</v>
      </c>
      <c r="E171" s="3" t="s">
        <v>2</v>
      </c>
      <c r="F171" s="3" t="s">
        <v>3</v>
      </c>
      <c r="G171" s="3" t="s">
        <v>4</v>
      </c>
      <c r="H171" s="3" t="s">
        <v>5</v>
      </c>
      <c r="I171" s="3" t="s">
        <v>6</v>
      </c>
    </row>
    <row r="172" spans="2:9">
      <c r="B172" s="20"/>
      <c r="C172" s="16">
        <f>I157+1</f>
        <v>43906</v>
      </c>
      <c r="D172" s="16">
        <f t="shared" ref="D172" si="51">C172+1</f>
        <v>43907</v>
      </c>
      <c r="E172" s="16">
        <f t="shared" ref="E172" si="52">D172+1</f>
        <v>43908</v>
      </c>
      <c r="F172" s="16">
        <f t="shared" ref="F172" si="53">E172+1</f>
        <v>43909</v>
      </c>
      <c r="G172" s="16">
        <f t="shared" ref="G172" si="54">F172+1</f>
        <v>43910</v>
      </c>
      <c r="H172" s="16">
        <f t="shared" ref="H172" si="55">G172+1</f>
        <v>43911</v>
      </c>
      <c r="I172" s="16">
        <f t="shared" ref="I172" si="56">H172+1</f>
        <v>43912</v>
      </c>
    </row>
    <row r="173" spans="2:9">
      <c r="B173" s="4" t="str">
        <f>"Budget : "&amp;IFERROR(VLOOKUP(B171,BDD!$I$2:$J$54,2,FALSE),"")</f>
        <v>Budget : 184280,54</v>
      </c>
      <c r="C173" s="19" t="str">
        <f>IFERROR(VLOOKUP(C172,BDD!$G$2:$H$367,2,FALSE)&amp;" €","")</f>
        <v>26808,16 €</v>
      </c>
      <c r="D173" s="19" t="str">
        <f>IFERROR(VLOOKUP(D172,BDD!$G$2:$H$367,2,FALSE)&amp;" €","")</f>
        <v>26978,43 €</v>
      </c>
      <c r="E173" s="19" t="str">
        <f>IFERROR(VLOOKUP(E172,BDD!$G$2:$H$367,2,FALSE)&amp;" €","")</f>
        <v>25830,46 €</v>
      </c>
      <c r="F173" s="19" t="str">
        <f>IFERROR(VLOOKUP(F172,BDD!$G$2:$H$367,2,FALSE)&amp;" €","")</f>
        <v>22125,04 €</v>
      </c>
      <c r="G173" s="19" t="str">
        <f>IFERROR(VLOOKUP(G172,BDD!$G$2:$H$367,2,FALSE)&amp;" €","")</f>
        <v>28857,08 €</v>
      </c>
      <c r="H173" s="19" t="str">
        <f>IFERROR(VLOOKUP(H172,BDD!$G$2:$H$367,2,FALSE)&amp;" €","")</f>
        <v>43237,53 €</v>
      </c>
      <c r="I173" s="19" t="str">
        <f>IFERROR(VLOOKUP(I172,BDD!$G$2:$H$367,2,FALSE)&amp;" €","")</f>
        <v>10443,83 €</v>
      </c>
    </row>
    <row r="174" spans="2:9">
      <c r="B174" s="1" t="s">
        <v>7</v>
      </c>
      <c r="C174" s="2"/>
      <c r="D174" s="2"/>
      <c r="E174" s="2"/>
      <c r="F174" s="2"/>
      <c r="G174" s="2"/>
      <c r="H174" s="2"/>
      <c r="I174" s="2"/>
    </row>
    <row r="175" spans="2:9">
      <c r="B175" s="1" t="s">
        <v>8</v>
      </c>
      <c r="C175" s="2"/>
      <c r="D175" s="2"/>
      <c r="E175" s="2"/>
      <c r="F175" s="2"/>
      <c r="G175" s="2"/>
      <c r="H175" s="2"/>
      <c r="I175" s="2"/>
    </row>
    <row r="176" spans="2:9">
      <c r="B176" s="1" t="s">
        <v>9</v>
      </c>
      <c r="C176" s="2"/>
      <c r="D176" s="2"/>
      <c r="E176" s="2"/>
      <c r="F176" s="2"/>
      <c r="G176" s="2"/>
      <c r="H176" s="2"/>
      <c r="I176" s="2"/>
    </row>
    <row r="177" spans="2:9">
      <c r="B177" s="1" t="s">
        <v>14</v>
      </c>
      <c r="C177" s="2"/>
      <c r="D177" s="2"/>
      <c r="E177" s="2"/>
      <c r="F177" s="2"/>
      <c r="G177" s="2"/>
      <c r="H177" s="2"/>
      <c r="I177" s="2"/>
    </row>
    <row r="178" spans="2:9">
      <c r="B178" s="1" t="s">
        <v>10</v>
      </c>
      <c r="C178" s="2"/>
      <c r="D178" s="2"/>
      <c r="E178" s="2"/>
      <c r="F178" s="2"/>
      <c r="G178" s="2"/>
      <c r="H178" s="2"/>
      <c r="I178" s="2"/>
    </row>
    <row r="179" spans="2:9">
      <c r="B179" s="1" t="s">
        <v>11</v>
      </c>
      <c r="C179" s="2"/>
      <c r="D179" s="2"/>
      <c r="E179" s="2"/>
      <c r="F179" s="2"/>
      <c r="G179" s="2"/>
      <c r="H179" s="2"/>
      <c r="I179" s="2"/>
    </row>
    <row r="180" spans="2:9">
      <c r="B180" s="1" t="s">
        <v>12</v>
      </c>
      <c r="C180" s="2"/>
      <c r="D180" s="2"/>
      <c r="E180" s="2"/>
      <c r="F180" s="2"/>
      <c r="G180" s="2"/>
      <c r="H180" s="2"/>
      <c r="I180" s="2"/>
    </row>
    <row r="181" spans="2:9">
      <c r="B181" s="1" t="s">
        <v>13</v>
      </c>
      <c r="C181" s="2"/>
      <c r="D181" s="2"/>
      <c r="E181" s="2"/>
      <c r="F181" s="2"/>
      <c r="G181" s="2"/>
      <c r="H181" s="2"/>
      <c r="I181" s="2"/>
    </row>
    <row r="182" spans="2:9">
      <c r="B182" s="15" t="s">
        <v>15</v>
      </c>
      <c r="C182" s="21"/>
      <c r="D182" s="21"/>
      <c r="E182" s="21"/>
      <c r="F182" s="21"/>
      <c r="G182" s="21"/>
      <c r="H182" s="21"/>
      <c r="I182" s="21"/>
    </row>
    <row r="183" spans="2:9">
      <c r="B183" s="15"/>
      <c r="C183" s="21"/>
      <c r="D183" s="21"/>
      <c r="E183" s="21"/>
      <c r="F183" s="21"/>
      <c r="G183" s="21"/>
      <c r="H183" s="21"/>
      <c r="I183" s="21"/>
    </row>
    <row r="185" spans="2:9" ht="4.5" customHeight="1"/>
    <row r="186" spans="2:9">
      <c r="B186" s="13" t="str">
        <f>"Semaine n° "&amp;WEEKNUM(C187,2)</f>
        <v>Semaine n° 13</v>
      </c>
      <c r="C186" s="3" t="s">
        <v>0</v>
      </c>
      <c r="D186" s="3" t="s">
        <v>1</v>
      </c>
      <c r="E186" s="3" t="s">
        <v>2</v>
      </c>
      <c r="F186" s="3" t="s">
        <v>3</v>
      </c>
      <c r="G186" s="3" t="s">
        <v>4</v>
      </c>
      <c r="H186" s="3" t="s">
        <v>5</v>
      </c>
      <c r="I186" s="3" t="s">
        <v>6</v>
      </c>
    </row>
    <row r="187" spans="2:9">
      <c r="B187" s="20"/>
      <c r="C187" s="16">
        <f>I172+1</f>
        <v>43913</v>
      </c>
      <c r="D187" s="16">
        <f t="shared" ref="D187" si="57">C187+1</f>
        <v>43914</v>
      </c>
      <c r="E187" s="16">
        <f t="shared" ref="E187" si="58">D187+1</f>
        <v>43915</v>
      </c>
      <c r="F187" s="16">
        <f t="shared" ref="F187" si="59">E187+1</f>
        <v>43916</v>
      </c>
      <c r="G187" s="16">
        <f t="shared" ref="G187" si="60">F187+1</f>
        <v>43917</v>
      </c>
      <c r="H187" s="16">
        <f t="shared" ref="H187" si="61">G187+1</f>
        <v>43918</v>
      </c>
      <c r="I187" s="16">
        <f t="shared" ref="I187" si="62">H187+1</f>
        <v>43919</v>
      </c>
    </row>
    <row r="188" spans="2:9">
      <c r="B188" s="4" t="str">
        <f>"Budget : "&amp;IFERROR(VLOOKUP(B186,BDD!$I$2:$J$54,2,FALSE),"")</f>
        <v>Budget : 192576,35</v>
      </c>
      <c r="C188" s="19" t="str">
        <f>IFERROR(VLOOKUP(C187,BDD!$G$2:$H$367,2,FALSE)&amp;" €","")</f>
        <v>28818,6 €</v>
      </c>
      <c r="D188" s="19" t="str">
        <f>IFERROR(VLOOKUP(D187,BDD!$G$2:$H$367,2,FALSE)&amp;" €","")</f>
        <v>26724,29 €</v>
      </c>
      <c r="E188" s="19" t="str">
        <f>IFERROR(VLOOKUP(E187,BDD!$G$2:$H$367,2,FALSE)&amp;" €","")</f>
        <v>28268,25 €</v>
      </c>
      <c r="F188" s="19" t="str">
        <f>IFERROR(VLOOKUP(F187,BDD!$G$2:$H$367,2,FALSE)&amp;" €","")</f>
        <v>23574,77 €</v>
      </c>
      <c r="G188" s="19" t="str">
        <f>IFERROR(VLOOKUP(G187,BDD!$G$2:$H$367,2,FALSE)&amp;" €","")</f>
        <v>29976,95 €</v>
      </c>
      <c r="H188" s="19" t="str">
        <f>IFERROR(VLOOKUP(H187,BDD!$G$2:$H$367,2,FALSE)&amp;" €","")</f>
        <v>45286,32 €</v>
      </c>
      <c r="I188" s="19" t="str">
        <f>IFERROR(VLOOKUP(I187,BDD!$G$2:$H$367,2,FALSE)&amp;" €","")</f>
        <v>9927,17 €</v>
      </c>
    </row>
    <row r="189" spans="2:9">
      <c r="B189" s="1" t="s">
        <v>7</v>
      </c>
      <c r="C189" s="2"/>
      <c r="D189" s="2"/>
      <c r="E189" s="2"/>
      <c r="F189" s="2"/>
      <c r="G189" s="2"/>
      <c r="H189" s="2"/>
      <c r="I189" s="2"/>
    </row>
    <row r="190" spans="2:9">
      <c r="B190" s="1" t="s">
        <v>8</v>
      </c>
      <c r="C190" s="2"/>
      <c r="D190" s="2"/>
      <c r="E190" s="2"/>
      <c r="F190" s="2"/>
      <c r="G190" s="2"/>
      <c r="H190" s="2"/>
      <c r="I190" s="2"/>
    </row>
    <row r="191" spans="2:9">
      <c r="B191" s="1" t="s">
        <v>9</v>
      </c>
      <c r="C191" s="2"/>
      <c r="D191" s="2"/>
      <c r="E191" s="2"/>
      <c r="F191" s="2"/>
      <c r="G191" s="2"/>
      <c r="H191" s="2"/>
      <c r="I191" s="2"/>
    </row>
    <row r="192" spans="2:9">
      <c r="B192" s="1" t="s">
        <v>14</v>
      </c>
      <c r="C192" s="2"/>
      <c r="D192" s="2"/>
      <c r="E192" s="2"/>
      <c r="F192" s="2"/>
      <c r="G192" s="2"/>
      <c r="H192" s="2"/>
      <c r="I192" s="2"/>
    </row>
    <row r="193" spans="2:9">
      <c r="B193" s="1" t="s">
        <v>10</v>
      </c>
      <c r="C193" s="2"/>
      <c r="D193" s="2"/>
      <c r="E193" s="2"/>
      <c r="F193" s="2"/>
      <c r="G193" s="2"/>
      <c r="H193" s="2"/>
      <c r="I193" s="2"/>
    </row>
    <row r="194" spans="2:9">
      <c r="B194" s="1" t="s">
        <v>11</v>
      </c>
      <c r="C194" s="2"/>
      <c r="D194" s="2"/>
      <c r="E194" s="2"/>
      <c r="F194" s="2"/>
      <c r="G194" s="2"/>
      <c r="H194" s="2"/>
      <c r="I194" s="2"/>
    </row>
    <row r="195" spans="2:9">
      <c r="B195" s="1" t="s">
        <v>12</v>
      </c>
      <c r="C195" s="2"/>
      <c r="D195" s="2"/>
      <c r="E195" s="2"/>
      <c r="F195" s="2"/>
      <c r="G195" s="2"/>
      <c r="H195" s="2"/>
      <c r="I195" s="2"/>
    </row>
    <row r="196" spans="2:9">
      <c r="B196" s="1" t="s">
        <v>13</v>
      </c>
      <c r="C196" s="2"/>
      <c r="D196" s="2"/>
      <c r="E196" s="2"/>
      <c r="F196" s="2"/>
      <c r="G196" s="2"/>
      <c r="H196" s="2"/>
      <c r="I196" s="2"/>
    </row>
    <row r="197" spans="2:9">
      <c r="B197" s="15" t="s">
        <v>15</v>
      </c>
      <c r="C197" s="21"/>
      <c r="D197" s="21"/>
      <c r="E197" s="21"/>
      <c r="F197" s="21"/>
      <c r="G197" s="21"/>
      <c r="H197" s="21"/>
      <c r="I197" s="21"/>
    </row>
    <row r="198" spans="2:9">
      <c r="B198" s="15"/>
      <c r="C198" s="21"/>
      <c r="D198" s="21"/>
      <c r="E198" s="21"/>
      <c r="F198" s="21"/>
      <c r="G198" s="21"/>
      <c r="H198" s="21"/>
      <c r="I198" s="21"/>
    </row>
    <row r="200" spans="2:9" ht="4.5" customHeight="1"/>
    <row r="201" spans="2:9">
      <c r="B201" s="13" t="str">
        <f>"Semaine n° "&amp;WEEKNUM(C202,2)</f>
        <v>Semaine n° 14</v>
      </c>
      <c r="C201" s="3" t="s">
        <v>0</v>
      </c>
      <c r="D201" s="3" t="s">
        <v>1</v>
      </c>
      <c r="E201" s="3" t="s">
        <v>2</v>
      </c>
      <c r="F201" s="3" t="s">
        <v>3</v>
      </c>
      <c r="G201" s="3" t="s">
        <v>4</v>
      </c>
      <c r="H201" s="3" t="s">
        <v>5</v>
      </c>
      <c r="I201" s="3" t="s">
        <v>6</v>
      </c>
    </row>
    <row r="202" spans="2:9">
      <c r="B202" s="20"/>
      <c r="C202" s="16">
        <f>I187+1</f>
        <v>43920</v>
      </c>
      <c r="D202" s="16">
        <f t="shared" ref="D202" si="63">C202+1</f>
        <v>43921</v>
      </c>
      <c r="E202" s="16">
        <f t="shared" ref="E202" si="64">D202+1</f>
        <v>43922</v>
      </c>
      <c r="F202" s="16">
        <f t="shared" ref="F202" si="65">E202+1</f>
        <v>43923</v>
      </c>
      <c r="G202" s="16">
        <f t="shared" ref="G202" si="66">F202+1</f>
        <v>43924</v>
      </c>
      <c r="H202" s="16">
        <f t="shared" ref="H202" si="67">G202+1</f>
        <v>43925</v>
      </c>
      <c r="I202" s="16">
        <f t="shared" ref="I202" si="68">H202+1</f>
        <v>43926</v>
      </c>
    </row>
    <row r="203" spans="2:9">
      <c r="B203" s="4" t="str">
        <f>"Budget : "&amp;IFERROR(VLOOKUP(B201,BDD!$I$2:$J$54,2,FALSE),"")</f>
        <v>Budget : 195669,51</v>
      </c>
      <c r="C203" s="19" t="str">
        <f>IFERROR(VLOOKUP(C202,BDD!$G$2:$H$367,2,FALSE)&amp;" €","")</f>
        <v>29961,05 €</v>
      </c>
      <c r="D203" s="19" t="str">
        <f>IFERROR(VLOOKUP(D202,BDD!$G$2:$H$367,2,FALSE)&amp;" €","")</f>
        <v>25506,69 €</v>
      </c>
      <c r="E203" s="19" t="str">
        <f>IFERROR(VLOOKUP(E202,BDD!$G$2:$H$367,2,FALSE)&amp;" €","")</f>
        <v>25584,46 €</v>
      </c>
      <c r="F203" s="19" t="str">
        <f>IFERROR(VLOOKUP(F202,BDD!$G$2:$H$367,2,FALSE)&amp;" €","")</f>
        <v>25865,95 €</v>
      </c>
      <c r="G203" s="19" t="str">
        <f>IFERROR(VLOOKUP(G202,BDD!$G$2:$H$367,2,FALSE)&amp;" €","")</f>
        <v>29820,94 €</v>
      </c>
      <c r="H203" s="19" t="str">
        <f>IFERROR(VLOOKUP(H202,BDD!$G$2:$H$367,2,FALSE)&amp;" €","")</f>
        <v>46563,49 €</v>
      </c>
      <c r="I203" s="19" t="str">
        <f>IFERROR(VLOOKUP(I202,BDD!$G$2:$H$367,2,FALSE)&amp;" €","")</f>
        <v>12366,99 €</v>
      </c>
    </row>
    <row r="204" spans="2:9">
      <c r="B204" s="1" t="s">
        <v>7</v>
      </c>
      <c r="C204" s="2"/>
      <c r="D204" s="2"/>
      <c r="E204" s="2"/>
      <c r="F204" s="2"/>
      <c r="G204" s="2"/>
      <c r="H204" s="2"/>
      <c r="I204" s="2"/>
    </row>
    <row r="205" spans="2:9">
      <c r="B205" s="1" t="s">
        <v>8</v>
      </c>
      <c r="C205" s="2"/>
      <c r="D205" s="2"/>
      <c r="E205" s="2"/>
      <c r="F205" s="2"/>
      <c r="G205" s="2"/>
      <c r="H205" s="2"/>
      <c r="I205" s="2"/>
    </row>
    <row r="206" spans="2:9">
      <c r="B206" s="1" t="s">
        <v>9</v>
      </c>
      <c r="C206" s="2"/>
      <c r="D206" s="2"/>
      <c r="E206" s="2"/>
      <c r="F206" s="2"/>
      <c r="G206" s="2"/>
      <c r="H206" s="2"/>
      <c r="I206" s="2"/>
    </row>
    <row r="207" spans="2:9">
      <c r="B207" s="1" t="s">
        <v>14</v>
      </c>
      <c r="C207" s="2"/>
      <c r="D207" s="2"/>
      <c r="E207" s="2"/>
      <c r="F207" s="2"/>
      <c r="G207" s="2"/>
      <c r="H207" s="2"/>
      <c r="I207" s="2"/>
    </row>
    <row r="208" spans="2:9">
      <c r="B208" s="1" t="s">
        <v>10</v>
      </c>
      <c r="C208" s="2"/>
      <c r="D208" s="2"/>
      <c r="E208" s="2"/>
      <c r="F208" s="2"/>
      <c r="G208" s="2"/>
      <c r="H208" s="2"/>
      <c r="I208" s="2"/>
    </row>
    <row r="209" spans="2:9">
      <c r="B209" s="1" t="s">
        <v>11</v>
      </c>
      <c r="C209" s="2"/>
      <c r="D209" s="2"/>
      <c r="E209" s="2"/>
      <c r="F209" s="2"/>
      <c r="G209" s="2"/>
      <c r="H209" s="2"/>
      <c r="I209" s="2"/>
    </row>
    <row r="210" spans="2:9">
      <c r="B210" s="1" t="s">
        <v>12</v>
      </c>
      <c r="C210" s="2"/>
      <c r="D210" s="2"/>
      <c r="E210" s="2"/>
      <c r="F210" s="2"/>
      <c r="G210" s="2"/>
      <c r="H210" s="2"/>
      <c r="I210" s="2"/>
    </row>
    <row r="211" spans="2:9">
      <c r="B211" s="1" t="s">
        <v>13</v>
      </c>
      <c r="C211" s="2"/>
      <c r="D211" s="2"/>
      <c r="E211" s="2"/>
      <c r="F211" s="2"/>
      <c r="G211" s="2"/>
      <c r="H211" s="2"/>
      <c r="I211" s="2"/>
    </row>
    <row r="212" spans="2:9">
      <c r="B212" s="15" t="s">
        <v>15</v>
      </c>
      <c r="C212" s="21"/>
      <c r="D212" s="21"/>
      <c r="E212" s="21"/>
      <c r="F212" s="21"/>
      <c r="G212" s="21"/>
      <c r="H212" s="21"/>
      <c r="I212" s="21"/>
    </row>
    <row r="213" spans="2:9">
      <c r="B213" s="15"/>
      <c r="C213" s="21"/>
      <c r="D213" s="21"/>
      <c r="E213" s="21"/>
      <c r="F213" s="21"/>
      <c r="G213" s="21"/>
      <c r="H213" s="21"/>
      <c r="I213" s="21"/>
    </row>
    <row r="215" spans="2:9" ht="4.5" customHeight="1"/>
    <row r="216" spans="2:9">
      <c r="B216" s="13" t="str">
        <f>"Semaine n° "&amp;WEEKNUM(C217,2)</f>
        <v>Semaine n° 15</v>
      </c>
      <c r="C216" s="3" t="s">
        <v>0</v>
      </c>
      <c r="D216" s="3" t="s">
        <v>1</v>
      </c>
      <c r="E216" s="3" t="s">
        <v>2</v>
      </c>
      <c r="F216" s="3" t="s">
        <v>3</v>
      </c>
      <c r="G216" s="3" t="s">
        <v>4</v>
      </c>
      <c r="H216" s="3" t="s">
        <v>5</v>
      </c>
      <c r="I216" s="3" t="s">
        <v>6</v>
      </c>
    </row>
    <row r="217" spans="2:9">
      <c r="B217" s="20"/>
      <c r="C217" s="16">
        <f>I202+1</f>
        <v>43927</v>
      </c>
      <c r="D217" s="16">
        <f t="shared" ref="D217" si="69">C217+1</f>
        <v>43928</v>
      </c>
      <c r="E217" s="16">
        <f t="shared" ref="E217" si="70">D217+1</f>
        <v>43929</v>
      </c>
      <c r="F217" s="16">
        <f t="shared" ref="F217" si="71">E217+1</f>
        <v>43930</v>
      </c>
      <c r="G217" s="16">
        <f t="shared" ref="G217" si="72">F217+1</f>
        <v>43931</v>
      </c>
      <c r="H217" s="16">
        <f t="shared" ref="H217" si="73">G217+1</f>
        <v>43932</v>
      </c>
      <c r="I217" s="16">
        <f t="shared" ref="I217" si="74">H217+1</f>
        <v>43933</v>
      </c>
    </row>
    <row r="218" spans="2:9">
      <c r="B218" s="4" t="str">
        <f>"Budget : "&amp;IFERROR(VLOOKUP(B216,BDD!$I$2:$J$54,2,FALSE),"")</f>
        <v>Budget : 209116,6</v>
      </c>
      <c r="C218" s="19" t="str">
        <f>IFERROR(VLOOKUP(C217,BDD!$G$2:$H$367,2,FALSE)&amp;" €","")</f>
        <v>33285,87 €</v>
      </c>
      <c r="D218" s="19" t="str">
        <f>IFERROR(VLOOKUP(D217,BDD!$G$2:$H$367,2,FALSE)&amp;" €","")</f>
        <v>33224,51 €</v>
      </c>
      <c r="E218" s="19" t="str">
        <f>IFERROR(VLOOKUP(E217,BDD!$G$2:$H$367,2,FALSE)&amp;" €","")</f>
        <v>29252,81 €</v>
      </c>
      <c r="F218" s="19" t="str">
        <f>IFERROR(VLOOKUP(F217,BDD!$G$2:$H$367,2,FALSE)&amp;" €","")</f>
        <v>25297,19 €</v>
      </c>
      <c r="G218" s="19" t="str">
        <f>IFERROR(VLOOKUP(G217,BDD!$G$2:$H$367,2,FALSE)&amp;" €","")</f>
        <v>32370,4 €</v>
      </c>
      <c r="H218" s="19" t="str">
        <f>IFERROR(VLOOKUP(H217,BDD!$G$2:$H$367,2,FALSE)&amp;" €","")</f>
        <v>44784,38 €</v>
      </c>
      <c r="I218" s="19" t="str">
        <f>IFERROR(VLOOKUP(I217,BDD!$G$2:$H$367,2,FALSE)&amp;" €","")</f>
        <v>10901,44 €</v>
      </c>
    </row>
    <row r="219" spans="2:9">
      <c r="B219" s="1" t="s">
        <v>7</v>
      </c>
      <c r="C219" s="2"/>
      <c r="D219" s="2"/>
      <c r="E219" s="2"/>
      <c r="F219" s="2"/>
      <c r="G219" s="2"/>
      <c r="H219" s="2"/>
      <c r="I219" s="2"/>
    </row>
    <row r="220" spans="2:9">
      <c r="B220" s="1" t="s">
        <v>8</v>
      </c>
      <c r="C220" s="2"/>
      <c r="D220" s="2"/>
      <c r="E220" s="2"/>
      <c r="F220" s="2"/>
      <c r="G220" s="2"/>
      <c r="H220" s="2"/>
      <c r="I220" s="2"/>
    </row>
    <row r="221" spans="2:9">
      <c r="B221" s="1" t="s">
        <v>9</v>
      </c>
      <c r="C221" s="2"/>
      <c r="D221" s="2"/>
      <c r="E221" s="2"/>
      <c r="F221" s="2"/>
      <c r="G221" s="2"/>
      <c r="H221" s="2"/>
      <c r="I221" s="2"/>
    </row>
    <row r="222" spans="2:9">
      <c r="B222" s="1" t="s">
        <v>14</v>
      </c>
      <c r="C222" s="2"/>
      <c r="D222" s="2"/>
      <c r="E222" s="2"/>
      <c r="F222" s="2"/>
      <c r="G222" s="2"/>
      <c r="H222" s="2"/>
      <c r="I222" s="2"/>
    </row>
    <row r="223" spans="2:9">
      <c r="B223" s="1" t="s">
        <v>10</v>
      </c>
      <c r="C223" s="2"/>
      <c r="D223" s="2"/>
      <c r="E223" s="2"/>
      <c r="F223" s="2"/>
      <c r="G223" s="2"/>
      <c r="H223" s="2"/>
      <c r="I223" s="2"/>
    </row>
    <row r="224" spans="2:9">
      <c r="B224" s="1" t="s">
        <v>11</v>
      </c>
      <c r="C224" s="2"/>
      <c r="D224" s="2"/>
      <c r="E224" s="2"/>
      <c r="F224" s="2"/>
      <c r="G224" s="2"/>
      <c r="H224" s="2"/>
      <c r="I224" s="2"/>
    </row>
    <row r="225" spans="2:9">
      <c r="B225" s="1" t="s">
        <v>12</v>
      </c>
      <c r="C225" s="2"/>
      <c r="D225" s="2"/>
      <c r="E225" s="2"/>
      <c r="F225" s="2"/>
      <c r="G225" s="2"/>
      <c r="H225" s="2"/>
      <c r="I225" s="2"/>
    </row>
    <row r="226" spans="2:9">
      <c r="B226" s="1" t="s">
        <v>13</v>
      </c>
      <c r="C226" s="2"/>
      <c r="D226" s="2"/>
      <c r="E226" s="2"/>
      <c r="F226" s="2"/>
      <c r="G226" s="2"/>
      <c r="H226" s="2"/>
      <c r="I226" s="2"/>
    </row>
    <row r="227" spans="2:9">
      <c r="B227" s="15" t="s">
        <v>15</v>
      </c>
      <c r="C227" s="21"/>
      <c r="D227" s="21"/>
      <c r="E227" s="21"/>
      <c r="F227" s="21"/>
      <c r="G227" s="21"/>
      <c r="H227" s="21"/>
      <c r="I227" s="21"/>
    </row>
    <row r="228" spans="2:9">
      <c r="B228" s="15"/>
      <c r="C228" s="21"/>
      <c r="D228" s="21"/>
      <c r="E228" s="21"/>
      <c r="F228" s="21"/>
      <c r="G228" s="21"/>
      <c r="H228" s="21"/>
      <c r="I228" s="21"/>
    </row>
    <row r="230" spans="2:9" ht="4.5" customHeight="1"/>
    <row r="231" spans="2:9">
      <c r="B231" s="13" t="str">
        <f>"Semaine n° "&amp;WEEKNUM(C232,2)</f>
        <v>Semaine n° 16</v>
      </c>
      <c r="C231" s="3" t="s">
        <v>0</v>
      </c>
      <c r="D231" s="3" t="s">
        <v>1</v>
      </c>
      <c r="E231" s="3" t="s">
        <v>2</v>
      </c>
      <c r="F231" s="3" t="s">
        <v>3</v>
      </c>
      <c r="G231" s="3" t="s">
        <v>4</v>
      </c>
      <c r="H231" s="3" t="s">
        <v>5</v>
      </c>
      <c r="I231" s="3" t="s">
        <v>6</v>
      </c>
    </row>
    <row r="232" spans="2:9">
      <c r="B232" s="20"/>
      <c r="C232" s="16">
        <f>I217+1</f>
        <v>43934</v>
      </c>
      <c r="D232" s="16">
        <f t="shared" ref="D232" si="75">C232+1</f>
        <v>43935</v>
      </c>
      <c r="E232" s="16">
        <f t="shared" ref="E232" si="76">D232+1</f>
        <v>43936</v>
      </c>
      <c r="F232" s="16">
        <f t="shared" ref="F232" si="77">E232+1</f>
        <v>43937</v>
      </c>
      <c r="G232" s="16">
        <f t="shared" ref="G232" si="78">F232+1</f>
        <v>43938</v>
      </c>
      <c r="H232" s="16">
        <f t="shared" ref="H232" si="79">G232+1</f>
        <v>43939</v>
      </c>
      <c r="I232" s="16">
        <f t="shared" ref="I232" si="80">H232+1</f>
        <v>43940</v>
      </c>
    </row>
    <row r="233" spans="2:9">
      <c r="B233" s="4" t="str">
        <f>"Budget : "&amp;IFERROR(VLOOKUP(B231,BDD!$I$2:$J$54,2,FALSE),"")</f>
        <v>Budget : 195098,86</v>
      </c>
      <c r="C233" s="19" t="str">
        <f>IFERROR(VLOOKUP(C232,BDD!$G$2:$H$367,2,FALSE)&amp;" €","")</f>
        <v>32085,12 €</v>
      </c>
      <c r="D233" s="19" t="str">
        <f>IFERROR(VLOOKUP(D232,BDD!$G$2:$H$367,2,FALSE)&amp;" €","")</f>
        <v>27539,3 €</v>
      </c>
      <c r="E233" s="19" t="str">
        <f>IFERROR(VLOOKUP(E232,BDD!$G$2:$H$367,2,FALSE)&amp;" €","")</f>
        <v>28677,54 €</v>
      </c>
      <c r="F233" s="19" t="str">
        <f>IFERROR(VLOOKUP(F232,BDD!$G$2:$H$367,2,FALSE)&amp;" €","")</f>
        <v>26135,76 €</v>
      </c>
      <c r="G233" s="19" t="str">
        <f>IFERROR(VLOOKUP(G232,BDD!$G$2:$H$367,2,FALSE)&amp;" €","")</f>
        <v>31150,26 €</v>
      </c>
      <c r="H233" s="19" t="str">
        <f>IFERROR(VLOOKUP(H232,BDD!$G$2:$H$367,2,FALSE)&amp;" €","")</f>
        <v>40443,82 €</v>
      </c>
      <c r="I233" s="19" t="str">
        <f>IFERROR(VLOOKUP(I232,BDD!$G$2:$H$367,2,FALSE)&amp;" €","")</f>
        <v>9067,05 €</v>
      </c>
    </row>
    <row r="234" spans="2:9">
      <c r="B234" s="1" t="s">
        <v>7</v>
      </c>
      <c r="C234" s="2"/>
      <c r="D234" s="2"/>
      <c r="E234" s="2"/>
      <c r="F234" s="2"/>
      <c r="G234" s="2"/>
      <c r="H234" s="2"/>
      <c r="I234" s="2"/>
    </row>
    <row r="235" spans="2:9">
      <c r="B235" s="1" t="s">
        <v>8</v>
      </c>
      <c r="C235" s="2"/>
      <c r="D235" s="2"/>
      <c r="E235" s="2"/>
      <c r="F235" s="2"/>
      <c r="G235" s="2"/>
      <c r="H235" s="2"/>
      <c r="I235" s="2"/>
    </row>
    <row r="236" spans="2:9">
      <c r="B236" s="1" t="s">
        <v>9</v>
      </c>
      <c r="C236" s="2"/>
      <c r="D236" s="2"/>
      <c r="E236" s="2"/>
      <c r="F236" s="2"/>
      <c r="G236" s="2"/>
      <c r="H236" s="2"/>
      <c r="I236" s="2"/>
    </row>
    <row r="237" spans="2:9">
      <c r="B237" s="1" t="s">
        <v>14</v>
      </c>
      <c r="C237" s="2"/>
      <c r="D237" s="2"/>
      <c r="E237" s="2"/>
      <c r="F237" s="2"/>
      <c r="G237" s="2"/>
      <c r="H237" s="2"/>
      <c r="I237" s="2"/>
    </row>
    <row r="238" spans="2:9">
      <c r="B238" s="1" t="s">
        <v>10</v>
      </c>
      <c r="C238" s="2"/>
      <c r="D238" s="2"/>
      <c r="E238" s="2"/>
      <c r="F238" s="2"/>
      <c r="G238" s="2"/>
      <c r="H238" s="2"/>
      <c r="I238" s="2"/>
    </row>
    <row r="239" spans="2:9">
      <c r="B239" s="1" t="s">
        <v>11</v>
      </c>
      <c r="C239" s="2"/>
      <c r="D239" s="2"/>
      <c r="E239" s="2"/>
      <c r="F239" s="2"/>
      <c r="G239" s="2"/>
      <c r="H239" s="2"/>
      <c r="I239" s="2"/>
    </row>
    <row r="240" spans="2:9">
      <c r="B240" s="1" t="s">
        <v>12</v>
      </c>
      <c r="C240" s="2"/>
      <c r="D240" s="2"/>
      <c r="E240" s="2"/>
      <c r="F240" s="2"/>
      <c r="G240" s="2"/>
      <c r="H240" s="2"/>
      <c r="I240" s="2"/>
    </row>
    <row r="241" spans="2:9">
      <c r="B241" s="1" t="s">
        <v>13</v>
      </c>
      <c r="C241" s="2"/>
      <c r="D241" s="2"/>
      <c r="E241" s="2"/>
      <c r="F241" s="2"/>
      <c r="G241" s="2"/>
      <c r="H241" s="2"/>
      <c r="I241" s="2"/>
    </row>
    <row r="242" spans="2:9">
      <c r="B242" s="15" t="s">
        <v>15</v>
      </c>
      <c r="C242" s="21"/>
      <c r="D242" s="21"/>
      <c r="E242" s="21"/>
      <c r="F242" s="21"/>
      <c r="G242" s="21"/>
      <c r="H242" s="21"/>
      <c r="I242" s="21"/>
    </row>
    <row r="243" spans="2:9">
      <c r="B243" s="15"/>
      <c r="C243" s="21"/>
      <c r="D243" s="21"/>
      <c r="E243" s="21"/>
      <c r="F243" s="21"/>
      <c r="G243" s="21"/>
      <c r="H243" s="21"/>
      <c r="I243" s="21"/>
    </row>
    <row r="245" spans="2:9" ht="4.5" customHeight="1"/>
    <row r="246" spans="2:9">
      <c r="B246" s="13" t="str">
        <f>"Semaine n° "&amp;WEEKNUM(C247,2)</f>
        <v>Semaine n° 17</v>
      </c>
      <c r="C246" s="3" t="s">
        <v>0</v>
      </c>
      <c r="D246" s="3" t="s">
        <v>1</v>
      </c>
      <c r="E246" s="3" t="s">
        <v>2</v>
      </c>
      <c r="F246" s="3" t="s">
        <v>3</v>
      </c>
      <c r="G246" s="3" t="s">
        <v>4</v>
      </c>
      <c r="H246" s="3" t="s">
        <v>5</v>
      </c>
      <c r="I246" s="3" t="s">
        <v>6</v>
      </c>
    </row>
    <row r="247" spans="2:9">
      <c r="B247" s="20"/>
      <c r="C247" s="16">
        <f>I232+1</f>
        <v>43941</v>
      </c>
      <c r="D247" s="16">
        <f t="shared" ref="D247" si="81">C247+1</f>
        <v>43942</v>
      </c>
      <c r="E247" s="16">
        <f t="shared" ref="E247" si="82">D247+1</f>
        <v>43943</v>
      </c>
      <c r="F247" s="16">
        <f t="shared" ref="F247" si="83">E247+1</f>
        <v>43944</v>
      </c>
      <c r="G247" s="16">
        <f t="shared" ref="G247" si="84">F247+1</f>
        <v>43945</v>
      </c>
      <c r="H247" s="16">
        <f t="shared" ref="H247" si="85">G247+1</f>
        <v>43946</v>
      </c>
      <c r="I247" s="16">
        <f t="shared" ref="I247" si="86">H247+1</f>
        <v>43947</v>
      </c>
    </row>
    <row r="248" spans="2:9">
      <c r="B248" s="4" t="str">
        <f>"Budget : "&amp;IFERROR(VLOOKUP(B246,BDD!$I$2:$J$54,2,FALSE),"")</f>
        <v>Budget : 198443,96</v>
      </c>
      <c r="C248" s="19" t="str">
        <f>IFERROR(VLOOKUP(C247,BDD!$G$2:$H$367,2,FALSE)&amp;" €","")</f>
        <v>29797,84 €</v>
      </c>
      <c r="D248" s="19" t="str">
        <f>IFERROR(VLOOKUP(D247,BDD!$G$2:$H$367,2,FALSE)&amp;" €","")</f>
        <v>33786,06 €</v>
      </c>
      <c r="E248" s="19" t="str">
        <f>IFERROR(VLOOKUP(E247,BDD!$G$2:$H$367,2,FALSE)&amp;" €","")</f>
        <v>26713,39 €</v>
      </c>
      <c r="F248" s="19" t="str">
        <f>IFERROR(VLOOKUP(F247,BDD!$G$2:$H$367,2,FALSE)&amp;" €","")</f>
        <v>25946,85 €</v>
      </c>
      <c r="G248" s="19" t="str">
        <f>IFERROR(VLOOKUP(G247,BDD!$G$2:$H$367,2,FALSE)&amp;" €","")</f>
        <v>29415,06 €</v>
      </c>
      <c r="H248" s="19" t="str">
        <f>IFERROR(VLOOKUP(H247,BDD!$G$2:$H$367,2,FALSE)&amp;" €","")</f>
        <v>40701,2 €</v>
      </c>
      <c r="I248" s="19" t="str">
        <f>IFERROR(VLOOKUP(I247,BDD!$G$2:$H$367,2,FALSE)&amp;" €","")</f>
        <v>12083,56 €</v>
      </c>
    </row>
    <row r="249" spans="2:9">
      <c r="B249" s="1" t="s">
        <v>7</v>
      </c>
      <c r="C249" s="2"/>
      <c r="D249" s="2"/>
      <c r="E249" s="2"/>
      <c r="F249" s="2"/>
      <c r="G249" s="2"/>
      <c r="H249" s="2"/>
      <c r="I249" s="2"/>
    </row>
    <row r="250" spans="2:9">
      <c r="B250" s="1" t="s">
        <v>8</v>
      </c>
      <c r="C250" s="2"/>
      <c r="D250" s="2"/>
      <c r="E250" s="2"/>
      <c r="F250" s="2"/>
      <c r="G250" s="2"/>
      <c r="H250" s="2"/>
      <c r="I250" s="2"/>
    </row>
    <row r="251" spans="2:9">
      <c r="B251" s="1" t="s">
        <v>9</v>
      </c>
      <c r="C251" s="2"/>
      <c r="D251" s="2"/>
      <c r="E251" s="2"/>
      <c r="F251" s="2"/>
      <c r="G251" s="2"/>
      <c r="H251" s="2"/>
      <c r="I251" s="2"/>
    </row>
    <row r="252" spans="2:9">
      <c r="B252" s="1" t="s">
        <v>14</v>
      </c>
      <c r="C252" s="2"/>
      <c r="D252" s="2"/>
      <c r="E252" s="2"/>
      <c r="F252" s="2"/>
      <c r="G252" s="2"/>
      <c r="H252" s="2"/>
      <c r="I252" s="2"/>
    </row>
    <row r="253" spans="2:9">
      <c r="B253" s="1" t="s">
        <v>10</v>
      </c>
      <c r="C253" s="2"/>
      <c r="D253" s="2"/>
      <c r="E253" s="2"/>
      <c r="F253" s="2"/>
      <c r="G253" s="2"/>
      <c r="H253" s="2"/>
      <c r="I253" s="2"/>
    </row>
    <row r="254" spans="2:9">
      <c r="B254" s="1" t="s">
        <v>11</v>
      </c>
      <c r="C254" s="2"/>
      <c r="D254" s="2"/>
      <c r="E254" s="2"/>
      <c r="F254" s="2"/>
      <c r="G254" s="2"/>
      <c r="H254" s="2"/>
      <c r="I254" s="2"/>
    </row>
    <row r="255" spans="2:9">
      <c r="B255" s="1" t="s">
        <v>12</v>
      </c>
      <c r="C255" s="2"/>
      <c r="D255" s="2"/>
      <c r="E255" s="2"/>
      <c r="F255" s="2"/>
      <c r="G255" s="2"/>
      <c r="H255" s="2"/>
      <c r="I255" s="2"/>
    </row>
    <row r="256" spans="2:9">
      <c r="B256" s="1" t="s">
        <v>13</v>
      </c>
      <c r="C256" s="2"/>
      <c r="D256" s="2"/>
      <c r="E256" s="2"/>
      <c r="F256" s="2"/>
      <c r="G256" s="2"/>
      <c r="H256" s="2"/>
      <c r="I256" s="2"/>
    </row>
    <row r="257" spans="2:9">
      <c r="B257" s="15" t="s">
        <v>15</v>
      </c>
      <c r="C257" s="21"/>
      <c r="D257" s="21"/>
      <c r="E257" s="21"/>
      <c r="F257" s="21"/>
      <c r="G257" s="21"/>
      <c r="H257" s="21"/>
      <c r="I257" s="21"/>
    </row>
    <row r="258" spans="2:9">
      <c r="B258" s="15"/>
      <c r="C258" s="21"/>
      <c r="D258" s="21"/>
      <c r="E258" s="21"/>
      <c r="F258" s="21"/>
      <c r="G258" s="21"/>
      <c r="H258" s="21"/>
      <c r="I258" s="21"/>
    </row>
    <row r="260" spans="2:9" ht="4.5" customHeight="1"/>
    <row r="261" spans="2:9">
      <c r="B261" s="13" t="str">
        <f>"Semaine n° "&amp;WEEKNUM(C262,2)</f>
        <v>Semaine n° 18</v>
      </c>
      <c r="C261" s="3" t="s">
        <v>0</v>
      </c>
      <c r="D261" s="3" t="s">
        <v>1</v>
      </c>
      <c r="E261" s="3" t="s">
        <v>2</v>
      </c>
      <c r="F261" s="3" t="s">
        <v>3</v>
      </c>
      <c r="G261" s="3" t="s">
        <v>4</v>
      </c>
      <c r="H261" s="3" t="s">
        <v>5</v>
      </c>
      <c r="I261" s="3" t="s">
        <v>6</v>
      </c>
    </row>
    <row r="262" spans="2:9">
      <c r="B262" s="20"/>
      <c r="C262" s="16">
        <f>I247+1</f>
        <v>43948</v>
      </c>
      <c r="D262" s="16">
        <f t="shared" ref="D262" si="87">C262+1</f>
        <v>43949</v>
      </c>
      <c r="E262" s="16">
        <f t="shared" ref="E262" si="88">D262+1</f>
        <v>43950</v>
      </c>
      <c r="F262" s="16">
        <f t="shared" ref="F262" si="89">E262+1</f>
        <v>43951</v>
      </c>
      <c r="G262" s="16">
        <f t="shared" ref="G262" si="90">F262+1</f>
        <v>43952</v>
      </c>
      <c r="H262" s="16">
        <f t="shared" ref="H262" si="91">G262+1</f>
        <v>43953</v>
      </c>
      <c r="I262" s="16">
        <f t="shared" ref="I262" si="92">H262+1</f>
        <v>43954</v>
      </c>
    </row>
    <row r="263" spans="2:9">
      <c r="B263" s="4" t="str">
        <f>"Budget : "&amp;IFERROR(VLOOKUP(B261,BDD!$I$2:$J$54,2,FALSE),"")</f>
        <v>Budget : 192800,28</v>
      </c>
      <c r="C263" s="19" t="str">
        <f>IFERROR(VLOOKUP(C262,BDD!$G$2:$H$367,2,FALSE)&amp;" €","")</f>
        <v>25158,58 €</v>
      </c>
      <c r="D263" s="19" t="str">
        <f>IFERROR(VLOOKUP(D262,BDD!$G$2:$H$367,2,FALSE)&amp;" €","")</f>
        <v>26845,82 €</v>
      </c>
      <c r="E263" s="19" t="str">
        <f>IFERROR(VLOOKUP(E262,BDD!$G$2:$H$367,2,FALSE)&amp;" €","")</f>
        <v>30192,32 €</v>
      </c>
      <c r="F263" s="19" t="str">
        <f>IFERROR(VLOOKUP(F262,BDD!$G$2:$H$367,2,FALSE)&amp;" €","")</f>
        <v>44837,67 €</v>
      </c>
      <c r="G263" s="19" t="str">
        <f>IFERROR(VLOOKUP(G262,BDD!$G$2:$H$367,2,FALSE)&amp;" €","")</f>
        <v>0 €</v>
      </c>
      <c r="H263" s="19" t="str">
        <f>IFERROR(VLOOKUP(H262,BDD!$G$2:$H$367,2,FALSE)&amp;" €","")</f>
        <v>53928,03 €</v>
      </c>
      <c r="I263" s="19" t="str">
        <f>IFERROR(VLOOKUP(I262,BDD!$G$2:$H$367,2,FALSE)&amp;" €","")</f>
        <v>11837,87 €</v>
      </c>
    </row>
    <row r="264" spans="2:9">
      <c r="B264" s="1" t="s">
        <v>7</v>
      </c>
      <c r="C264" s="2"/>
      <c r="D264" s="2"/>
      <c r="E264" s="2"/>
      <c r="F264" s="2"/>
      <c r="G264" s="2"/>
      <c r="H264" s="2"/>
      <c r="I264" s="2"/>
    </row>
    <row r="265" spans="2:9">
      <c r="B265" s="1" t="s">
        <v>8</v>
      </c>
      <c r="C265" s="2"/>
      <c r="D265" s="2"/>
      <c r="E265" s="2"/>
      <c r="F265" s="2"/>
      <c r="G265" s="2"/>
      <c r="H265" s="2"/>
      <c r="I265" s="2"/>
    </row>
    <row r="266" spans="2:9">
      <c r="B266" s="1" t="s">
        <v>9</v>
      </c>
      <c r="C266" s="2"/>
      <c r="D266" s="2"/>
      <c r="E266" s="2"/>
      <c r="F266" s="2"/>
      <c r="G266" s="2"/>
      <c r="H266" s="2"/>
      <c r="I266" s="2"/>
    </row>
    <row r="267" spans="2:9">
      <c r="B267" s="1" t="s">
        <v>14</v>
      </c>
      <c r="C267" s="2"/>
      <c r="D267" s="2"/>
      <c r="E267" s="2"/>
      <c r="F267" s="2"/>
      <c r="G267" s="2"/>
      <c r="H267" s="2"/>
      <c r="I267" s="2"/>
    </row>
    <row r="268" spans="2:9">
      <c r="B268" s="1" t="s">
        <v>10</v>
      </c>
      <c r="C268" s="2"/>
      <c r="D268" s="2"/>
      <c r="E268" s="2"/>
      <c r="F268" s="2"/>
      <c r="G268" s="2"/>
      <c r="H268" s="2"/>
      <c r="I268" s="2"/>
    </row>
    <row r="269" spans="2:9">
      <c r="B269" s="1" t="s">
        <v>11</v>
      </c>
      <c r="C269" s="2"/>
      <c r="D269" s="2"/>
      <c r="E269" s="2"/>
      <c r="F269" s="2"/>
      <c r="G269" s="2"/>
      <c r="H269" s="2"/>
      <c r="I269" s="2"/>
    </row>
    <row r="270" spans="2:9">
      <c r="B270" s="1" t="s">
        <v>12</v>
      </c>
      <c r="C270" s="2"/>
      <c r="D270" s="2"/>
      <c r="E270" s="2"/>
      <c r="F270" s="2"/>
      <c r="G270" s="2"/>
      <c r="H270" s="2"/>
      <c r="I270" s="2"/>
    </row>
    <row r="271" spans="2:9">
      <c r="B271" s="1" t="s">
        <v>13</v>
      </c>
      <c r="C271" s="2"/>
      <c r="D271" s="2"/>
      <c r="E271" s="2"/>
      <c r="F271" s="2"/>
      <c r="G271" s="2"/>
      <c r="H271" s="2"/>
      <c r="I271" s="2"/>
    </row>
    <row r="272" spans="2:9">
      <c r="B272" s="15" t="s">
        <v>15</v>
      </c>
      <c r="C272" s="21"/>
      <c r="D272" s="21"/>
      <c r="E272" s="21"/>
      <c r="F272" s="21"/>
      <c r="G272" s="21"/>
      <c r="H272" s="21"/>
      <c r="I272" s="21"/>
    </row>
    <row r="273" spans="2:9">
      <c r="B273" s="15"/>
      <c r="C273" s="21"/>
      <c r="D273" s="21"/>
      <c r="E273" s="21"/>
      <c r="F273" s="21"/>
      <c r="G273" s="21"/>
      <c r="H273" s="21"/>
      <c r="I273" s="21"/>
    </row>
    <row r="275" spans="2:9" ht="4.5" customHeight="1"/>
    <row r="276" spans="2:9">
      <c r="B276" s="13" t="str">
        <f>"Semaine n° "&amp;WEEKNUM(C277,2)</f>
        <v>Semaine n° 19</v>
      </c>
      <c r="C276" s="3" t="s">
        <v>0</v>
      </c>
      <c r="D276" s="3" t="s">
        <v>1</v>
      </c>
      <c r="E276" s="3" t="s">
        <v>2</v>
      </c>
      <c r="F276" s="3" t="s">
        <v>3</v>
      </c>
      <c r="G276" s="3" t="s">
        <v>4</v>
      </c>
      <c r="H276" s="3" t="s">
        <v>5</v>
      </c>
      <c r="I276" s="3" t="s">
        <v>6</v>
      </c>
    </row>
    <row r="277" spans="2:9">
      <c r="B277" s="20"/>
      <c r="C277" s="16">
        <f>I262+1</f>
        <v>43955</v>
      </c>
      <c r="D277" s="16">
        <f t="shared" ref="D277" si="93">C277+1</f>
        <v>43956</v>
      </c>
      <c r="E277" s="16">
        <f t="shared" ref="E277" si="94">D277+1</f>
        <v>43957</v>
      </c>
      <c r="F277" s="16">
        <f t="shared" ref="F277" si="95">E277+1</f>
        <v>43958</v>
      </c>
      <c r="G277" s="16">
        <f t="shared" ref="G277" si="96">F277+1</f>
        <v>43959</v>
      </c>
      <c r="H277" s="16">
        <f t="shared" ref="H277" si="97">G277+1</f>
        <v>43960</v>
      </c>
      <c r="I277" s="16">
        <f t="shared" ref="I277" si="98">H277+1</f>
        <v>43961</v>
      </c>
    </row>
    <row r="278" spans="2:9">
      <c r="B278" s="4" t="str">
        <f>"Budget : "&amp;IFERROR(VLOOKUP(B276,BDD!$I$2:$J$54,2,FALSE),"")</f>
        <v>Budget : 201833,94</v>
      </c>
      <c r="C278" s="19" t="str">
        <f>IFERROR(VLOOKUP(C277,BDD!$G$2:$H$367,2,FALSE)&amp;" €","")</f>
        <v>31622,71 €</v>
      </c>
      <c r="D278" s="19" t="str">
        <f>IFERROR(VLOOKUP(D277,BDD!$G$2:$H$367,2,FALSE)&amp;" €","")</f>
        <v>33786,13 €</v>
      </c>
      <c r="E278" s="19" t="str">
        <f>IFERROR(VLOOKUP(E277,BDD!$G$2:$H$367,2,FALSE)&amp;" €","")</f>
        <v>28050,26 €</v>
      </c>
      <c r="F278" s="19" t="str">
        <f>IFERROR(VLOOKUP(F277,BDD!$G$2:$H$367,2,FALSE)&amp;" €","")</f>
        <v>26675,07 €</v>
      </c>
      <c r="G278" s="19" t="str">
        <f>IFERROR(VLOOKUP(G277,BDD!$G$2:$H$367,2,FALSE)&amp;" €","")</f>
        <v>28622,28 €</v>
      </c>
      <c r="H278" s="19" t="str">
        <f>IFERROR(VLOOKUP(H277,BDD!$G$2:$H$367,2,FALSE)&amp;" €","")</f>
        <v>43487,4 €</v>
      </c>
      <c r="I278" s="19" t="str">
        <f>IFERROR(VLOOKUP(I277,BDD!$G$2:$H$367,2,FALSE)&amp;" €","")</f>
        <v>9590,14 €</v>
      </c>
    </row>
    <row r="279" spans="2:9">
      <c r="B279" s="1" t="s">
        <v>7</v>
      </c>
      <c r="C279" s="2"/>
      <c r="D279" s="2"/>
      <c r="E279" s="2"/>
      <c r="F279" s="2"/>
      <c r="G279" s="2"/>
      <c r="H279" s="2"/>
      <c r="I279" s="2"/>
    </row>
    <row r="280" spans="2:9">
      <c r="B280" s="1" t="s">
        <v>8</v>
      </c>
      <c r="C280" s="2"/>
      <c r="D280" s="2"/>
      <c r="E280" s="2"/>
      <c r="F280" s="2"/>
      <c r="G280" s="2"/>
      <c r="H280" s="2"/>
      <c r="I280" s="2"/>
    </row>
    <row r="281" spans="2:9">
      <c r="B281" s="1" t="s">
        <v>9</v>
      </c>
      <c r="C281" s="2"/>
      <c r="D281" s="2"/>
      <c r="E281" s="2"/>
      <c r="F281" s="2"/>
      <c r="G281" s="2"/>
      <c r="H281" s="2"/>
      <c r="I281" s="2"/>
    </row>
    <row r="282" spans="2:9">
      <c r="B282" s="1" t="s">
        <v>14</v>
      </c>
      <c r="C282" s="2"/>
      <c r="D282" s="2"/>
      <c r="E282" s="2"/>
      <c r="F282" s="2"/>
      <c r="G282" s="2"/>
      <c r="H282" s="2"/>
      <c r="I282" s="2"/>
    </row>
    <row r="283" spans="2:9">
      <c r="B283" s="1" t="s">
        <v>10</v>
      </c>
      <c r="C283" s="2"/>
      <c r="D283" s="2"/>
      <c r="E283" s="2"/>
      <c r="F283" s="2"/>
      <c r="G283" s="2"/>
      <c r="H283" s="2"/>
      <c r="I283" s="2"/>
    </row>
    <row r="284" spans="2:9">
      <c r="B284" s="1" t="s">
        <v>11</v>
      </c>
      <c r="C284" s="2"/>
      <c r="D284" s="2"/>
      <c r="E284" s="2"/>
      <c r="F284" s="2"/>
      <c r="G284" s="2"/>
      <c r="H284" s="2"/>
      <c r="I284" s="2"/>
    </row>
    <row r="285" spans="2:9">
      <c r="B285" s="1" t="s">
        <v>12</v>
      </c>
      <c r="C285" s="2"/>
      <c r="D285" s="2"/>
      <c r="E285" s="2"/>
      <c r="F285" s="2"/>
      <c r="G285" s="2"/>
      <c r="H285" s="2"/>
      <c r="I285" s="2"/>
    </row>
    <row r="286" spans="2:9">
      <c r="B286" s="1" t="s">
        <v>13</v>
      </c>
      <c r="C286" s="2"/>
      <c r="D286" s="2"/>
      <c r="E286" s="2"/>
      <c r="F286" s="2"/>
      <c r="G286" s="2"/>
      <c r="H286" s="2"/>
      <c r="I286" s="2"/>
    </row>
    <row r="287" spans="2:9">
      <c r="B287" s="15" t="s">
        <v>15</v>
      </c>
      <c r="C287" s="21"/>
      <c r="D287" s="21"/>
      <c r="E287" s="21"/>
      <c r="F287" s="21"/>
      <c r="G287" s="21"/>
      <c r="H287" s="21"/>
      <c r="I287" s="21"/>
    </row>
    <row r="288" spans="2:9">
      <c r="B288" s="15"/>
      <c r="C288" s="21"/>
      <c r="D288" s="21"/>
      <c r="E288" s="21"/>
      <c r="F288" s="21"/>
      <c r="G288" s="21"/>
      <c r="H288" s="21"/>
      <c r="I288" s="21"/>
    </row>
  </sheetData>
  <conditionalFormatting sqref="C8:I16">
    <cfRule type="expression" dxfId="4" priority="1">
      <formula>C$7&lt;$B$1</formula>
    </cfRule>
  </conditionalFormatting>
  <conditionalFormatting sqref="C5:I5 C20:I20 C35:I35 C50:I50 C65:I65 C80:I80 C95:I95 C110:I110 C125:I125 C140:I140 C155:I155 C170:I170 C185:I185 C200:I200 C215:I215 C230:I230 C245:I245 C260:I260 C275:I275">
    <cfRule type="expression" dxfId="3" priority="14">
      <formula>IF($K$1=TRUE,MATCH(C7,VacancesB,0)&gt;0,"")</formula>
    </cfRule>
    <cfRule type="expression" dxfId="2" priority="15">
      <formula>IF($K$2=TRUE,MATCH(C7,VacancesP,0)&gt;0,"")</formula>
    </cfRule>
    <cfRule type="expression" dxfId="1" priority="16">
      <formula>IF($K$3=TRUE,MATCH(C7,VacancesM,0)&gt;0,"")</formula>
    </cfRule>
  </conditionalFormatting>
  <conditionalFormatting sqref="C9:I16 C24:I31 C39:I46 C54:I61 C69:I76 C84:I91 C99:I106 C114:I121 C129:I136 C144:I151 C159:I166 C174:I181 C189:I196 C204:I211 C219:I226 C234:I241 C249:I256 C264:I271 C279:I286">
    <cfRule type="expression" dxfId="0" priority="13">
      <formula>"'=AUJOURDHUI()-C7&gt;0"</formula>
    </cfRule>
  </conditionalFormatting>
  <dataValidations count="1">
    <dataValidation type="list" allowBlank="1" showInputMessage="1" showErrorMessage="1" sqref="C9:I16 C24:I31 C39:I46 C54:I61 C69:I76 C84:I91 C99:I106 C114:I121 C129:I136 C144:I151 C159:I166 C174:I181 C189:I196 C204:I211 C219:I226 C234:I241 C249:I256 C264:I271 C279:I286">
      <formula1>Noms1</formula1>
    </dataValidation>
  </dataValidations>
  <printOptions horizontalCentered="1"/>
  <pageMargins left="0.11811023622047245" right="0.11811023622047245" top="0.15748031496062992" bottom="0.15748031496062992" header="0.11811023622047245" footer="0.11811023622047245"/>
  <pageSetup paperSize="9" scale="70" orientation="portrait" r:id="rId1"/>
  <drawing r:id="rId2"/>
</worksheet>
</file>

<file path=xl/worksheets/sheet2.xml><?xml version="1.0" encoding="utf-8"?>
<worksheet xmlns="http://schemas.openxmlformats.org/spreadsheetml/2006/main" xmlns:r="http://schemas.openxmlformats.org/officeDocument/2006/relationships">
  <sheetPr codeName="Feuil2"/>
  <dimension ref="A1:AE367"/>
  <sheetViews>
    <sheetView workbookViewId="0"/>
  </sheetViews>
  <sheetFormatPr baseColWidth="10" defaultColWidth="11.453125" defaultRowHeight="14.5"/>
  <cols>
    <col min="1" max="26" width="11.453125" style="8"/>
    <col min="27" max="27" width="11.453125" style="17"/>
    <col min="28" max="28" width="11.453125" style="8"/>
    <col min="29" max="29" width="11.453125" style="17"/>
    <col min="30" max="30" width="11.453125" style="8"/>
    <col min="31" max="31" width="11.453125" style="17"/>
    <col min="32" max="16384" width="11.453125" style="8"/>
  </cols>
  <sheetData>
    <row r="1" spans="1:31" s="22" customFormat="1" ht="15" customHeight="1">
      <c r="A1" s="33" t="s">
        <v>85</v>
      </c>
      <c r="D1" s="22" t="s">
        <v>72</v>
      </c>
      <c r="E1" s="22" t="s">
        <v>16</v>
      </c>
      <c r="H1" s="22" t="s">
        <v>17</v>
      </c>
      <c r="J1" s="22" t="s">
        <v>18</v>
      </c>
      <c r="L1" s="35" t="s">
        <v>86</v>
      </c>
      <c r="M1" s="22" t="str">
        <f>IF(ISBLANK(D2),"",D2)</f>
        <v>GÉRARD</v>
      </c>
      <c r="N1" s="22" t="str">
        <f>IF(ISBLANK(D3),"",D3)</f>
        <v>HENRI</v>
      </c>
      <c r="O1" s="22" t="str">
        <f>IF(ISBLANK(D4),"",D4)</f>
        <v>JACQUES</v>
      </c>
      <c r="P1" s="22" t="str">
        <f>IF(ISBLANK(D5),"",D5)</f>
        <v>MICHEL</v>
      </c>
      <c r="Q1" s="22" t="str">
        <f>IF(ISBLANK(D6),"",D6)</f>
        <v>PAUL</v>
      </c>
      <c r="R1" s="22" t="str">
        <f>IF(ISBLANK(D7),"",D7)</f>
        <v>PIERRE</v>
      </c>
      <c r="S1" s="22" t="str">
        <f>IF(ISBLANK(D8),"",D8)</f>
        <v/>
      </c>
      <c r="T1" s="22" t="str">
        <f>IF(ISBLANK(D9),"",D9)</f>
        <v/>
      </c>
      <c r="U1" s="22" t="str">
        <f>IF(ISBLANK(D10),"",D10)</f>
        <v/>
      </c>
      <c r="V1" s="23" t="str">
        <f>IF(ISBLANK(D11),"",D11)</f>
        <v/>
      </c>
      <c r="X1" s="23"/>
      <c r="AC1" s="22" t="s">
        <v>77</v>
      </c>
      <c r="AD1" s="23" t="s">
        <v>76</v>
      </c>
      <c r="AE1" s="23" t="s">
        <v>78</v>
      </c>
    </row>
    <row r="2" spans="1:31">
      <c r="A2">
        <v>1</v>
      </c>
      <c r="B2" t="s">
        <v>73</v>
      </c>
      <c r="C2"/>
      <c r="D2" s="7" t="s">
        <v>84</v>
      </c>
      <c r="E2" s="7"/>
      <c r="G2" s="17">
        <v>43831</v>
      </c>
      <c r="H2" s="18">
        <v>0</v>
      </c>
      <c r="I2" s="8" t="s">
        <v>19</v>
      </c>
      <c r="J2" s="8">
        <v>108865.60000000001</v>
      </c>
      <c r="L2" s="8" t="s">
        <v>7</v>
      </c>
      <c r="M2" s="37">
        <f>IF(M$1="","",COUNTIFS(Feuil1!$C$6:$C$1006, "=*"&amp;M$1&amp;"*",Feuil1!$B$6:$B$1006,$L$2)+COUNTIFS(Feuil1!$D$6:$D$1006,M$1,Feuil1!$B$6:$B$1006,$L$2)+COUNTIFS(Feuil1!$E$6:$E$1006,M$1,Feuil1!$B$6:$B$1006,$L$2)+COUNTIFS(Feuil1!$F$6:$F$1006,M$1,Feuil1!$B$6:$B$1006,$L$2)+COUNTIFS(Feuil1!$G$6:$G$1006,M$1,Feuil1!$B$6:$B$1006,$L$2)+COUNTIFS(Feuil1!$H$6:$H$1006,M$1,Feuil1!$B$6:$B$1006,$L$2)+COUNTIFS(Feuil1!$I$6:$I$1006,M$1,Feuil1!$B$6:$B$1006,$L$2))</f>
        <v>1</v>
      </c>
      <c r="N2" s="37">
        <f>IF(N$1="","",COUNTIFS(Feuil1!$C$6:$C$1006, "=*"&amp;N$1&amp;"*",Feuil1!$B$6:$B$1006,$L2)+COUNTIFS(Feuil1!$D$6:$D$1006,N$1,Feuil1!$B$6:$B$1006,$L2)+COUNTIFS(Feuil1!$E$6:$E$1006,N$1,Feuil1!$B$6:$B$1006,$L2)+COUNTIFS(Feuil1!$F$6:$F$1006,N$1,Feuil1!$B$6:$B$1006,$L2)+COUNTIFS(Feuil1!$G$6:$G$1006,N$1,Feuil1!$B$6:$B$1006,$L2)+COUNTIFS(Feuil1!$H$6:$H$1006,N$1,Feuil1!$B$6:$B$1006,$L2)+COUNTIFS(Feuil1!$I$6:$I$1006,N$1,Feuil1!$B$6:$B$1006,$L2))</f>
        <v>1</v>
      </c>
      <c r="O2" s="37">
        <f>IF(O$1="","",COUNTIFS(Feuil1!$C$6:$C$1006, "=*"&amp;O$1&amp;"*",Feuil1!$B$6:$B$1006,$L2)+COUNTIFS(Feuil1!$D$6:$D$1006,O$1,Feuil1!$B$6:$B$1006,$L2)+COUNTIFS(Feuil1!$E$6:$E$1006,O$1,Feuil1!$B$6:$B$1006,$L2)+COUNTIFS(Feuil1!$F$6:$F$1006,O$1,Feuil1!$B$6:$B$1006,$L2)+COUNTIFS(Feuil1!$G$6:$G$1006,O$1,Feuil1!$B$6:$B$1006,$L2)+COUNTIFS(Feuil1!$H$6:$H$1006,O$1,Feuil1!$B$6:$B$1006,$L2)+COUNTIFS(Feuil1!$I$6:$I$1006,O$1,Feuil1!$B$6:$B$1006,$L2))</f>
        <v>1</v>
      </c>
      <c r="P2" s="37">
        <f>IF(P$1="","",COUNTIFS(Feuil1!$C$6:$C$1006, "=*"&amp;P$1&amp;"*",Feuil1!$B$6:$B$1006,$L2)+COUNTIFS(Feuil1!$D$6:$D$1006,P$1,Feuil1!$B$6:$B$1006,$L2)+COUNTIFS(Feuil1!$E$6:$E$1006,P$1,Feuil1!$B$6:$B$1006,$L2)+COUNTIFS(Feuil1!$F$6:$F$1006,P$1,Feuil1!$B$6:$B$1006,$L2)+COUNTIFS(Feuil1!$G$6:$G$1006,P$1,Feuil1!$B$6:$B$1006,$L2)+COUNTIFS(Feuil1!$H$6:$H$1006,P$1,Feuil1!$B$6:$B$1006,$L2)+COUNTIFS(Feuil1!$I$6:$I$1006,P$1,Feuil1!$B$6:$B$1006,$L2))</f>
        <v>1</v>
      </c>
      <c r="Q2" s="37">
        <f>IF(Q$1="","",COUNTIFS(Feuil1!$C$6:$C$1006, "=*"&amp;Q$1&amp;"*",Feuil1!$B$6:$B$1006,$L2)+COUNTIFS(Feuil1!$D$6:$D$1006,Q$1,Feuil1!$B$6:$B$1006,$L2)+COUNTIFS(Feuil1!$E$6:$E$1006,Q$1,Feuil1!$B$6:$B$1006,$L2)+COUNTIFS(Feuil1!$F$6:$F$1006,Q$1,Feuil1!$B$6:$B$1006,$L2)+COUNTIFS(Feuil1!$G$6:$G$1006,Q$1,Feuil1!$B$6:$B$1006,$L2)+COUNTIFS(Feuil1!$H$6:$H$1006,Q$1,Feuil1!$B$6:$B$1006,$L2)+COUNTIFS(Feuil1!$I$6:$I$1006,Q$1,Feuil1!$B$6:$B$1006,$L2))</f>
        <v>0</v>
      </c>
      <c r="R2" s="37">
        <f>IF(R$1="","",COUNTIFS(Feuil1!$C$6:$C$1006, "=*"&amp;R$1&amp;"*",Feuil1!$B$6:$B$1006,$L2)+COUNTIFS(Feuil1!$D$6:$D$1006,R$1,Feuil1!$B$6:$B$1006,$L2)+COUNTIFS(Feuil1!$E$6:$E$1006,R$1,Feuil1!$B$6:$B$1006,$L2)+COUNTIFS(Feuil1!$F$6:$F$1006,R$1,Feuil1!$B$6:$B$1006,$L2)+COUNTIFS(Feuil1!$G$6:$G$1006,R$1,Feuil1!$B$6:$B$1006,$L2)+COUNTIFS(Feuil1!$H$6:$H$1006,R$1,Feuil1!$B$6:$B$1006,$L2)+COUNTIFS(Feuil1!$I$6:$I$1006,R$1,Feuil1!$B$6:$B$1006,$L2))</f>
        <v>1</v>
      </c>
      <c r="S2" s="37" t="str">
        <f>IF(S$1="","",COUNTIFS(Feuil1!$C$6:$C$1006, "=*"&amp;S$1&amp;"*",Feuil1!$B$6:$B$1006,$L2)+COUNTIFS(Feuil1!$D$6:$D$1006,S$1,Feuil1!$B$6:$B$1006,$L2)+COUNTIFS(Feuil1!$E$6:$E$1006,S$1,Feuil1!$B$6:$B$1006,$L2)+COUNTIFS(Feuil1!$F$6:$F$1006,S$1,Feuil1!$B$6:$B$1006,$L2)+COUNTIFS(Feuil1!$G$6:$G$1006,S$1,Feuil1!$B$6:$B$1006,$L2)+COUNTIFS(Feuil1!$H$6:$H$1006,S$1,Feuil1!$B$6:$B$1006,$L2)+COUNTIFS(Feuil1!$I$6:$I$1006,S$1,Feuil1!$B$6:$B$1006,$L2))</f>
        <v/>
      </c>
      <c r="T2" s="37" t="str">
        <f>IF(T$1="","",COUNTIFS(Feuil1!$C$6:$C$1006, "=*"&amp;T$1&amp;"*",Feuil1!$B$6:$B$1006,$L2)+COUNTIFS(Feuil1!$D$6:$D$1006,T$1,Feuil1!$B$6:$B$1006,$L2)+COUNTIFS(Feuil1!$E$6:$E$1006,T$1,Feuil1!$B$6:$B$1006,$L2)+COUNTIFS(Feuil1!$F$6:$F$1006,T$1,Feuil1!$B$6:$B$1006,$L2)+COUNTIFS(Feuil1!$G$6:$G$1006,T$1,Feuil1!$B$6:$B$1006,$L2)+COUNTIFS(Feuil1!$H$6:$H$1006,T$1,Feuil1!$B$6:$B$1006,$L2)+COUNTIFS(Feuil1!$I$6:$I$1006,T$1,Feuil1!$B$6:$B$1006,$L2))</f>
        <v/>
      </c>
      <c r="U2" s="37" t="str">
        <f>IF(U$1="","",COUNTIFS(Feuil1!$C$6:$C$1006, "=*"&amp;U$1&amp;"*",Feuil1!$B$6:$B$1006,$L2)+COUNTIFS(Feuil1!$D$6:$D$1006,U$1,Feuil1!$B$6:$B$1006,$L2)+COUNTIFS(Feuil1!$E$6:$E$1006,U$1,Feuil1!$B$6:$B$1006,$L2)+COUNTIFS(Feuil1!$F$6:$F$1006,U$1,Feuil1!$B$6:$B$1006,$L2)+COUNTIFS(Feuil1!$G$6:$G$1006,U$1,Feuil1!$B$6:$B$1006,$L2)+COUNTIFS(Feuil1!$H$6:$H$1006,U$1,Feuil1!$B$6:$B$1006,$L2)+COUNTIFS(Feuil1!$I$6:$I$1006,U$1,Feuil1!$B$6:$B$1006,$L2))</f>
        <v/>
      </c>
      <c r="V2" s="37" t="str">
        <f>IF(V$1="","",COUNTIFS(Feuil1!$C$6:$C$1006, "=*"&amp;V$1&amp;"*",Feuil1!$B$6:$B$1006,$L2)+COUNTIFS(Feuil1!$D$6:$D$1006,V$1,Feuil1!$B$6:$B$1006,$L2)+COUNTIFS(Feuil1!$E$6:$E$1006,V$1,Feuil1!$B$6:$B$1006,$L2)+COUNTIFS(Feuil1!$F$6:$F$1006,V$1,Feuil1!$B$6:$B$1006,$L2)+COUNTIFS(Feuil1!$G$6:$G$1006,V$1,Feuil1!$B$6:$B$1006,$L2)+COUNTIFS(Feuil1!$H$6:$H$1006,V$1,Feuil1!$B$6:$B$1006,$L2)+COUNTIFS(Feuil1!$I$6:$I$1006,V$1,Feuil1!$B$6:$B$1006,$L2))</f>
        <v/>
      </c>
      <c r="W2" s="17"/>
      <c r="Y2" s="17"/>
      <c r="AC2" s="17">
        <v>43831</v>
      </c>
      <c r="AD2" s="17">
        <v>43831</v>
      </c>
      <c r="AE2" s="17">
        <v>43831</v>
      </c>
    </row>
    <row r="3" spans="1:31">
      <c r="A3">
        <v>24</v>
      </c>
      <c r="B3" t="s">
        <v>74</v>
      </c>
      <c r="C3"/>
      <c r="D3" s="7" t="s">
        <v>83</v>
      </c>
      <c r="E3" s="7"/>
      <c r="G3" s="17">
        <v>43832</v>
      </c>
      <c r="H3" s="18">
        <v>25928.15</v>
      </c>
      <c r="I3" s="8" t="s">
        <v>20</v>
      </c>
      <c r="J3" s="8">
        <v>181634.63</v>
      </c>
      <c r="L3" s="8" t="s">
        <v>8</v>
      </c>
      <c r="M3" s="37">
        <f>IF(M$1="","",COUNTIFS(Feuil1!$C$6:$C$1006, "=*"&amp;M$1&amp;"*",Feuil1!$B$6:$B$1006,$L3)+COUNTIFS(Feuil1!$D$6:$D$1006,M$1,Feuil1!$B$6:$B$1006,$L3)+COUNTIFS(Feuil1!$E$6:$E$1006,M$1,Feuil1!$B$6:$B$1006,$L3)+COUNTIFS(Feuil1!$F$6:$F$1006,M$1,Feuil1!$B$6:$B$1006,$L3)+COUNTIFS(Feuil1!$G$6:$G$1006,M$1,Feuil1!$B$6:$B$1006,$L3)+COUNTIFS(Feuil1!$H$6:$H$1006,M$1,Feuil1!$B$6:$B$1006,$L3)+COUNTIFS(Feuil1!$I$6:$I$1006,M$1,Feuil1!$B$6:$B$1006,$L3))</f>
        <v>0</v>
      </c>
      <c r="N3" s="37">
        <f>IF(N$1="","",COUNTIFS(Feuil1!$C$6:$C$1006, "=*"&amp;N$1&amp;"*",Feuil1!$B$6:$B$1006,$L3)+COUNTIFS(Feuil1!$D$6:$D$1006,N$1,Feuil1!$B$6:$B$1006,$L3)+COUNTIFS(Feuil1!$E$6:$E$1006,N$1,Feuil1!$B$6:$B$1006,$L3)+COUNTIFS(Feuil1!$F$6:$F$1006,N$1,Feuil1!$B$6:$B$1006,$L3)+COUNTIFS(Feuil1!$G$6:$G$1006,N$1,Feuil1!$B$6:$B$1006,$L3)+COUNTIFS(Feuil1!$H$6:$H$1006,N$1,Feuil1!$B$6:$B$1006,$L3)+COUNTIFS(Feuil1!$I$6:$I$1006,N$1,Feuil1!$B$6:$B$1006,$L3))</f>
        <v>0</v>
      </c>
      <c r="O3" s="37">
        <f>IF(O$1="","",COUNTIFS(Feuil1!$C$6:$C$1006, "=*"&amp;O$1&amp;"*",Feuil1!$B$6:$B$1006,$L3)+COUNTIFS(Feuil1!$D$6:$D$1006,O$1,Feuil1!$B$6:$B$1006,$L3)+COUNTIFS(Feuil1!$E$6:$E$1006,O$1,Feuil1!$B$6:$B$1006,$L3)+COUNTIFS(Feuil1!$F$6:$F$1006,O$1,Feuil1!$B$6:$B$1006,$L3)+COUNTIFS(Feuil1!$G$6:$G$1006,O$1,Feuil1!$B$6:$B$1006,$L3)+COUNTIFS(Feuil1!$H$6:$H$1006,O$1,Feuil1!$B$6:$B$1006,$L3)+COUNTIFS(Feuil1!$I$6:$I$1006,O$1,Feuil1!$B$6:$B$1006,$L3))</f>
        <v>0</v>
      </c>
      <c r="P3" s="37">
        <f>IF(P$1="","",COUNTIFS(Feuil1!$C$6:$C$1006, "=*"&amp;P$1&amp;"*",Feuil1!$B$6:$B$1006,$L3)+COUNTIFS(Feuil1!$D$6:$D$1006,P$1,Feuil1!$B$6:$B$1006,$L3)+COUNTIFS(Feuil1!$E$6:$E$1006,P$1,Feuil1!$B$6:$B$1006,$L3)+COUNTIFS(Feuil1!$F$6:$F$1006,P$1,Feuil1!$B$6:$B$1006,$L3)+COUNTIFS(Feuil1!$G$6:$G$1006,P$1,Feuil1!$B$6:$B$1006,$L3)+COUNTIFS(Feuil1!$H$6:$H$1006,P$1,Feuil1!$B$6:$B$1006,$L3)+COUNTIFS(Feuil1!$I$6:$I$1006,P$1,Feuil1!$B$6:$B$1006,$L3))</f>
        <v>0</v>
      </c>
      <c r="Q3" s="37">
        <f>IF(Q$1="","",COUNTIFS(Feuil1!$C$6:$C$1006, "=*"&amp;Q$1&amp;"*",Feuil1!$B$6:$B$1006,$L3)+COUNTIFS(Feuil1!$D$6:$D$1006,Q$1,Feuil1!$B$6:$B$1006,$L3)+COUNTIFS(Feuil1!$E$6:$E$1006,Q$1,Feuil1!$B$6:$B$1006,$L3)+COUNTIFS(Feuil1!$F$6:$F$1006,Q$1,Feuil1!$B$6:$B$1006,$L3)+COUNTIFS(Feuil1!$G$6:$G$1006,Q$1,Feuil1!$B$6:$B$1006,$L3)+COUNTIFS(Feuil1!$H$6:$H$1006,Q$1,Feuil1!$B$6:$B$1006,$L3)+COUNTIFS(Feuil1!$I$6:$I$1006,Q$1,Feuil1!$B$6:$B$1006,$L3))</f>
        <v>0</v>
      </c>
      <c r="R3" s="37">
        <f>IF(R$1="","",COUNTIFS(Feuil1!$C$6:$C$1006, "=*"&amp;R$1&amp;"*",Feuil1!$B$6:$B$1006,$L3)+COUNTIFS(Feuil1!$D$6:$D$1006,R$1,Feuil1!$B$6:$B$1006,$L3)+COUNTIFS(Feuil1!$E$6:$E$1006,R$1,Feuil1!$B$6:$B$1006,$L3)+COUNTIFS(Feuil1!$F$6:$F$1006,R$1,Feuil1!$B$6:$B$1006,$L3)+COUNTIFS(Feuil1!$G$6:$G$1006,R$1,Feuil1!$B$6:$B$1006,$L3)+COUNTIFS(Feuil1!$H$6:$H$1006,R$1,Feuil1!$B$6:$B$1006,$L3)+COUNTIFS(Feuil1!$I$6:$I$1006,R$1,Feuil1!$B$6:$B$1006,$L3))</f>
        <v>0</v>
      </c>
      <c r="S3" s="37" t="str">
        <f>IF(S$1="","",COUNTIFS(Feuil1!$C$6:$C$1006, "=*"&amp;S$1&amp;"*",Feuil1!$B$6:$B$1006,$L3)+COUNTIFS(Feuil1!$D$6:$D$1006,S$1,Feuil1!$B$6:$B$1006,$L3)+COUNTIFS(Feuil1!$E$6:$E$1006,S$1,Feuil1!$B$6:$B$1006,$L3)+COUNTIFS(Feuil1!$F$6:$F$1006,S$1,Feuil1!$B$6:$B$1006,$L3)+COUNTIFS(Feuil1!$G$6:$G$1006,S$1,Feuil1!$B$6:$B$1006,$L3)+COUNTIFS(Feuil1!$H$6:$H$1006,S$1,Feuil1!$B$6:$B$1006,$L3)+COUNTIFS(Feuil1!$I$6:$I$1006,S$1,Feuil1!$B$6:$B$1006,$L3))</f>
        <v/>
      </c>
      <c r="T3" s="37" t="str">
        <f>IF(T$1="","",COUNTIFS(Feuil1!$C$6:$C$1006, "=*"&amp;T$1&amp;"*",Feuil1!$B$6:$B$1006,$L3)+COUNTIFS(Feuil1!$D$6:$D$1006,T$1,Feuil1!$B$6:$B$1006,$L3)+COUNTIFS(Feuil1!$E$6:$E$1006,T$1,Feuil1!$B$6:$B$1006,$L3)+COUNTIFS(Feuil1!$F$6:$F$1006,T$1,Feuil1!$B$6:$B$1006,$L3)+COUNTIFS(Feuil1!$G$6:$G$1006,T$1,Feuil1!$B$6:$B$1006,$L3)+COUNTIFS(Feuil1!$H$6:$H$1006,T$1,Feuil1!$B$6:$B$1006,$L3)+COUNTIFS(Feuil1!$I$6:$I$1006,T$1,Feuil1!$B$6:$B$1006,$L3))</f>
        <v/>
      </c>
      <c r="U3" s="37" t="str">
        <f>IF(U$1="","",COUNTIFS(Feuil1!$C$6:$C$1006, "=*"&amp;U$1&amp;"*",Feuil1!$B$6:$B$1006,$L3)+COUNTIFS(Feuil1!$D$6:$D$1006,U$1,Feuil1!$B$6:$B$1006,$L3)+COUNTIFS(Feuil1!$E$6:$E$1006,U$1,Feuil1!$B$6:$B$1006,$L3)+COUNTIFS(Feuil1!$F$6:$F$1006,U$1,Feuil1!$B$6:$B$1006,$L3)+COUNTIFS(Feuil1!$G$6:$G$1006,U$1,Feuil1!$B$6:$B$1006,$L3)+COUNTIFS(Feuil1!$H$6:$H$1006,U$1,Feuil1!$B$6:$B$1006,$L3)+COUNTIFS(Feuil1!$I$6:$I$1006,U$1,Feuil1!$B$6:$B$1006,$L3))</f>
        <v/>
      </c>
      <c r="V3" s="37" t="str">
        <f>IF(V$1="","",COUNTIFS(Feuil1!$C$6:$C$1006, "=*"&amp;V$1&amp;"*",Feuil1!$B$6:$B$1006,$L3)+COUNTIFS(Feuil1!$D$6:$D$1006,V$1,Feuil1!$B$6:$B$1006,$L3)+COUNTIFS(Feuil1!$E$6:$E$1006,V$1,Feuil1!$B$6:$B$1006,$L3)+COUNTIFS(Feuil1!$F$6:$F$1006,V$1,Feuil1!$B$6:$B$1006,$L3)+COUNTIFS(Feuil1!$G$6:$G$1006,V$1,Feuil1!$B$6:$B$1006,$L3)+COUNTIFS(Feuil1!$H$6:$H$1006,V$1,Feuil1!$B$6:$B$1006,$L3)+COUNTIFS(Feuil1!$I$6:$I$1006,V$1,Feuil1!$B$6:$B$1006,$L3))</f>
        <v/>
      </c>
      <c r="W3" s="17"/>
      <c r="Y3" s="17"/>
      <c r="AC3" s="17">
        <v>43832</v>
      </c>
      <c r="AD3" s="17">
        <v>43832</v>
      </c>
      <c r="AE3" s="17">
        <v>43832</v>
      </c>
    </row>
    <row r="4" spans="1:31">
      <c r="A4">
        <v>10</v>
      </c>
      <c r="B4" t="s">
        <v>75</v>
      </c>
      <c r="C4"/>
      <c r="D4" s="7" t="s">
        <v>81</v>
      </c>
      <c r="G4" s="17">
        <v>43833</v>
      </c>
      <c r="H4" s="18">
        <v>30818.57</v>
      </c>
      <c r="I4" s="8" t="s">
        <v>21</v>
      </c>
      <c r="J4" s="8">
        <v>180985.74</v>
      </c>
      <c r="L4" s="8" t="s">
        <v>9</v>
      </c>
      <c r="M4" s="37">
        <f>IF(M$1="","",COUNTIFS(Feuil1!$C$6:$C$1006, "=*"&amp;M$1&amp;"*",Feuil1!$B$6:$B$1006,$L4)+COUNTIFS(Feuil1!$D$6:$D$1006,M$1,Feuil1!$B$6:$B$1006,$L4)+COUNTIFS(Feuil1!$E$6:$E$1006,M$1,Feuil1!$B$6:$B$1006,$L4)+COUNTIFS(Feuil1!$F$6:$F$1006,M$1,Feuil1!$B$6:$B$1006,$L4)+COUNTIFS(Feuil1!$G$6:$G$1006,M$1,Feuil1!$B$6:$B$1006,$L4)+COUNTIFS(Feuil1!$H$6:$H$1006,M$1,Feuil1!$B$6:$B$1006,$L4)+COUNTIFS(Feuil1!$I$6:$I$1006,M$1,Feuil1!$B$6:$B$1006,$L4))</f>
        <v>1</v>
      </c>
      <c r="N4" s="37">
        <f>IF(N$1="","",COUNTIFS(Feuil1!$C$6:$C$1006, "=*"&amp;N$1&amp;"*",Feuil1!$B$6:$B$1006,$L4)+COUNTIFS(Feuil1!$D$6:$D$1006,N$1,Feuil1!$B$6:$B$1006,$L4)+COUNTIFS(Feuil1!$E$6:$E$1006,N$1,Feuil1!$B$6:$B$1006,$L4)+COUNTIFS(Feuil1!$F$6:$F$1006,N$1,Feuil1!$B$6:$B$1006,$L4)+COUNTIFS(Feuil1!$G$6:$G$1006,N$1,Feuil1!$B$6:$B$1006,$L4)+COUNTIFS(Feuil1!$H$6:$H$1006,N$1,Feuil1!$B$6:$B$1006,$L4)+COUNTIFS(Feuil1!$I$6:$I$1006,N$1,Feuil1!$B$6:$B$1006,$L4))</f>
        <v>2</v>
      </c>
      <c r="O4" s="37">
        <f>IF(O$1="","",COUNTIFS(Feuil1!$C$6:$C$1006, "=*"&amp;O$1&amp;"*",Feuil1!$B$6:$B$1006,$L4)+COUNTIFS(Feuil1!$D$6:$D$1006,O$1,Feuil1!$B$6:$B$1006,$L4)+COUNTIFS(Feuil1!$E$6:$E$1006,O$1,Feuil1!$B$6:$B$1006,$L4)+COUNTIFS(Feuil1!$F$6:$F$1006,O$1,Feuil1!$B$6:$B$1006,$L4)+COUNTIFS(Feuil1!$G$6:$G$1006,O$1,Feuil1!$B$6:$B$1006,$L4)+COUNTIFS(Feuil1!$H$6:$H$1006,O$1,Feuil1!$B$6:$B$1006,$L4)+COUNTIFS(Feuil1!$I$6:$I$1006,O$1,Feuil1!$B$6:$B$1006,$L4))</f>
        <v>2</v>
      </c>
      <c r="P4" s="37">
        <f>IF(P$1="","",COUNTIFS(Feuil1!$C$6:$C$1006, "=*"&amp;P$1&amp;"*",Feuil1!$B$6:$B$1006,$L4)+COUNTIFS(Feuil1!$D$6:$D$1006,P$1,Feuil1!$B$6:$B$1006,$L4)+COUNTIFS(Feuil1!$E$6:$E$1006,P$1,Feuil1!$B$6:$B$1006,$L4)+COUNTIFS(Feuil1!$F$6:$F$1006,P$1,Feuil1!$B$6:$B$1006,$L4)+COUNTIFS(Feuil1!$G$6:$G$1006,P$1,Feuil1!$B$6:$B$1006,$L4)+COUNTIFS(Feuil1!$H$6:$H$1006,P$1,Feuil1!$B$6:$B$1006,$L4)+COUNTIFS(Feuil1!$I$6:$I$1006,P$1,Feuil1!$B$6:$B$1006,$L4))</f>
        <v>1</v>
      </c>
      <c r="Q4" s="37">
        <f>IF(Q$1="","",COUNTIFS(Feuil1!$C$6:$C$1006, "=*"&amp;Q$1&amp;"*",Feuil1!$B$6:$B$1006,$L4)+COUNTIFS(Feuil1!$D$6:$D$1006,Q$1,Feuil1!$B$6:$B$1006,$L4)+COUNTIFS(Feuil1!$E$6:$E$1006,Q$1,Feuil1!$B$6:$B$1006,$L4)+COUNTIFS(Feuil1!$F$6:$F$1006,Q$1,Feuil1!$B$6:$B$1006,$L4)+COUNTIFS(Feuil1!$G$6:$G$1006,Q$1,Feuil1!$B$6:$B$1006,$L4)+COUNTIFS(Feuil1!$H$6:$H$1006,Q$1,Feuil1!$B$6:$B$1006,$L4)+COUNTIFS(Feuil1!$I$6:$I$1006,Q$1,Feuil1!$B$6:$B$1006,$L4))</f>
        <v>0</v>
      </c>
      <c r="R4" s="37">
        <f>IF(R$1="","",COUNTIFS(Feuil1!$C$6:$C$1006, "=*"&amp;R$1&amp;"*",Feuil1!$B$6:$B$1006,$L4)+COUNTIFS(Feuil1!$D$6:$D$1006,R$1,Feuil1!$B$6:$B$1006,$L4)+COUNTIFS(Feuil1!$E$6:$E$1006,R$1,Feuil1!$B$6:$B$1006,$L4)+COUNTIFS(Feuil1!$F$6:$F$1006,R$1,Feuil1!$B$6:$B$1006,$L4)+COUNTIFS(Feuil1!$G$6:$G$1006,R$1,Feuil1!$B$6:$B$1006,$L4)+COUNTIFS(Feuil1!$H$6:$H$1006,R$1,Feuil1!$B$6:$B$1006,$L4)+COUNTIFS(Feuil1!$I$6:$I$1006,R$1,Feuil1!$B$6:$B$1006,$L4))</f>
        <v>0</v>
      </c>
      <c r="S4" s="37" t="str">
        <f>IF(S$1="","",COUNTIFS(Feuil1!$C$6:$C$1006, "=*"&amp;S$1&amp;"*",Feuil1!$B$6:$B$1006,$L4)+COUNTIFS(Feuil1!$D$6:$D$1006,S$1,Feuil1!$B$6:$B$1006,$L4)+COUNTIFS(Feuil1!$E$6:$E$1006,S$1,Feuil1!$B$6:$B$1006,$L4)+COUNTIFS(Feuil1!$F$6:$F$1006,S$1,Feuil1!$B$6:$B$1006,$L4)+COUNTIFS(Feuil1!$G$6:$G$1006,S$1,Feuil1!$B$6:$B$1006,$L4)+COUNTIFS(Feuil1!$H$6:$H$1006,S$1,Feuil1!$B$6:$B$1006,$L4)+COUNTIFS(Feuil1!$I$6:$I$1006,S$1,Feuil1!$B$6:$B$1006,$L4))</f>
        <v/>
      </c>
      <c r="T4" s="37" t="str">
        <f>IF(T$1="","",COUNTIFS(Feuil1!$C$6:$C$1006, "=*"&amp;T$1&amp;"*",Feuil1!$B$6:$B$1006,$L4)+COUNTIFS(Feuil1!$D$6:$D$1006,T$1,Feuil1!$B$6:$B$1006,$L4)+COUNTIFS(Feuil1!$E$6:$E$1006,T$1,Feuil1!$B$6:$B$1006,$L4)+COUNTIFS(Feuil1!$F$6:$F$1006,T$1,Feuil1!$B$6:$B$1006,$L4)+COUNTIFS(Feuil1!$G$6:$G$1006,T$1,Feuil1!$B$6:$B$1006,$L4)+COUNTIFS(Feuil1!$H$6:$H$1006,T$1,Feuil1!$B$6:$B$1006,$L4)+COUNTIFS(Feuil1!$I$6:$I$1006,T$1,Feuil1!$B$6:$B$1006,$L4))</f>
        <v/>
      </c>
      <c r="U4" s="37" t="str">
        <f>IF(U$1="","",COUNTIFS(Feuil1!$C$6:$C$1006, "=*"&amp;U$1&amp;"*",Feuil1!$B$6:$B$1006,$L4)+COUNTIFS(Feuil1!$D$6:$D$1006,U$1,Feuil1!$B$6:$B$1006,$L4)+COUNTIFS(Feuil1!$E$6:$E$1006,U$1,Feuil1!$B$6:$B$1006,$L4)+COUNTIFS(Feuil1!$F$6:$F$1006,U$1,Feuil1!$B$6:$B$1006,$L4)+COUNTIFS(Feuil1!$G$6:$G$1006,U$1,Feuil1!$B$6:$B$1006,$L4)+COUNTIFS(Feuil1!$H$6:$H$1006,U$1,Feuil1!$B$6:$B$1006,$L4)+COUNTIFS(Feuil1!$I$6:$I$1006,U$1,Feuil1!$B$6:$B$1006,$L4))</f>
        <v/>
      </c>
      <c r="V4" s="37" t="str">
        <f>IF(V$1="","",COUNTIFS(Feuil1!$C$6:$C$1006, "=*"&amp;V$1&amp;"*",Feuil1!$B$6:$B$1006,$L4)+COUNTIFS(Feuil1!$D$6:$D$1006,V$1,Feuil1!$B$6:$B$1006,$L4)+COUNTIFS(Feuil1!$E$6:$E$1006,V$1,Feuil1!$B$6:$B$1006,$L4)+COUNTIFS(Feuil1!$F$6:$F$1006,V$1,Feuil1!$B$6:$B$1006,$L4)+COUNTIFS(Feuil1!$G$6:$G$1006,V$1,Feuil1!$B$6:$B$1006,$L4)+COUNTIFS(Feuil1!$H$6:$H$1006,V$1,Feuil1!$B$6:$B$1006,$L4)+COUNTIFS(Feuil1!$I$6:$I$1006,V$1,Feuil1!$B$6:$B$1006,$L4))</f>
        <v/>
      </c>
      <c r="W4" s="17"/>
      <c r="Y4" s="17"/>
      <c r="AC4" s="17">
        <v>43833</v>
      </c>
      <c r="AD4" s="17">
        <v>43833</v>
      </c>
      <c r="AE4" s="17">
        <v>43833</v>
      </c>
    </row>
    <row r="5" spans="1:31">
      <c r="D5" s="7" t="s">
        <v>82</v>
      </c>
      <c r="G5" s="17">
        <v>43834</v>
      </c>
      <c r="H5" s="18">
        <v>41617.199999999997</v>
      </c>
      <c r="I5" s="8" t="s">
        <v>22</v>
      </c>
      <c r="J5" s="8">
        <v>184896.03</v>
      </c>
      <c r="L5" s="8" t="s">
        <v>14</v>
      </c>
      <c r="M5" s="37">
        <f>IF(M$1="","",COUNTIFS(Feuil1!$C$6:$C$1006, "=*"&amp;M$1&amp;"*",Feuil1!$B$6:$B$1006,$L5)+COUNTIFS(Feuil1!$D$6:$D$1006,M$1,Feuil1!$B$6:$B$1006,$L5)+COUNTIFS(Feuil1!$E$6:$E$1006,M$1,Feuil1!$B$6:$B$1006,$L5)+COUNTIFS(Feuil1!$F$6:$F$1006,M$1,Feuil1!$B$6:$B$1006,$L5)+COUNTIFS(Feuil1!$G$6:$G$1006,M$1,Feuil1!$B$6:$B$1006,$L5)+COUNTIFS(Feuil1!$H$6:$H$1006,M$1,Feuil1!$B$6:$B$1006,$L5)+COUNTIFS(Feuil1!$I$6:$I$1006,M$1,Feuil1!$B$6:$B$1006,$L5))</f>
        <v>0</v>
      </c>
      <c r="N5" s="37">
        <f>IF(N$1="","",COUNTIFS(Feuil1!$C$6:$C$1006, "=*"&amp;N$1&amp;"*",Feuil1!$B$6:$B$1006,$L5)+COUNTIFS(Feuil1!$D$6:$D$1006,N$1,Feuil1!$B$6:$B$1006,$L5)+COUNTIFS(Feuil1!$E$6:$E$1006,N$1,Feuil1!$B$6:$B$1006,$L5)+COUNTIFS(Feuil1!$F$6:$F$1006,N$1,Feuil1!$B$6:$B$1006,$L5)+COUNTIFS(Feuil1!$G$6:$G$1006,N$1,Feuil1!$B$6:$B$1006,$L5)+COUNTIFS(Feuil1!$H$6:$H$1006,N$1,Feuil1!$B$6:$B$1006,$L5)+COUNTIFS(Feuil1!$I$6:$I$1006,N$1,Feuil1!$B$6:$B$1006,$L5))</f>
        <v>0</v>
      </c>
      <c r="O5" s="37">
        <f>IF(O$1="","",COUNTIFS(Feuil1!$C$6:$C$1006, "=*"&amp;O$1&amp;"*",Feuil1!$B$6:$B$1006,$L5)+COUNTIFS(Feuil1!$D$6:$D$1006,O$1,Feuil1!$B$6:$B$1006,$L5)+COUNTIFS(Feuil1!$E$6:$E$1006,O$1,Feuil1!$B$6:$B$1006,$L5)+COUNTIFS(Feuil1!$F$6:$F$1006,O$1,Feuil1!$B$6:$B$1006,$L5)+COUNTIFS(Feuil1!$G$6:$G$1006,O$1,Feuil1!$B$6:$B$1006,$L5)+COUNTIFS(Feuil1!$H$6:$H$1006,O$1,Feuil1!$B$6:$B$1006,$L5)+COUNTIFS(Feuil1!$I$6:$I$1006,O$1,Feuil1!$B$6:$B$1006,$L5))</f>
        <v>0</v>
      </c>
      <c r="P5" s="37">
        <f>IF(P$1="","",COUNTIFS(Feuil1!$C$6:$C$1006, "=*"&amp;P$1&amp;"*",Feuil1!$B$6:$B$1006,$L5)+COUNTIFS(Feuil1!$D$6:$D$1006,P$1,Feuil1!$B$6:$B$1006,$L5)+COUNTIFS(Feuil1!$E$6:$E$1006,P$1,Feuil1!$B$6:$B$1006,$L5)+COUNTIFS(Feuil1!$F$6:$F$1006,P$1,Feuil1!$B$6:$B$1006,$L5)+COUNTIFS(Feuil1!$G$6:$G$1006,P$1,Feuil1!$B$6:$B$1006,$L5)+COUNTIFS(Feuil1!$H$6:$H$1006,P$1,Feuil1!$B$6:$B$1006,$L5)+COUNTIFS(Feuil1!$I$6:$I$1006,P$1,Feuil1!$B$6:$B$1006,$L5))</f>
        <v>0</v>
      </c>
      <c r="Q5" s="37">
        <f>IF(Q$1="","",COUNTIFS(Feuil1!$C$6:$C$1006, "=*"&amp;Q$1&amp;"*",Feuil1!$B$6:$B$1006,$L5)+COUNTIFS(Feuil1!$D$6:$D$1006,Q$1,Feuil1!$B$6:$B$1006,$L5)+COUNTIFS(Feuil1!$E$6:$E$1006,Q$1,Feuil1!$B$6:$B$1006,$L5)+COUNTIFS(Feuil1!$F$6:$F$1006,Q$1,Feuil1!$B$6:$B$1006,$L5)+COUNTIFS(Feuil1!$G$6:$G$1006,Q$1,Feuil1!$B$6:$B$1006,$L5)+COUNTIFS(Feuil1!$H$6:$H$1006,Q$1,Feuil1!$B$6:$B$1006,$L5)+COUNTIFS(Feuil1!$I$6:$I$1006,Q$1,Feuil1!$B$6:$B$1006,$L5))</f>
        <v>0</v>
      </c>
      <c r="R5" s="37">
        <f>IF(R$1="","",COUNTIFS(Feuil1!$C$6:$C$1006, "=*"&amp;R$1&amp;"*",Feuil1!$B$6:$B$1006,$L5)+COUNTIFS(Feuil1!$D$6:$D$1006,R$1,Feuil1!$B$6:$B$1006,$L5)+COUNTIFS(Feuil1!$E$6:$E$1006,R$1,Feuil1!$B$6:$B$1006,$L5)+COUNTIFS(Feuil1!$F$6:$F$1006,R$1,Feuil1!$B$6:$B$1006,$L5)+COUNTIFS(Feuil1!$G$6:$G$1006,R$1,Feuil1!$B$6:$B$1006,$L5)+COUNTIFS(Feuil1!$H$6:$H$1006,R$1,Feuil1!$B$6:$B$1006,$L5)+COUNTIFS(Feuil1!$I$6:$I$1006,R$1,Feuil1!$B$6:$B$1006,$L5))</f>
        <v>0</v>
      </c>
      <c r="S5" s="37" t="str">
        <f>IF(S$1="","",COUNTIFS(Feuil1!$C$6:$C$1006, "=*"&amp;S$1&amp;"*",Feuil1!$B$6:$B$1006,$L5)+COUNTIFS(Feuil1!$D$6:$D$1006,S$1,Feuil1!$B$6:$B$1006,$L5)+COUNTIFS(Feuil1!$E$6:$E$1006,S$1,Feuil1!$B$6:$B$1006,$L5)+COUNTIFS(Feuil1!$F$6:$F$1006,S$1,Feuil1!$B$6:$B$1006,$L5)+COUNTIFS(Feuil1!$G$6:$G$1006,S$1,Feuil1!$B$6:$B$1006,$L5)+COUNTIFS(Feuil1!$H$6:$H$1006,S$1,Feuil1!$B$6:$B$1006,$L5)+COUNTIFS(Feuil1!$I$6:$I$1006,S$1,Feuil1!$B$6:$B$1006,$L5))</f>
        <v/>
      </c>
      <c r="T5" s="37" t="str">
        <f>IF(T$1="","",COUNTIFS(Feuil1!$C$6:$C$1006, "=*"&amp;T$1&amp;"*",Feuil1!$B$6:$B$1006,$L5)+COUNTIFS(Feuil1!$D$6:$D$1006,T$1,Feuil1!$B$6:$B$1006,$L5)+COUNTIFS(Feuil1!$E$6:$E$1006,T$1,Feuil1!$B$6:$B$1006,$L5)+COUNTIFS(Feuil1!$F$6:$F$1006,T$1,Feuil1!$B$6:$B$1006,$L5)+COUNTIFS(Feuil1!$G$6:$G$1006,T$1,Feuil1!$B$6:$B$1006,$L5)+COUNTIFS(Feuil1!$H$6:$H$1006,T$1,Feuil1!$B$6:$B$1006,$L5)+COUNTIFS(Feuil1!$I$6:$I$1006,T$1,Feuil1!$B$6:$B$1006,$L5))</f>
        <v/>
      </c>
      <c r="U5" s="37" t="str">
        <f>IF(U$1="","",COUNTIFS(Feuil1!$C$6:$C$1006, "=*"&amp;U$1&amp;"*",Feuil1!$B$6:$B$1006,$L5)+COUNTIFS(Feuil1!$D$6:$D$1006,U$1,Feuil1!$B$6:$B$1006,$L5)+COUNTIFS(Feuil1!$E$6:$E$1006,U$1,Feuil1!$B$6:$B$1006,$L5)+COUNTIFS(Feuil1!$F$6:$F$1006,U$1,Feuil1!$B$6:$B$1006,$L5)+COUNTIFS(Feuil1!$G$6:$G$1006,U$1,Feuil1!$B$6:$B$1006,$L5)+COUNTIFS(Feuil1!$H$6:$H$1006,U$1,Feuil1!$B$6:$B$1006,$L5)+COUNTIFS(Feuil1!$I$6:$I$1006,U$1,Feuil1!$B$6:$B$1006,$L5))</f>
        <v/>
      </c>
      <c r="V5" s="37" t="str">
        <f>IF(V$1="","",COUNTIFS(Feuil1!$C$6:$C$1006, "=*"&amp;V$1&amp;"*",Feuil1!$B$6:$B$1006,$L5)+COUNTIFS(Feuil1!$D$6:$D$1006,V$1,Feuil1!$B$6:$B$1006,$L5)+COUNTIFS(Feuil1!$E$6:$E$1006,V$1,Feuil1!$B$6:$B$1006,$L5)+COUNTIFS(Feuil1!$F$6:$F$1006,V$1,Feuil1!$B$6:$B$1006,$L5)+COUNTIFS(Feuil1!$G$6:$G$1006,V$1,Feuil1!$B$6:$B$1006,$L5)+COUNTIFS(Feuil1!$H$6:$H$1006,V$1,Feuil1!$B$6:$B$1006,$L5)+COUNTIFS(Feuil1!$I$6:$I$1006,V$1,Feuil1!$B$6:$B$1006,$L5))</f>
        <v/>
      </c>
      <c r="W5" s="17"/>
      <c r="Y5" s="17"/>
      <c r="AC5" s="17">
        <v>43834</v>
      </c>
      <c r="AD5" s="17">
        <v>43834</v>
      </c>
      <c r="AE5" s="17">
        <v>43834</v>
      </c>
    </row>
    <row r="6" spans="1:31">
      <c r="D6" s="8" t="s">
        <v>79</v>
      </c>
      <c r="E6" s="7"/>
      <c r="G6" s="17">
        <v>43835</v>
      </c>
      <c r="H6" s="18">
        <v>10501.68</v>
      </c>
      <c r="I6" s="8" t="s">
        <v>23</v>
      </c>
      <c r="J6" s="8">
        <v>186419.98</v>
      </c>
      <c r="L6" s="8" t="s">
        <v>10</v>
      </c>
      <c r="M6" s="37">
        <f>IF(M$1="","",COUNTIFS(Feuil1!$C$6:$C$1006, "=*"&amp;M$1&amp;"*",Feuil1!$B$6:$B$1006,$L6)+COUNTIFS(Feuil1!$D$6:$D$1006,M$1,Feuil1!$B$6:$B$1006,$L6)+COUNTIFS(Feuil1!$E$6:$E$1006,M$1,Feuil1!$B$6:$B$1006,$L6)+COUNTIFS(Feuil1!$F$6:$F$1006,M$1,Feuil1!$B$6:$B$1006,$L6)+COUNTIFS(Feuil1!$G$6:$G$1006,M$1,Feuil1!$B$6:$B$1006,$L6)+COUNTIFS(Feuil1!$H$6:$H$1006,M$1,Feuil1!$B$6:$B$1006,$L6)+COUNTIFS(Feuil1!$I$6:$I$1006,M$1,Feuil1!$B$6:$B$1006,$L6))</f>
        <v>0</v>
      </c>
      <c r="N6" s="37">
        <f>IF(N$1="","",COUNTIFS(Feuil1!$C$6:$C$1006, "=*"&amp;N$1&amp;"*",Feuil1!$B$6:$B$1006,$L6)+COUNTIFS(Feuil1!$D$6:$D$1006,N$1,Feuil1!$B$6:$B$1006,$L6)+COUNTIFS(Feuil1!$E$6:$E$1006,N$1,Feuil1!$B$6:$B$1006,$L6)+COUNTIFS(Feuil1!$F$6:$F$1006,N$1,Feuil1!$B$6:$B$1006,$L6)+COUNTIFS(Feuil1!$G$6:$G$1006,N$1,Feuil1!$B$6:$B$1006,$L6)+COUNTIFS(Feuil1!$H$6:$H$1006,N$1,Feuil1!$B$6:$B$1006,$L6)+COUNTIFS(Feuil1!$I$6:$I$1006,N$1,Feuil1!$B$6:$B$1006,$L6))</f>
        <v>0</v>
      </c>
      <c r="O6" s="37">
        <f>IF(O$1="","",COUNTIFS(Feuil1!$C$6:$C$1006, "=*"&amp;O$1&amp;"*",Feuil1!$B$6:$B$1006,$L6)+COUNTIFS(Feuil1!$D$6:$D$1006,O$1,Feuil1!$B$6:$B$1006,$L6)+COUNTIFS(Feuil1!$E$6:$E$1006,O$1,Feuil1!$B$6:$B$1006,$L6)+COUNTIFS(Feuil1!$F$6:$F$1006,O$1,Feuil1!$B$6:$B$1006,$L6)+COUNTIFS(Feuil1!$G$6:$G$1006,O$1,Feuil1!$B$6:$B$1006,$L6)+COUNTIFS(Feuil1!$H$6:$H$1006,O$1,Feuil1!$B$6:$B$1006,$L6)+COUNTIFS(Feuil1!$I$6:$I$1006,O$1,Feuil1!$B$6:$B$1006,$L6))</f>
        <v>0</v>
      </c>
      <c r="P6" s="37">
        <f>IF(P$1="","",COUNTIFS(Feuil1!$C$6:$C$1006, "=*"&amp;P$1&amp;"*",Feuil1!$B$6:$B$1006,$L6)+COUNTIFS(Feuil1!$D$6:$D$1006,P$1,Feuil1!$B$6:$B$1006,$L6)+COUNTIFS(Feuil1!$E$6:$E$1006,P$1,Feuil1!$B$6:$B$1006,$L6)+COUNTIFS(Feuil1!$F$6:$F$1006,P$1,Feuil1!$B$6:$B$1006,$L6)+COUNTIFS(Feuil1!$G$6:$G$1006,P$1,Feuil1!$B$6:$B$1006,$L6)+COUNTIFS(Feuil1!$H$6:$H$1006,P$1,Feuil1!$B$6:$B$1006,$L6)+COUNTIFS(Feuil1!$I$6:$I$1006,P$1,Feuil1!$B$6:$B$1006,$L6))</f>
        <v>0</v>
      </c>
      <c r="Q6" s="37">
        <f>IF(Q$1="","",COUNTIFS(Feuil1!$C$6:$C$1006, "=*"&amp;Q$1&amp;"*",Feuil1!$B$6:$B$1006,$L6)+COUNTIFS(Feuil1!$D$6:$D$1006,Q$1,Feuil1!$B$6:$B$1006,$L6)+COUNTIFS(Feuil1!$E$6:$E$1006,Q$1,Feuil1!$B$6:$B$1006,$L6)+COUNTIFS(Feuil1!$F$6:$F$1006,Q$1,Feuil1!$B$6:$B$1006,$L6)+COUNTIFS(Feuil1!$G$6:$G$1006,Q$1,Feuil1!$B$6:$B$1006,$L6)+COUNTIFS(Feuil1!$H$6:$H$1006,Q$1,Feuil1!$B$6:$B$1006,$L6)+COUNTIFS(Feuil1!$I$6:$I$1006,Q$1,Feuil1!$B$6:$B$1006,$L6))</f>
        <v>0</v>
      </c>
      <c r="R6" s="37">
        <f>IF(R$1="","",COUNTIFS(Feuil1!$C$6:$C$1006, "=*"&amp;R$1&amp;"*",Feuil1!$B$6:$B$1006,$L6)+COUNTIFS(Feuil1!$D$6:$D$1006,R$1,Feuil1!$B$6:$B$1006,$L6)+COUNTIFS(Feuil1!$E$6:$E$1006,R$1,Feuil1!$B$6:$B$1006,$L6)+COUNTIFS(Feuil1!$F$6:$F$1006,R$1,Feuil1!$B$6:$B$1006,$L6)+COUNTIFS(Feuil1!$G$6:$G$1006,R$1,Feuil1!$B$6:$B$1006,$L6)+COUNTIFS(Feuil1!$H$6:$H$1006,R$1,Feuil1!$B$6:$B$1006,$L6)+COUNTIFS(Feuil1!$I$6:$I$1006,R$1,Feuil1!$B$6:$B$1006,$L6))</f>
        <v>0</v>
      </c>
      <c r="S6" s="37" t="str">
        <f>IF(S$1="","",COUNTIFS(Feuil1!$C$6:$C$1006, "=*"&amp;S$1&amp;"*",Feuil1!$B$6:$B$1006,$L6)+COUNTIFS(Feuil1!$D$6:$D$1006,S$1,Feuil1!$B$6:$B$1006,$L6)+COUNTIFS(Feuil1!$E$6:$E$1006,S$1,Feuil1!$B$6:$B$1006,$L6)+COUNTIFS(Feuil1!$F$6:$F$1006,S$1,Feuil1!$B$6:$B$1006,$L6)+COUNTIFS(Feuil1!$G$6:$G$1006,S$1,Feuil1!$B$6:$B$1006,$L6)+COUNTIFS(Feuil1!$H$6:$H$1006,S$1,Feuil1!$B$6:$B$1006,$L6)+COUNTIFS(Feuil1!$I$6:$I$1006,S$1,Feuil1!$B$6:$B$1006,$L6))</f>
        <v/>
      </c>
      <c r="T6" s="37" t="str">
        <f>IF(T$1="","",COUNTIFS(Feuil1!$C$6:$C$1006, "=*"&amp;T$1&amp;"*",Feuil1!$B$6:$B$1006,$L6)+COUNTIFS(Feuil1!$D$6:$D$1006,T$1,Feuil1!$B$6:$B$1006,$L6)+COUNTIFS(Feuil1!$E$6:$E$1006,T$1,Feuil1!$B$6:$B$1006,$L6)+COUNTIFS(Feuil1!$F$6:$F$1006,T$1,Feuil1!$B$6:$B$1006,$L6)+COUNTIFS(Feuil1!$G$6:$G$1006,T$1,Feuil1!$B$6:$B$1006,$L6)+COUNTIFS(Feuil1!$H$6:$H$1006,T$1,Feuil1!$B$6:$B$1006,$L6)+COUNTIFS(Feuil1!$I$6:$I$1006,T$1,Feuil1!$B$6:$B$1006,$L6))</f>
        <v/>
      </c>
      <c r="U6" s="37" t="str">
        <f>IF(U$1="","",COUNTIFS(Feuil1!$C$6:$C$1006, "=*"&amp;U$1&amp;"*",Feuil1!$B$6:$B$1006,$L6)+COUNTIFS(Feuil1!$D$6:$D$1006,U$1,Feuil1!$B$6:$B$1006,$L6)+COUNTIFS(Feuil1!$E$6:$E$1006,U$1,Feuil1!$B$6:$B$1006,$L6)+COUNTIFS(Feuil1!$F$6:$F$1006,U$1,Feuil1!$B$6:$B$1006,$L6)+COUNTIFS(Feuil1!$G$6:$G$1006,U$1,Feuil1!$B$6:$B$1006,$L6)+COUNTIFS(Feuil1!$H$6:$H$1006,U$1,Feuil1!$B$6:$B$1006,$L6)+COUNTIFS(Feuil1!$I$6:$I$1006,U$1,Feuil1!$B$6:$B$1006,$L6))</f>
        <v/>
      </c>
      <c r="V6" s="37" t="str">
        <f>IF(V$1="","",COUNTIFS(Feuil1!$C$6:$C$1006, "=*"&amp;V$1&amp;"*",Feuil1!$B$6:$B$1006,$L6)+COUNTIFS(Feuil1!$D$6:$D$1006,V$1,Feuil1!$B$6:$B$1006,$L6)+COUNTIFS(Feuil1!$E$6:$E$1006,V$1,Feuil1!$B$6:$B$1006,$L6)+COUNTIFS(Feuil1!$F$6:$F$1006,V$1,Feuil1!$B$6:$B$1006,$L6)+COUNTIFS(Feuil1!$G$6:$G$1006,V$1,Feuil1!$B$6:$B$1006,$L6)+COUNTIFS(Feuil1!$H$6:$H$1006,V$1,Feuil1!$B$6:$B$1006,$L6)+COUNTIFS(Feuil1!$I$6:$I$1006,V$1,Feuil1!$B$6:$B$1006,$L6))</f>
        <v/>
      </c>
      <c r="W6" s="17"/>
      <c r="Y6" s="17"/>
      <c r="AC6" s="17">
        <v>43835</v>
      </c>
      <c r="AD6" s="17">
        <v>43835</v>
      </c>
      <c r="AE6" s="17">
        <v>43835</v>
      </c>
    </row>
    <row r="7" spans="1:31">
      <c r="D7" s="7" t="s">
        <v>80</v>
      </c>
      <c r="E7" s="7"/>
      <c r="G7" s="17">
        <v>43836</v>
      </c>
      <c r="H7" s="18">
        <v>27698.98</v>
      </c>
      <c r="I7" s="8" t="s">
        <v>24</v>
      </c>
      <c r="J7" s="8">
        <v>184509.19</v>
      </c>
      <c r="L7" s="8" t="s">
        <v>11</v>
      </c>
      <c r="M7" s="37">
        <f>IF(M$1="","",COUNTIFS(Feuil1!$C$6:$C$1006, "=*"&amp;M$1&amp;"*",Feuil1!$B$6:$B$1006,$L7)+COUNTIFS(Feuil1!$D$6:$D$1006,M$1,Feuil1!$B$6:$B$1006,$L7)+COUNTIFS(Feuil1!$E$6:$E$1006,M$1,Feuil1!$B$6:$B$1006,$L7)+COUNTIFS(Feuil1!$F$6:$F$1006,M$1,Feuil1!$B$6:$B$1006,$L7)+COUNTIFS(Feuil1!$G$6:$G$1006,M$1,Feuil1!$B$6:$B$1006,$L7)+COUNTIFS(Feuil1!$H$6:$H$1006,M$1,Feuil1!$B$6:$B$1006,$L7)+COUNTIFS(Feuil1!$I$6:$I$1006,M$1,Feuil1!$B$6:$B$1006,$L7))</f>
        <v>0</v>
      </c>
      <c r="N7" s="37">
        <f>IF(N$1="","",COUNTIFS(Feuil1!$C$6:$C$1006, "=*"&amp;N$1&amp;"*",Feuil1!$B$6:$B$1006,$L7)+COUNTIFS(Feuil1!$D$6:$D$1006,N$1,Feuil1!$B$6:$B$1006,$L7)+COUNTIFS(Feuil1!$E$6:$E$1006,N$1,Feuil1!$B$6:$B$1006,$L7)+COUNTIFS(Feuil1!$F$6:$F$1006,N$1,Feuil1!$B$6:$B$1006,$L7)+COUNTIFS(Feuil1!$G$6:$G$1006,N$1,Feuil1!$B$6:$B$1006,$L7)+COUNTIFS(Feuil1!$H$6:$H$1006,N$1,Feuil1!$B$6:$B$1006,$L7)+COUNTIFS(Feuil1!$I$6:$I$1006,N$1,Feuil1!$B$6:$B$1006,$L7))</f>
        <v>0</v>
      </c>
      <c r="O7" s="37">
        <f>IF(O$1="","",COUNTIFS(Feuil1!$C$6:$C$1006, "=*"&amp;O$1&amp;"*",Feuil1!$B$6:$B$1006,$L7)+COUNTIFS(Feuil1!$D$6:$D$1006,O$1,Feuil1!$B$6:$B$1006,$L7)+COUNTIFS(Feuil1!$E$6:$E$1006,O$1,Feuil1!$B$6:$B$1006,$L7)+COUNTIFS(Feuil1!$F$6:$F$1006,O$1,Feuil1!$B$6:$B$1006,$L7)+COUNTIFS(Feuil1!$G$6:$G$1006,O$1,Feuil1!$B$6:$B$1006,$L7)+COUNTIFS(Feuil1!$H$6:$H$1006,O$1,Feuil1!$B$6:$B$1006,$L7)+COUNTIFS(Feuil1!$I$6:$I$1006,O$1,Feuil1!$B$6:$B$1006,$L7))</f>
        <v>0</v>
      </c>
      <c r="P7" s="37">
        <f>IF(P$1="","",COUNTIFS(Feuil1!$C$6:$C$1006, "=*"&amp;P$1&amp;"*",Feuil1!$B$6:$B$1006,$L7)+COUNTIFS(Feuil1!$D$6:$D$1006,P$1,Feuil1!$B$6:$B$1006,$L7)+COUNTIFS(Feuil1!$E$6:$E$1006,P$1,Feuil1!$B$6:$B$1006,$L7)+COUNTIFS(Feuil1!$F$6:$F$1006,P$1,Feuil1!$B$6:$B$1006,$L7)+COUNTIFS(Feuil1!$G$6:$G$1006,P$1,Feuil1!$B$6:$B$1006,$L7)+COUNTIFS(Feuil1!$H$6:$H$1006,P$1,Feuil1!$B$6:$B$1006,$L7)+COUNTIFS(Feuil1!$I$6:$I$1006,P$1,Feuil1!$B$6:$B$1006,$L7))</f>
        <v>0</v>
      </c>
      <c r="Q7" s="37">
        <f>IF(Q$1="","",COUNTIFS(Feuil1!$C$6:$C$1006, "=*"&amp;Q$1&amp;"*",Feuil1!$B$6:$B$1006,$L7)+COUNTIFS(Feuil1!$D$6:$D$1006,Q$1,Feuil1!$B$6:$B$1006,$L7)+COUNTIFS(Feuil1!$E$6:$E$1006,Q$1,Feuil1!$B$6:$B$1006,$L7)+COUNTIFS(Feuil1!$F$6:$F$1006,Q$1,Feuil1!$B$6:$B$1006,$L7)+COUNTIFS(Feuil1!$G$6:$G$1006,Q$1,Feuil1!$B$6:$B$1006,$L7)+COUNTIFS(Feuil1!$H$6:$H$1006,Q$1,Feuil1!$B$6:$B$1006,$L7)+COUNTIFS(Feuil1!$I$6:$I$1006,Q$1,Feuil1!$B$6:$B$1006,$L7))</f>
        <v>0</v>
      </c>
      <c r="R7" s="37">
        <f>IF(R$1="","",COUNTIFS(Feuil1!$C$6:$C$1006, "=*"&amp;R$1&amp;"*",Feuil1!$B$6:$B$1006,$L7)+COUNTIFS(Feuil1!$D$6:$D$1006,R$1,Feuil1!$B$6:$B$1006,$L7)+COUNTIFS(Feuil1!$E$6:$E$1006,R$1,Feuil1!$B$6:$B$1006,$L7)+COUNTIFS(Feuil1!$F$6:$F$1006,R$1,Feuil1!$B$6:$B$1006,$L7)+COUNTIFS(Feuil1!$G$6:$G$1006,R$1,Feuil1!$B$6:$B$1006,$L7)+COUNTIFS(Feuil1!$H$6:$H$1006,R$1,Feuil1!$B$6:$B$1006,$L7)+COUNTIFS(Feuil1!$I$6:$I$1006,R$1,Feuil1!$B$6:$B$1006,$L7))</f>
        <v>0</v>
      </c>
      <c r="S7" s="37" t="str">
        <f>IF(S$1="","",COUNTIFS(Feuil1!$C$6:$C$1006, "=*"&amp;S$1&amp;"*",Feuil1!$B$6:$B$1006,$L7)+COUNTIFS(Feuil1!$D$6:$D$1006,S$1,Feuil1!$B$6:$B$1006,$L7)+COUNTIFS(Feuil1!$E$6:$E$1006,S$1,Feuil1!$B$6:$B$1006,$L7)+COUNTIFS(Feuil1!$F$6:$F$1006,S$1,Feuil1!$B$6:$B$1006,$L7)+COUNTIFS(Feuil1!$G$6:$G$1006,S$1,Feuil1!$B$6:$B$1006,$L7)+COUNTIFS(Feuil1!$H$6:$H$1006,S$1,Feuil1!$B$6:$B$1006,$L7)+COUNTIFS(Feuil1!$I$6:$I$1006,S$1,Feuil1!$B$6:$B$1006,$L7))</f>
        <v/>
      </c>
      <c r="T7" s="37" t="str">
        <f>IF(T$1="","",COUNTIFS(Feuil1!$C$6:$C$1006, "=*"&amp;T$1&amp;"*",Feuil1!$B$6:$B$1006,$L7)+COUNTIFS(Feuil1!$D$6:$D$1006,T$1,Feuil1!$B$6:$B$1006,$L7)+COUNTIFS(Feuil1!$E$6:$E$1006,T$1,Feuil1!$B$6:$B$1006,$L7)+COUNTIFS(Feuil1!$F$6:$F$1006,T$1,Feuil1!$B$6:$B$1006,$L7)+COUNTIFS(Feuil1!$G$6:$G$1006,T$1,Feuil1!$B$6:$B$1006,$L7)+COUNTIFS(Feuil1!$H$6:$H$1006,T$1,Feuil1!$B$6:$B$1006,$L7)+COUNTIFS(Feuil1!$I$6:$I$1006,T$1,Feuil1!$B$6:$B$1006,$L7))</f>
        <v/>
      </c>
      <c r="U7" s="37" t="str">
        <f>IF(U$1="","",COUNTIFS(Feuil1!$C$6:$C$1006, "=*"&amp;U$1&amp;"*",Feuil1!$B$6:$B$1006,$L7)+COUNTIFS(Feuil1!$D$6:$D$1006,U$1,Feuil1!$B$6:$B$1006,$L7)+COUNTIFS(Feuil1!$E$6:$E$1006,U$1,Feuil1!$B$6:$B$1006,$L7)+COUNTIFS(Feuil1!$F$6:$F$1006,U$1,Feuil1!$B$6:$B$1006,$L7)+COUNTIFS(Feuil1!$G$6:$G$1006,U$1,Feuil1!$B$6:$B$1006,$L7)+COUNTIFS(Feuil1!$H$6:$H$1006,U$1,Feuil1!$B$6:$B$1006,$L7)+COUNTIFS(Feuil1!$I$6:$I$1006,U$1,Feuil1!$B$6:$B$1006,$L7))</f>
        <v/>
      </c>
      <c r="V7" s="37" t="str">
        <f>IF(V$1="","",COUNTIFS(Feuil1!$C$6:$C$1006, "=*"&amp;V$1&amp;"*",Feuil1!$B$6:$B$1006,$L7)+COUNTIFS(Feuil1!$D$6:$D$1006,V$1,Feuil1!$B$6:$B$1006,$L7)+COUNTIFS(Feuil1!$E$6:$E$1006,V$1,Feuil1!$B$6:$B$1006,$L7)+COUNTIFS(Feuil1!$F$6:$F$1006,V$1,Feuil1!$B$6:$B$1006,$L7)+COUNTIFS(Feuil1!$G$6:$G$1006,V$1,Feuil1!$B$6:$B$1006,$L7)+COUNTIFS(Feuil1!$H$6:$H$1006,V$1,Feuil1!$B$6:$B$1006,$L7)+COUNTIFS(Feuil1!$I$6:$I$1006,V$1,Feuil1!$B$6:$B$1006,$L7))</f>
        <v/>
      </c>
      <c r="W7" s="17"/>
      <c r="Y7" s="17"/>
      <c r="AC7" s="17">
        <v>43883</v>
      </c>
      <c r="AD7" s="17">
        <v>43876</v>
      </c>
      <c r="AE7" s="17">
        <v>43869</v>
      </c>
    </row>
    <row r="8" spans="1:31">
      <c r="G8" s="17">
        <v>43837</v>
      </c>
      <c r="H8" s="18">
        <v>24717.68</v>
      </c>
      <c r="I8" s="8" t="s">
        <v>25</v>
      </c>
      <c r="J8" s="8">
        <v>184509.19</v>
      </c>
      <c r="L8" s="8" t="s">
        <v>12</v>
      </c>
      <c r="M8" s="37">
        <f>IF(M$1="","",COUNTIFS(Feuil1!$C$6:$C$1006, "=*"&amp;M$1&amp;"*",Feuil1!$B$6:$B$1006,$L8)+COUNTIFS(Feuil1!$D$6:$D$1006,M$1,Feuil1!$B$6:$B$1006,$L8)+COUNTIFS(Feuil1!$E$6:$E$1006,M$1,Feuil1!$B$6:$B$1006,$L8)+COUNTIFS(Feuil1!$F$6:$F$1006,M$1,Feuil1!$B$6:$B$1006,$L8)+COUNTIFS(Feuil1!$G$6:$G$1006,M$1,Feuil1!$B$6:$B$1006,$L8)+COUNTIFS(Feuil1!$H$6:$H$1006,M$1,Feuil1!$B$6:$B$1006,$L8)+COUNTIFS(Feuil1!$I$6:$I$1006,M$1,Feuil1!$B$6:$B$1006,$L8))</f>
        <v>0</v>
      </c>
      <c r="N8" s="37">
        <f>IF(N$1="","",COUNTIFS(Feuil1!$C$6:$C$1006, "=*"&amp;N$1&amp;"*",Feuil1!$B$6:$B$1006,$L8)+COUNTIFS(Feuil1!$D$6:$D$1006,N$1,Feuil1!$B$6:$B$1006,$L8)+COUNTIFS(Feuil1!$E$6:$E$1006,N$1,Feuil1!$B$6:$B$1006,$L8)+COUNTIFS(Feuil1!$F$6:$F$1006,N$1,Feuil1!$B$6:$B$1006,$L8)+COUNTIFS(Feuil1!$G$6:$G$1006,N$1,Feuil1!$B$6:$B$1006,$L8)+COUNTIFS(Feuil1!$H$6:$H$1006,N$1,Feuil1!$B$6:$B$1006,$L8)+COUNTIFS(Feuil1!$I$6:$I$1006,N$1,Feuil1!$B$6:$B$1006,$L8))</f>
        <v>0</v>
      </c>
      <c r="O8" s="37">
        <f>IF(O$1="","",COUNTIFS(Feuil1!$C$6:$C$1006, "=*"&amp;O$1&amp;"*",Feuil1!$B$6:$B$1006,$L8)+COUNTIFS(Feuil1!$D$6:$D$1006,O$1,Feuil1!$B$6:$B$1006,$L8)+COUNTIFS(Feuil1!$E$6:$E$1006,O$1,Feuil1!$B$6:$B$1006,$L8)+COUNTIFS(Feuil1!$F$6:$F$1006,O$1,Feuil1!$B$6:$B$1006,$L8)+COUNTIFS(Feuil1!$G$6:$G$1006,O$1,Feuil1!$B$6:$B$1006,$L8)+COUNTIFS(Feuil1!$H$6:$H$1006,O$1,Feuil1!$B$6:$B$1006,$L8)+COUNTIFS(Feuil1!$I$6:$I$1006,O$1,Feuil1!$B$6:$B$1006,$L8))</f>
        <v>0</v>
      </c>
      <c r="P8" s="37">
        <f>IF(P$1="","",COUNTIFS(Feuil1!$C$6:$C$1006, "=*"&amp;P$1&amp;"*",Feuil1!$B$6:$B$1006,$L8)+COUNTIFS(Feuil1!$D$6:$D$1006,P$1,Feuil1!$B$6:$B$1006,$L8)+COUNTIFS(Feuil1!$E$6:$E$1006,P$1,Feuil1!$B$6:$B$1006,$L8)+COUNTIFS(Feuil1!$F$6:$F$1006,P$1,Feuil1!$B$6:$B$1006,$L8)+COUNTIFS(Feuil1!$G$6:$G$1006,P$1,Feuil1!$B$6:$B$1006,$L8)+COUNTIFS(Feuil1!$H$6:$H$1006,P$1,Feuil1!$B$6:$B$1006,$L8)+COUNTIFS(Feuil1!$I$6:$I$1006,P$1,Feuil1!$B$6:$B$1006,$L8))</f>
        <v>0</v>
      </c>
      <c r="Q8" s="37">
        <f>IF(Q$1="","",COUNTIFS(Feuil1!$C$6:$C$1006, "=*"&amp;Q$1&amp;"*",Feuil1!$B$6:$B$1006,$L8)+COUNTIFS(Feuil1!$D$6:$D$1006,Q$1,Feuil1!$B$6:$B$1006,$L8)+COUNTIFS(Feuil1!$E$6:$E$1006,Q$1,Feuil1!$B$6:$B$1006,$L8)+COUNTIFS(Feuil1!$F$6:$F$1006,Q$1,Feuil1!$B$6:$B$1006,$L8)+COUNTIFS(Feuil1!$G$6:$G$1006,Q$1,Feuil1!$B$6:$B$1006,$L8)+COUNTIFS(Feuil1!$H$6:$H$1006,Q$1,Feuil1!$B$6:$B$1006,$L8)+COUNTIFS(Feuil1!$I$6:$I$1006,Q$1,Feuil1!$B$6:$B$1006,$L8))</f>
        <v>0</v>
      </c>
      <c r="R8" s="37">
        <f>IF(R$1="","",COUNTIFS(Feuil1!$C$6:$C$1006, "=*"&amp;R$1&amp;"*",Feuil1!$B$6:$B$1006,$L8)+COUNTIFS(Feuil1!$D$6:$D$1006,R$1,Feuil1!$B$6:$B$1006,$L8)+COUNTIFS(Feuil1!$E$6:$E$1006,R$1,Feuil1!$B$6:$B$1006,$L8)+COUNTIFS(Feuil1!$F$6:$F$1006,R$1,Feuil1!$B$6:$B$1006,$L8)+COUNTIFS(Feuil1!$G$6:$G$1006,R$1,Feuil1!$B$6:$B$1006,$L8)+COUNTIFS(Feuil1!$H$6:$H$1006,R$1,Feuil1!$B$6:$B$1006,$L8)+COUNTIFS(Feuil1!$I$6:$I$1006,R$1,Feuil1!$B$6:$B$1006,$L8))</f>
        <v>0</v>
      </c>
      <c r="S8" s="37" t="str">
        <f>IF(S$1="","",COUNTIFS(Feuil1!$C$6:$C$1006, "=*"&amp;S$1&amp;"*",Feuil1!$B$6:$B$1006,$L8)+COUNTIFS(Feuil1!$D$6:$D$1006,S$1,Feuil1!$B$6:$B$1006,$L8)+COUNTIFS(Feuil1!$E$6:$E$1006,S$1,Feuil1!$B$6:$B$1006,$L8)+COUNTIFS(Feuil1!$F$6:$F$1006,S$1,Feuil1!$B$6:$B$1006,$L8)+COUNTIFS(Feuil1!$G$6:$G$1006,S$1,Feuil1!$B$6:$B$1006,$L8)+COUNTIFS(Feuil1!$H$6:$H$1006,S$1,Feuil1!$B$6:$B$1006,$L8)+COUNTIFS(Feuil1!$I$6:$I$1006,S$1,Feuil1!$B$6:$B$1006,$L8))</f>
        <v/>
      </c>
      <c r="T8" s="37" t="str">
        <f>IF(T$1="","",COUNTIFS(Feuil1!$C$6:$C$1006, "=*"&amp;T$1&amp;"*",Feuil1!$B$6:$B$1006,$L8)+COUNTIFS(Feuil1!$D$6:$D$1006,T$1,Feuil1!$B$6:$B$1006,$L8)+COUNTIFS(Feuil1!$E$6:$E$1006,T$1,Feuil1!$B$6:$B$1006,$L8)+COUNTIFS(Feuil1!$F$6:$F$1006,T$1,Feuil1!$B$6:$B$1006,$L8)+COUNTIFS(Feuil1!$G$6:$G$1006,T$1,Feuil1!$B$6:$B$1006,$L8)+COUNTIFS(Feuil1!$H$6:$H$1006,T$1,Feuil1!$B$6:$B$1006,$L8)+COUNTIFS(Feuil1!$I$6:$I$1006,T$1,Feuil1!$B$6:$B$1006,$L8))</f>
        <v/>
      </c>
      <c r="U8" s="37" t="str">
        <f>IF(U$1="","",COUNTIFS(Feuil1!$C$6:$C$1006, "=*"&amp;U$1&amp;"*",Feuil1!$B$6:$B$1006,$L8)+COUNTIFS(Feuil1!$D$6:$D$1006,U$1,Feuil1!$B$6:$B$1006,$L8)+COUNTIFS(Feuil1!$E$6:$E$1006,U$1,Feuil1!$B$6:$B$1006,$L8)+COUNTIFS(Feuil1!$F$6:$F$1006,U$1,Feuil1!$B$6:$B$1006,$L8)+COUNTIFS(Feuil1!$G$6:$G$1006,U$1,Feuil1!$B$6:$B$1006,$L8)+COUNTIFS(Feuil1!$H$6:$H$1006,U$1,Feuil1!$B$6:$B$1006,$L8)+COUNTIFS(Feuil1!$I$6:$I$1006,U$1,Feuil1!$B$6:$B$1006,$L8))</f>
        <v/>
      </c>
      <c r="V8" s="37" t="str">
        <f>IF(V$1="","",COUNTIFS(Feuil1!$C$6:$C$1006, "=*"&amp;V$1&amp;"*",Feuil1!$B$6:$B$1006,$L8)+COUNTIFS(Feuil1!$D$6:$D$1006,V$1,Feuil1!$B$6:$B$1006,$L8)+COUNTIFS(Feuil1!$E$6:$E$1006,V$1,Feuil1!$B$6:$B$1006,$L8)+COUNTIFS(Feuil1!$F$6:$F$1006,V$1,Feuil1!$B$6:$B$1006,$L8)+COUNTIFS(Feuil1!$G$6:$G$1006,V$1,Feuil1!$B$6:$B$1006,$L8)+COUNTIFS(Feuil1!$H$6:$H$1006,V$1,Feuil1!$B$6:$B$1006,$L8)+COUNTIFS(Feuil1!$I$6:$I$1006,V$1,Feuil1!$B$6:$B$1006,$L8))</f>
        <v/>
      </c>
      <c r="W8" s="17"/>
      <c r="Y8" s="17"/>
      <c r="AC8" s="17">
        <v>43884</v>
      </c>
      <c r="AD8" s="17">
        <v>43877</v>
      </c>
      <c r="AE8" s="17">
        <v>43870</v>
      </c>
    </row>
    <row r="9" spans="1:31">
      <c r="E9" s="7"/>
      <c r="G9" s="17">
        <v>43838</v>
      </c>
      <c r="H9" s="18">
        <v>24432.5</v>
      </c>
      <c r="I9" s="8" t="s">
        <v>26</v>
      </c>
      <c r="J9" s="8">
        <v>178130.71</v>
      </c>
      <c r="L9" s="8" t="s">
        <v>13</v>
      </c>
      <c r="M9" s="37">
        <f>IF(M$1="","",COUNTIFS(Feuil1!$C$6:$C$1006, "=*"&amp;M$1&amp;"*",Feuil1!$B$6:$B$1006,$L9)+COUNTIFS(Feuil1!$D$6:$D$1006,M$1,Feuil1!$B$6:$B$1006,$L9)+COUNTIFS(Feuil1!$E$6:$E$1006,M$1,Feuil1!$B$6:$B$1006,$L9)+COUNTIFS(Feuil1!$F$6:$F$1006,M$1,Feuil1!$B$6:$B$1006,$L9)+COUNTIFS(Feuil1!$G$6:$G$1006,M$1,Feuil1!$B$6:$B$1006,$L9)+COUNTIFS(Feuil1!$H$6:$H$1006,M$1,Feuil1!$B$6:$B$1006,$L9)+COUNTIFS(Feuil1!$I$6:$I$1006,M$1,Feuil1!$B$6:$B$1006,$L9))</f>
        <v>0</v>
      </c>
      <c r="N9" s="37">
        <f>IF(N$1="","",COUNTIFS(Feuil1!$C$6:$C$1006, "=*"&amp;N$1&amp;"*",Feuil1!$B$6:$B$1006,$L9)+COUNTIFS(Feuil1!$D$6:$D$1006,N$1,Feuil1!$B$6:$B$1006,$L9)+COUNTIFS(Feuil1!$E$6:$E$1006,N$1,Feuil1!$B$6:$B$1006,$L9)+COUNTIFS(Feuil1!$F$6:$F$1006,N$1,Feuil1!$B$6:$B$1006,$L9)+COUNTIFS(Feuil1!$G$6:$G$1006,N$1,Feuil1!$B$6:$B$1006,$L9)+COUNTIFS(Feuil1!$H$6:$H$1006,N$1,Feuil1!$B$6:$B$1006,$L9)+COUNTIFS(Feuil1!$I$6:$I$1006,N$1,Feuil1!$B$6:$B$1006,$L9))</f>
        <v>0</v>
      </c>
      <c r="O9" s="37">
        <f>IF(O$1="","",COUNTIFS(Feuil1!$C$6:$C$1006, "=*"&amp;O$1&amp;"*",Feuil1!$B$6:$B$1006,$L9)+COUNTIFS(Feuil1!$D$6:$D$1006,O$1,Feuil1!$B$6:$B$1006,$L9)+COUNTIFS(Feuil1!$E$6:$E$1006,O$1,Feuil1!$B$6:$B$1006,$L9)+COUNTIFS(Feuil1!$F$6:$F$1006,O$1,Feuil1!$B$6:$B$1006,$L9)+COUNTIFS(Feuil1!$G$6:$G$1006,O$1,Feuil1!$B$6:$B$1006,$L9)+COUNTIFS(Feuil1!$H$6:$H$1006,O$1,Feuil1!$B$6:$B$1006,$L9)+COUNTIFS(Feuil1!$I$6:$I$1006,O$1,Feuil1!$B$6:$B$1006,$L9))</f>
        <v>0</v>
      </c>
      <c r="P9" s="37">
        <f>IF(P$1="","",COUNTIFS(Feuil1!$C$6:$C$1006, "=*"&amp;P$1&amp;"*",Feuil1!$B$6:$B$1006,$L9)+COUNTIFS(Feuil1!$D$6:$D$1006,P$1,Feuil1!$B$6:$B$1006,$L9)+COUNTIFS(Feuil1!$E$6:$E$1006,P$1,Feuil1!$B$6:$B$1006,$L9)+COUNTIFS(Feuil1!$F$6:$F$1006,P$1,Feuil1!$B$6:$B$1006,$L9)+COUNTIFS(Feuil1!$G$6:$G$1006,P$1,Feuil1!$B$6:$B$1006,$L9)+COUNTIFS(Feuil1!$H$6:$H$1006,P$1,Feuil1!$B$6:$B$1006,$L9)+COUNTIFS(Feuil1!$I$6:$I$1006,P$1,Feuil1!$B$6:$B$1006,$L9))</f>
        <v>0</v>
      </c>
      <c r="Q9" s="37">
        <f>IF(Q$1="","",COUNTIFS(Feuil1!$C$6:$C$1006, "=*"&amp;Q$1&amp;"*",Feuil1!$B$6:$B$1006,$L9)+COUNTIFS(Feuil1!$D$6:$D$1006,Q$1,Feuil1!$B$6:$B$1006,$L9)+COUNTIFS(Feuil1!$E$6:$E$1006,Q$1,Feuil1!$B$6:$B$1006,$L9)+COUNTIFS(Feuil1!$F$6:$F$1006,Q$1,Feuil1!$B$6:$B$1006,$L9)+COUNTIFS(Feuil1!$G$6:$G$1006,Q$1,Feuil1!$B$6:$B$1006,$L9)+COUNTIFS(Feuil1!$H$6:$H$1006,Q$1,Feuil1!$B$6:$B$1006,$L9)+COUNTIFS(Feuil1!$I$6:$I$1006,Q$1,Feuil1!$B$6:$B$1006,$L9))</f>
        <v>0</v>
      </c>
      <c r="R9" s="37">
        <f>IF(R$1="","",COUNTIFS(Feuil1!$C$6:$C$1006, "=*"&amp;R$1&amp;"*",Feuil1!$B$6:$B$1006,$L9)+COUNTIFS(Feuil1!$D$6:$D$1006,R$1,Feuil1!$B$6:$B$1006,$L9)+COUNTIFS(Feuil1!$E$6:$E$1006,R$1,Feuil1!$B$6:$B$1006,$L9)+COUNTIFS(Feuil1!$F$6:$F$1006,R$1,Feuil1!$B$6:$B$1006,$L9)+COUNTIFS(Feuil1!$G$6:$G$1006,R$1,Feuil1!$B$6:$B$1006,$L9)+COUNTIFS(Feuil1!$H$6:$H$1006,R$1,Feuil1!$B$6:$B$1006,$L9)+COUNTIFS(Feuil1!$I$6:$I$1006,R$1,Feuil1!$B$6:$B$1006,$L9))</f>
        <v>0</v>
      </c>
      <c r="S9" s="37" t="str">
        <f>IF(S$1="","",COUNTIFS(Feuil1!$C$6:$C$1006, "=*"&amp;S$1&amp;"*",Feuil1!$B$6:$B$1006,$L9)+COUNTIFS(Feuil1!$D$6:$D$1006,S$1,Feuil1!$B$6:$B$1006,$L9)+COUNTIFS(Feuil1!$E$6:$E$1006,S$1,Feuil1!$B$6:$B$1006,$L9)+COUNTIFS(Feuil1!$F$6:$F$1006,S$1,Feuil1!$B$6:$B$1006,$L9)+COUNTIFS(Feuil1!$G$6:$G$1006,S$1,Feuil1!$B$6:$B$1006,$L9)+COUNTIFS(Feuil1!$H$6:$H$1006,S$1,Feuil1!$B$6:$B$1006,$L9)+COUNTIFS(Feuil1!$I$6:$I$1006,S$1,Feuil1!$B$6:$B$1006,$L9))</f>
        <v/>
      </c>
      <c r="T9" s="37" t="str">
        <f>IF(T$1="","",COUNTIFS(Feuil1!$C$6:$C$1006, "=*"&amp;T$1&amp;"*",Feuil1!$B$6:$B$1006,$L9)+COUNTIFS(Feuil1!$D$6:$D$1006,T$1,Feuil1!$B$6:$B$1006,$L9)+COUNTIFS(Feuil1!$E$6:$E$1006,T$1,Feuil1!$B$6:$B$1006,$L9)+COUNTIFS(Feuil1!$F$6:$F$1006,T$1,Feuil1!$B$6:$B$1006,$L9)+COUNTIFS(Feuil1!$G$6:$G$1006,T$1,Feuil1!$B$6:$B$1006,$L9)+COUNTIFS(Feuil1!$H$6:$H$1006,T$1,Feuil1!$B$6:$B$1006,$L9)+COUNTIFS(Feuil1!$I$6:$I$1006,T$1,Feuil1!$B$6:$B$1006,$L9))</f>
        <v/>
      </c>
      <c r="U9" s="37" t="str">
        <f>IF(U$1="","",COUNTIFS(Feuil1!$C$6:$C$1006, "=*"&amp;U$1&amp;"*",Feuil1!$B$6:$B$1006,$L9)+COUNTIFS(Feuil1!$D$6:$D$1006,U$1,Feuil1!$B$6:$B$1006,$L9)+COUNTIFS(Feuil1!$E$6:$E$1006,U$1,Feuil1!$B$6:$B$1006,$L9)+COUNTIFS(Feuil1!$F$6:$F$1006,U$1,Feuil1!$B$6:$B$1006,$L9)+COUNTIFS(Feuil1!$G$6:$G$1006,U$1,Feuil1!$B$6:$B$1006,$L9)+COUNTIFS(Feuil1!$H$6:$H$1006,U$1,Feuil1!$B$6:$B$1006,$L9)+COUNTIFS(Feuil1!$I$6:$I$1006,U$1,Feuil1!$B$6:$B$1006,$L9))</f>
        <v/>
      </c>
      <c r="V9" s="37" t="str">
        <f>IF(V$1="","",COUNTIFS(Feuil1!$C$6:$C$1006, "=*"&amp;V$1&amp;"*",Feuil1!$B$6:$B$1006,$L9)+COUNTIFS(Feuil1!$D$6:$D$1006,V$1,Feuil1!$B$6:$B$1006,$L9)+COUNTIFS(Feuil1!$E$6:$E$1006,V$1,Feuil1!$B$6:$B$1006,$L9)+COUNTIFS(Feuil1!$F$6:$F$1006,V$1,Feuil1!$B$6:$B$1006,$L9)+COUNTIFS(Feuil1!$G$6:$G$1006,V$1,Feuil1!$B$6:$B$1006,$L9)+COUNTIFS(Feuil1!$H$6:$H$1006,V$1,Feuil1!$B$6:$B$1006,$L9)+COUNTIFS(Feuil1!$I$6:$I$1006,V$1,Feuil1!$B$6:$B$1006,$L9))</f>
        <v/>
      </c>
      <c r="W9" s="17"/>
      <c r="Y9" s="17"/>
      <c r="AC9" s="17">
        <v>43885</v>
      </c>
      <c r="AD9" s="17">
        <v>43878</v>
      </c>
      <c r="AE9" s="17">
        <v>43871</v>
      </c>
    </row>
    <row r="10" spans="1:31">
      <c r="G10" s="17">
        <v>43839</v>
      </c>
      <c r="H10" s="18">
        <v>21990.41</v>
      </c>
      <c r="I10" s="8" t="s">
        <v>27</v>
      </c>
      <c r="J10" s="8">
        <v>166068.16</v>
      </c>
      <c r="W10" s="17"/>
      <c r="Y10" s="17"/>
      <c r="AC10" s="17">
        <v>43886</v>
      </c>
      <c r="AD10" s="17">
        <v>43879</v>
      </c>
      <c r="AE10" s="17">
        <v>43872</v>
      </c>
    </row>
    <row r="11" spans="1:31">
      <c r="E11" s="7"/>
      <c r="G11" s="17">
        <v>43840</v>
      </c>
      <c r="H11" s="18">
        <v>30019.1</v>
      </c>
      <c r="I11" s="8" t="s">
        <v>28</v>
      </c>
      <c r="J11" s="8">
        <v>182459.15</v>
      </c>
      <c r="M11" s="31"/>
      <c r="W11" s="17"/>
      <c r="Y11" s="17"/>
      <c r="AC11" s="17">
        <v>43887</v>
      </c>
      <c r="AD11" s="17">
        <v>43880</v>
      </c>
      <c r="AE11" s="17">
        <v>43873</v>
      </c>
    </row>
    <row r="12" spans="1:31">
      <c r="E12" s="7"/>
      <c r="G12" s="17">
        <v>43841</v>
      </c>
      <c r="H12" s="18">
        <v>42872.72</v>
      </c>
      <c r="I12" s="8" t="s">
        <v>29</v>
      </c>
      <c r="J12" s="8">
        <v>182459.15</v>
      </c>
      <c r="W12" s="17"/>
      <c r="Y12" s="17"/>
      <c r="AC12" s="17">
        <v>43888</v>
      </c>
      <c r="AD12" s="17">
        <v>43881</v>
      </c>
      <c r="AE12" s="17">
        <v>43874</v>
      </c>
    </row>
    <row r="13" spans="1:31">
      <c r="G13" s="17">
        <v>43842</v>
      </c>
      <c r="H13" s="18">
        <v>9903.24</v>
      </c>
      <c r="I13" s="8" t="s">
        <v>30</v>
      </c>
      <c r="J13" s="8">
        <v>184280.54</v>
      </c>
      <c r="M13" s="32"/>
      <c r="W13" s="17"/>
      <c r="Y13" s="17"/>
      <c r="AC13" s="17">
        <v>43889</v>
      </c>
      <c r="AD13" s="17">
        <v>43882</v>
      </c>
      <c r="AE13" s="17">
        <v>43875</v>
      </c>
    </row>
    <row r="14" spans="1:31">
      <c r="G14" s="17">
        <v>43843</v>
      </c>
      <c r="H14" s="18">
        <v>26864.13</v>
      </c>
      <c r="I14" s="8" t="s">
        <v>31</v>
      </c>
      <c r="J14" s="8">
        <v>192576.35</v>
      </c>
      <c r="M14" s="32"/>
      <c r="W14" s="17"/>
      <c r="Y14" s="17"/>
      <c r="AC14" s="17">
        <v>43890</v>
      </c>
      <c r="AD14" s="17">
        <v>43883</v>
      </c>
      <c r="AE14" s="17">
        <v>43876</v>
      </c>
    </row>
    <row r="15" spans="1:31">
      <c r="E15" s="7"/>
      <c r="G15" s="17">
        <v>43844</v>
      </c>
      <c r="H15" s="18">
        <v>25002.51</v>
      </c>
      <c r="I15" s="8" t="s">
        <v>32</v>
      </c>
      <c r="J15" s="8">
        <v>195669.51</v>
      </c>
      <c r="W15" s="17"/>
      <c r="Y15" s="17"/>
      <c r="AC15" s="17">
        <v>43891</v>
      </c>
      <c r="AD15" s="17">
        <v>43884</v>
      </c>
      <c r="AE15" s="17">
        <v>43877</v>
      </c>
    </row>
    <row r="16" spans="1:31">
      <c r="G16" s="17">
        <v>43845</v>
      </c>
      <c r="H16" s="18">
        <v>23533.43</v>
      </c>
      <c r="I16" s="8" t="s">
        <v>33</v>
      </c>
      <c r="J16" s="8">
        <v>209116.6</v>
      </c>
      <c r="M16" s="31"/>
      <c r="W16" s="17"/>
      <c r="Y16" s="17"/>
      <c r="AC16" s="17">
        <v>43892</v>
      </c>
      <c r="AD16" s="17">
        <v>43885</v>
      </c>
      <c r="AE16" s="17">
        <v>43878</v>
      </c>
    </row>
    <row r="17" spans="7:31">
      <c r="G17" s="17">
        <v>43846</v>
      </c>
      <c r="H17" s="18">
        <v>23747.03</v>
      </c>
      <c r="I17" s="8" t="s">
        <v>34</v>
      </c>
      <c r="J17" s="8">
        <v>195098.86</v>
      </c>
      <c r="M17" s="31"/>
      <c r="W17" s="17"/>
      <c r="Y17" s="17"/>
      <c r="AC17" s="17">
        <v>43893</v>
      </c>
      <c r="AD17" s="17">
        <v>43886</v>
      </c>
      <c r="AE17" s="17">
        <v>43879</v>
      </c>
    </row>
    <row r="18" spans="7:31">
      <c r="G18" s="17">
        <v>43847</v>
      </c>
      <c r="H18" s="18">
        <v>28252.92</v>
      </c>
      <c r="I18" s="8" t="s">
        <v>35</v>
      </c>
      <c r="J18" s="8">
        <v>198443.96</v>
      </c>
      <c r="W18" s="17"/>
      <c r="Y18" s="17"/>
      <c r="AC18" s="17">
        <v>43894</v>
      </c>
      <c r="AD18" s="17">
        <v>43887</v>
      </c>
      <c r="AE18" s="17">
        <v>43880</v>
      </c>
    </row>
    <row r="19" spans="7:31">
      <c r="G19" s="17">
        <v>43848</v>
      </c>
      <c r="H19" s="18">
        <v>42885.17</v>
      </c>
      <c r="I19" s="8" t="s">
        <v>36</v>
      </c>
      <c r="J19" s="8">
        <v>192800.28</v>
      </c>
      <c r="M19" s="34"/>
      <c r="W19" s="17"/>
      <c r="Y19" s="17"/>
      <c r="AC19" s="17">
        <v>43895</v>
      </c>
      <c r="AD19" s="17">
        <v>43888</v>
      </c>
      <c r="AE19" s="17">
        <v>43881</v>
      </c>
    </row>
    <row r="20" spans="7:31">
      <c r="G20" s="17">
        <v>43849</v>
      </c>
      <c r="H20" s="18">
        <v>10700.55</v>
      </c>
      <c r="I20" s="8" t="s">
        <v>37</v>
      </c>
      <c r="J20" s="8">
        <v>201833.94</v>
      </c>
      <c r="W20" s="17"/>
      <c r="Y20" s="17"/>
      <c r="AC20" s="17">
        <v>43896</v>
      </c>
      <c r="AD20" s="17">
        <v>43889</v>
      </c>
      <c r="AE20" s="17">
        <v>43882</v>
      </c>
    </row>
    <row r="21" spans="7:31">
      <c r="G21" s="17">
        <v>43850</v>
      </c>
      <c r="H21" s="18">
        <v>27274.01</v>
      </c>
      <c r="I21" s="8" t="s">
        <v>38</v>
      </c>
      <c r="J21" s="8">
        <v>202571.78</v>
      </c>
      <c r="W21" s="17"/>
      <c r="Y21" s="17"/>
      <c r="AC21" s="17">
        <v>43897</v>
      </c>
      <c r="AD21" s="17">
        <v>43890</v>
      </c>
      <c r="AE21" s="17">
        <v>43883</v>
      </c>
    </row>
    <row r="22" spans="7:31">
      <c r="G22" s="17">
        <v>43851</v>
      </c>
      <c r="H22" s="18">
        <v>25381.51</v>
      </c>
      <c r="I22" s="8" t="s">
        <v>39</v>
      </c>
      <c r="J22" s="8">
        <v>191863.51</v>
      </c>
      <c r="W22" s="17"/>
      <c r="Y22" s="17"/>
      <c r="AC22" s="17">
        <v>43898</v>
      </c>
      <c r="AD22" s="17">
        <v>43891</v>
      </c>
      <c r="AE22" s="17">
        <v>43884</v>
      </c>
    </row>
    <row r="23" spans="7:31">
      <c r="G23" s="17">
        <v>43852</v>
      </c>
      <c r="H23" s="18">
        <v>24688.91</v>
      </c>
      <c r="I23" s="8" t="s">
        <v>40</v>
      </c>
      <c r="J23" s="8">
        <v>195535.64</v>
      </c>
      <c r="W23" s="17"/>
      <c r="Y23" s="17"/>
      <c r="AC23" s="17">
        <v>43939</v>
      </c>
      <c r="AD23" s="17">
        <v>43932</v>
      </c>
      <c r="AE23" s="17">
        <v>43925</v>
      </c>
    </row>
    <row r="24" spans="7:31">
      <c r="G24" s="17">
        <v>43853</v>
      </c>
      <c r="H24" s="18">
        <v>22513.53</v>
      </c>
      <c r="I24" s="8" t="s">
        <v>41</v>
      </c>
      <c r="J24" s="8">
        <v>189670.77999999997</v>
      </c>
      <c r="W24" s="17"/>
      <c r="Y24" s="17"/>
      <c r="AC24" s="17">
        <v>43940</v>
      </c>
      <c r="AD24" s="17">
        <v>43933</v>
      </c>
      <c r="AE24" s="17">
        <v>43926</v>
      </c>
    </row>
    <row r="25" spans="7:31">
      <c r="G25" s="17">
        <v>43854</v>
      </c>
      <c r="H25" s="18">
        <v>28814.42</v>
      </c>
      <c r="I25" s="8" t="s">
        <v>42</v>
      </c>
      <c r="J25" s="8">
        <v>193650.69</v>
      </c>
      <c r="W25" s="17"/>
      <c r="Y25" s="17"/>
      <c r="AC25" s="17">
        <v>43941</v>
      </c>
      <c r="AD25" s="17">
        <v>43934</v>
      </c>
      <c r="AE25" s="17">
        <v>43927</v>
      </c>
    </row>
    <row r="26" spans="7:31">
      <c r="G26" s="17">
        <v>43855</v>
      </c>
      <c r="H26" s="18">
        <v>44988.22</v>
      </c>
      <c r="I26" s="8" t="s">
        <v>43</v>
      </c>
      <c r="J26" s="8">
        <v>193650.69</v>
      </c>
      <c r="W26" s="17"/>
      <c r="Y26" s="17"/>
      <c r="AC26" s="17">
        <v>43942</v>
      </c>
      <c r="AD26" s="17">
        <v>43935</v>
      </c>
      <c r="AE26" s="17">
        <v>43928</v>
      </c>
    </row>
    <row r="27" spans="7:31">
      <c r="G27" s="17">
        <v>43856</v>
      </c>
      <c r="H27" s="18">
        <v>11235.42</v>
      </c>
      <c r="I27" s="8" t="s">
        <v>44</v>
      </c>
      <c r="J27" s="8">
        <v>203677.87</v>
      </c>
      <c r="W27" s="17"/>
      <c r="Y27" s="17"/>
      <c r="AC27" s="17">
        <v>43943</v>
      </c>
      <c r="AD27" s="17">
        <v>43936</v>
      </c>
      <c r="AE27" s="17">
        <v>43929</v>
      </c>
    </row>
    <row r="28" spans="7:31">
      <c r="G28" s="17">
        <v>43857</v>
      </c>
      <c r="H28" s="18">
        <v>28127.38</v>
      </c>
      <c r="I28" s="8" t="s">
        <v>45</v>
      </c>
      <c r="J28" s="8">
        <v>189510.88</v>
      </c>
      <c r="W28" s="17"/>
      <c r="Y28" s="17"/>
      <c r="AC28" s="17">
        <v>43944</v>
      </c>
      <c r="AD28" s="17">
        <v>43937</v>
      </c>
      <c r="AE28" s="17">
        <v>43930</v>
      </c>
    </row>
    <row r="29" spans="7:31">
      <c r="G29" s="17">
        <v>43858</v>
      </c>
      <c r="H29" s="18">
        <v>27395.84</v>
      </c>
      <c r="I29" s="8" t="s">
        <v>46</v>
      </c>
      <c r="J29" s="8">
        <v>173054.93</v>
      </c>
      <c r="W29" s="17"/>
      <c r="Y29" s="17"/>
      <c r="AC29" s="17">
        <v>43945</v>
      </c>
      <c r="AD29" s="17">
        <v>43938</v>
      </c>
      <c r="AE29" s="17">
        <v>43931</v>
      </c>
    </row>
    <row r="30" spans="7:31">
      <c r="G30" s="17">
        <v>43859</v>
      </c>
      <c r="H30" s="18">
        <v>22903.74</v>
      </c>
      <c r="I30" s="8" t="s">
        <v>47</v>
      </c>
      <c r="J30" s="8">
        <v>166809.37</v>
      </c>
      <c r="W30" s="17"/>
      <c r="Y30" s="17"/>
      <c r="AC30" s="17">
        <v>43946</v>
      </c>
      <c r="AD30" s="17">
        <v>43939</v>
      </c>
      <c r="AE30" s="17">
        <v>43932</v>
      </c>
    </row>
    <row r="31" spans="7:31">
      <c r="G31" s="17">
        <v>43860</v>
      </c>
      <c r="H31" s="18">
        <v>22112.959999999999</v>
      </c>
      <c r="I31" s="8" t="s">
        <v>48</v>
      </c>
      <c r="J31" s="8">
        <v>167756.48000000001</v>
      </c>
      <c r="W31" s="17"/>
      <c r="Y31" s="17"/>
      <c r="AC31" s="17">
        <v>43947</v>
      </c>
      <c r="AD31" s="17">
        <v>43940</v>
      </c>
      <c r="AE31" s="17">
        <v>43933</v>
      </c>
    </row>
    <row r="32" spans="7:31">
      <c r="G32" s="17">
        <v>43861</v>
      </c>
      <c r="H32" s="18">
        <v>29193.91</v>
      </c>
      <c r="I32" s="8" t="s">
        <v>49</v>
      </c>
      <c r="J32" s="8">
        <v>166217.94</v>
      </c>
      <c r="W32" s="17"/>
      <c r="Y32" s="17"/>
      <c r="AC32" s="17">
        <v>43948</v>
      </c>
      <c r="AD32" s="17">
        <v>43941</v>
      </c>
      <c r="AE32" s="17">
        <v>43934</v>
      </c>
    </row>
    <row r="33" spans="7:31">
      <c r="G33" s="17">
        <v>43862</v>
      </c>
      <c r="H33" s="18">
        <v>45477.21</v>
      </c>
      <c r="I33" s="8" t="s">
        <v>50</v>
      </c>
      <c r="J33" s="8">
        <v>130531.01000000002</v>
      </c>
      <c r="W33" s="17"/>
      <c r="Y33" s="17"/>
      <c r="AC33" s="17">
        <v>43949</v>
      </c>
      <c r="AD33" s="17">
        <v>43942</v>
      </c>
      <c r="AE33" s="17">
        <v>43935</v>
      </c>
    </row>
    <row r="34" spans="7:31">
      <c r="G34" s="17">
        <v>43863</v>
      </c>
      <c r="H34" s="18">
        <v>11208.94</v>
      </c>
      <c r="I34" s="8" t="s">
        <v>51</v>
      </c>
      <c r="J34" s="8">
        <v>135528.51</v>
      </c>
      <c r="W34" s="17"/>
      <c r="Y34" s="17"/>
      <c r="AC34" s="17">
        <v>43950</v>
      </c>
      <c r="AD34" s="17">
        <v>43943</v>
      </c>
      <c r="AE34" s="17">
        <v>43936</v>
      </c>
    </row>
    <row r="35" spans="7:31">
      <c r="G35" s="17">
        <v>43864</v>
      </c>
      <c r="H35" s="18">
        <v>27499.21</v>
      </c>
      <c r="I35" s="8" t="s">
        <v>52</v>
      </c>
      <c r="J35" s="8">
        <v>160716.74</v>
      </c>
      <c r="W35" s="17"/>
      <c r="Y35" s="17"/>
      <c r="AC35" s="17">
        <v>43951</v>
      </c>
      <c r="AD35" s="17">
        <v>43944</v>
      </c>
      <c r="AE35" s="17">
        <v>43937</v>
      </c>
    </row>
    <row r="36" spans="7:31">
      <c r="G36" s="17">
        <v>43865</v>
      </c>
      <c r="H36" s="18">
        <v>25899.01</v>
      </c>
      <c r="I36" s="8" t="s">
        <v>53</v>
      </c>
      <c r="J36" s="8">
        <v>194362.04</v>
      </c>
      <c r="W36" s="17"/>
      <c r="Y36" s="17"/>
      <c r="AC36" s="17">
        <v>43952</v>
      </c>
      <c r="AD36" s="17">
        <v>43945</v>
      </c>
      <c r="AE36" s="17">
        <v>43938</v>
      </c>
    </row>
    <row r="37" spans="7:31">
      <c r="G37" s="17">
        <v>43866</v>
      </c>
      <c r="H37" s="18">
        <v>23883.48</v>
      </c>
      <c r="I37" s="8" t="s">
        <v>54</v>
      </c>
      <c r="J37" s="8">
        <v>195814.5</v>
      </c>
      <c r="W37" s="17"/>
      <c r="Y37" s="17"/>
      <c r="AC37" s="17">
        <v>43953</v>
      </c>
      <c r="AD37" s="17">
        <v>43946</v>
      </c>
      <c r="AE37" s="17">
        <v>43939</v>
      </c>
    </row>
    <row r="38" spans="7:31">
      <c r="G38" s="17">
        <v>43867</v>
      </c>
      <c r="H38" s="18">
        <v>23108.98</v>
      </c>
      <c r="I38" s="8" t="s">
        <v>55</v>
      </c>
      <c r="J38" s="8">
        <v>184928.83</v>
      </c>
      <c r="W38" s="17"/>
      <c r="Y38" s="17"/>
      <c r="AC38" s="17">
        <v>43954</v>
      </c>
      <c r="AD38" s="17">
        <v>43947</v>
      </c>
      <c r="AE38" s="17">
        <v>43940</v>
      </c>
    </row>
    <row r="39" spans="7:31">
      <c r="G39" s="17">
        <v>43868</v>
      </c>
      <c r="H39" s="18">
        <v>29420.65</v>
      </c>
      <c r="I39" s="8" t="s">
        <v>56</v>
      </c>
      <c r="J39" s="8">
        <v>191969.13</v>
      </c>
      <c r="W39" s="17"/>
      <c r="Y39" s="17"/>
      <c r="AC39" s="17">
        <v>43972</v>
      </c>
      <c r="AD39" s="17">
        <v>43972</v>
      </c>
      <c r="AE39" s="17">
        <v>43972</v>
      </c>
    </row>
    <row r="40" spans="7:31">
      <c r="G40" s="17">
        <v>43869</v>
      </c>
      <c r="H40" s="18">
        <v>43046.85</v>
      </c>
      <c r="I40" s="8" t="s">
        <v>57</v>
      </c>
      <c r="J40" s="8">
        <v>190426.27</v>
      </c>
      <c r="W40" s="17"/>
      <c r="Y40" s="17"/>
      <c r="AC40" s="17">
        <v>43973</v>
      </c>
      <c r="AD40" s="17">
        <v>43973</v>
      </c>
      <c r="AE40" s="17">
        <v>43973</v>
      </c>
    </row>
    <row r="41" spans="7:31">
      <c r="G41" s="17">
        <v>43870</v>
      </c>
      <c r="H41" s="18">
        <v>11651.02</v>
      </c>
      <c r="I41" s="8" t="s">
        <v>58</v>
      </c>
      <c r="J41" s="8">
        <v>197622</v>
      </c>
      <c r="W41" s="17"/>
      <c r="Y41" s="17"/>
      <c r="AC41" s="17">
        <v>43974</v>
      </c>
      <c r="AD41" s="17">
        <v>43974</v>
      </c>
      <c r="AE41" s="17">
        <v>43974</v>
      </c>
    </row>
    <row r="42" spans="7:31">
      <c r="G42" s="17">
        <v>43871</v>
      </c>
      <c r="H42" s="18">
        <v>29330.06</v>
      </c>
      <c r="I42" s="8" t="s">
        <v>59</v>
      </c>
      <c r="J42" s="8">
        <v>196988.66</v>
      </c>
      <c r="W42" s="17"/>
      <c r="Y42" s="17"/>
      <c r="AC42" s="17">
        <v>43975</v>
      </c>
      <c r="AD42" s="17">
        <v>43975</v>
      </c>
      <c r="AE42" s="17">
        <v>43975</v>
      </c>
    </row>
    <row r="43" spans="7:31">
      <c r="G43" s="17">
        <v>43872</v>
      </c>
      <c r="H43" s="18">
        <v>27904.85</v>
      </c>
      <c r="I43" s="8" t="s">
        <v>60</v>
      </c>
      <c r="J43" s="8">
        <v>191500.17</v>
      </c>
      <c r="W43" s="17"/>
      <c r="Y43" s="17"/>
      <c r="AC43" s="17">
        <v>44016</v>
      </c>
      <c r="AD43" s="17">
        <v>44016</v>
      </c>
      <c r="AE43" s="17">
        <v>44016</v>
      </c>
    </row>
    <row r="44" spans="7:31">
      <c r="G44" s="17">
        <v>43873</v>
      </c>
      <c r="H44" s="18">
        <v>24545.61</v>
      </c>
      <c r="I44" s="8" t="s">
        <v>61</v>
      </c>
      <c r="J44" s="8">
        <v>189231.53</v>
      </c>
      <c r="W44" s="17"/>
      <c r="Y44" s="17"/>
      <c r="AC44" s="17">
        <v>44017</v>
      </c>
      <c r="AD44" s="17">
        <v>44017</v>
      </c>
      <c r="AE44" s="17">
        <v>44017</v>
      </c>
    </row>
    <row r="45" spans="7:31">
      <c r="G45" s="17">
        <v>43874</v>
      </c>
      <c r="H45" s="18">
        <v>23107.26</v>
      </c>
      <c r="I45" s="8" t="s">
        <v>62</v>
      </c>
      <c r="J45" s="8">
        <v>208962.69</v>
      </c>
      <c r="W45" s="17"/>
      <c r="Y45" s="17"/>
      <c r="AC45" s="17">
        <v>44018</v>
      </c>
      <c r="AD45" s="17">
        <v>44018</v>
      </c>
      <c r="AE45" s="17">
        <v>44018</v>
      </c>
    </row>
    <row r="46" spans="7:31">
      <c r="G46" s="17">
        <v>43875</v>
      </c>
      <c r="H46" s="18">
        <v>29515.03</v>
      </c>
      <c r="I46" s="8" t="s">
        <v>63</v>
      </c>
      <c r="J46" s="8">
        <v>215560.01</v>
      </c>
      <c r="W46" s="17"/>
      <c r="Y46" s="17"/>
      <c r="AC46" s="17">
        <v>44019</v>
      </c>
      <c r="AD46" s="17">
        <v>44019</v>
      </c>
      <c r="AE46" s="17">
        <v>44019</v>
      </c>
    </row>
    <row r="47" spans="7:31">
      <c r="G47" s="17">
        <v>43876</v>
      </c>
      <c r="H47" s="18">
        <v>39340.44</v>
      </c>
      <c r="I47" s="8" t="s">
        <v>64</v>
      </c>
      <c r="J47" s="8">
        <v>193761.41</v>
      </c>
      <c r="W47" s="17"/>
      <c r="Y47" s="17"/>
      <c r="AC47" s="17">
        <v>44020</v>
      </c>
      <c r="AD47" s="17">
        <v>44020</v>
      </c>
      <c r="AE47" s="17">
        <v>44020</v>
      </c>
    </row>
    <row r="48" spans="7:31">
      <c r="G48" s="17">
        <v>43877</v>
      </c>
      <c r="H48" s="18">
        <v>10765.93</v>
      </c>
      <c r="I48" s="8" t="s">
        <v>65</v>
      </c>
      <c r="J48" s="8">
        <v>187524.04</v>
      </c>
      <c r="W48" s="17"/>
      <c r="Y48" s="17"/>
      <c r="AC48" s="17">
        <v>44021</v>
      </c>
      <c r="AD48" s="17">
        <v>44021</v>
      </c>
      <c r="AE48" s="17">
        <v>44021</v>
      </c>
    </row>
    <row r="49" spans="7:31">
      <c r="G49" s="17">
        <v>43878</v>
      </c>
      <c r="H49" s="18">
        <v>29991.29</v>
      </c>
      <c r="I49" s="8" t="s">
        <v>66</v>
      </c>
      <c r="J49" s="8">
        <v>195043.67</v>
      </c>
      <c r="W49" s="17"/>
      <c r="Y49" s="17"/>
      <c r="AC49" s="17">
        <v>44022</v>
      </c>
      <c r="AD49" s="17">
        <v>44022</v>
      </c>
      <c r="AE49" s="17">
        <v>44022</v>
      </c>
    </row>
    <row r="50" spans="7:31">
      <c r="G50" s="17">
        <v>43879</v>
      </c>
      <c r="H50" s="18">
        <v>25811.439999999999</v>
      </c>
      <c r="I50" s="8" t="s">
        <v>67</v>
      </c>
      <c r="J50" s="8">
        <v>203265.78</v>
      </c>
      <c r="W50" s="17"/>
      <c r="Y50" s="17"/>
      <c r="AC50" s="17">
        <v>44023</v>
      </c>
      <c r="AD50" s="17">
        <v>44023</v>
      </c>
      <c r="AE50" s="17">
        <v>44023</v>
      </c>
    </row>
    <row r="51" spans="7:31">
      <c r="G51" s="17">
        <v>43880</v>
      </c>
      <c r="H51" s="18">
        <v>25082.28</v>
      </c>
      <c r="I51" s="8" t="s">
        <v>68</v>
      </c>
      <c r="J51" s="8">
        <v>206353.59</v>
      </c>
      <c r="W51" s="17"/>
      <c r="Y51" s="17"/>
      <c r="AC51" s="17">
        <v>44024</v>
      </c>
      <c r="AD51" s="17">
        <v>44024</v>
      </c>
      <c r="AE51" s="17">
        <v>44024</v>
      </c>
    </row>
    <row r="52" spans="7:31">
      <c r="G52" s="17">
        <v>43881</v>
      </c>
      <c r="H52" s="18">
        <v>22458.63</v>
      </c>
      <c r="I52" s="8" t="s">
        <v>69</v>
      </c>
      <c r="J52" s="8">
        <v>169955.69</v>
      </c>
      <c r="W52" s="17"/>
      <c r="Y52" s="17"/>
      <c r="AC52" s="17">
        <v>44025</v>
      </c>
      <c r="AD52" s="17">
        <v>44025</v>
      </c>
      <c r="AE52" s="17">
        <v>44025</v>
      </c>
    </row>
    <row r="53" spans="7:31">
      <c r="G53" s="17">
        <v>43882</v>
      </c>
      <c r="H53" s="18">
        <v>26621.67</v>
      </c>
      <c r="I53" s="8" t="s">
        <v>70</v>
      </c>
      <c r="J53" s="8">
        <v>185969.15</v>
      </c>
      <c r="W53" s="17"/>
      <c r="Y53" s="17"/>
      <c r="AC53" s="17">
        <v>44026</v>
      </c>
      <c r="AD53" s="17">
        <v>44026</v>
      </c>
      <c r="AE53" s="17">
        <v>44026</v>
      </c>
    </row>
    <row r="54" spans="7:31">
      <c r="G54" s="17">
        <v>43883</v>
      </c>
      <c r="H54" s="18">
        <v>37864.25</v>
      </c>
      <c r="I54" s="8" t="s">
        <v>71</v>
      </c>
      <c r="J54" s="8">
        <v>179077.86</v>
      </c>
      <c r="W54" s="17"/>
      <c r="Y54" s="17"/>
      <c r="AC54" s="17">
        <v>44027</v>
      </c>
      <c r="AD54" s="17">
        <v>44027</v>
      </c>
      <c r="AE54" s="17">
        <v>44027</v>
      </c>
    </row>
    <row r="55" spans="7:31">
      <c r="G55" s="17">
        <v>43884</v>
      </c>
      <c r="H55" s="18">
        <v>10301.15</v>
      </c>
      <c r="W55" s="17"/>
      <c r="Y55" s="17"/>
      <c r="AC55" s="17">
        <v>44028</v>
      </c>
      <c r="AD55" s="17">
        <v>44028</v>
      </c>
      <c r="AE55" s="17">
        <v>44028</v>
      </c>
    </row>
    <row r="56" spans="7:31">
      <c r="G56" s="17">
        <v>43885</v>
      </c>
      <c r="H56" s="18">
        <v>27034.6</v>
      </c>
      <c r="W56" s="17"/>
      <c r="Y56" s="17"/>
      <c r="AC56" s="17">
        <v>44029</v>
      </c>
      <c r="AD56" s="17">
        <v>44029</v>
      </c>
      <c r="AE56" s="17">
        <v>44029</v>
      </c>
    </row>
    <row r="57" spans="7:31">
      <c r="G57" s="17">
        <v>43886</v>
      </c>
      <c r="H57" s="18">
        <v>23689.34</v>
      </c>
      <c r="W57" s="17"/>
      <c r="Y57" s="17"/>
      <c r="AC57" s="17">
        <v>44030</v>
      </c>
      <c r="AD57" s="17">
        <v>44030</v>
      </c>
      <c r="AE57" s="17">
        <v>44030</v>
      </c>
    </row>
    <row r="58" spans="7:31">
      <c r="G58" s="17">
        <v>43887</v>
      </c>
      <c r="H58" s="18">
        <v>21224.78</v>
      </c>
      <c r="W58" s="17"/>
      <c r="Y58" s="17"/>
      <c r="AC58" s="17">
        <v>44031</v>
      </c>
      <c r="AD58" s="17">
        <v>44031</v>
      </c>
      <c r="AE58" s="17">
        <v>44031</v>
      </c>
    </row>
    <row r="59" spans="7:31">
      <c r="G59" s="17">
        <v>43888</v>
      </c>
      <c r="H59" s="18">
        <v>21805.47</v>
      </c>
      <c r="W59" s="17"/>
      <c r="Y59" s="17"/>
      <c r="AC59" s="17">
        <v>44032</v>
      </c>
      <c r="AD59" s="17">
        <v>44032</v>
      </c>
      <c r="AE59" s="17">
        <v>44032</v>
      </c>
    </row>
    <row r="60" spans="7:31">
      <c r="G60" s="17">
        <v>43889</v>
      </c>
      <c r="H60" s="18">
        <v>25991.599999999999</v>
      </c>
      <c r="W60" s="17"/>
      <c r="Y60" s="17"/>
      <c r="AC60" s="17">
        <v>44033</v>
      </c>
      <c r="AD60" s="17">
        <v>44033</v>
      </c>
      <c r="AE60" s="17">
        <v>44033</v>
      </c>
    </row>
    <row r="61" spans="7:31">
      <c r="G61" s="17">
        <v>43890</v>
      </c>
      <c r="H61" s="18">
        <v>36027.230000000003</v>
      </c>
      <c r="W61" s="17"/>
      <c r="Y61" s="17"/>
      <c r="AC61" s="17">
        <v>44034</v>
      </c>
      <c r="AD61" s="17">
        <v>44034</v>
      </c>
      <c r="AE61" s="17">
        <v>44034</v>
      </c>
    </row>
    <row r="62" spans="7:31">
      <c r="G62" s="17">
        <v>43891</v>
      </c>
      <c r="H62" s="18">
        <v>10295.14</v>
      </c>
      <c r="W62" s="17"/>
      <c r="Y62" s="17"/>
      <c r="AC62" s="17">
        <v>44035</v>
      </c>
      <c r="AD62" s="17">
        <v>44035</v>
      </c>
      <c r="AE62" s="17">
        <v>44035</v>
      </c>
    </row>
    <row r="63" spans="7:31">
      <c r="G63" s="17">
        <v>43892</v>
      </c>
      <c r="H63" s="18">
        <v>27888.27</v>
      </c>
      <c r="W63" s="17"/>
      <c r="Y63" s="17"/>
      <c r="AC63" s="17">
        <v>44036</v>
      </c>
      <c r="AD63" s="17">
        <v>44036</v>
      </c>
      <c r="AE63" s="17">
        <v>44036</v>
      </c>
    </row>
    <row r="64" spans="7:31">
      <c r="G64" s="17">
        <v>43893</v>
      </c>
      <c r="H64" s="18">
        <v>26107</v>
      </c>
      <c r="W64" s="17"/>
      <c r="Y64" s="17"/>
      <c r="AC64" s="17">
        <v>44037</v>
      </c>
      <c r="AD64" s="17">
        <v>44037</v>
      </c>
      <c r="AE64" s="17">
        <v>44037</v>
      </c>
    </row>
    <row r="65" spans="7:31">
      <c r="G65" s="17">
        <v>43894</v>
      </c>
      <c r="H65" s="18">
        <v>24433.5</v>
      </c>
      <c r="W65" s="17"/>
      <c r="Y65" s="17"/>
      <c r="AC65" s="17">
        <v>44038</v>
      </c>
      <c r="AD65" s="17">
        <v>44038</v>
      </c>
      <c r="AE65" s="17">
        <v>44038</v>
      </c>
    </row>
    <row r="66" spans="7:31">
      <c r="G66" s="17">
        <v>43895</v>
      </c>
      <c r="H66" s="18">
        <v>22842.959999999999</v>
      </c>
      <c r="W66" s="17"/>
      <c r="Y66" s="17"/>
      <c r="AC66" s="17">
        <v>44039</v>
      </c>
      <c r="AD66" s="17">
        <v>44039</v>
      </c>
      <c r="AE66" s="17">
        <v>44039</v>
      </c>
    </row>
    <row r="67" spans="7:31">
      <c r="G67" s="17">
        <v>43896</v>
      </c>
      <c r="H67" s="18">
        <v>29087.02</v>
      </c>
      <c r="W67" s="17"/>
      <c r="Y67" s="17"/>
      <c r="AC67" s="17">
        <v>44040</v>
      </c>
      <c r="AD67" s="17">
        <v>44040</v>
      </c>
      <c r="AE67" s="17">
        <v>44040</v>
      </c>
    </row>
    <row r="68" spans="7:31">
      <c r="G68" s="17">
        <v>43897</v>
      </c>
      <c r="H68" s="18">
        <v>39773.160000000003</v>
      </c>
      <c r="W68" s="17"/>
      <c r="Y68" s="17"/>
      <c r="AC68" s="17">
        <v>44041</v>
      </c>
      <c r="AD68" s="17">
        <v>44041</v>
      </c>
      <c r="AE68" s="17">
        <v>44041</v>
      </c>
    </row>
    <row r="69" spans="7:31">
      <c r="G69" s="17">
        <v>43898</v>
      </c>
      <c r="H69" s="18">
        <v>12326.26</v>
      </c>
      <c r="W69" s="17"/>
      <c r="Y69" s="17"/>
      <c r="AC69" s="17">
        <v>44042</v>
      </c>
      <c r="AD69" s="17">
        <v>44042</v>
      </c>
      <c r="AE69" s="17">
        <v>44042</v>
      </c>
    </row>
    <row r="70" spans="7:31">
      <c r="G70" s="17">
        <v>43899</v>
      </c>
      <c r="H70" s="18">
        <v>29467.64</v>
      </c>
      <c r="W70" s="17"/>
      <c r="Y70" s="17"/>
      <c r="AC70" s="17">
        <v>44043</v>
      </c>
      <c r="AD70" s="17">
        <v>44043</v>
      </c>
      <c r="AE70" s="17">
        <v>44043</v>
      </c>
    </row>
    <row r="71" spans="7:31">
      <c r="G71" s="17">
        <v>43900</v>
      </c>
      <c r="H71" s="18">
        <v>26113.21</v>
      </c>
      <c r="W71" s="17"/>
      <c r="Y71" s="17"/>
      <c r="AC71" s="17">
        <v>44044</v>
      </c>
      <c r="AD71" s="17">
        <v>44044</v>
      </c>
      <c r="AE71" s="17">
        <v>44044</v>
      </c>
    </row>
    <row r="72" spans="7:31">
      <c r="G72" s="17">
        <v>43901</v>
      </c>
      <c r="H72" s="18">
        <v>24130.06</v>
      </c>
      <c r="W72" s="17"/>
      <c r="Y72" s="17"/>
      <c r="AC72" s="17">
        <v>44045</v>
      </c>
      <c r="AD72" s="17">
        <v>44045</v>
      </c>
      <c r="AE72" s="17">
        <v>44045</v>
      </c>
    </row>
    <row r="73" spans="7:31">
      <c r="G73" s="17">
        <v>43902</v>
      </c>
      <c r="H73" s="18">
        <v>22480.01</v>
      </c>
      <c r="W73" s="17"/>
      <c r="Y73" s="17"/>
      <c r="AC73" s="17">
        <v>44046</v>
      </c>
      <c r="AD73" s="17">
        <v>44046</v>
      </c>
      <c r="AE73" s="17">
        <v>44046</v>
      </c>
    </row>
    <row r="74" spans="7:31">
      <c r="G74" s="17">
        <v>43903</v>
      </c>
      <c r="H74" s="18">
        <v>29130.34</v>
      </c>
      <c r="W74" s="17"/>
      <c r="Y74" s="17"/>
      <c r="AC74" s="17">
        <v>44047</v>
      </c>
      <c r="AD74" s="17">
        <v>44047</v>
      </c>
      <c r="AE74" s="17">
        <v>44047</v>
      </c>
    </row>
    <row r="75" spans="7:31">
      <c r="G75" s="17">
        <v>43904</v>
      </c>
      <c r="H75" s="18">
        <v>40165.57</v>
      </c>
      <c r="W75" s="17"/>
      <c r="Y75" s="17"/>
      <c r="AC75" s="17">
        <v>44048</v>
      </c>
      <c r="AD75" s="17">
        <v>44048</v>
      </c>
      <c r="AE75" s="17">
        <v>44048</v>
      </c>
    </row>
    <row r="76" spans="7:31">
      <c r="G76" s="17">
        <v>43905</v>
      </c>
      <c r="H76" s="18">
        <v>10972.32</v>
      </c>
      <c r="W76" s="17"/>
      <c r="Y76" s="17"/>
      <c r="AC76" s="17">
        <v>44049</v>
      </c>
      <c r="AD76" s="17">
        <v>44049</v>
      </c>
      <c r="AE76" s="17">
        <v>44049</v>
      </c>
    </row>
    <row r="77" spans="7:31">
      <c r="G77" s="17">
        <v>43906</v>
      </c>
      <c r="H77" s="18">
        <v>26808.16</v>
      </c>
      <c r="W77" s="17"/>
      <c r="Y77" s="17"/>
      <c r="AC77" s="17">
        <v>44050</v>
      </c>
      <c r="AD77" s="17">
        <v>44050</v>
      </c>
      <c r="AE77" s="17">
        <v>44050</v>
      </c>
    </row>
    <row r="78" spans="7:31">
      <c r="G78" s="17">
        <v>43907</v>
      </c>
      <c r="H78" s="18">
        <v>26978.43</v>
      </c>
      <c r="W78" s="17"/>
      <c r="Y78" s="17"/>
      <c r="AC78" s="17">
        <v>44051</v>
      </c>
      <c r="AD78" s="17">
        <v>44051</v>
      </c>
      <c r="AE78" s="17">
        <v>44051</v>
      </c>
    </row>
    <row r="79" spans="7:31">
      <c r="G79" s="17">
        <v>43908</v>
      </c>
      <c r="H79" s="18">
        <v>25830.46</v>
      </c>
      <c r="W79" s="17"/>
      <c r="Y79" s="17"/>
      <c r="AC79" s="17">
        <v>44052</v>
      </c>
      <c r="AD79" s="17">
        <v>44052</v>
      </c>
      <c r="AE79" s="17">
        <v>44052</v>
      </c>
    </row>
    <row r="80" spans="7:31">
      <c r="G80" s="17">
        <v>43909</v>
      </c>
      <c r="H80" s="18">
        <v>22125.040000000001</v>
      </c>
      <c r="W80" s="17"/>
      <c r="Y80" s="17"/>
      <c r="AC80" s="17">
        <v>44053</v>
      </c>
      <c r="AD80" s="17">
        <v>44053</v>
      </c>
      <c r="AE80" s="17">
        <v>44053</v>
      </c>
    </row>
    <row r="81" spans="7:31">
      <c r="G81" s="17">
        <v>43910</v>
      </c>
      <c r="H81" s="18">
        <v>28857.08</v>
      </c>
      <c r="W81" s="17"/>
      <c r="Y81" s="17"/>
      <c r="AC81" s="17">
        <v>44054</v>
      </c>
      <c r="AD81" s="17">
        <v>44054</v>
      </c>
      <c r="AE81" s="17">
        <v>44054</v>
      </c>
    </row>
    <row r="82" spans="7:31">
      <c r="G82" s="17">
        <v>43911</v>
      </c>
      <c r="H82" s="18">
        <v>43237.53</v>
      </c>
      <c r="W82" s="17"/>
      <c r="Y82" s="17"/>
      <c r="AC82" s="17">
        <v>44055</v>
      </c>
      <c r="AD82" s="17">
        <v>44055</v>
      </c>
      <c r="AE82" s="17">
        <v>44055</v>
      </c>
    </row>
    <row r="83" spans="7:31">
      <c r="G83" s="17">
        <v>43912</v>
      </c>
      <c r="H83" s="18">
        <v>10443.83</v>
      </c>
      <c r="W83" s="17"/>
      <c r="Y83" s="17"/>
      <c r="AC83" s="17">
        <v>44056</v>
      </c>
      <c r="AD83" s="17">
        <v>44056</v>
      </c>
      <c r="AE83" s="17">
        <v>44056</v>
      </c>
    </row>
    <row r="84" spans="7:31">
      <c r="G84" s="17">
        <v>43913</v>
      </c>
      <c r="H84" s="18">
        <v>28818.6</v>
      </c>
      <c r="W84" s="17"/>
      <c r="Y84" s="17"/>
      <c r="AC84" s="17">
        <v>44057</v>
      </c>
      <c r="AD84" s="17">
        <v>44057</v>
      </c>
      <c r="AE84" s="17">
        <v>44057</v>
      </c>
    </row>
    <row r="85" spans="7:31">
      <c r="G85" s="17">
        <v>43914</v>
      </c>
      <c r="H85" s="18">
        <v>26724.29</v>
      </c>
      <c r="W85" s="17"/>
      <c r="Y85" s="17"/>
      <c r="AC85" s="17">
        <v>44058</v>
      </c>
      <c r="AD85" s="17">
        <v>44058</v>
      </c>
      <c r="AE85" s="17">
        <v>44058</v>
      </c>
    </row>
    <row r="86" spans="7:31">
      <c r="G86" s="17">
        <v>43915</v>
      </c>
      <c r="H86" s="18">
        <v>28268.25</v>
      </c>
      <c r="W86" s="17"/>
      <c r="Y86" s="17"/>
      <c r="AC86" s="17">
        <v>44059</v>
      </c>
      <c r="AD86" s="17">
        <v>44059</v>
      </c>
      <c r="AE86" s="17">
        <v>44059</v>
      </c>
    </row>
    <row r="87" spans="7:31">
      <c r="G87" s="17">
        <v>43916</v>
      </c>
      <c r="H87" s="18">
        <v>23574.77</v>
      </c>
      <c r="W87" s="17"/>
      <c r="Y87" s="17"/>
      <c r="AC87" s="17">
        <v>44060</v>
      </c>
      <c r="AD87" s="17">
        <v>44060</v>
      </c>
      <c r="AE87" s="17">
        <v>44060</v>
      </c>
    </row>
    <row r="88" spans="7:31">
      <c r="G88" s="17">
        <v>43917</v>
      </c>
      <c r="H88" s="18">
        <v>29976.95</v>
      </c>
      <c r="W88" s="17"/>
      <c r="Y88" s="17"/>
      <c r="AC88" s="17">
        <v>44061</v>
      </c>
      <c r="AD88" s="17">
        <v>44061</v>
      </c>
      <c r="AE88" s="17">
        <v>44061</v>
      </c>
    </row>
    <row r="89" spans="7:31">
      <c r="G89" s="17">
        <v>43918</v>
      </c>
      <c r="H89" s="18">
        <v>45286.32</v>
      </c>
      <c r="W89" s="17"/>
      <c r="Y89" s="17"/>
      <c r="AC89" s="17">
        <v>44062</v>
      </c>
      <c r="AD89" s="17">
        <v>44062</v>
      </c>
      <c r="AE89" s="17">
        <v>44062</v>
      </c>
    </row>
    <row r="90" spans="7:31">
      <c r="G90" s="17">
        <v>43919</v>
      </c>
      <c r="H90" s="18">
        <v>9927.17</v>
      </c>
      <c r="W90" s="17"/>
      <c r="Y90" s="17"/>
      <c r="AC90" s="17">
        <v>44063</v>
      </c>
      <c r="AD90" s="17">
        <v>44063</v>
      </c>
      <c r="AE90" s="17">
        <v>44063</v>
      </c>
    </row>
    <row r="91" spans="7:31">
      <c r="G91" s="17">
        <v>43920</v>
      </c>
      <c r="H91" s="18">
        <v>29961.05</v>
      </c>
      <c r="W91" s="17"/>
      <c r="Y91" s="17"/>
      <c r="AC91" s="17">
        <v>44064</v>
      </c>
      <c r="AD91" s="17">
        <v>44064</v>
      </c>
      <c r="AE91" s="17">
        <v>44064</v>
      </c>
    </row>
    <row r="92" spans="7:31">
      <c r="G92" s="17">
        <v>43921</v>
      </c>
      <c r="H92" s="18">
        <v>25506.69</v>
      </c>
      <c r="W92" s="17"/>
      <c r="Y92" s="17"/>
      <c r="AC92" s="17">
        <v>44065</v>
      </c>
      <c r="AD92" s="17">
        <v>44065</v>
      </c>
      <c r="AE92" s="17">
        <v>44065</v>
      </c>
    </row>
    <row r="93" spans="7:31">
      <c r="G93" s="17">
        <v>43922</v>
      </c>
      <c r="H93" s="18">
        <v>25584.46</v>
      </c>
      <c r="W93" s="17"/>
      <c r="Y93" s="17"/>
      <c r="AC93" s="17">
        <v>44066</v>
      </c>
      <c r="AD93" s="17">
        <v>44066</v>
      </c>
      <c r="AE93" s="17">
        <v>44066</v>
      </c>
    </row>
    <row r="94" spans="7:31">
      <c r="G94" s="17">
        <v>43923</v>
      </c>
      <c r="H94" s="18">
        <v>25865.95</v>
      </c>
      <c r="W94" s="17"/>
      <c r="Y94" s="17"/>
      <c r="AC94" s="17">
        <v>44067</v>
      </c>
      <c r="AD94" s="17">
        <v>44067</v>
      </c>
      <c r="AE94" s="17">
        <v>44067</v>
      </c>
    </row>
    <row r="95" spans="7:31">
      <c r="G95" s="17">
        <v>43924</v>
      </c>
      <c r="H95" s="18">
        <v>29820.94</v>
      </c>
      <c r="W95" s="17"/>
      <c r="Y95" s="17"/>
      <c r="AC95" s="17">
        <v>44068</v>
      </c>
      <c r="AD95" s="17">
        <v>44068</v>
      </c>
      <c r="AE95" s="17">
        <v>44068</v>
      </c>
    </row>
    <row r="96" spans="7:31">
      <c r="G96" s="17">
        <v>43925</v>
      </c>
      <c r="H96" s="18">
        <v>46563.49</v>
      </c>
      <c r="W96" s="17"/>
      <c r="Y96" s="17"/>
      <c r="AC96" s="17">
        <v>44069</v>
      </c>
      <c r="AD96" s="17">
        <v>44069</v>
      </c>
      <c r="AE96" s="17">
        <v>44069</v>
      </c>
    </row>
    <row r="97" spans="7:31">
      <c r="G97" s="17">
        <v>43926</v>
      </c>
      <c r="H97" s="18">
        <v>12366.99</v>
      </c>
      <c r="W97" s="17"/>
      <c r="Y97" s="17"/>
      <c r="AC97" s="17">
        <v>44070</v>
      </c>
      <c r="AD97" s="17">
        <v>44070</v>
      </c>
      <c r="AE97" s="17">
        <v>44070</v>
      </c>
    </row>
    <row r="98" spans="7:31">
      <c r="G98" s="17">
        <v>43927</v>
      </c>
      <c r="H98" s="18">
        <v>33285.870000000003</v>
      </c>
      <c r="W98" s="17"/>
      <c r="Y98" s="17"/>
      <c r="AC98" s="17">
        <v>44071</v>
      </c>
      <c r="AD98" s="17">
        <v>44071</v>
      </c>
      <c r="AE98" s="17">
        <v>44071</v>
      </c>
    </row>
    <row r="99" spans="7:31">
      <c r="G99" s="17">
        <v>43928</v>
      </c>
      <c r="H99" s="18">
        <v>33224.51</v>
      </c>
      <c r="W99" s="17"/>
      <c r="Y99" s="17"/>
      <c r="AC99" s="17">
        <v>44072</v>
      </c>
      <c r="AD99" s="17">
        <v>44072</v>
      </c>
      <c r="AE99" s="17">
        <v>44072</v>
      </c>
    </row>
    <row r="100" spans="7:31">
      <c r="G100" s="17">
        <v>43929</v>
      </c>
      <c r="H100" s="18">
        <v>29252.81</v>
      </c>
      <c r="W100" s="17"/>
      <c r="Y100" s="17"/>
      <c r="AC100" s="17">
        <v>44073</v>
      </c>
      <c r="AD100" s="17">
        <v>44073</v>
      </c>
      <c r="AE100" s="17">
        <v>44073</v>
      </c>
    </row>
    <row r="101" spans="7:31">
      <c r="G101" s="17">
        <v>43930</v>
      </c>
      <c r="H101" s="18">
        <v>25297.19</v>
      </c>
      <c r="W101" s="17"/>
      <c r="Y101" s="17"/>
      <c r="AC101" s="17">
        <v>44074</v>
      </c>
      <c r="AD101" s="17">
        <v>44074</v>
      </c>
      <c r="AE101" s="17">
        <v>44074</v>
      </c>
    </row>
    <row r="102" spans="7:31">
      <c r="G102" s="17">
        <v>43931</v>
      </c>
      <c r="H102" s="18">
        <v>32370.400000000001</v>
      </c>
      <c r="W102" s="17"/>
      <c r="Y102" s="17"/>
      <c r="AC102" s="17">
        <v>44121</v>
      </c>
      <c r="AD102" s="17">
        <v>44121</v>
      </c>
      <c r="AE102" s="17">
        <v>44121</v>
      </c>
    </row>
    <row r="103" spans="7:31">
      <c r="G103" s="17">
        <v>43932</v>
      </c>
      <c r="H103" s="18">
        <v>44784.38</v>
      </c>
      <c r="W103" s="17"/>
      <c r="Y103" s="17"/>
      <c r="AC103" s="17">
        <v>44122</v>
      </c>
      <c r="AD103" s="17">
        <v>44122</v>
      </c>
      <c r="AE103" s="17">
        <v>44122</v>
      </c>
    </row>
    <row r="104" spans="7:31">
      <c r="G104" s="17">
        <v>43933</v>
      </c>
      <c r="H104" s="18">
        <v>10901.44</v>
      </c>
      <c r="W104" s="17"/>
      <c r="Y104" s="17"/>
      <c r="AC104" s="17">
        <v>44123</v>
      </c>
      <c r="AD104" s="17">
        <v>44123</v>
      </c>
      <c r="AE104" s="17">
        <v>44123</v>
      </c>
    </row>
    <row r="105" spans="7:31">
      <c r="G105" s="17">
        <v>43934</v>
      </c>
      <c r="H105" s="18">
        <v>32085.119999999999</v>
      </c>
      <c r="W105" s="17"/>
      <c r="Y105" s="17"/>
      <c r="AC105" s="17">
        <v>44124</v>
      </c>
      <c r="AD105" s="17">
        <v>44124</v>
      </c>
      <c r="AE105" s="17">
        <v>44124</v>
      </c>
    </row>
    <row r="106" spans="7:31">
      <c r="G106" s="17">
        <v>43935</v>
      </c>
      <c r="H106" s="18">
        <v>27539.3</v>
      </c>
      <c r="W106" s="17"/>
      <c r="Y106" s="17"/>
      <c r="AC106" s="17">
        <v>44125</v>
      </c>
      <c r="AD106" s="17">
        <v>44125</v>
      </c>
      <c r="AE106" s="17">
        <v>44125</v>
      </c>
    </row>
    <row r="107" spans="7:31">
      <c r="G107" s="17">
        <v>43936</v>
      </c>
      <c r="H107" s="18">
        <v>28677.54</v>
      </c>
      <c r="W107" s="17"/>
      <c r="Y107" s="17"/>
      <c r="AC107" s="17">
        <v>44126</v>
      </c>
      <c r="AD107" s="17">
        <v>44126</v>
      </c>
      <c r="AE107" s="17">
        <v>44126</v>
      </c>
    </row>
    <row r="108" spans="7:31">
      <c r="G108" s="17">
        <v>43937</v>
      </c>
      <c r="H108" s="18">
        <v>26135.759999999998</v>
      </c>
      <c r="W108" s="17"/>
      <c r="Y108" s="17"/>
      <c r="AC108" s="17">
        <v>44127</v>
      </c>
      <c r="AD108" s="17">
        <v>44127</v>
      </c>
      <c r="AE108" s="17">
        <v>44127</v>
      </c>
    </row>
    <row r="109" spans="7:31">
      <c r="G109" s="17">
        <v>43938</v>
      </c>
      <c r="H109" s="18">
        <v>31150.26</v>
      </c>
      <c r="W109" s="17"/>
      <c r="Y109" s="17"/>
      <c r="AC109" s="17">
        <v>44128</v>
      </c>
      <c r="AD109" s="17">
        <v>44128</v>
      </c>
      <c r="AE109" s="17">
        <v>44128</v>
      </c>
    </row>
    <row r="110" spans="7:31">
      <c r="G110" s="17">
        <v>43939</v>
      </c>
      <c r="H110" s="18">
        <v>40443.82</v>
      </c>
      <c r="W110" s="17"/>
      <c r="Y110" s="17"/>
      <c r="AC110" s="17">
        <v>44129</v>
      </c>
      <c r="AD110" s="17">
        <v>44129</v>
      </c>
      <c r="AE110" s="17">
        <v>44129</v>
      </c>
    </row>
    <row r="111" spans="7:31">
      <c r="G111" s="17">
        <v>43940</v>
      </c>
      <c r="H111" s="18">
        <v>9067.0499999999993</v>
      </c>
      <c r="W111" s="17"/>
      <c r="Y111" s="17"/>
      <c r="AC111" s="17">
        <v>44130</v>
      </c>
      <c r="AD111" s="17">
        <v>44130</v>
      </c>
      <c r="AE111" s="17">
        <v>44130</v>
      </c>
    </row>
    <row r="112" spans="7:31">
      <c r="G112" s="17">
        <v>43941</v>
      </c>
      <c r="H112" s="18">
        <v>29797.84</v>
      </c>
      <c r="W112" s="17"/>
      <c r="Y112" s="17"/>
      <c r="AC112" s="17">
        <v>44131</v>
      </c>
      <c r="AD112" s="17">
        <v>44131</v>
      </c>
      <c r="AE112" s="17">
        <v>44131</v>
      </c>
    </row>
    <row r="113" spans="7:31">
      <c r="G113" s="17">
        <v>43942</v>
      </c>
      <c r="H113" s="18">
        <v>33786.06</v>
      </c>
      <c r="W113" s="17"/>
      <c r="Y113" s="17"/>
      <c r="AC113" s="17">
        <v>44132</v>
      </c>
      <c r="AD113" s="17">
        <v>44132</v>
      </c>
      <c r="AE113" s="17">
        <v>44132</v>
      </c>
    </row>
    <row r="114" spans="7:31">
      <c r="G114" s="17">
        <v>43943</v>
      </c>
      <c r="H114" s="18">
        <v>26713.39</v>
      </c>
      <c r="W114" s="17"/>
      <c r="Y114" s="17"/>
      <c r="AC114" s="17">
        <v>44133</v>
      </c>
      <c r="AD114" s="17">
        <v>44133</v>
      </c>
      <c r="AE114" s="17">
        <v>44133</v>
      </c>
    </row>
    <row r="115" spans="7:31">
      <c r="G115" s="17">
        <v>43944</v>
      </c>
      <c r="H115" s="18">
        <v>25946.85</v>
      </c>
      <c r="W115" s="17"/>
      <c r="Y115" s="17"/>
      <c r="AC115" s="17">
        <v>44134</v>
      </c>
      <c r="AD115" s="17">
        <v>44134</v>
      </c>
      <c r="AE115" s="17">
        <v>44134</v>
      </c>
    </row>
    <row r="116" spans="7:31">
      <c r="G116" s="17">
        <v>43945</v>
      </c>
      <c r="H116" s="18">
        <v>29415.06</v>
      </c>
      <c r="W116" s="17"/>
      <c r="Y116" s="17"/>
      <c r="AC116" s="17">
        <v>44135</v>
      </c>
      <c r="AD116" s="17">
        <v>44135</v>
      </c>
      <c r="AE116" s="17">
        <v>44135</v>
      </c>
    </row>
    <row r="117" spans="7:31">
      <c r="G117" s="17">
        <v>43946</v>
      </c>
      <c r="H117" s="18">
        <v>40701.199999999997</v>
      </c>
      <c r="W117" s="17"/>
      <c r="Y117" s="17"/>
      <c r="AC117" s="17">
        <v>44136</v>
      </c>
      <c r="AD117" s="17">
        <v>44136</v>
      </c>
      <c r="AE117" s="17">
        <v>44136</v>
      </c>
    </row>
    <row r="118" spans="7:31">
      <c r="G118" s="17">
        <v>43947</v>
      </c>
      <c r="H118" s="18">
        <v>12083.56</v>
      </c>
      <c r="W118" s="17"/>
      <c r="Y118" s="17"/>
      <c r="AC118" s="17">
        <v>44184</v>
      </c>
      <c r="AD118" s="17">
        <v>44184</v>
      </c>
      <c r="AE118" s="17">
        <v>44184</v>
      </c>
    </row>
    <row r="119" spans="7:31">
      <c r="G119" s="17">
        <v>43948</v>
      </c>
      <c r="H119" s="18">
        <v>25158.58</v>
      </c>
      <c r="W119" s="17"/>
      <c r="Y119" s="17"/>
      <c r="AC119" s="17">
        <v>44185</v>
      </c>
      <c r="AD119" s="17">
        <v>44185</v>
      </c>
      <c r="AE119" s="17">
        <v>44185</v>
      </c>
    </row>
    <row r="120" spans="7:31">
      <c r="G120" s="17">
        <v>43949</v>
      </c>
      <c r="H120" s="18">
        <v>26845.82</v>
      </c>
      <c r="W120" s="17"/>
      <c r="Y120" s="17"/>
      <c r="AC120" s="17">
        <v>44186</v>
      </c>
      <c r="AD120" s="17">
        <v>44186</v>
      </c>
      <c r="AE120" s="17">
        <v>44186</v>
      </c>
    </row>
    <row r="121" spans="7:31">
      <c r="G121" s="17">
        <v>43950</v>
      </c>
      <c r="H121" s="18">
        <v>30192.32</v>
      </c>
      <c r="W121" s="17"/>
      <c r="Y121" s="17"/>
      <c r="AC121" s="17">
        <v>44187</v>
      </c>
      <c r="AD121" s="17">
        <v>44187</v>
      </c>
      <c r="AE121" s="17">
        <v>44187</v>
      </c>
    </row>
    <row r="122" spans="7:31">
      <c r="G122" s="17">
        <v>43951</v>
      </c>
      <c r="H122" s="18">
        <v>44837.67</v>
      </c>
      <c r="W122" s="17"/>
      <c r="Y122" s="17"/>
      <c r="AC122" s="17">
        <v>44188</v>
      </c>
      <c r="AD122" s="17">
        <v>44188</v>
      </c>
      <c r="AE122" s="17">
        <v>44188</v>
      </c>
    </row>
    <row r="123" spans="7:31">
      <c r="G123" s="17">
        <v>43952</v>
      </c>
      <c r="H123" s="18">
        <v>0</v>
      </c>
      <c r="W123" s="17"/>
      <c r="Y123" s="17"/>
      <c r="AC123" s="17">
        <v>44189</v>
      </c>
      <c r="AD123" s="17">
        <v>44189</v>
      </c>
      <c r="AE123" s="17">
        <v>44189</v>
      </c>
    </row>
    <row r="124" spans="7:31">
      <c r="G124" s="17">
        <v>43953</v>
      </c>
      <c r="H124" s="18">
        <v>53928.03</v>
      </c>
      <c r="W124" s="17"/>
      <c r="Y124" s="17"/>
      <c r="AC124" s="17">
        <v>44190</v>
      </c>
      <c r="AD124" s="17">
        <v>44190</v>
      </c>
      <c r="AE124" s="17">
        <v>44190</v>
      </c>
    </row>
    <row r="125" spans="7:31">
      <c r="G125" s="17">
        <v>43954</v>
      </c>
      <c r="H125" s="18">
        <v>11837.87</v>
      </c>
      <c r="W125" s="17"/>
      <c r="Y125" s="17"/>
      <c r="AC125" s="17">
        <v>44191</v>
      </c>
      <c r="AD125" s="17">
        <v>44191</v>
      </c>
      <c r="AE125" s="17">
        <v>44191</v>
      </c>
    </row>
    <row r="126" spans="7:31">
      <c r="G126" s="17">
        <v>43955</v>
      </c>
      <c r="H126" s="18">
        <v>31622.71</v>
      </c>
      <c r="W126" s="17"/>
      <c r="Y126" s="17"/>
      <c r="AC126" s="17">
        <v>44192</v>
      </c>
      <c r="AD126" s="17">
        <v>44192</v>
      </c>
      <c r="AE126" s="17">
        <v>44192</v>
      </c>
    </row>
    <row r="127" spans="7:31">
      <c r="G127" s="17">
        <v>43956</v>
      </c>
      <c r="H127" s="18">
        <v>33786.129999999997</v>
      </c>
      <c r="W127" s="17"/>
      <c r="Y127" s="17"/>
      <c r="AC127" s="17">
        <v>44193</v>
      </c>
      <c r="AD127" s="17">
        <v>44193</v>
      </c>
      <c r="AE127" s="17">
        <v>44193</v>
      </c>
    </row>
    <row r="128" spans="7:31">
      <c r="G128" s="17">
        <v>43957</v>
      </c>
      <c r="H128" s="18">
        <v>28050.26</v>
      </c>
      <c r="W128" s="17"/>
      <c r="Y128" s="17"/>
      <c r="AC128" s="17">
        <v>44194</v>
      </c>
      <c r="AD128" s="17">
        <v>44194</v>
      </c>
      <c r="AE128" s="17">
        <v>44194</v>
      </c>
    </row>
    <row r="129" spans="7:31">
      <c r="G129" s="17">
        <v>43958</v>
      </c>
      <c r="H129" s="18">
        <v>26675.07</v>
      </c>
      <c r="W129" s="17"/>
      <c r="Y129" s="17"/>
      <c r="AC129" s="17">
        <v>44195</v>
      </c>
      <c r="AD129" s="17">
        <v>44195</v>
      </c>
      <c r="AE129" s="17">
        <v>44195</v>
      </c>
    </row>
    <row r="130" spans="7:31">
      <c r="G130" s="17">
        <v>43959</v>
      </c>
      <c r="H130" s="18">
        <v>28622.28</v>
      </c>
      <c r="W130" s="17"/>
      <c r="Y130" s="17"/>
      <c r="AC130" s="17">
        <v>44196</v>
      </c>
      <c r="AD130" s="17">
        <v>44196</v>
      </c>
      <c r="AE130" s="17">
        <v>44196</v>
      </c>
    </row>
    <row r="131" spans="7:31">
      <c r="G131" s="17">
        <v>43960</v>
      </c>
      <c r="H131" s="18">
        <v>43487.4</v>
      </c>
      <c r="W131" s="17"/>
      <c r="Y131" s="17"/>
    </row>
    <row r="132" spans="7:31">
      <c r="G132" s="17">
        <v>43961</v>
      </c>
      <c r="H132" s="18">
        <v>9590.14</v>
      </c>
      <c r="W132" s="17"/>
      <c r="Y132" s="17"/>
    </row>
    <row r="133" spans="7:31">
      <c r="G133" s="17">
        <v>43962</v>
      </c>
      <c r="H133" s="18">
        <v>32262.52</v>
      </c>
      <c r="W133" s="17"/>
      <c r="Y133" s="17"/>
    </row>
    <row r="134" spans="7:31">
      <c r="G134" s="17">
        <v>43963</v>
      </c>
      <c r="H134" s="18">
        <v>28319.95</v>
      </c>
      <c r="W134" s="17"/>
      <c r="Y134" s="17"/>
    </row>
    <row r="135" spans="7:31">
      <c r="G135" s="17">
        <v>43964</v>
      </c>
      <c r="H135" s="18">
        <v>28534.720000000001</v>
      </c>
      <c r="W135" s="17"/>
      <c r="Y135" s="17"/>
    </row>
    <row r="136" spans="7:31">
      <c r="G136" s="17">
        <v>43965</v>
      </c>
      <c r="H136" s="18">
        <v>26092.75</v>
      </c>
      <c r="W136" s="17"/>
      <c r="Y136" s="17"/>
    </row>
    <row r="137" spans="7:31">
      <c r="G137" s="17">
        <v>43966</v>
      </c>
      <c r="H137" s="18">
        <v>31561.51</v>
      </c>
      <c r="W137" s="17"/>
      <c r="Y137" s="17"/>
    </row>
    <row r="138" spans="7:31">
      <c r="G138" s="17">
        <v>43967</v>
      </c>
      <c r="H138" s="18">
        <v>44364.68</v>
      </c>
      <c r="W138" s="17"/>
      <c r="Y138" s="17"/>
    </row>
    <row r="139" spans="7:31">
      <c r="G139" s="17">
        <v>43968</v>
      </c>
      <c r="H139" s="18">
        <v>11435.65</v>
      </c>
      <c r="W139" s="17"/>
      <c r="Y139" s="17"/>
    </row>
    <row r="140" spans="7:31">
      <c r="G140" s="17">
        <v>43969</v>
      </c>
      <c r="H140" s="18">
        <v>30543.43</v>
      </c>
      <c r="W140" s="17"/>
      <c r="Y140" s="17"/>
    </row>
    <row r="141" spans="7:31">
      <c r="G141" s="17">
        <v>43970</v>
      </c>
      <c r="H141" s="18">
        <v>27800.94</v>
      </c>
      <c r="W141" s="17"/>
      <c r="Y141" s="17"/>
    </row>
    <row r="142" spans="7:31">
      <c r="G142" s="17">
        <v>43971</v>
      </c>
      <c r="H142" s="18">
        <v>24905.15</v>
      </c>
      <c r="W142" s="17"/>
      <c r="Y142" s="17"/>
    </row>
    <row r="143" spans="7:31">
      <c r="G143" s="17">
        <v>43972</v>
      </c>
      <c r="H143" s="18">
        <v>25234.35</v>
      </c>
      <c r="W143" s="17"/>
      <c r="Y143" s="17"/>
    </row>
    <row r="144" spans="7:31">
      <c r="G144" s="17">
        <v>43973</v>
      </c>
      <c r="H144" s="18">
        <v>31234.1</v>
      </c>
      <c r="W144" s="17"/>
      <c r="Y144" s="17"/>
    </row>
    <row r="145" spans="7:25">
      <c r="G145" s="17">
        <v>43974</v>
      </c>
      <c r="H145" s="18">
        <v>42029.52</v>
      </c>
      <c r="W145" s="17"/>
      <c r="Y145" s="17"/>
    </row>
    <row r="146" spans="7:25">
      <c r="G146" s="17">
        <v>43975</v>
      </c>
      <c r="H146" s="18">
        <v>10116.02</v>
      </c>
      <c r="W146" s="17"/>
      <c r="Y146" s="17"/>
    </row>
    <row r="147" spans="7:25">
      <c r="G147" s="17">
        <v>43976</v>
      </c>
      <c r="H147" s="18">
        <v>30597.88</v>
      </c>
      <c r="W147" s="17"/>
      <c r="Y147" s="17"/>
    </row>
    <row r="148" spans="7:25">
      <c r="G148" s="17">
        <v>43977</v>
      </c>
      <c r="H148" s="18">
        <v>28811.22</v>
      </c>
      <c r="W148" s="17"/>
      <c r="Y148" s="17"/>
    </row>
    <row r="149" spans="7:25">
      <c r="G149" s="17">
        <v>43978</v>
      </c>
      <c r="H149" s="18">
        <v>30912.69</v>
      </c>
      <c r="W149" s="17"/>
      <c r="Y149" s="17"/>
    </row>
    <row r="150" spans="7:25">
      <c r="G150" s="17">
        <v>43979</v>
      </c>
      <c r="H150" s="18">
        <v>26433.93</v>
      </c>
      <c r="W150" s="17"/>
      <c r="Y150" s="17"/>
    </row>
    <row r="151" spans="7:25">
      <c r="G151" s="17">
        <v>43980</v>
      </c>
      <c r="H151" s="18">
        <v>32555.53</v>
      </c>
      <c r="W151" s="17"/>
      <c r="Y151" s="17"/>
    </row>
    <row r="152" spans="7:25">
      <c r="G152" s="17">
        <v>43981</v>
      </c>
      <c r="H152" s="18">
        <v>35511.46</v>
      </c>
      <c r="W152" s="17"/>
      <c r="Y152" s="17"/>
    </row>
    <row r="153" spans="7:25">
      <c r="G153" s="17">
        <v>43982</v>
      </c>
      <c r="H153" s="18">
        <v>10712.92</v>
      </c>
      <c r="W153" s="17"/>
      <c r="Y153" s="17"/>
    </row>
    <row r="154" spans="7:25">
      <c r="G154" s="17">
        <v>43983</v>
      </c>
      <c r="H154" s="18">
        <v>30313.48</v>
      </c>
      <c r="W154" s="17"/>
      <c r="Y154" s="17"/>
    </row>
    <row r="155" spans="7:25">
      <c r="G155" s="17">
        <v>43984</v>
      </c>
      <c r="H155" s="18">
        <v>28656.12</v>
      </c>
      <c r="W155" s="17"/>
      <c r="Y155" s="17"/>
    </row>
    <row r="156" spans="7:25">
      <c r="G156" s="17">
        <v>43985</v>
      </c>
      <c r="H156" s="18">
        <v>25758.94</v>
      </c>
      <c r="W156" s="17"/>
      <c r="Y156" s="17"/>
    </row>
    <row r="157" spans="7:25">
      <c r="G157" s="17">
        <v>43986</v>
      </c>
      <c r="H157" s="18">
        <v>26327.96</v>
      </c>
      <c r="W157" s="17"/>
      <c r="Y157" s="17"/>
    </row>
    <row r="158" spans="7:25">
      <c r="G158" s="17">
        <v>43987</v>
      </c>
      <c r="H158" s="18">
        <v>27231.87</v>
      </c>
    </row>
    <row r="159" spans="7:25">
      <c r="G159" s="17">
        <v>43988</v>
      </c>
      <c r="H159" s="18">
        <v>42369.33</v>
      </c>
    </row>
    <row r="160" spans="7:25">
      <c r="G160" s="17">
        <v>43989</v>
      </c>
      <c r="H160" s="18">
        <v>9013.07</v>
      </c>
    </row>
    <row r="161" spans="7:8">
      <c r="G161" s="17">
        <v>43990</v>
      </c>
      <c r="H161" s="18">
        <v>27689.39</v>
      </c>
    </row>
    <row r="162" spans="7:8">
      <c r="G162" s="17">
        <v>43991</v>
      </c>
      <c r="H162" s="18">
        <v>28114.73</v>
      </c>
    </row>
    <row r="163" spans="7:8">
      <c r="G163" s="17">
        <v>43992</v>
      </c>
      <c r="H163" s="18">
        <v>25808.03</v>
      </c>
    </row>
    <row r="164" spans="7:8">
      <c r="G164" s="17">
        <v>43993</v>
      </c>
      <c r="H164" s="18">
        <v>26591.53</v>
      </c>
    </row>
    <row r="165" spans="7:8">
      <c r="G165" s="17">
        <v>43994</v>
      </c>
      <c r="H165" s="18">
        <v>31447.33</v>
      </c>
    </row>
    <row r="166" spans="7:8">
      <c r="G166" s="17">
        <v>43995</v>
      </c>
      <c r="H166" s="18">
        <v>42521.88</v>
      </c>
    </row>
    <row r="167" spans="7:8">
      <c r="G167" s="17">
        <v>43996</v>
      </c>
      <c r="H167" s="18">
        <v>11477.8</v>
      </c>
    </row>
    <row r="168" spans="7:8">
      <c r="G168" s="17">
        <v>43997</v>
      </c>
      <c r="H168" s="18">
        <v>31761.21</v>
      </c>
    </row>
    <row r="169" spans="7:8">
      <c r="G169" s="17">
        <v>43998</v>
      </c>
      <c r="H169" s="18">
        <v>27685.8</v>
      </c>
    </row>
    <row r="170" spans="7:8">
      <c r="G170" s="17">
        <v>43999</v>
      </c>
      <c r="H170" s="18">
        <v>25055.49</v>
      </c>
    </row>
    <row r="171" spans="7:8">
      <c r="G171" s="17">
        <v>44000</v>
      </c>
      <c r="H171" s="18">
        <v>24895.7</v>
      </c>
    </row>
    <row r="172" spans="7:8">
      <c r="G172" s="17">
        <v>44001</v>
      </c>
      <c r="H172" s="18">
        <v>29264.76</v>
      </c>
    </row>
    <row r="173" spans="7:8">
      <c r="G173" s="17">
        <v>44002</v>
      </c>
      <c r="H173" s="18">
        <v>42744.71</v>
      </c>
    </row>
    <row r="174" spans="7:8">
      <c r="G174" s="17">
        <v>44003</v>
      </c>
      <c r="H174" s="18">
        <v>12243.02</v>
      </c>
    </row>
    <row r="175" spans="7:8">
      <c r="G175" s="17">
        <v>44004</v>
      </c>
      <c r="H175" s="18">
        <v>34194.93</v>
      </c>
    </row>
    <row r="176" spans="7:8">
      <c r="G176" s="17">
        <v>44005</v>
      </c>
      <c r="H176" s="18">
        <v>29835.14</v>
      </c>
    </row>
    <row r="177" spans="7:8">
      <c r="G177" s="17">
        <v>44006</v>
      </c>
      <c r="H177" s="18">
        <v>27811.67</v>
      </c>
    </row>
    <row r="178" spans="7:8">
      <c r="G178" s="17">
        <v>44007</v>
      </c>
      <c r="H178" s="18">
        <v>27602.38</v>
      </c>
    </row>
    <row r="179" spans="7:8">
      <c r="G179" s="17">
        <v>44008</v>
      </c>
      <c r="H179" s="18">
        <v>31658.76</v>
      </c>
    </row>
    <row r="180" spans="7:8">
      <c r="G180" s="17">
        <v>44009</v>
      </c>
      <c r="H180" s="18">
        <v>41109.68</v>
      </c>
    </row>
    <row r="181" spans="7:8">
      <c r="G181" s="17">
        <v>44010</v>
      </c>
      <c r="H181" s="18">
        <v>11465.31</v>
      </c>
    </row>
    <row r="182" spans="7:8">
      <c r="G182" s="17">
        <v>44011</v>
      </c>
      <c r="H182" s="18">
        <v>31465.72</v>
      </c>
    </row>
    <row r="183" spans="7:8">
      <c r="G183" s="17">
        <v>44012</v>
      </c>
      <c r="H183" s="18">
        <v>29775.49</v>
      </c>
    </row>
    <row r="184" spans="7:8">
      <c r="G184" s="17">
        <v>44013</v>
      </c>
      <c r="H184" s="18">
        <v>25966.75</v>
      </c>
    </row>
    <row r="185" spans="7:8">
      <c r="G185" s="17">
        <v>44014</v>
      </c>
      <c r="H185" s="18">
        <v>25050.560000000001</v>
      </c>
    </row>
    <row r="186" spans="7:8">
      <c r="G186" s="17">
        <v>44015</v>
      </c>
      <c r="H186" s="18">
        <v>28610.87</v>
      </c>
    </row>
    <row r="187" spans="7:8">
      <c r="G187" s="17">
        <v>44016</v>
      </c>
      <c r="H187" s="18">
        <v>38224.74</v>
      </c>
    </row>
    <row r="188" spans="7:8">
      <c r="G188" s="17">
        <v>44017</v>
      </c>
      <c r="H188" s="18">
        <v>10416.75</v>
      </c>
    </row>
    <row r="189" spans="7:8">
      <c r="G189" s="17">
        <v>44018</v>
      </c>
      <c r="H189" s="18">
        <v>28416.7</v>
      </c>
    </row>
    <row r="190" spans="7:8">
      <c r="G190" s="17">
        <v>44019</v>
      </c>
      <c r="H190" s="18">
        <v>26340.69</v>
      </c>
    </row>
    <row r="191" spans="7:8">
      <c r="G191" s="17">
        <v>44020</v>
      </c>
      <c r="H191" s="18">
        <v>25474.1</v>
      </c>
    </row>
    <row r="192" spans="7:8">
      <c r="G192" s="17">
        <v>44021</v>
      </c>
      <c r="H192" s="18">
        <v>22619.47</v>
      </c>
    </row>
    <row r="193" spans="7:8">
      <c r="G193" s="17">
        <v>44022</v>
      </c>
      <c r="H193" s="18">
        <v>26926.83</v>
      </c>
    </row>
    <row r="194" spans="7:8">
      <c r="G194" s="17">
        <v>44023</v>
      </c>
      <c r="H194" s="18">
        <v>33746.15</v>
      </c>
    </row>
    <row r="195" spans="7:8">
      <c r="G195" s="17">
        <v>44024</v>
      </c>
      <c r="H195" s="18">
        <v>9530.98</v>
      </c>
    </row>
    <row r="196" spans="7:8">
      <c r="G196" s="17">
        <v>44025</v>
      </c>
      <c r="H196" s="18">
        <v>27427.37</v>
      </c>
    </row>
    <row r="197" spans="7:8">
      <c r="G197" s="17">
        <v>44026</v>
      </c>
      <c r="H197" s="18">
        <v>25199.53</v>
      </c>
    </row>
    <row r="198" spans="7:8">
      <c r="G198" s="17">
        <v>44027</v>
      </c>
      <c r="H198" s="18">
        <v>23969.06</v>
      </c>
    </row>
    <row r="199" spans="7:8">
      <c r="G199" s="17">
        <v>44028</v>
      </c>
      <c r="H199" s="18">
        <v>23364.06</v>
      </c>
    </row>
    <row r="200" spans="7:8">
      <c r="G200" s="17">
        <v>44029</v>
      </c>
      <c r="H200" s="18">
        <v>25508.240000000002</v>
      </c>
    </row>
    <row r="201" spans="7:8">
      <c r="G201" s="17">
        <v>44030</v>
      </c>
      <c r="H201" s="18">
        <v>32489.17</v>
      </c>
    </row>
    <row r="202" spans="7:8">
      <c r="G202" s="17">
        <v>44031</v>
      </c>
      <c r="H202" s="18">
        <v>8851.93</v>
      </c>
    </row>
    <row r="203" spans="7:8">
      <c r="G203" s="17">
        <v>44032</v>
      </c>
      <c r="H203" s="18">
        <v>29625.11</v>
      </c>
    </row>
    <row r="204" spans="7:8">
      <c r="G204" s="17">
        <v>44033</v>
      </c>
      <c r="H204" s="18">
        <v>27271.119999999999</v>
      </c>
    </row>
    <row r="205" spans="7:8">
      <c r="G205" s="17">
        <v>44034</v>
      </c>
      <c r="H205" s="18">
        <v>25225.43</v>
      </c>
    </row>
    <row r="206" spans="7:8">
      <c r="G206" s="17">
        <v>44035</v>
      </c>
      <c r="H206" s="18">
        <v>23356.21</v>
      </c>
    </row>
    <row r="207" spans="7:8">
      <c r="G207" s="17">
        <v>44036</v>
      </c>
      <c r="H207" s="18">
        <v>24251.75</v>
      </c>
    </row>
    <row r="208" spans="7:8">
      <c r="G208" s="17">
        <v>44037</v>
      </c>
      <c r="H208" s="18">
        <v>28861.93</v>
      </c>
    </row>
    <row r="209" spans="7:8">
      <c r="G209" s="17">
        <v>44038</v>
      </c>
      <c r="H209" s="18">
        <v>9164.91</v>
      </c>
    </row>
    <row r="210" spans="7:8">
      <c r="G210" s="17">
        <v>44039</v>
      </c>
      <c r="H210" s="18">
        <v>30566.48</v>
      </c>
    </row>
    <row r="211" spans="7:8">
      <c r="G211" s="17">
        <v>44040</v>
      </c>
      <c r="H211" s="18">
        <v>24780.19</v>
      </c>
    </row>
    <row r="212" spans="7:8">
      <c r="G212" s="17">
        <v>44041</v>
      </c>
      <c r="H212" s="18">
        <v>23695.54</v>
      </c>
    </row>
    <row r="213" spans="7:8">
      <c r="G213" s="17">
        <v>44042</v>
      </c>
      <c r="H213" s="18">
        <v>22203.22</v>
      </c>
    </row>
    <row r="214" spans="7:8">
      <c r="G214" s="17">
        <v>44043</v>
      </c>
      <c r="H214" s="18">
        <v>26300.2</v>
      </c>
    </row>
    <row r="215" spans="7:8">
      <c r="G215" s="17">
        <v>44044</v>
      </c>
      <c r="H215" s="18">
        <v>30258.57</v>
      </c>
    </row>
    <row r="216" spans="7:8">
      <c r="G216" s="17">
        <v>44045</v>
      </c>
      <c r="H216" s="18">
        <v>8413.7199999999993</v>
      </c>
    </row>
    <row r="217" spans="7:8">
      <c r="G217" s="17">
        <v>44046</v>
      </c>
      <c r="H217" s="18">
        <v>23085.599999999999</v>
      </c>
    </row>
    <row r="218" spans="7:8">
      <c r="G218" s="17">
        <v>44047</v>
      </c>
      <c r="H218" s="18">
        <v>20365.919999999998</v>
      </c>
    </row>
    <row r="219" spans="7:8">
      <c r="G219" s="17">
        <v>44048</v>
      </c>
      <c r="H219" s="18">
        <v>20394.169999999998</v>
      </c>
    </row>
    <row r="220" spans="7:8">
      <c r="G220" s="17">
        <v>44049</v>
      </c>
      <c r="H220" s="18">
        <v>17986.77</v>
      </c>
    </row>
    <row r="221" spans="7:8">
      <c r="G221" s="17">
        <v>44050</v>
      </c>
      <c r="H221" s="18">
        <v>17429.63</v>
      </c>
    </row>
    <row r="222" spans="7:8">
      <c r="G222" s="17">
        <v>44051</v>
      </c>
      <c r="H222" s="18">
        <v>23975.4</v>
      </c>
    </row>
    <row r="223" spans="7:8">
      <c r="G223" s="17">
        <v>44052</v>
      </c>
      <c r="H223" s="18">
        <v>7293.5</v>
      </c>
    </row>
    <row r="224" spans="7:8">
      <c r="G224" s="17">
        <v>44053</v>
      </c>
      <c r="H224" s="18">
        <v>24128.41</v>
      </c>
    </row>
    <row r="225" spans="7:8">
      <c r="G225" s="17">
        <v>44054</v>
      </c>
      <c r="H225" s="18">
        <v>21178.05</v>
      </c>
    </row>
    <row r="226" spans="7:8">
      <c r="G226" s="17">
        <v>44055</v>
      </c>
      <c r="H226" s="18">
        <v>21446.239999999998</v>
      </c>
    </row>
    <row r="227" spans="7:8">
      <c r="G227" s="17">
        <v>44056</v>
      </c>
      <c r="H227" s="18">
        <v>17228.29</v>
      </c>
    </row>
    <row r="228" spans="7:8">
      <c r="G228" s="17">
        <v>44057</v>
      </c>
      <c r="H228" s="18">
        <v>21653.62</v>
      </c>
    </row>
    <row r="229" spans="7:8">
      <c r="G229" s="17">
        <v>44058</v>
      </c>
      <c r="H229" s="18">
        <v>22681.84</v>
      </c>
    </row>
    <row r="230" spans="7:8">
      <c r="G230" s="17">
        <v>44059</v>
      </c>
      <c r="H230" s="18">
        <v>7212.05</v>
      </c>
    </row>
    <row r="231" spans="7:8">
      <c r="G231" s="17">
        <v>44060</v>
      </c>
      <c r="H231" s="18">
        <v>27599.89</v>
      </c>
    </row>
    <row r="232" spans="7:8">
      <c r="G232" s="17">
        <v>44061</v>
      </c>
      <c r="H232" s="18">
        <v>24387.98</v>
      </c>
    </row>
    <row r="233" spans="7:8">
      <c r="G233" s="17">
        <v>44062</v>
      </c>
      <c r="H233" s="18">
        <v>21323.43</v>
      </c>
    </row>
    <row r="234" spans="7:8">
      <c r="G234" s="17">
        <v>44063</v>
      </c>
      <c r="H234" s="18">
        <v>22433.5</v>
      </c>
    </row>
    <row r="235" spans="7:8">
      <c r="G235" s="17">
        <v>44064</v>
      </c>
      <c r="H235" s="18">
        <v>24207.22</v>
      </c>
    </row>
    <row r="236" spans="7:8">
      <c r="G236" s="17">
        <v>44065</v>
      </c>
      <c r="H236" s="18">
        <v>31761.5</v>
      </c>
    </row>
    <row r="237" spans="7:8">
      <c r="G237" s="17">
        <v>44066</v>
      </c>
      <c r="H237" s="18">
        <v>9003.23</v>
      </c>
    </row>
    <row r="238" spans="7:8">
      <c r="G238" s="17">
        <v>44067</v>
      </c>
      <c r="H238" s="18">
        <v>33404.71</v>
      </c>
    </row>
    <row r="239" spans="7:8">
      <c r="G239" s="17">
        <v>44068</v>
      </c>
      <c r="H239" s="18">
        <v>27410.639999999999</v>
      </c>
    </row>
    <row r="240" spans="7:8">
      <c r="G240" s="17">
        <v>44069</v>
      </c>
      <c r="H240" s="18">
        <v>26555.16</v>
      </c>
    </row>
    <row r="241" spans="7:8">
      <c r="G241" s="17">
        <v>44070</v>
      </c>
      <c r="H241" s="18">
        <v>25954.720000000001</v>
      </c>
    </row>
    <row r="242" spans="7:8">
      <c r="G242" s="17">
        <v>44071</v>
      </c>
      <c r="H242" s="18">
        <v>29591.03</v>
      </c>
    </row>
    <row r="243" spans="7:8">
      <c r="G243" s="17">
        <v>44072</v>
      </c>
      <c r="H243" s="18">
        <v>39628.74</v>
      </c>
    </row>
    <row r="244" spans="7:8">
      <c r="G244" s="17">
        <v>44073</v>
      </c>
      <c r="H244" s="18">
        <v>11817.04</v>
      </c>
    </row>
    <row r="245" spans="7:8">
      <c r="G245" s="17">
        <v>44074</v>
      </c>
      <c r="H245" s="18">
        <v>32084.35</v>
      </c>
    </row>
    <row r="246" spans="7:8">
      <c r="G246" s="17">
        <v>44075</v>
      </c>
      <c r="H246" s="18">
        <v>28253.49</v>
      </c>
    </row>
    <row r="247" spans="7:8">
      <c r="G247" s="17">
        <v>44076</v>
      </c>
      <c r="H247" s="18">
        <v>28094.41</v>
      </c>
    </row>
    <row r="248" spans="7:8">
      <c r="G248" s="17">
        <v>44077</v>
      </c>
      <c r="H248" s="18">
        <v>23588.14</v>
      </c>
    </row>
    <row r="249" spans="7:8">
      <c r="G249" s="17">
        <v>44078</v>
      </c>
      <c r="H249" s="18">
        <v>29355.200000000001</v>
      </c>
    </row>
    <row r="250" spans="7:8">
      <c r="G250" s="17">
        <v>44079</v>
      </c>
      <c r="H250" s="18">
        <v>43031.62</v>
      </c>
    </row>
    <row r="251" spans="7:8">
      <c r="G251" s="17">
        <v>44080</v>
      </c>
      <c r="H251" s="18">
        <v>11407.27</v>
      </c>
    </row>
    <row r="252" spans="7:8">
      <c r="G252" s="17">
        <v>44081</v>
      </c>
      <c r="H252" s="18">
        <v>30837.32</v>
      </c>
    </row>
    <row r="253" spans="7:8">
      <c r="G253" s="17">
        <v>44082</v>
      </c>
      <c r="H253" s="18">
        <v>26902.85</v>
      </c>
    </row>
    <row r="254" spans="7:8">
      <c r="G254" s="17">
        <v>44083</v>
      </c>
      <c r="H254" s="18">
        <v>24279.279999999999</v>
      </c>
    </row>
    <row r="255" spans="7:8">
      <c r="G255" s="17">
        <v>44084</v>
      </c>
      <c r="H255" s="18">
        <v>22954.880000000001</v>
      </c>
    </row>
    <row r="256" spans="7:8">
      <c r="G256" s="17">
        <v>44085</v>
      </c>
      <c r="H256" s="18">
        <v>31457.439999999999</v>
      </c>
    </row>
    <row r="257" spans="7:8">
      <c r="G257" s="17">
        <v>44086</v>
      </c>
      <c r="H257" s="18">
        <v>37727.22</v>
      </c>
    </row>
    <row r="258" spans="7:8">
      <c r="G258" s="17">
        <v>44087</v>
      </c>
      <c r="H258" s="18">
        <v>10769.84</v>
      </c>
    </row>
    <row r="259" spans="7:8">
      <c r="G259" s="17">
        <v>44088</v>
      </c>
      <c r="H259" s="18">
        <v>31066.67</v>
      </c>
    </row>
    <row r="260" spans="7:8">
      <c r="G260" s="17">
        <v>44089</v>
      </c>
      <c r="H260" s="18">
        <v>26130.58</v>
      </c>
    </row>
    <row r="261" spans="7:8">
      <c r="G261" s="17">
        <v>44090</v>
      </c>
      <c r="H261" s="18">
        <v>25747.64</v>
      </c>
    </row>
    <row r="262" spans="7:8">
      <c r="G262" s="17">
        <v>44091</v>
      </c>
      <c r="H262" s="18">
        <v>25053.1</v>
      </c>
    </row>
    <row r="263" spans="7:8">
      <c r="G263" s="17">
        <v>44092</v>
      </c>
      <c r="H263" s="18">
        <v>30429.93</v>
      </c>
    </row>
    <row r="264" spans="7:8">
      <c r="G264" s="17">
        <v>44093</v>
      </c>
      <c r="H264" s="18">
        <v>40944.01</v>
      </c>
    </row>
    <row r="265" spans="7:8">
      <c r="G265" s="17">
        <v>44094</v>
      </c>
      <c r="H265" s="18">
        <v>12596.21</v>
      </c>
    </row>
    <row r="266" spans="7:8">
      <c r="G266" s="17">
        <v>44095</v>
      </c>
      <c r="H266" s="18">
        <v>29090.84</v>
      </c>
    </row>
    <row r="267" spans="7:8">
      <c r="G267" s="17">
        <v>44096</v>
      </c>
      <c r="H267" s="18">
        <v>25878.27</v>
      </c>
    </row>
    <row r="268" spans="7:8">
      <c r="G268" s="17">
        <v>44097</v>
      </c>
      <c r="H268" s="18">
        <v>25432.6</v>
      </c>
    </row>
    <row r="269" spans="7:8">
      <c r="G269" s="17">
        <v>44098</v>
      </c>
      <c r="H269" s="18">
        <v>24396.06</v>
      </c>
    </row>
    <row r="270" spans="7:8">
      <c r="G270" s="17">
        <v>44099</v>
      </c>
      <c r="H270" s="18">
        <v>29441.01</v>
      </c>
    </row>
    <row r="271" spans="7:8">
      <c r="G271" s="17">
        <v>44100</v>
      </c>
      <c r="H271" s="18">
        <v>43592.4</v>
      </c>
    </row>
    <row r="272" spans="7:8">
      <c r="G272" s="17">
        <v>44101</v>
      </c>
      <c r="H272" s="18">
        <v>12595.1</v>
      </c>
    </row>
    <row r="273" spans="7:8">
      <c r="G273" s="17">
        <v>44102</v>
      </c>
      <c r="H273" s="18">
        <v>30010.78</v>
      </c>
    </row>
    <row r="274" spans="7:8">
      <c r="G274" s="17">
        <v>44103</v>
      </c>
      <c r="H274" s="18">
        <v>28010.92</v>
      </c>
    </row>
    <row r="275" spans="7:8">
      <c r="G275" s="17">
        <v>44104</v>
      </c>
      <c r="H275" s="18">
        <v>26487.29</v>
      </c>
    </row>
    <row r="276" spans="7:8">
      <c r="G276" s="17">
        <v>44105</v>
      </c>
      <c r="H276" s="18">
        <v>25591.59</v>
      </c>
    </row>
    <row r="277" spans="7:8">
      <c r="G277" s="17">
        <v>44106</v>
      </c>
      <c r="H277" s="18">
        <v>31766.33</v>
      </c>
    </row>
    <row r="278" spans="7:8">
      <c r="G278" s="17">
        <v>44107</v>
      </c>
      <c r="H278" s="18">
        <v>43920.51</v>
      </c>
    </row>
    <row r="279" spans="7:8">
      <c r="G279" s="17">
        <v>44108</v>
      </c>
      <c r="H279" s="18">
        <v>11835.58</v>
      </c>
    </row>
    <row r="280" spans="7:8">
      <c r="G280" s="17">
        <v>44109</v>
      </c>
      <c r="H280" s="18">
        <v>32462.41</v>
      </c>
    </row>
    <row r="281" spans="7:8">
      <c r="G281" s="17">
        <v>44110</v>
      </c>
      <c r="H281" s="18">
        <v>27657.33</v>
      </c>
    </row>
    <row r="282" spans="7:8">
      <c r="G282" s="17">
        <v>44111</v>
      </c>
      <c r="H282" s="18">
        <v>25760.28</v>
      </c>
    </row>
    <row r="283" spans="7:8">
      <c r="G283" s="17">
        <v>44112</v>
      </c>
      <c r="H283" s="18">
        <v>26509.14</v>
      </c>
    </row>
    <row r="284" spans="7:8">
      <c r="G284" s="17">
        <v>44113</v>
      </c>
      <c r="H284" s="18">
        <v>29559.599999999999</v>
      </c>
    </row>
    <row r="285" spans="7:8">
      <c r="G285" s="17">
        <v>44114</v>
      </c>
      <c r="H285" s="18">
        <v>42735.58</v>
      </c>
    </row>
    <row r="286" spans="7:8">
      <c r="G286" s="17">
        <v>44115</v>
      </c>
      <c r="H286" s="18">
        <v>12304.3</v>
      </c>
    </row>
    <row r="287" spans="7:8">
      <c r="G287" s="17">
        <v>44116</v>
      </c>
      <c r="H287" s="18">
        <v>29797.360000000001</v>
      </c>
    </row>
    <row r="288" spans="7:8">
      <c r="G288" s="17">
        <v>44117</v>
      </c>
      <c r="H288" s="18">
        <v>28194.38</v>
      </c>
    </row>
    <row r="289" spans="7:8">
      <c r="G289" s="17">
        <v>44118</v>
      </c>
      <c r="H289" s="18">
        <v>25142.27</v>
      </c>
    </row>
    <row r="290" spans="7:8">
      <c r="G290" s="17">
        <v>44119</v>
      </c>
      <c r="H290" s="18">
        <v>24216.57</v>
      </c>
    </row>
    <row r="291" spans="7:8">
      <c r="G291" s="17">
        <v>44120</v>
      </c>
      <c r="H291" s="18">
        <v>29733.73</v>
      </c>
    </row>
    <row r="292" spans="7:8">
      <c r="G292" s="17">
        <v>44121</v>
      </c>
      <c r="H292" s="18">
        <v>43533.120000000003</v>
      </c>
    </row>
    <row r="293" spans="7:8">
      <c r="G293" s="17">
        <v>44122</v>
      </c>
      <c r="H293" s="18">
        <v>10882.73</v>
      </c>
    </row>
    <row r="294" spans="7:8">
      <c r="G294" s="17">
        <v>44123</v>
      </c>
      <c r="H294" s="18">
        <v>32503.15</v>
      </c>
    </row>
    <row r="295" spans="7:8">
      <c r="G295" s="17">
        <v>44124</v>
      </c>
      <c r="H295" s="18">
        <v>26797.97</v>
      </c>
    </row>
    <row r="296" spans="7:8">
      <c r="G296" s="17">
        <v>44125</v>
      </c>
      <c r="H296" s="18">
        <v>25665.119999999999</v>
      </c>
    </row>
    <row r="297" spans="7:8">
      <c r="G297" s="17">
        <v>44126</v>
      </c>
      <c r="H297" s="18">
        <v>26278.03</v>
      </c>
    </row>
    <row r="298" spans="7:8">
      <c r="G298" s="17">
        <v>44127</v>
      </c>
      <c r="H298" s="18">
        <v>28434.59</v>
      </c>
    </row>
    <row r="299" spans="7:8">
      <c r="G299" s="17">
        <v>44128</v>
      </c>
      <c r="H299" s="18">
        <v>37708.58</v>
      </c>
    </row>
    <row r="300" spans="7:8">
      <c r="G300" s="17">
        <v>44129</v>
      </c>
      <c r="H300" s="18">
        <v>11844.08</v>
      </c>
    </row>
    <row r="301" spans="7:8">
      <c r="G301" s="17">
        <v>44130</v>
      </c>
      <c r="H301" s="18">
        <v>34217.08</v>
      </c>
    </row>
    <row r="302" spans="7:8">
      <c r="G302" s="17">
        <v>44131</v>
      </c>
      <c r="H302" s="18">
        <v>29996.28</v>
      </c>
    </row>
    <row r="303" spans="7:8">
      <c r="G303" s="17">
        <v>44132</v>
      </c>
      <c r="H303" s="18">
        <v>28895.56</v>
      </c>
    </row>
    <row r="304" spans="7:8">
      <c r="G304" s="17">
        <v>44133</v>
      </c>
      <c r="H304" s="18">
        <v>32997.25</v>
      </c>
    </row>
    <row r="305" spans="7:8">
      <c r="G305" s="17">
        <v>44134</v>
      </c>
      <c r="H305" s="18">
        <v>32414.41</v>
      </c>
    </row>
    <row r="306" spans="7:8">
      <c r="G306" s="17">
        <v>44135</v>
      </c>
      <c r="H306" s="18">
        <v>38218.910000000003</v>
      </c>
    </row>
    <row r="307" spans="7:8">
      <c r="G307" s="17">
        <v>44136</v>
      </c>
      <c r="H307" s="18">
        <v>12223.21</v>
      </c>
    </row>
    <row r="308" spans="7:8">
      <c r="G308" s="17">
        <v>44137</v>
      </c>
      <c r="H308" s="18">
        <v>34741.86</v>
      </c>
    </row>
    <row r="309" spans="7:8">
      <c r="G309" s="17">
        <v>44138</v>
      </c>
      <c r="H309" s="18">
        <v>31074.03</v>
      </c>
    </row>
    <row r="310" spans="7:8">
      <c r="G310" s="17">
        <v>44139</v>
      </c>
      <c r="H310" s="18">
        <v>28244.94</v>
      </c>
    </row>
    <row r="311" spans="7:8">
      <c r="G311" s="17">
        <v>44140</v>
      </c>
      <c r="H311" s="18">
        <v>28856.36</v>
      </c>
    </row>
    <row r="312" spans="7:8">
      <c r="G312" s="17">
        <v>44141</v>
      </c>
      <c r="H312" s="18">
        <v>35333.58</v>
      </c>
    </row>
    <row r="313" spans="7:8">
      <c r="G313" s="17">
        <v>44142</v>
      </c>
      <c r="H313" s="18">
        <v>45747.97</v>
      </c>
    </row>
    <row r="314" spans="7:8">
      <c r="G314" s="17">
        <v>44143</v>
      </c>
      <c r="H314" s="18">
        <v>11561.27</v>
      </c>
    </row>
    <row r="315" spans="7:8">
      <c r="G315" s="17">
        <v>44144</v>
      </c>
      <c r="H315" s="18">
        <v>26875.88</v>
      </c>
    </row>
    <row r="316" spans="7:8">
      <c r="G316" s="17">
        <v>44145</v>
      </c>
      <c r="H316" s="18">
        <v>28984.799999999999</v>
      </c>
    </row>
    <row r="317" spans="7:8">
      <c r="G317" s="17">
        <v>44146</v>
      </c>
      <c r="H317" s="18">
        <v>25854.58</v>
      </c>
    </row>
    <row r="318" spans="7:8">
      <c r="G318" s="17">
        <v>44147</v>
      </c>
      <c r="H318" s="18">
        <v>25360.19</v>
      </c>
    </row>
    <row r="319" spans="7:8">
      <c r="G319" s="17">
        <v>44148</v>
      </c>
      <c r="H319" s="18">
        <v>29203.16</v>
      </c>
    </row>
    <row r="320" spans="7:8">
      <c r="G320" s="17">
        <v>44149</v>
      </c>
      <c r="H320" s="18">
        <v>46905.644999999997</v>
      </c>
    </row>
    <row r="321" spans="7:8">
      <c r="G321" s="17">
        <v>44150</v>
      </c>
      <c r="H321" s="18">
        <v>10577.14</v>
      </c>
    </row>
    <row r="322" spans="7:8">
      <c r="G322" s="17">
        <v>44151</v>
      </c>
      <c r="H322" s="18">
        <v>28126.71</v>
      </c>
    </row>
    <row r="323" spans="7:8">
      <c r="G323" s="17">
        <v>44152</v>
      </c>
      <c r="H323" s="18">
        <v>26086.98</v>
      </c>
    </row>
    <row r="324" spans="7:8">
      <c r="G324" s="17">
        <v>44153</v>
      </c>
      <c r="H324" s="18">
        <v>23440.23</v>
      </c>
    </row>
    <row r="325" spans="7:8">
      <c r="G325" s="17">
        <v>44154</v>
      </c>
      <c r="H325" s="18">
        <v>24713.69</v>
      </c>
    </row>
    <row r="326" spans="7:8">
      <c r="G326" s="17">
        <v>44155</v>
      </c>
      <c r="H326" s="18">
        <v>31467.17</v>
      </c>
    </row>
    <row r="327" spans="7:8">
      <c r="G327" s="17">
        <v>44156</v>
      </c>
      <c r="H327" s="18">
        <v>42258.720000000001</v>
      </c>
    </row>
    <row r="328" spans="7:8">
      <c r="G328" s="17">
        <v>44157</v>
      </c>
      <c r="H328" s="18">
        <v>11430.59</v>
      </c>
    </row>
    <row r="329" spans="7:8">
      <c r="G329" s="17">
        <v>44158</v>
      </c>
      <c r="H329" s="18">
        <v>27159.06</v>
      </c>
    </row>
    <row r="330" spans="7:8">
      <c r="G330" s="17">
        <v>44159</v>
      </c>
      <c r="H330" s="18">
        <v>27848.19</v>
      </c>
    </row>
    <row r="331" spans="7:8">
      <c r="G331" s="17">
        <v>44160</v>
      </c>
      <c r="H331" s="18">
        <v>26609.66</v>
      </c>
    </row>
    <row r="332" spans="7:8">
      <c r="G332" s="17">
        <v>44161</v>
      </c>
      <c r="H332" s="18">
        <v>26637.07</v>
      </c>
    </row>
    <row r="333" spans="7:8">
      <c r="G333" s="17">
        <v>44162</v>
      </c>
      <c r="H333" s="18">
        <v>30527.14</v>
      </c>
    </row>
    <row r="334" spans="7:8">
      <c r="G334" s="17">
        <v>44163</v>
      </c>
      <c r="H334" s="18">
        <v>43777.4</v>
      </c>
    </row>
    <row r="335" spans="7:8">
      <c r="G335" s="17">
        <v>44164</v>
      </c>
      <c r="H335" s="18">
        <v>12485.150000000001</v>
      </c>
    </row>
    <row r="336" spans="7:8">
      <c r="G336" s="17">
        <v>44165</v>
      </c>
      <c r="H336" s="18">
        <v>29955.25</v>
      </c>
    </row>
    <row r="337" spans="7:8">
      <c r="G337" s="17">
        <v>44166</v>
      </c>
      <c r="H337" s="18">
        <v>27171</v>
      </c>
    </row>
    <row r="338" spans="7:8">
      <c r="G338" s="17">
        <v>44167</v>
      </c>
      <c r="H338" s="18">
        <v>27430.45</v>
      </c>
    </row>
    <row r="339" spans="7:8">
      <c r="G339" s="17">
        <v>44168</v>
      </c>
      <c r="H339" s="18">
        <v>31668.560000000001</v>
      </c>
    </row>
    <row r="340" spans="7:8">
      <c r="G340" s="17">
        <v>44169</v>
      </c>
      <c r="H340" s="18">
        <v>33849.35</v>
      </c>
    </row>
    <row r="341" spans="7:8">
      <c r="G341" s="17">
        <v>44170</v>
      </c>
      <c r="H341" s="18">
        <v>42588.15</v>
      </c>
    </row>
    <row r="342" spans="7:8">
      <c r="G342" s="17">
        <v>44171</v>
      </c>
      <c r="H342" s="18">
        <v>10603.02</v>
      </c>
    </row>
    <row r="343" spans="7:8">
      <c r="G343" s="17">
        <v>44172</v>
      </c>
      <c r="H343" s="18">
        <v>30491.5</v>
      </c>
    </row>
    <row r="344" spans="7:8">
      <c r="G344" s="17">
        <v>44173</v>
      </c>
      <c r="H344" s="18">
        <v>27988.85</v>
      </c>
    </row>
    <row r="345" spans="7:8">
      <c r="G345" s="17">
        <v>44174</v>
      </c>
      <c r="H345" s="18">
        <v>26765.23</v>
      </c>
    </row>
    <row r="346" spans="7:8">
      <c r="G346" s="17">
        <v>44175</v>
      </c>
      <c r="H346" s="18">
        <v>24631.78</v>
      </c>
    </row>
    <row r="347" spans="7:8">
      <c r="G347" s="17">
        <v>44176</v>
      </c>
      <c r="H347" s="18">
        <v>31167.05</v>
      </c>
    </row>
    <row r="348" spans="7:8">
      <c r="G348" s="17">
        <v>44177</v>
      </c>
      <c r="H348" s="18">
        <v>41485.19</v>
      </c>
    </row>
    <row r="349" spans="7:8">
      <c r="G349" s="17">
        <v>44178</v>
      </c>
      <c r="H349" s="18">
        <v>23823.989999999998</v>
      </c>
    </row>
    <row r="350" spans="7:8">
      <c r="G350" s="17">
        <v>44179</v>
      </c>
      <c r="H350" s="18">
        <v>24304.560000000001</v>
      </c>
    </row>
    <row r="351" spans="7:8">
      <c r="G351" s="17">
        <v>44180</v>
      </c>
      <c r="H351" s="18">
        <v>23462.31</v>
      </c>
    </row>
    <row r="352" spans="7:8">
      <c r="G352" s="17">
        <v>44181</v>
      </c>
      <c r="H352" s="18">
        <v>23583.9</v>
      </c>
    </row>
    <row r="353" spans="7:8">
      <c r="G353" s="17">
        <v>44182</v>
      </c>
      <c r="H353" s="18">
        <v>21473.15</v>
      </c>
    </row>
    <row r="354" spans="7:8">
      <c r="G354" s="17">
        <v>44183</v>
      </c>
      <c r="H354" s="18">
        <v>27611.02</v>
      </c>
    </row>
    <row r="355" spans="7:8">
      <c r="G355" s="17">
        <v>44184</v>
      </c>
      <c r="H355" s="18">
        <v>33259.25</v>
      </c>
    </row>
    <row r="356" spans="7:8">
      <c r="G356" s="17">
        <v>44185</v>
      </c>
      <c r="H356" s="18">
        <v>16261.49</v>
      </c>
    </row>
    <row r="357" spans="7:8">
      <c r="G357" s="17">
        <v>44186</v>
      </c>
      <c r="H357" s="18">
        <v>25969.99</v>
      </c>
    </row>
    <row r="358" spans="7:8">
      <c r="G358" s="17">
        <v>44187</v>
      </c>
      <c r="H358" s="18">
        <v>30850.13</v>
      </c>
    </row>
    <row r="359" spans="7:8">
      <c r="G359" s="17">
        <v>44188</v>
      </c>
      <c r="H359" s="18">
        <v>41552.15</v>
      </c>
    </row>
    <row r="360" spans="7:8">
      <c r="G360" s="17">
        <v>44189</v>
      </c>
      <c r="H360" s="18">
        <v>41085.549999999996</v>
      </c>
    </row>
    <row r="361" spans="7:8">
      <c r="G361" s="17">
        <v>44190</v>
      </c>
      <c r="H361" s="18">
        <v>0</v>
      </c>
    </row>
    <row r="362" spans="7:8">
      <c r="G362" s="17">
        <v>44191</v>
      </c>
      <c r="H362" s="18">
        <v>28844.25</v>
      </c>
    </row>
    <row r="363" spans="7:8">
      <c r="G363" s="17">
        <v>44192</v>
      </c>
      <c r="H363" s="18">
        <v>17667.07</v>
      </c>
    </row>
    <row r="364" spans="7:8">
      <c r="G364" s="17">
        <v>44193</v>
      </c>
      <c r="H364" s="18">
        <v>34244.75</v>
      </c>
    </row>
    <row r="365" spans="7:8">
      <c r="G365" s="17">
        <v>44194</v>
      </c>
      <c r="H365" s="18">
        <v>36961.839999999997</v>
      </c>
    </row>
    <row r="366" spans="7:8">
      <c r="G366" s="17">
        <v>44195</v>
      </c>
      <c r="H366" s="18">
        <v>49687.81</v>
      </c>
    </row>
    <row r="367" spans="7:8">
      <c r="G367" s="17">
        <v>44196</v>
      </c>
      <c r="H367" s="18">
        <v>58183.46</v>
      </c>
    </row>
  </sheetData>
  <sortState ref="D2:E8">
    <sortCondition ref="D2"/>
  </sortState>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6</vt:i4>
      </vt:variant>
    </vt:vector>
  </HeadingPairs>
  <TitlesOfParts>
    <vt:vector size="8" baseType="lpstr">
      <vt:lpstr>Feuil1</vt:lpstr>
      <vt:lpstr>BDD</vt:lpstr>
      <vt:lpstr>BDD!Extraire</vt:lpstr>
      <vt:lpstr>Jours</vt:lpstr>
      <vt:lpstr>Semaines</vt:lpstr>
      <vt:lpstr>VacancesB</vt:lpstr>
      <vt:lpstr>VacancesM</vt:lpstr>
      <vt:lpstr>VacancesP</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AFEH</dc:creator>
  <cp:lastModifiedBy>AFEH56</cp:lastModifiedBy>
  <cp:lastPrinted>2020-05-01T19:59:23Z</cp:lastPrinted>
  <dcterms:created xsi:type="dcterms:W3CDTF">2020-04-29T14:21:31Z</dcterms:created>
  <dcterms:modified xsi:type="dcterms:W3CDTF">2020-05-17T16:43:03Z</dcterms:modified>
</cp:coreProperties>
</file>