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attachedToolbars.bin" ContentType="application/vnd.ms-excel.attachedToolbar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240" yWindow="60" windowWidth="11580" windowHeight="6060"/>
  </bookViews>
  <sheets>
    <sheet name="Accueil" sheetId="1" r:id="rId1"/>
    <sheet name="Quittance" sheetId="13" state="veryHidden" r:id="rId2"/>
    <sheet name="histo" sheetId="12" state="veryHidden" r:id="rId3"/>
    <sheet name="BQE" sheetId="11" state="veryHidden" r:id="rId4"/>
    <sheet name="Cpte_de_résultat" sheetId="8" state="veryHidden" r:id="rId5"/>
    <sheet name="Loyers" sheetId="9" state="veryHidden" r:id="rId6"/>
  </sheets>
  <definedNames>
    <definedName name="_xlnm._FilterDatabase" localSheetId="0" hidden="1">Accueil!$A$7:$H$163</definedName>
    <definedName name="_xlnm._FilterDatabase" localSheetId="3" hidden="1">BQE!$A$6:$E$111</definedName>
    <definedName name="comptes">Accueil!$Q$8:$Q$32</definedName>
    <definedName name="crédit">BQE!$B$7:$B$110</definedName>
    <definedName name="débit">BQE!$C$7:$C$110</definedName>
    <definedName name="opération">BQE!$D$7:$D$110</definedName>
    <definedName name="_xlnm.Print_Area" localSheetId="0">Accueil!$A$1:$H$24</definedName>
    <definedName name="_xlnm.Print_Area" localSheetId="3">BQE!$A$1:$E$111</definedName>
    <definedName name="_xlnm.Print_Area" localSheetId="4">Cpte_de_résultat!$A$2:$D$26</definedName>
    <definedName name="_xlnm.Print_Area" localSheetId="5">Loyers!$A$1:$F$17</definedName>
    <definedName name="_xlnm.Print_Area" localSheetId="1">Quittance!$A$1:$F$35</definedName>
  </definedNames>
  <calcPr calcId="125725"/>
</workbook>
</file>

<file path=xl/calcChain.xml><?xml version="1.0" encoding="utf-8"?>
<calcChain xmlns="http://schemas.openxmlformats.org/spreadsheetml/2006/main">
  <c r="C23" i="13"/>
  <c r="C5"/>
  <c r="F8"/>
  <c r="F7"/>
  <c r="F6"/>
  <c r="C19"/>
  <c r="C17"/>
  <c r="B9"/>
  <c r="A9"/>
  <c r="D16" i="9"/>
  <c r="D15"/>
  <c r="D14"/>
  <c r="D13"/>
  <c r="D12"/>
  <c r="D11"/>
  <c r="D10"/>
  <c r="D9"/>
  <c r="D8"/>
  <c r="D7"/>
  <c r="D6"/>
  <c r="D5"/>
  <c r="A2" i="11"/>
  <c r="J28" i="12"/>
  <c r="J29"/>
  <c r="J30"/>
  <c r="J31"/>
  <c r="J32"/>
  <c r="J33"/>
  <c r="J34"/>
  <c r="C15" i="9"/>
  <c r="C16"/>
  <c r="C14"/>
  <c r="C13"/>
  <c r="C12"/>
  <c r="C11"/>
  <c r="C10"/>
  <c r="C9"/>
  <c r="C8"/>
  <c r="C7"/>
  <c r="C6"/>
  <c r="C5"/>
  <c r="J60" i="12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I3"/>
  <c r="J3" s="1"/>
  <c r="B11" i="13" s="1"/>
  <c r="I4" i="12"/>
  <c r="J4" s="1"/>
  <c r="I5"/>
  <c r="J5" s="1"/>
  <c r="I6"/>
  <c r="J6" s="1"/>
  <c r="I7"/>
  <c r="J7" s="1"/>
  <c r="I8"/>
  <c r="J8" s="1"/>
  <c r="I9"/>
  <c r="J9" s="1"/>
  <c r="I10"/>
  <c r="J10" s="1"/>
  <c r="I11"/>
  <c r="J11" s="1"/>
  <c r="I12"/>
  <c r="J12" s="1"/>
  <c r="I13"/>
  <c r="J13" s="1"/>
  <c r="I14"/>
  <c r="J14" s="1"/>
  <c r="I15"/>
  <c r="J15" s="1"/>
  <c r="I16"/>
  <c r="J16" s="1"/>
  <c r="I17"/>
  <c r="J17" s="1"/>
  <c r="I18"/>
  <c r="J18" s="1"/>
  <c r="I19"/>
  <c r="J19" s="1"/>
  <c r="I20"/>
  <c r="J20" s="1"/>
  <c r="I21"/>
  <c r="J21" s="1"/>
  <c r="I22"/>
  <c r="J22" s="1"/>
  <c r="I23"/>
  <c r="J23" s="1"/>
  <c r="I24"/>
  <c r="J24" s="1"/>
  <c r="I25"/>
  <c r="J25" s="1"/>
  <c r="I26"/>
  <c r="J26" s="1"/>
  <c r="I27"/>
  <c r="J27" s="1"/>
  <c r="I28"/>
  <c r="I29"/>
  <c r="I30"/>
  <c r="I32"/>
  <c r="I33"/>
  <c r="I34"/>
  <c r="I35"/>
  <c r="J35" s="1"/>
  <c r="I36"/>
  <c r="J36" s="1"/>
  <c r="I37"/>
  <c r="J37" s="1"/>
  <c r="I38"/>
  <c r="J38" s="1"/>
  <c r="I39"/>
  <c r="J39" s="1"/>
  <c r="I40"/>
  <c r="J40" s="1"/>
  <c r="I41"/>
  <c r="J41" s="1"/>
  <c r="I42"/>
  <c r="J42" s="1"/>
  <c r="I43"/>
  <c r="J43" s="1"/>
  <c r="I44"/>
  <c r="J44" s="1"/>
  <c r="I45"/>
  <c r="J45" s="1"/>
  <c r="I46"/>
  <c r="J46" s="1"/>
  <c r="I47"/>
  <c r="J47" s="1"/>
  <c r="I48"/>
  <c r="J48" s="1"/>
  <c r="I49"/>
  <c r="J49" s="1"/>
  <c r="I50"/>
  <c r="J50" s="1"/>
  <c r="I51"/>
  <c r="J51" s="1"/>
  <c r="I52"/>
  <c r="J52" s="1"/>
  <c r="I53"/>
  <c r="J53" s="1"/>
  <c r="I54"/>
  <c r="J54" s="1"/>
  <c r="I55"/>
  <c r="J55" s="1"/>
  <c r="I56"/>
  <c r="J56" s="1"/>
  <c r="I57"/>
  <c r="J57" s="1"/>
  <c r="I58"/>
  <c r="J58" s="1"/>
  <c r="I59"/>
  <c r="J59" s="1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2"/>
  <c r="J2" s="1"/>
  <c r="A17" i="8"/>
  <c r="B17" s="1"/>
  <c r="A16"/>
  <c r="B16" s="1"/>
  <c r="A15"/>
  <c r="B15" s="1"/>
  <c r="A14"/>
  <c r="B14" s="1"/>
  <c r="A13"/>
  <c r="B13" s="1"/>
  <c r="A12"/>
  <c r="B12" s="1"/>
  <c r="A11"/>
  <c r="B11" s="1"/>
  <c r="A10"/>
  <c r="B10" s="1"/>
  <c r="A9"/>
  <c r="B9" s="1"/>
  <c r="A8"/>
  <c r="B8" s="1"/>
  <c r="A7"/>
  <c r="B7" s="1"/>
  <c r="A6"/>
  <c r="B6" s="1"/>
  <c r="A5"/>
  <c r="B5" s="1"/>
  <c r="A4"/>
  <c r="B4" s="1"/>
  <c r="C8"/>
  <c r="D8" s="1"/>
  <c r="C7"/>
  <c r="D7" s="1"/>
  <c r="C6"/>
  <c r="D6" s="1"/>
  <c r="C5"/>
  <c r="D5" s="1"/>
  <c r="C4"/>
  <c r="D4" s="1"/>
  <c r="A1" i="9" l="1"/>
  <c r="A30" i="13"/>
  <c r="D30"/>
  <c r="A31"/>
  <c r="E7" i="9" l="1"/>
  <c r="E8"/>
  <c r="E5"/>
  <c r="D23" i="13"/>
  <c r="E6" i="9"/>
  <c r="E9"/>
  <c r="E10"/>
  <c r="E11"/>
  <c r="E12"/>
  <c r="E13"/>
  <c r="E14"/>
  <c r="E15"/>
  <c r="E16"/>
  <c r="C111" i="11"/>
  <c r="B111"/>
  <c r="A3" i="9"/>
  <c r="A3" i="1"/>
  <c r="A3" i="11" s="1"/>
  <c r="F89"/>
  <c r="F90"/>
  <c r="F91"/>
  <c r="F92"/>
  <c r="F93"/>
  <c r="F94"/>
  <c r="F95"/>
  <c r="F96"/>
  <c r="F97"/>
  <c r="F98"/>
  <c r="F110"/>
  <c r="A1"/>
  <c r="D3"/>
  <c r="I114" i="1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C17" i="9"/>
  <c r="A23" i="8"/>
  <c r="I163" i="1"/>
  <c r="I162"/>
  <c r="I161"/>
  <c r="I160"/>
  <c r="A2" i="8"/>
  <c r="E4" i="1"/>
  <c r="I159"/>
  <c r="D17" i="9"/>
  <c r="E17" l="1"/>
  <c r="E4" i="11"/>
  <c r="F5" i="1" s="1"/>
  <c r="B24" i="8" s="1"/>
  <c r="F17" i="9"/>
  <c r="B26" i="8" l="1"/>
  <c r="D18"/>
  <c r="B18"/>
  <c r="D19" l="1"/>
  <c r="D20" s="1"/>
  <c r="B19"/>
  <c r="B20" s="1"/>
</calcChain>
</file>

<file path=xl/sharedStrings.xml><?xml version="1.0" encoding="utf-8"?>
<sst xmlns="http://schemas.openxmlformats.org/spreadsheetml/2006/main" count="157" uniqueCount="126">
  <si>
    <t>Crédit</t>
  </si>
  <si>
    <t>Débit</t>
  </si>
  <si>
    <t>Commentaires</t>
  </si>
  <si>
    <t>Opérations</t>
  </si>
  <si>
    <t>Nouveaux Soldes</t>
  </si>
  <si>
    <t>TOTAUX</t>
  </si>
  <si>
    <t>Impôts Locaux</t>
  </si>
  <si>
    <t>Frais de Gestion(courrier,timbres)</t>
  </si>
  <si>
    <t>Remboursement Frais</t>
  </si>
  <si>
    <t>Frais de tenue de compte</t>
  </si>
  <si>
    <t>CHARGES</t>
  </si>
  <si>
    <t>PRODUITS</t>
  </si>
  <si>
    <t>TOTAL DES CHARGES</t>
  </si>
  <si>
    <t>TOTAL DES PRODUITS</t>
  </si>
  <si>
    <t>BENEFICE</t>
  </si>
  <si>
    <t>PERTE</t>
  </si>
  <si>
    <t>TOTAL GENERAL</t>
  </si>
  <si>
    <t>Frais Annonces Location</t>
  </si>
  <si>
    <t>Allocation Logement CAF</t>
  </si>
  <si>
    <t>TOTAL</t>
  </si>
  <si>
    <t>OK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</si>
  <si>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</si>
  <si>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</si>
  <si>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</si>
  <si>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</si>
  <si>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</si>
  <si>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</si>
  <si>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</si>
  <si>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</si>
  <si>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</si>
  <si>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</si>
  <si>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</si>
  <si>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</si>
  <si>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</si>
  <si>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mois</t>
  </si>
  <si>
    <t>reste du(-)/trop percu(+)</t>
  </si>
  <si>
    <t>Date</t>
  </si>
  <si>
    <t xml:space="preserve">Domicilations Bancaires: </t>
  </si>
  <si>
    <t xml:space="preserve">Loyers Appartement </t>
  </si>
  <si>
    <t>Frais Amélioration Appartement</t>
  </si>
  <si>
    <t>Totaux</t>
  </si>
  <si>
    <t>n°</t>
  </si>
  <si>
    <t>nom</t>
  </si>
  <si>
    <t>prénom</t>
  </si>
  <si>
    <t xml:space="preserve">la somme de </t>
  </si>
  <si>
    <t>sous toutes réserves de droit DONT QUITTANCE</t>
  </si>
  <si>
    <t>Quittance de loyer</t>
  </si>
  <si>
    <t>début</t>
  </si>
  <si>
    <t>fin</t>
  </si>
  <si>
    <t>loyer</t>
  </si>
  <si>
    <t>charges</t>
  </si>
  <si>
    <t>total</t>
  </si>
  <si>
    <t>total en lettres</t>
  </si>
  <si>
    <t>Loyer</t>
  </si>
  <si>
    <t>Charges</t>
  </si>
  <si>
    <t>Total</t>
  </si>
  <si>
    <t>Civ</t>
  </si>
  <si>
    <t>N°</t>
  </si>
  <si>
    <t>Mlle</t>
  </si>
  <si>
    <t>Mr</t>
  </si>
  <si>
    <t>Début de période</t>
  </si>
  <si>
    <t>Fin de période</t>
  </si>
  <si>
    <t>Civilité</t>
  </si>
  <si>
    <t>Mme</t>
  </si>
  <si>
    <t>Nom</t>
  </si>
  <si>
    <t>Prénom</t>
  </si>
  <si>
    <t>Loyer perçu</t>
  </si>
  <si>
    <t>Charges perçues</t>
  </si>
  <si>
    <t>situé au 1 rue Lieutenant-Colonel Maury à VANNES</t>
  </si>
  <si>
    <t>le dit mois commençant le :</t>
  </si>
  <si>
    <t>et finissant le :</t>
  </si>
  <si>
    <t>INFORMATION</t>
  </si>
  <si>
    <t>par virement bancaire</t>
  </si>
  <si>
    <t>ALLOCATION LOGEMENT</t>
  </si>
  <si>
    <t>***********CHARGES***************</t>
  </si>
  <si>
    <t>**********PRODUITS*************</t>
  </si>
  <si>
    <t>Produits Divers</t>
  </si>
  <si>
    <t>Dépôt de Garantie Locataire</t>
  </si>
  <si>
    <t>Restitution des Dépôts de Garantie</t>
  </si>
  <si>
    <t>pour le montant d'un mois de loyer des locaux qu'il occupe dans l'appartement  N° 9</t>
  </si>
  <si>
    <t>****</t>
  </si>
  <si>
    <t>DUPLICATA DE QUITTANCE</t>
  </si>
  <si>
    <t>DEUX CENTS EUROS</t>
  </si>
  <si>
    <t>TROIS CENTS EUROS</t>
  </si>
  <si>
    <t>QUATRE CENTS EUROS</t>
  </si>
  <si>
    <t>DEUX CENT CINQUANTE EUROS</t>
  </si>
  <si>
    <t>TROIS CENT SOIXANTE DIX EUROS</t>
  </si>
  <si>
    <t>QUATRE CENT VINGT EUROS</t>
  </si>
  <si>
    <t>TROIS CENT QUATRE VINGT EUROS</t>
  </si>
  <si>
    <t>CENT EUROS</t>
  </si>
  <si>
    <t>QUATRE CENT CINQUANTE EUROS</t>
  </si>
  <si>
    <t>CINQ CENTS EUROS</t>
  </si>
  <si>
    <t xml:space="preserve">Banque - N° de Compte - Ville     </t>
  </si>
  <si>
    <t>Avoir COMPTE</t>
  </si>
  <si>
    <t>comptabilité de Mr NOM Prénom</t>
  </si>
  <si>
    <t>Noms des Locataires</t>
  </si>
  <si>
    <t>Virt CAF</t>
  </si>
  <si>
    <t>Virt Locataire</t>
  </si>
  <si>
    <t>DUPONT</t>
  </si>
  <si>
    <t xml:space="preserve">Avoir Compte Chèques </t>
  </si>
  <si>
    <t>Charges de Copropriété</t>
  </si>
  <si>
    <t>Assurances RC</t>
  </si>
  <si>
    <t>Frais Bancaires</t>
  </si>
  <si>
    <t>Charges locatives(EDF)</t>
  </si>
  <si>
    <t>Charges locatives(EAU)</t>
  </si>
  <si>
    <t>Impôts Fonciers</t>
  </si>
  <si>
    <t>Frais divers1</t>
  </si>
  <si>
    <t>Frais divers2</t>
  </si>
  <si>
    <t>Jean</t>
  </si>
  <si>
    <t>Mr NOM Prénom</t>
  </si>
  <si>
    <t>Adresse</t>
  </si>
  <si>
    <t>CP VILLE</t>
  </si>
  <si>
    <t>Quittance délivrée suite à votre réglement de xxx EUROS</t>
  </si>
  <si>
    <t>INFORMATIONS COMPLEMENTAIRES</t>
  </si>
  <si>
    <t>Loyer Dupont</t>
  </si>
  <si>
    <t>Appel Cotisation 1er trimestre</t>
  </si>
  <si>
    <t>frais janv</t>
  </si>
  <si>
    <t>frais fév</t>
  </si>
  <si>
    <t>Cette feuille permet de gérer les sommes à déclarer aux services fiscaux,</t>
  </si>
  <si>
    <t>A savoir, pour une location meublée:</t>
  </si>
  <si>
    <t>Depuis le 1er janvier 2011, ces revenus doivent être portés</t>
  </si>
  <si>
    <t>Cases 5ND à 5 PD (loyers + charges)</t>
  </si>
  <si>
    <t>Un abattement de 50% sera automatiquent appliqué.</t>
  </si>
  <si>
    <t>sur la déclaration complémentaire N° 2042C page 3.</t>
  </si>
  <si>
    <t>Ces revenus sont automatiquement soumis aux prélèvements sociaux</t>
  </si>
  <si>
    <t>Il ne faut plus les reporter page 4.</t>
  </si>
</sst>
</file>

<file path=xl/styles.xml><?xml version="1.0" encoding="utf-8"?>
<styleSheet xmlns="http://schemas.openxmlformats.org/spreadsheetml/2006/main">
  <numFmts count="5">
    <numFmt numFmtId="164" formatCode="_-* #,##0.00\ _F_-;\-* #,##0.00\ _F_-;_-* &quot;-&quot;??\ _F_-;_-@_-"/>
    <numFmt numFmtId="165" formatCode="#,##0.00_ ;[Red]\-#,##0.00\ "/>
    <numFmt numFmtId="166" formatCode="#,##0.00\ &quot;€&quot;"/>
    <numFmt numFmtId="167" formatCode="[$-40C]d\ mmmm\ yyyy;@"/>
    <numFmt numFmtId="168" formatCode="#,##0.00\ &quot;€&quot;;[Red]#,##0.00\ &quot;€&quot;"/>
  </numFmts>
  <fonts count="30">
    <font>
      <sz val="10"/>
      <name val="Arial"/>
    </font>
    <font>
      <sz val="10"/>
      <name val="Arial"/>
    </font>
    <font>
      <sz val="10"/>
      <color indexed="40"/>
      <name val="Arial"/>
      <family val="2"/>
    </font>
    <font>
      <sz val="10"/>
      <color indexed="53"/>
      <name val="Arial"/>
      <family val="2"/>
    </font>
    <font>
      <sz val="20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color indexed="48"/>
      <name val="Arial"/>
      <family val="2"/>
    </font>
    <font>
      <sz val="10"/>
      <color indexed="13"/>
      <name val="Arial"/>
      <family val="2"/>
    </font>
    <font>
      <sz val="14"/>
      <name val="Comic Sans MS"/>
      <family val="4"/>
    </font>
    <font>
      <i/>
      <sz val="14"/>
      <name val="Comic Sans MS"/>
      <family val="4"/>
    </font>
    <font>
      <sz val="14"/>
      <name val="Arial"/>
    </font>
    <font>
      <b/>
      <sz val="14"/>
      <name val="Arial"/>
    </font>
    <font>
      <sz val="8"/>
      <name val="Arial"/>
    </font>
    <font>
      <sz val="10"/>
      <color indexed="21"/>
      <name val="Arial"/>
      <family val="2"/>
    </font>
    <font>
      <sz val="10"/>
      <color indexed="8"/>
      <name val="Arial"/>
      <family val="2"/>
    </font>
    <font>
      <b/>
      <sz val="24"/>
      <name val="Arial"/>
    </font>
    <font>
      <sz val="10"/>
      <color indexed="62"/>
      <name val="Arial"/>
      <family val="2"/>
    </font>
    <font>
      <sz val="36"/>
      <name val="Arial"/>
    </font>
    <font>
      <sz val="26"/>
      <name val="Arial"/>
    </font>
    <font>
      <sz val="12"/>
      <name val="Comic Sans MS"/>
      <family val="4"/>
    </font>
    <font>
      <sz val="12"/>
      <name val="Arial"/>
    </font>
    <font>
      <b/>
      <sz val="10"/>
      <name val="Comic Sans MS"/>
      <family val="4"/>
    </font>
    <font>
      <b/>
      <u/>
      <sz val="10"/>
      <name val="Comic Sans MS"/>
      <family val="4"/>
    </font>
    <font>
      <sz val="16"/>
      <color theme="3" tint="0.39997558519241921"/>
      <name val="Arial"/>
      <family val="2"/>
    </font>
    <font>
      <b/>
      <sz val="16"/>
      <color theme="3" tint="0.39997558519241921"/>
      <name val="Arial"/>
      <family val="2"/>
    </font>
    <font>
      <sz val="18"/>
      <color theme="3" tint="0.39997558519241921"/>
      <name val="Arial"/>
      <family val="2"/>
    </font>
    <font>
      <i/>
      <sz val="18"/>
      <color theme="3" tint="0.39997558519241921"/>
      <name val="Arial"/>
      <family val="2"/>
    </font>
    <font>
      <b/>
      <sz val="12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50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ck">
        <color theme="3"/>
      </left>
      <right/>
      <top style="thick">
        <color theme="3"/>
      </top>
      <bottom/>
      <diagonal/>
    </border>
    <border>
      <left/>
      <right/>
      <top style="thick">
        <color theme="3"/>
      </top>
      <bottom/>
      <diagonal/>
    </border>
    <border>
      <left/>
      <right style="thick">
        <color theme="3"/>
      </right>
      <top style="thick">
        <color theme="3"/>
      </top>
      <bottom/>
      <diagonal/>
    </border>
    <border>
      <left style="thick">
        <color theme="3"/>
      </left>
      <right/>
      <top/>
      <bottom/>
      <diagonal/>
    </border>
    <border>
      <left/>
      <right style="thick">
        <color theme="3"/>
      </right>
      <top/>
      <bottom/>
      <diagonal/>
    </border>
    <border>
      <left style="thick">
        <color theme="3"/>
      </left>
      <right/>
      <top/>
      <bottom style="thick">
        <color theme="3"/>
      </bottom>
      <diagonal/>
    </border>
    <border>
      <left/>
      <right/>
      <top/>
      <bottom style="thick">
        <color theme="3"/>
      </bottom>
      <diagonal/>
    </border>
    <border>
      <left/>
      <right style="thick">
        <color theme="3"/>
      </right>
      <top/>
      <bottom style="thick">
        <color theme="3"/>
      </bottom>
      <diagonal/>
    </border>
    <border>
      <left style="thick">
        <color theme="9" tint="-0.24994659260841701"/>
      </left>
      <right/>
      <top style="thick">
        <color theme="9" tint="-0.24994659260841701"/>
      </top>
      <bottom/>
      <diagonal/>
    </border>
    <border>
      <left style="thick">
        <color theme="9" tint="-0.24994659260841701"/>
      </left>
      <right/>
      <top/>
      <bottom/>
      <diagonal/>
    </border>
    <border>
      <left style="thick">
        <color theme="9" tint="-0.24994659260841701"/>
      </left>
      <right/>
      <top/>
      <bottom style="thick">
        <color theme="9" tint="-0.2499465926084170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10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2" fontId="2" fillId="0" borderId="3" xfId="0" applyNumberFormat="1" applyFont="1" applyBorder="1"/>
    <xf numFmtId="2" fontId="3" fillId="0" borderId="3" xfId="0" applyNumberFormat="1" applyFont="1" applyBorder="1"/>
    <xf numFmtId="0" fontId="0" fillId="0" borderId="4" xfId="0" applyBorder="1"/>
    <xf numFmtId="0" fontId="0" fillId="0" borderId="0" xfId="0" applyFill="1"/>
    <xf numFmtId="0" fontId="0" fillId="2" borderId="0" xfId="0" applyFill="1"/>
    <xf numFmtId="0" fontId="4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2" fontId="0" fillId="0" borderId="0" xfId="0" applyNumberFormat="1"/>
    <xf numFmtId="0" fontId="0" fillId="0" borderId="0" xfId="0" applyBorder="1"/>
    <xf numFmtId="2" fontId="0" fillId="0" borderId="0" xfId="0" applyNumberFormat="1" applyBorder="1"/>
    <xf numFmtId="0" fontId="0" fillId="3" borderId="0" xfId="0" applyFill="1" applyBorder="1" applyAlignment="1"/>
    <xf numFmtId="0" fontId="6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2" fontId="0" fillId="0" borderId="0" xfId="0" applyNumberFormat="1" applyFill="1" applyBorder="1"/>
    <xf numFmtId="2" fontId="7" fillId="0" borderId="0" xfId="0" applyNumberFormat="1" applyFont="1" applyFill="1" applyBorder="1"/>
    <xf numFmtId="2" fontId="6" fillId="0" borderId="0" xfId="0" applyNumberFormat="1" applyFont="1" applyFill="1" applyBorder="1"/>
    <xf numFmtId="0" fontId="0" fillId="0" borderId="0" xfId="0" applyFill="1" applyBorder="1" applyAlignment="1"/>
    <xf numFmtId="0" fontId="8" fillId="4" borderId="3" xfId="0" applyFont="1" applyFill="1" applyBorder="1"/>
    <xf numFmtId="0" fontId="9" fillId="2" borderId="3" xfId="0" applyFont="1" applyFill="1" applyBorder="1"/>
    <xf numFmtId="2" fontId="0" fillId="0" borderId="0" xfId="1" applyNumberFormat="1" applyFont="1"/>
    <xf numFmtId="0" fontId="7" fillId="0" borderId="0" xfId="0" applyFont="1"/>
    <xf numFmtId="0" fontId="10" fillId="0" borderId="5" xfId="0" applyFont="1" applyFill="1" applyBorder="1"/>
    <xf numFmtId="2" fontId="10" fillId="0" borderId="7" xfId="0" applyNumberFormat="1" applyFont="1" applyBorder="1"/>
    <xf numFmtId="0" fontId="10" fillId="0" borderId="8" xfId="0" applyFont="1" applyFill="1" applyBorder="1" applyAlignment="1">
      <alignment horizontal="center"/>
    </xf>
    <xf numFmtId="2" fontId="10" fillId="0" borderId="9" xfId="0" applyNumberFormat="1" applyFont="1" applyBorder="1"/>
    <xf numFmtId="0" fontId="11" fillId="0" borderId="10" xfId="0" applyFont="1" applyFill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0" fillId="0" borderId="12" xfId="0" applyFont="1" applyFill="1" applyBorder="1"/>
    <xf numFmtId="0" fontId="10" fillId="0" borderId="13" xfId="0" applyFont="1" applyBorder="1"/>
    <xf numFmtId="0" fontId="11" fillId="0" borderId="14" xfId="0" applyFont="1" applyBorder="1" applyAlignment="1">
      <alignment horizontal="center"/>
    </xf>
    <xf numFmtId="2" fontId="10" fillId="0" borderId="15" xfId="1" applyNumberFormat="1" applyFont="1" applyBorder="1"/>
    <xf numFmtId="2" fontId="10" fillId="0" borderId="16" xfId="1" applyNumberFormat="1" applyFont="1" applyBorder="1"/>
    <xf numFmtId="2" fontId="12" fillId="0" borderId="18" xfId="1" applyNumberFormat="1" applyFont="1" applyBorder="1"/>
    <xf numFmtId="0" fontId="12" fillId="0" borderId="19" xfId="0" applyFont="1" applyBorder="1"/>
    <xf numFmtId="2" fontId="12" fillId="0" borderId="20" xfId="1" applyNumberFormat="1" applyFont="1" applyBorder="1"/>
    <xf numFmtId="0" fontId="12" fillId="0" borderId="8" xfId="0" applyFont="1" applyBorder="1"/>
    <xf numFmtId="2" fontId="12" fillId="0" borderId="9" xfId="1" applyNumberFormat="1" applyFont="1" applyBorder="1"/>
    <xf numFmtId="2" fontId="11" fillId="7" borderId="21" xfId="1" applyNumberFormat="1" applyFont="1" applyFill="1" applyBorder="1"/>
    <xf numFmtId="2" fontId="11" fillId="6" borderId="22" xfId="0" applyNumberFormat="1" applyFont="1" applyFill="1" applyBorder="1"/>
    <xf numFmtId="0" fontId="0" fillId="2" borderId="3" xfId="0" applyFill="1" applyBorder="1"/>
    <xf numFmtId="0" fontId="10" fillId="0" borderId="23" xfId="0" applyFont="1" applyBorder="1"/>
    <xf numFmtId="2" fontId="10" fillId="0" borderId="20" xfId="0" applyNumberFormat="1" applyFont="1" applyBorder="1"/>
    <xf numFmtId="0" fontId="0" fillId="4" borderId="0" xfId="0" applyFill="1"/>
    <xf numFmtId="2" fontId="0" fillId="4" borderId="0" xfId="0" applyNumberFormat="1" applyFill="1"/>
    <xf numFmtId="0" fontId="0" fillId="0" borderId="4" xfId="0" applyBorder="1" applyAlignment="1">
      <alignment horizontal="center"/>
    </xf>
    <xf numFmtId="0" fontId="12" fillId="0" borderId="0" xfId="0" applyFont="1"/>
    <xf numFmtId="0" fontId="12" fillId="0" borderId="24" xfId="0" applyFont="1" applyBorder="1"/>
    <xf numFmtId="0" fontId="12" fillId="0" borderId="25" xfId="0" applyFont="1" applyBorder="1"/>
    <xf numFmtId="2" fontId="12" fillId="0" borderId="25" xfId="0" applyNumberFormat="1" applyFont="1" applyBorder="1"/>
    <xf numFmtId="0" fontId="12" fillId="0" borderId="3" xfId="0" applyFont="1" applyBorder="1"/>
    <xf numFmtId="2" fontId="12" fillId="0" borderId="3" xfId="0" applyNumberFormat="1" applyFont="1" applyBorder="1"/>
    <xf numFmtId="0" fontId="12" fillId="0" borderId="26" xfId="0" applyFont="1" applyBorder="1"/>
    <xf numFmtId="2" fontId="12" fillId="0" borderId="26" xfId="0" applyNumberFormat="1" applyFont="1" applyBorder="1"/>
    <xf numFmtId="2" fontId="13" fillId="8" borderId="24" xfId="0" applyNumberFormat="1" applyFont="1" applyFill="1" applyBorder="1"/>
    <xf numFmtId="2" fontId="13" fillId="8" borderId="9" xfId="0" applyNumberFormat="1" applyFont="1" applyFill="1" applyBorder="1"/>
    <xf numFmtId="2" fontId="2" fillId="0" borderId="0" xfId="0" applyNumberFormat="1" applyFont="1" applyBorder="1"/>
    <xf numFmtId="2" fontId="3" fillId="0" borderId="0" xfId="0" applyNumberFormat="1" applyFont="1" applyBorder="1"/>
    <xf numFmtId="0" fontId="8" fillId="0" borderId="0" xfId="0" applyFont="1" applyFill="1" applyBorder="1"/>
    <xf numFmtId="0" fontId="9" fillId="0" borderId="0" xfId="0" applyFont="1" applyFill="1" applyBorder="1"/>
    <xf numFmtId="0" fontId="8" fillId="4" borderId="25" xfId="0" applyFont="1" applyFill="1" applyBorder="1"/>
    <xf numFmtId="2" fontId="6" fillId="0" borderId="0" xfId="0" applyNumberFormat="1" applyFont="1" applyBorder="1"/>
    <xf numFmtId="0" fontId="4" fillId="0" borderId="28" xfId="0" applyFont="1" applyBorder="1" applyAlignment="1">
      <alignment horizontal="center"/>
    </xf>
    <xf numFmtId="2" fontId="10" fillId="0" borderId="29" xfId="0" applyNumberFormat="1" applyFont="1" applyBorder="1"/>
    <xf numFmtId="0" fontId="4" fillId="2" borderId="30" xfId="0" applyFont="1" applyFill="1" applyBorder="1" applyAlignment="1">
      <alignment vertical="center"/>
    </xf>
    <xf numFmtId="2" fontId="2" fillId="0" borderId="3" xfId="0" applyNumberFormat="1" applyFont="1" applyFill="1" applyBorder="1"/>
    <xf numFmtId="2" fontId="3" fillId="0" borderId="3" xfId="0" applyNumberFormat="1" applyFont="1" applyFill="1" applyBorder="1"/>
    <xf numFmtId="0" fontId="0" fillId="0" borderId="31" xfId="0" applyBorder="1"/>
    <xf numFmtId="2" fontId="0" fillId="0" borderId="32" xfId="0" applyNumberFormat="1" applyBorder="1"/>
    <xf numFmtId="14" fontId="0" fillId="0" borderId="6" xfId="0" applyNumberFormat="1" applyBorder="1"/>
    <xf numFmtId="0" fontId="0" fillId="0" borderId="7" xfId="0" applyBorder="1" applyAlignment="1"/>
    <xf numFmtId="17" fontId="0" fillId="0" borderId="7" xfId="0" applyNumberFormat="1" applyBorder="1" applyAlignment="1"/>
    <xf numFmtId="2" fontId="0" fillId="0" borderId="7" xfId="0" applyNumberFormat="1" applyBorder="1" applyAlignment="1"/>
    <xf numFmtId="0" fontId="0" fillId="0" borderId="6" xfId="0" applyBorder="1"/>
    <xf numFmtId="0" fontId="0" fillId="0" borderId="0" xfId="0" applyBorder="1" applyAlignment="1"/>
    <xf numFmtId="0" fontId="0" fillId="0" borderId="0" xfId="0" applyNumberFormat="1" applyBorder="1" applyAlignment="1"/>
    <xf numFmtId="17" fontId="0" fillId="0" borderId="0" xfId="0" applyNumberFormat="1" applyBorder="1" applyAlignment="1"/>
    <xf numFmtId="2" fontId="12" fillId="0" borderId="0" xfId="0" applyNumberFormat="1" applyFont="1"/>
    <xf numFmtId="2" fontId="12" fillId="0" borderId="9" xfId="0" applyNumberFormat="1" applyFont="1" applyBorder="1"/>
    <xf numFmtId="165" fontId="12" fillId="0" borderId="18" xfId="0" applyNumberFormat="1" applyFont="1" applyBorder="1"/>
    <xf numFmtId="2" fontId="12" fillId="0" borderId="3" xfId="0" applyNumberFormat="1" applyFont="1" applyFill="1" applyBorder="1"/>
    <xf numFmtId="0" fontId="12" fillId="0" borderId="3" xfId="0" applyFont="1" applyFill="1" applyBorder="1"/>
    <xf numFmtId="0" fontId="15" fillId="0" borderId="0" xfId="0" applyFont="1"/>
    <xf numFmtId="0" fontId="17" fillId="0" borderId="0" xfId="0" applyFont="1"/>
    <xf numFmtId="0" fontId="18" fillId="0" borderId="0" xfId="0" applyFont="1"/>
    <xf numFmtId="0" fontId="16" fillId="0" borderId="0" xfId="0" applyFont="1"/>
    <xf numFmtId="0" fontId="21" fillId="0" borderId="0" xfId="0" applyFont="1"/>
    <xf numFmtId="14" fontId="21" fillId="0" borderId="0" xfId="0" applyNumberFormat="1" applyFont="1"/>
    <xf numFmtId="0" fontId="19" fillId="0" borderId="0" xfId="0" applyFont="1" applyAlignment="1"/>
    <xf numFmtId="14" fontId="21" fillId="0" borderId="0" xfId="0" applyNumberFormat="1" applyFont="1" applyAlignment="1">
      <alignment horizontal="right"/>
    </xf>
    <xf numFmtId="2" fontId="0" fillId="0" borderId="3" xfId="0" applyNumberFormat="1" applyBorder="1"/>
    <xf numFmtId="3" fontId="0" fillId="0" borderId="0" xfId="0" applyNumberFormat="1"/>
    <xf numFmtId="0" fontId="0" fillId="10" borderId="0" xfId="0" applyFill="1"/>
    <xf numFmtId="0" fontId="20" fillId="7" borderId="17" xfId="0" applyFont="1" applyFill="1" applyBorder="1" applyAlignment="1">
      <alignment horizontal="center"/>
    </xf>
    <xf numFmtId="14" fontId="21" fillId="7" borderId="0" xfId="0" applyNumberFormat="1" applyFont="1" applyFill="1"/>
    <xf numFmtId="166" fontId="0" fillId="0" borderId="0" xfId="0" applyNumberFormat="1" applyBorder="1" applyAlignment="1"/>
    <xf numFmtId="0" fontId="22" fillId="0" borderId="0" xfId="0" applyFont="1"/>
    <xf numFmtId="167" fontId="22" fillId="0" borderId="0" xfId="0" applyNumberFormat="1" applyFont="1" applyAlignment="1">
      <alignment horizontal="center"/>
    </xf>
    <xf numFmtId="0" fontId="5" fillId="0" borderId="0" xfId="0" applyFont="1"/>
    <xf numFmtId="0" fontId="25" fillId="12" borderId="0" xfId="0" applyFont="1" applyFill="1"/>
    <xf numFmtId="0" fontId="8" fillId="4" borderId="25" xfId="0" applyFont="1" applyFill="1" applyBorder="1" applyAlignment="1">
      <alignment horizontal="center"/>
    </xf>
    <xf numFmtId="0" fontId="9" fillId="2" borderId="3" xfId="0" applyFont="1" applyFill="1" applyBorder="1" applyAlignment="1">
      <alignment horizontal="center"/>
    </xf>
    <xf numFmtId="0" fontId="26" fillId="0" borderId="0" xfId="0" applyFont="1" applyAlignment="1">
      <alignment wrapText="1"/>
    </xf>
    <xf numFmtId="0" fontId="0" fillId="0" borderId="34" xfId="0" applyBorder="1" applyAlignment="1"/>
    <xf numFmtId="17" fontId="0" fillId="0" borderId="34" xfId="0" applyNumberFormat="1" applyBorder="1" applyAlignment="1"/>
    <xf numFmtId="0" fontId="0" fillId="0" borderId="34" xfId="0" applyNumberFormat="1" applyBorder="1" applyAlignment="1"/>
    <xf numFmtId="0" fontId="5" fillId="13" borderId="6" xfId="0" applyFont="1" applyFill="1" applyBorder="1"/>
    <xf numFmtId="0" fontId="7" fillId="0" borderId="7" xfId="0" applyFont="1" applyBorder="1" applyAlignment="1"/>
    <xf numFmtId="0" fontId="27" fillId="0" borderId="0" xfId="0" applyFont="1" applyFill="1" applyAlignment="1">
      <alignment wrapText="1"/>
    </xf>
    <xf numFmtId="0" fontId="4" fillId="2" borderId="37" xfId="0" applyFont="1" applyFill="1" applyBorder="1" applyAlignment="1">
      <alignment vertical="center"/>
    </xf>
    <xf numFmtId="0" fontId="0" fillId="2" borderId="30" xfId="0" applyFill="1" applyBorder="1"/>
    <xf numFmtId="0" fontId="0" fillId="2" borderId="38" xfId="0" applyFill="1" applyBorder="1"/>
    <xf numFmtId="0" fontId="0" fillId="15" borderId="0" xfId="0" applyFill="1"/>
    <xf numFmtId="14" fontId="0" fillId="15" borderId="0" xfId="0" applyNumberFormat="1" applyFill="1" applyBorder="1"/>
    <xf numFmtId="0" fontId="0" fillId="15" borderId="0" xfId="0" applyFill="1" applyBorder="1"/>
    <xf numFmtId="0" fontId="7" fillId="15" borderId="0" xfId="0" applyFont="1" applyFill="1" applyBorder="1"/>
    <xf numFmtId="168" fontId="0" fillId="15" borderId="0" xfId="0" applyNumberFormat="1" applyFill="1" applyBorder="1"/>
    <xf numFmtId="17" fontId="7" fillId="0" borderId="7" xfId="0" applyNumberFormat="1" applyFont="1" applyBorder="1" applyAlignment="1"/>
    <xf numFmtId="0" fontId="0" fillId="16" borderId="42" xfId="0" applyFill="1" applyBorder="1"/>
    <xf numFmtId="0" fontId="0" fillId="16" borderId="0" xfId="0" applyFill="1" applyBorder="1"/>
    <xf numFmtId="0" fontId="0" fillId="16" borderId="43" xfId="0" applyFill="1" applyBorder="1"/>
    <xf numFmtId="0" fontId="0" fillId="16" borderId="44" xfId="0" applyFill="1" applyBorder="1"/>
    <xf numFmtId="0" fontId="0" fillId="16" borderId="45" xfId="0" applyFill="1" applyBorder="1"/>
    <xf numFmtId="0" fontId="0" fillId="16" borderId="46" xfId="0" applyFill="1" applyBorder="1"/>
    <xf numFmtId="0" fontId="0" fillId="3" borderId="47" xfId="0" applyFill="1" applyBorder="1"/>
    <xf numFmtId="0" fontId="0" fillId="3" borderId="48" xfId="0" applyFill="1" applyBorder="1"/>
    <xf numFmtId="0" fontId="0" fillId="3" borderId="49" xfId="0" applyFill="1" applyBorder="1"/>
    <xf numFmtId="0" fontId="0" fillId="0" borderId="0" xfId="0" applyBorder="1" applyAlignment="1">
      <alignment vertical="center"/>
    </xf>
    <xf numFmtId="168" fontId="0" fillId="0" borderId="0" xfId="0" applyNumberFormat="1" applyFill="1" applyBorder="1"/>
    <xf numFmtId="14" fontId="0" fillId="0" borderId="0" xfId="0" applyNumberFormat="1" applyFill="1" applyBorder="1"/>
    <xf numFmtId="0" fontId="7" fillId="0" borderId="0" xfId="0" applyFont="1" applyFill="1" applyBorder="1"/>
    <xf numFmtId="0" fontId="5" fillId="0" borderId="8" xfId="0" applyFont="1" applyBorder="1"/>
    <xf numFmtId="0" fontId="5" fillId="0" borderId="24" xfId="0" applyFont="1" applyBorder="1"/>
    <xf numFmtId="0" fontId="5" fillId="0" borderId="5" xfId="0" applyFont="1" applyBorder="1"/>
    <xf numFmtId="166" fontId="0" fillId="5" borderId="17" xfId="0" applyNumberFormat="1" applyFill="1" applyBorder="1" applyAlignment="1">
      <alignment horizontal="center"/>
    </xf>
    <xf numFmtId="0" fontId="7" fillId="0" borderId="3" xfId="0" applyFont="1" applyBorder="1"/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/>
    </xf>
    <xf numFmtId="0" fontId="4" fillId="0" borderId="35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5" fillId="0" borderId="35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5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center" vertical="center" wrapText="1"/>
    </xf>
    <xf numFmtId="0" fontId="5" fillId="0" borderId="36" xfId="0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5" borderId="35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166" fontId="0" fillId="5" borderId="35" xfId="0" applyNumberFormat="1" applyFill="1" applyBorder="1" applyAlignment="1">
      <alignment horizontal="center"/>
    </xf>
    <xf numFmtId="166" fontId="0" fillId="5" borderId="1" xfId="0" applyNumberFormat="1" applyFill="1" applyBorder="1" applyAlignment="1">
      <alignment horizontal="center"/>
    </xf>
    <xf numFmtId="166" fontId="0" fillId="5" borderId="2" xfId="0" applyNumberFormat="1" applyFill="1" applyBorder="1" applyAlignment="1">
      <alignment horizontal="center"/>
    </xf>
    <xf numFmtId="166" fontId="0" fillId="5" borderId="35" xfId="0" applyNumberFormat="1" applyFill="1" applyBorder="1" applyAlignment="1">
      <alignment horizontal="center" vertical="center"/>
    </xf>
    <xf numFmtId="166" fontId="0" fillId="5" borderId="1" xfId="0" applyNumberFormat="1" applyFill="1" applyBorder="1" applyAlignment="1">
      <alignment horizontal="center" vertical="center"/>
    </xf>
    <xf numFmtId="166" fontId="0" fillId="5" borderId="2" xfId="0" applyNumberForma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2" fontId="6" fillId="3" borderId="0" xfId="0" applyNumberFormat="1" applyFont="1" applyFill="1" applyBorder="1" applyAlignment="1">
      <alignment horizontal="center"/>
    </xf>
    <xf numFmtId="17" fontId="0" fillId="0" borderId="0" xfId="0" applyNumberForma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4" fillId="9" borderId="33" xfId="0" applyFont="1" applyFill="1" applyBorder="1" applyAlignment="1">
      <alignment horizontal="center" vertical="center"/>
    </xf>
    <xf numFmtId="0" fontId="4" fillId="9" borderId="28" xfId="0" applyFont="1" applyFill="1" applyBorder="1" applyAlignment="1">
      <alignment horizontal="center" vertical="center"/>
    </xf>
    <xf numFmtId="0" fontId="4" fillId="9" borderId="36" xfId="0" applyFont="1" applyFill="1" applyBorder="1" applyAlignment="1">
      <alignment horizontal="center" vertical="center"/>
    </xf>
    <xf numFmtId="0" fontId="4" fillId="9" borderId="34" xfId="0" applyFont="1" applyFill="1" applyBorder="1" applyAlignment="1">
      <alignment horizontal="center" vertical="center"/>
    </xf>
    <xf numFmtId="0" fontId="4" fillId="9" borderId="0" xfId="0" applyFont="1" applyFill="1" applyBorder="1" applyAlignment="1">
      <alignment horizontal="center" vertical="center"/>
    </xf>
    <xf numFmtId="0" fontId="4" fillId="9" borderId="27" xfId="0" applyFont="1" applyFill="1" applyBorder="1" applyAlignment="1">
      <alignment horizontal="center" vertical="center"/>
    </xf>
    <xf numFmtId="0" fontId="19" fillId="0" borderId="0" xfId="0" applyFont="1" applyAlignment="1">
      <alignment horizontal="center"/>
    </xf>
    <xf numFmtId="0" fontId="0" fillId="0" borderId="0" xfId="0" applyFill="1" applyAlignment="1">
      <alignment horizontal="right"/>
    </xf>
    <xf numFmtId="0" fontId="24" fillId="0" borderId="0" xfId="0" applyFont="1" applyAlignment="1">
      <alignment horizontal="center"/>
    </xf>
    <xf numFmtId="0" fontId="23" fillId="0" borderId="0" xfId="0" applyFont="1" applyAlignment="1">
      <alignment horizontal="center"/>
    </xf>
    <xf numFmtId="0" fontId="22" fillId="0" borderId="0" xfId="0" applyNumberFormat="1" applyFont="1" applyAlignment="1">
      <alignment horizontal="right"/>
    </xf>
    <xf numFmtId="0" fontId="29" fillId="16" borderId="39" xfId="0" applyFont="1" applyFill="1" applyBorder="1" applyAlignment="1">
      <alignment horizontal="center"/>
    </xf>
    <xf numFmtId="0" fontId="29" fillId="16" borderId="40" xfId="0" applyFont="1" applyFill="1" applyBorder="1" applyAlignment="1">
      <alignment horizontal="center"/>
    </xf>
    <xf numFmtId="0" fontId="29" fillId="16" borderId="41" xfId="0" applyFont="1" applyFill="1" applyBorder="1" applyAlignment="1">
      <alignment horizontal="center"/>
    </xf>
    <xf numFmtId="0" fontId="28" fillId="0" borderId="0" xfId="0" applyFont="1" applyFill="1" applyAlignment="1">
      <alignment horizontal="left" wrapText="1"/>
    </xf>
    <xf numFmtId="0" fontId="0" fillId="0" borderId="0" xfId="0" applyAlignment="1">
      <alignment horizontal="center"/>
    </xf>
    <xf numFmtId="0" fontId="21" fillId="7" borderId="0" xfId="0" applyNumberFormat="1" applyFont="1" applyFill="1" applyAlignment="1">
      <alignment horizontal="left"/>
    </xf>
    <xf numFmtId="0" fontId="21" fillId="0" borderId="0" xfId="0" applyFont="1" applyAlignment="1">
      <alignment horizontal="left"/>
    </xf>
    <xf numFmtId="0" fontId="0" fillId="0" borderId="0" xfId="0" applyFill="1" applyAlignment="1">
      <alignment horizontal="left"/>
    </xf>
    <xf numFmtId="0" fontId="22" fillId="0" borderId="0" xfId="0" applyNumberFormat="1" applyFont="1" applyAlignment="1">
      <alignment horizontal="center"/>
    </xf>
    <xf numFmtId="167" fontId="21" fillId="0" borderId="0" xfId="0" applyNumberFormat="1" applyFont="1" applyAlignment="1">
      <alignment horizontal="left"/>
    </xf>
    <xf numFmtId="0" fontId="7" fillId="0" borderId="0" xfId="0" applyFont="1" applyFill="1" applyAlignment="1">
      <alignment horizontal="center"/>
    </xf>
    <xf numFmtId="0" fontId="26" fillId="0" borderId="0" xfId="0" applyFont="1" applyAlignment="1">
      <alignment horizontal="center" vertical="center" wrapText="1"/>
    </xf>
    <xf numFmtId="0" fontId="7" fillId="14" borderId="0" xfId="0" applyFont="1" applyFill="1" applyAlignment="1">
      <alignment horizontal="center"/>
    </xf>
    <xf numFmtId="0" fontId="0" fillId="14" borderId="0" xfId="0" applyFill="1" applyAlignment="1">
      <alignment horizontal="center"/>
    </xf>
    <xf numFmtId="0" fontId="5" fillId="0" borderId="35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10" fillId="6" borderId="8" xfId="0" applyFont="1" applyFill="1" applyBorder="1" applyAlignment="1">
      <alignment horizontal="center"/>
    </xf>
    <xf numFmtId="0" fontId="10" fillId="6" borderId="16" xfId="0" applyFont="1" applyFill="1" applyBorder="1" applyAlignment="1">
      <alignment horizontal="center"/>
    </xf>
    <xf numFmtId="0" fontId="10" fillId="7" borderId="11" xfId="0" applyFont="1" applyFill="1" applyBorder="1" applyAlignment="1">
      <alignment horizontal="center"/>
    </xf>
    <xf numFmtId="0" fontId="10" fillId="7" borderId="9" xfId="0" applyFont="1" applyFill="1" applyBorder="1" applyAlignment="1">
      <alignment horizontal="center"/>
    </xf>
    <xf numFmtId="0" fontId="10" fillId="0" borderId="8" xfId="0" applyFont="1" applyBorder="1" applyAlignment="1">
      <alignment horizontal="center"/>
    </xf>
    <xf numFmtId="0" fontId="10" fillId="0" borderId="24" xfId="0" applyFont="1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12" fillId="11" borderId="8" xfId="0" applyFont="1" applyFill="1" applyBorder="1" applyAlignment="1">
      <alignment horizontal="center"/>
    </xf>
    <xf numFmtId="0" fontId="12" fillId="11" borderId="9" xfId="0" applyFont="1" applyFill="1" applyBorder="1" applyAlignment="1">
      <alignment horizontal="center"/>
    </xf>
    <xf numFmtId="0" fontId="13" fillId="8" borderId="8" xfId="0" applyFont="1" applyFill="1" applyBorder="1" applyAlignment="1">
      <alignment horizontal="center"/>
    </xf>
    <xf numFmtId="0" fontId="13" fillId="8" borderId="24" xfId="0" applyFont="1" applyFill="1" applyBorder="1" applyAlignment="1">
      <alignment horizontal="center"/>
    </xf>
    <xf numFmtId="0" fontId="12" fillId="0" borderId="8" xfId="0" applyFont="1" applyBorder="1" applyAlignment="1">
      <alignment horizontal="right"/>
    </xf>
    <xf numFmtId="0" fontId="12" fillId="0" borderId="24" xfId="0" applyFont="1" applyBorder="1" applyAlignment="1">
      <alignment horizontal="right"/>
    </xf>
    <xf numFmtId="0" fontId="12" fillId="12" borderId="0" xfId="0" applyFont="1" applyFill="1" applyAlignment="1">
      <alignment horizontal="center"/>
    </xf>
  </cellXfs>
  <cellStyles count="2">
    <cellStyle name="Milliers" xfId="1" builtinId="3"/>
    <cellStyle name="Normal" xfId="0" builtinId="0"/>
  </cellStyles>
  <dxfs count="4"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condense val="0"/>
        <extend val="0"/>
        <color indexed="53"/>
      </font>
    </dxf>
    <dxf>
      <font>
        <condense val="0"/>
        <extend val="0"/>
        <color indexed="53"/>
      </font>
    </dxf>
  </dxfs>
  <tableStyles count="0" defaultTableStyle="TableStyleMedium9" defaultPivotStyle="PivotStyleLight16"/>
  <colors>
    <mruColors>
      <color rgb="FFFFCC99"/>
      <color rgb="FFFFCC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attachedToolbars" Target="attachedToolbars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450" b="1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r>
              <a:rPr lang="fr-FR"/>
              <a:t>COMPTE de RESULTAT</a:t>
            </a:r>
          </a:p>
        </c:rich>
      </c:tx>
      <c:layout>
        <c:manualLayout>
          <c:xMode val="edge"/>
          <c:yMode val="edge"/>
          <c:x val="0.23566945851514301"/>
          <c:y val="7.7778944298629374E-2"/>
        </c:manualLayout>
      </c:layout>
      <c:spPr>
        <a:noFill/>
        <a:ln w="25400">
          <a:noFill/>
        </a:ln>
      </c:spPr>
    </c:title>
    <c:view3D>
      <c:perspective val="0"/>
    </c:view3D>
    <c:plotArea>
      <c:layout>
        <c:manualLayout>
          <c:layoutTarget val="inner"/>
          <c:xMode val="edge"/>
          <c:yMode val="edge"/>
          <c:x val="0.29299454180727835"/>
          <c:y val="0.48889419373041426"/>
          <c:w val="0.28662509524625035"/>
          <c:h val="0.20000217016244193"/>
        </c:manualLayout>
      </c:layout>
      <c:pie3D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explosion val="25"/>
          <c:dPt>
            <c:idx val="1"/>
            <c:spPr>
              <a:solidFill>
                <a:srgbClr val="993366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375" b="0" i="0" u="none" strike="noStrike" baseline="0">
                    <a:solidFill>
                      <a:srgbClr val="000000"/>
                    </a:solidFill>
                    <a:latin typeface="Comic Sans MS"/>
                    <a:ea typeface="Comic Sans MS"/>
                    <a:cs typeface="Comic Sans MS"/>
                  </a:defRPr>
                </a:pPr>
                <a:endParaRPr lang="fr-FR"/>
              </a:p>
            </c:txPr>
            <c:showVal val="1"/>
            <c:showLeaderLines val="1"/>
          </c:dLbls>
          <c:val>
            <c:numRef>
              <c:f>(Cpte_de_résultat!$B$18,Cpte_de_résultat!$D$18)</c:f>
              <c:numCache>
                <c:formatCode>0.00</c:formatCode>
                <c:ptCount val="2"/>
                <c:pt idx="0">
                  <c:v>55.6</c:v>
                </c:pt>
                <c:pt idx="1">
                  <c:v>800</c:v>
                </c:pt>
              </c:numCache>
            </c:numRef>
          </c:val>
        </c:ser>
        <c:dLbls>
          <c:showVal val="1"/>
        </c:dLbls>
      </c:pie3D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4713643278666551"/>
          <c:y val="0.46667133275007294"/>
          <c:w val="0.10191082802547755"/>
          <c:h val="0.25555788859725881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 rtl="0">
            <a:defRPr sz="345" b="0" i="0" u="none" strike="noStrike" baseline="0">
              <a:solidFill>
                <a:srgbClr val="000000"/>
              </a:solidFill>
              <a:latin typeface="Comic Sans MS"/>
              <a:ea typeface="Comic Sans MS"/>
              <a:cs typeface="Comic Sans MS"/>
            </a:defRPr>
          </a:pPr>
          <a:endParaRPr lang="fr-FR"/>
        </a:p>
      </c:txPr>
    </c:legend>
    <c:plotVisOnly val="1"/>
    <c:dispBlanksAs val="zero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375" b="0" i="0" u="none" strike="noStrike" baseline="0">
          <a:solidFill>
            <a:srgbClr val="000000"/>
          </a:solidFill>
          <a:latin typeface="Comic Sans MS"/>
          <a:ea typeface="Comic Sans MS"/>
          <a:cs typeface="Comic Sans MS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5" footer="0.4921259845000075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7" Type="http://schemas.openxmlformats.org/officeDocument/2006/relationships/chart" Target="../charts/chart1.xml"/><Relationship Id="rId2" Type="http://schemas.openxmlformats.org/officeDocument/2006/relationships/image" Target="../media/image1.jpeg"/><Relationship Id="rId1" Type="http://schemas.openxmlformats.org/officeDocument/2006/relationships/hyperlink" Target="http://images.google.fr/imgres?imgurl=http://www.immobiliere3f.fr/espace_loc3f/images/illustrations/FAQ-Loyer.gif&amp;imgrefurl=http://www.immobiliere3f.fr/espace_loc3f/faq.php&amp;usg=__I_yEH1xKgJiO0490GauNht6q0vI=&amp;h=212&amp;w=200&amp;sz=15&amp;hl=fr&amp;start=5&amp;tbnid=1nYs3ZrAeHMZGM:&amp;tbnh=106&amp;tbnw=100&amp;prev=/images?q=loyer&amp;gbv=2&amp;ndsp=20&amp;hl=fr&amp;sa=N" TargetMode="External"/><Relationship Id="rId6" Type="http://schemas.openxmlformats.org/officeDocument/2006/relationships/image" Target="../media/image5.png"/><Relationship Id="rId5" Type="http://schemas.openxmlformats.org/officeDocument/2006/relationships/image" Target="../media/image4.png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142875</xdr:colOff>
      <xdr:row>15</xdr:row>
      <xdr:rowOff>114300</xdr:rowOff>
    </xdr:from>
    <xdr:to>
      <xdr:col>4</xdr:col>
      <xdr:colOff>1095375</xdr:colOff>
      <xdr:row>21</xdr:row>
      <xdr:rowOff>123825</xdr:rowOff>
    </xdr:to>
    <xdr:pic macro="[0]!va_loyers">
      <xdr:nvPicPr>
        <xdr:cNvPr id="1728" name="Picture 331" descr="FAQ-Loyer">
          <a:hlinkClick xmlns:r="http://schemas.openxmlformats.org/officeDocument/2006/relationships" r:id="rId1" tgtFrame="_parent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62175" y="3429000"/>
          <a:ext cx="952500" cy="1009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1428750</xdr:colOff>
      <xdr:row>22</xdr:row>
      <xdr:rowOff>28575</xdr:rowOff>
    </xdr:to>
    <xdr:pic macro="[0]!va_loyers">
      <xdr:nvPicPr>
        <xdr:cNvPr id="1729" name="Picture 332" descr="FAQ-Loyer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2019300" y="2990850"/>
          <a:ext cx="1428750" cy="1514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85725</xdr:colOff>
      <xdr:row>13</xdr:row>
      <xdr:rowOff>28575</xdr:rowOff>
    </xdr:from>
    <xdr:to>
      <xdr:col>2</xdr:col>
      <xdr:colOff>561975</xdr:colOff>
      <xdr:row>19</xdr:row>
      <xdr:rowOff>104775</xdr:rowOff>
    </xdr:to>
    <xdr:pic macro="[0]!Feuil1.imprime">
      <xdr:nvPicPr>
        <xdr:cNvPr id="1730" name="Picture 334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5725" y="3019425"/>
          <a:ext cx="1123950" cy="1076325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733425</xdr:colOff>
      <xdr:row>7</xdr:row>
      <xdr:rowOff>85725</xdr:rowOff>
    </xdr:from>
    <xdr:to>
      <xdr:col>7</xdr:col>
      <xdr:colOff>790575</xdr:colOff>
      <xdr:row>12</xdr:row>
      <xdr:rowOff>0</xdr:rowOff>
    </xdr:to>
    <xdr:pic macro="[0]!va_quittance">
      <xdr:nvPicPr>
        <xdr:cNvPr id="1731" name="Picture 336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686300" y="1828800"/>
          <a:ext cx="1857375" cy="781050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114300</xdr:colOff>
      <xdr:row>7</xdr:row>
      <xdr:rowOff>57150</xdr:rowOff>
    </xdr:from>
    <xdr:to>
      <xdr:col>2</xdr:col>
      <xdr:colOff>323850</xdr:colOff>
      <xdr:row>12</xdr:row>
      <xdr:rowOff>333375</xdr:rowOff>
    </xdr:to>
    <xdr:pic macro="[0]!chgt_an">
      <xdr:nvPicPr>
        <xdr:cNvPr id="1732" name="Picture 338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14300" y="1800225"/>
          <a:ext cx="857250" cy="1143000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66675</xdr:colOff>
      <xdr:row>17</xdr:row>
      <xdr:rowOff>133350</xdr:rowOff>
    </xdr:from>
    <xdr:to>
      <xdr:col>7</xdr:col>
      <xdr:colOff>800100</xdr:colOff>
      <xdr:row>22</xdr:row>
      <xdr:rowOff>152400</xdr:rowOff>
    </xdr:to>
    <xdr:graphicFrame macro="[0]!va_cpte_de_résultat">
      <xdr:nvGraphicFramePr>
        <xdr:cNvPr id="1733" name="Chart 34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6</xdr:col>
      <xdr:colOff>600075</xdr:colOff>
      <xdr:row>12</xdr:row>
      <xdr:rowOff>257175</xdr:rowOff>
    </xdr:from>
    <xdr:to>
      <xdr:col>7</xdr:col>
      <xdr:colOff>752475</xdr:colOff>
      <xdr:row>15</xdr:row>
      <xdr:rowOff>38100</xdr:rowOff>
    </xdr:to>
    <xdr:sp macro="[0]!va_histo" textlink="">
      <xdr:nvSpPr>
        <xdr:cNvPr id="1365" name="AutoShape 341"/>
        <xdr:cNvSpPr>
          <a:spLocks noChangeArrowheads="1"/>
        </xdr:cNvSpPr>
      </xdr:nvSpPr>
      <xdr:spPr bwMode="auto">
        <a:xfrm>
          <a:off x="5591175" y="2867025"/>
          <a:ext cx="914400" cy="485775"/>
        </a:xfrm>
        <a:prstGeom prst="horizontalScroll">
          <a:avLst>
            <a:gd name="adj" fmla="val 12500"/>
          </a:avLst>
        </a:prstGeom>
        <a:solidFill>
          <a:srgbClr val="FFFF00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Consulter</a:t>
          </a:r>
        </a:p>
        <a:p>
          <a:pPr algn="ctr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L'historique</a:t>
          </a:r>
        </a:p>
      </xdr:txBody>
    </xdr:sp>
    <xdr:clientData/>
  </xdr:twoCellAnchor>
  <xdr:twoCellAnchor>
    <xdr:from>
      <xdr:col>4</xdr:col>
      <xdr:colOff>393700</xdr:colOff>
      <xdr:row>8</xdr:row>
      <xdr:rowOff>71967</xdr:rowOff>
    </xdr:from>
    <xdr:to>
      <xdr:col>4</xdr:col>
      <xdr:colOff>1388533</xdr:colOff>
      <xdr:row>12</xdr:row>
      <xdr:rowOff>80433</xdr:rowOff>
    </xdr:to>
    <xdr:sp macro="[0]!VA_BQE" textlink="">
      <xdr:nvSpPr>
        <xdr:cNvPr id="10" name="Organigramme : Disque magnétique 9"/>
        <xdr:cNvSpPr/>
      </xdr:nvSpPr>
      <xdr:spPr bwMode="auto">
        <a:xfrm>
          <a:off x="2514600" y="1968500"/>
          <a:ext cx="994833" cy="728133"/>
        </a:xfrm>
        <a:prstGeom prst="flowChartMagneticDisk">
          <a:avLst/>
        </a:prstGeom>
        <a:solidFill>
          <a:schemeClr val="tx2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BANQUE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203200</xdr:colOff>
      <xdr:row>9</xdr:row>
      <xdr:rowOff>28574</xdr:rowOff>
    </xdr:from>
    <xdr:to>
      <xdr:col>11</xdr:col>
      <xdr:colOff>371475</xdr:colOff>
      <xdr:row>14</xdr:row>
      <xdr:rowOff>60324</xdr:rowOff>
    </xdr:to>
    <xdr:sp macro="[0]!va_accueil" textlink="">
      <xdr:nvSpPr>
        <xdr:cNvPr id="6147" name="AutoShape 3"/>
        <xdr:cNvSpPr>
          <a:spLocks noChangeArrowheads="1"/>
        </xdr:cNvSpPr>
      </xdr:nvSpPr>
      <xdr:spPr bwMode="auto">
        <a:xfrm rot="15775417">
          <a:off x="8983663" y="2170111"/>
          <a:ext cx="1187450" cy="930275"/>
        </a:xfrm>
        <a:prstGeom prst="curvedUpArrow">
          <a:avLst>
            <a:gd name="adj1" fmla="val 28421"/>
            <a:gd name="adj2" fmla="val 57709"/>
            <a:gd name="adj3" fmla="val 33333"/>
          </a:avLst>
        </a:prstGeom>
        <a:solidFill>
          <a:srgbClr val="339966"/>
        </a:solidFill>
        <a:ln w="12700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RETOUR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ACCUEIL</a:t>
          </a:r>
        </a:p>
      </xdr:txBody>
    </xdr:sp>
    <xdr:clientData/>
  </xdr:twoCellAnchor>
  <xdr:twoCellAnchor>
    <xdr:from>
      <xdr:col>8</xdr:col>
      <xdr:colOff>38100</xdr:colOff>
      <xdr:row>6</xdr:row>
      <xdr:rowOff>85726</xdr:rowOff>
    </xdr:from>
    <xdr:to>
      <xdr:col>9</xdr:col>
      <xdr:colOff>895350</xdr:colOff>
      <xdr:row>9</xdr:row>
      <xdr:rowOff>212726</xdr:rowOff>
    </xdr:to>
    <xdr:sp macro="[0]!valider" textlink="">
      <xdr:nvSpPr>
        <xdr:cNvPr id="6149" name="AutoShape 5"/>
        <xdr:cNvSpPr>
          <a:spLocks noChangeArrowheads="1"/>
        </xdr:cNvSpPr>
      </xdr:nvSpPr>
      <xdr:spPr bwMode="auto">
        <a:xfrm>
          <a:off x="7023100" y="1552576"/>
          <a:ext cx="1873250" cy="673100"/>
        </a:xfrm>
        <a:prstGeom prst="flowChartAlternateProcess">
          <a:avLst/>
        </a:prstGeom>
        <a:solidFill>
          <a:srgbClr val="FFFF00"/>
        </a:solidFill>
        <a:ln w="28575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41148" rIns="36576" bIns="0" anchor="t" upright="1"/>
        <a:lstStyle/>
        <a:p>
          <a:pPr algn="ctr" rtl="1">
            <a:defRPr sz="1000"/>
          </a:pPr>
          <a:r>
            <a:rPr lang="fr-FR" sz="1400" b="0" i="0" strike="noStrike">
              <a:solidFill>
                <a:srgbClr val="3366FF"/>
              </a:solidFill>
              <a:latin typeface="Comic Sans MS"/>
            </a:rPr>
            <a:t>VALIDATION</a:t>
          </a:r>
        </a:p>
        <a:p>
          <a:pPr algn="ctr" rtl="1">
            <a:defRPr sz="1000"/>
          </a:pPr>
          <a:r>
            <a:rPr lang="fr-FR" sz="1400" b="0" i="0" strike="noStrike">
              <a:solidFill>
                <a:srgbClr val="3366FF"/>
              </a:solidFill>
              <a:latin typeface="Comic Sans MS"/>
            </a:rPr>
            <a:t>de la Quittance</a:t>
          </a:r>
        </a:p>
      </xdr:txBody>
    </xdr:sp>
    <xdr:clientData/>
  </xdr:twoCellAnchor>
  <xdr:twoCellAnchor>
    <xdr:from>
      <xdr:col>10</xdr:col>
      <xdr:colOff>638175</xdr:colOff>
      <xdr:row>21</xdr:row>
      <xdr:rowOff>133350</xdr:rowOff>
    </xdr:from>
    <xdr:to>
      <xdr:col>12</xdr:col>
      <xdr:colOff>371475</xdr:colOff>
      <xdr:row>24</xdr:row>
      <xdr:rowOff>114300</xdr:rowOff>
    </xdr:to>
    <xdr:sp macro="[0]!Duplicata" textlink="">
      <xdr:nvSpPr>
        <xdr:cNvPr id="4" name="Parchemin horizontal 3"/>
        <xdr:cNvSpPr/>
      </xdr:nvSpPr>
      <xdr:spPr bwMode="auto">
        <a:xfrm>
          <a:off x="9210675" y="5162550"/>
          <a:ext cx="1257300" cy="723900"/>
        </a:xfrm>
        <a:prstGeom prst="horizontalScroll">
          <a:avLst/>
        </a:prstGeom>
        <a:solidFill>
          <a:srgbClr val="FFFF00"/>
        </a:solidFill>
        <a:ln w="2857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50800" dir="5400000" algn="ctr" rotWithShape="0">
            <a:schemeClr val="accent2">
              <a:lumMod val="60000"/>
              <a:lumOff val="40000"/>
            </a:schemeClr>
          </a:outerShdw>
        </a:effectLst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200" b="1"/>
            <a:t>IMPRIMER</a:t>
          </a:r>
          <a:r>
            <a:rPr lang="fr-FR" sz="1200" b="1" baseline="0"/>
            <a:t> LE DUPLICATA</a:t>
          </a:r>
          <a:endParaRPr lang="fr-FR" sz="12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247651</xdr:colOff>
      <xdr:row>4</xdr:row>
      <xdr:rowOff>114300</xdr:rowOff>
    </xdr:from>
    <xdr:to>
      <xdr:col>11</xdr:col>
      <xdr:colOff>371476</xdr:colOff>
      <xdr:row>12</xdr:row>
      <xdr:rowOff>114300</xdr:rowOff>
    </xdr:to>
    <xdr:sp macro="[0]!va_accueil" textlink="">
      <xdr:nvSpPr>
        <xdr:cNvPr id="7169" name="AutoShape 1"/>
        <xdr:cNvSpPr>
          <a:spLocks noChangeArrowheads="1"/>
        </xdr:cNvSpPr>
      </xdr:nvSpPr>
      <xdr:spPr bwMode="auto">
        <a:xfrm rot="15775417">
          <a:off x="8812214" y="941387"/>
          <a:ext cx="1270000" cy="885825"/>
        </a:xfrm>
        <a:prstGeom prst="curvedUpArrow">
          <a:avLst>
            <a:gd name="adj1" fmla="val 28421"/>
            <a:gd name="adj2" fmla="val 57709"/>
            <a:gd name="adj3" fmla="val 0"/>
          </a:avLst>
        </a:prstGeom>
        <a:solidFill>
          <a:srgbClr val="339966"/>
        </a:solidFill>
        <a:ln w="12700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RETOUR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84017</xdr:colOff>
      <xdr:row>0</xdr:row>
      <xdr:rowOff>80841</xdr:rowOff>
    </xdr:from>
    <xdr:to>
      <xdr:col>6</xdr:col>
      <xdr:colOff>580782</xdr:colOff>
      <xdr:row>4</xdr:row>
      <xdr:rowOff>61791</xdr:rowOff>
    </xdr:to>
    <xdr:sp macro="[0]!va_accueil" textlink="">
      <xdr:nvSpPr>
        <xdr:cNvPr id="3082" name="AutoShape 10"/>
        <xdr:cNvSpPr>
          <a:spLocks noChangeArrowheads="1"/>
        </xdr:cNvSpPr>
      </xdr:nvSpPr>
      <xdr:spPr bwMode="auto">
        <a:xfrm rot="15775417">
          <a:off x="7269530" y="207597"/>
          <a:ext cx="1072662" cy="819150"/>
        </a:xfrm>
        <a:prstGeom prst="curvedUpArrow">
          <a:avLst>
            <a:gd name="adj1" fmla="val 23974"/>
            <a:gd name="adj2" fmla="val 49823"/>
            <a:gd name="adj3" fmla="val 33333"/>
          </a:avLst>
        </a:prstGeom>
        <a:solidFill>
          <a:srgbClr val="339966"/>
        </a:solidFill>
        <a:ln w="12700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RETOUR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533400</xdr:colOff>
      <xdr:row>1</xdr:row>
      <xdr:rowOff>247650</xdr:rowOff>
    </xdr:from>
    <xdr:to>
      <xdr:col>5</xdr:col>
      <xdr:colOff>657225</xdr:colOff>
      <xdr:row>6</xdr:row>
      <xdr:rowOff>190500</xdr:rowOff>
    </xdr:to>
    <xdr:sp macro="[0]!va_accueil" textlink="">
      <xdr:nvSpPr>
        <xdr:cNvPr id="4098" name="AutoShape 2"/>
        <xdr:cNvSpPr>
          <a:spLocks noChangeArrowheads="1"/>
        </xdr:cNvSpPr>
      </xdr:nvSpPr>
      <xdr:spPr bwMode="auto">
        <a:xfrm rot="15775417">
          <a:off x="8643938" y="623887"/>
          <a:ext cx="1295400" cy="885825"/>
        </a:xfrm>
        <a:prstGeom prst="curvedUpArrow">
          <a:avLst>
            <a:gd name="adj1" fmla="val 28421"/>
            <a:gd name="adj2" fmla="val 57709"/>
            <a:gd name="adj3" fmla="val 33333"/>
          </a:avLst>
        </a:prstGeom>
        <a:solidFill>
          <a:srgbClr val="339966"/>
        </a:solidFill>
        <a:ln w="12700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RETOUR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209581</xdr:colOff>
      <xdr:row>6</xdr:row>
      <xdr:rowOff>189309</xdr:rowOff>
    </xdr:from>
    <xdr:to>
      <xdr:col>8</xdr:col>
      <xdr:colOff>620002</xdr:colOff>
      <xdr:row>13</xdr:row>
      <xdr:rowOff>90635</xdr:rowOff>
    </xdr:to>
    <xdr:sp macro="[0]!va_accueil" textlink="">
      <xdr:nvSpPr>
        <xdr:cNvPr id="5121" name="AutoShape 1"/>
        <xdr:cNvSpPr>
          <a:spLocks noChangeArrowheads="1"/>
        </xdr:cNvSpPr>
      </xdr:nvSpPr>
      <xdr:spPr bwMode="auto">
        <a:xfrm rot="15775417">
          <a:off x="9103304" y="1684186"/>
          <a:ext cx="1457076" cy="1172421"/>
        </a:xfrm>
        <a:prstGeom prst="curvedUpArrow">
          <a:avLst>
            <a:gd name="adj1" fmla="val 24189"/>
            <a:gd name="adj2" fmla="val 50272"/>
            <a:gd name="adj3" fmla="val 33333"/>
          </a:avLst>
        </a:prstGeom>
        <a:solidFill>
          <a:srgbClr val="339966"/>
        </a:solidFill>
        <a:ln w="12700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RETOUR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ACCUEIL</a:t>
          </a:r>
        </a:p>
      </xdr:txBody>
    </xdr:sp>
    <xdr:clientData/>
  </xdr:twoCellAnchor>
  <xdr:twoCellAnchor>
    <xdr:from>
      <xdr:col>7</xdr:col>
      <xdr:colOff>203200</xdr:colOff>
      <xdr:row>0</xdr:row>
      <xdr:rowOff>127000</xdr:rowOff>
    </xdr:from>
    <xdr:to>
      <xdr:col>8</xdr:col>
      <xdr:colOff>1149350</xdr:colOff>
      <xdr:row>4</xdr:row>
      <xdr:rowOff>88900</xdr:rowOff>
    </xdr:to>
    <xdr:sp macro="" textlink="">
      <xdr:nvSpPr>
        <xdr:cNvPr id="3" name="Rectangle à coins arrondis 2"/>
        <xdr:cNvSpPr/>
      </xdr:nvSpPr>
      <xdr:spPr bwMode="auto">
        <a:xfrm>
          <a:off x="9239250" y="127000"/>
          <a:ext cx="1708150" cy="869950"/>
        </a:xfrm>
        <a:prstGeom prst="wedgeRoundRectCallout">
          <a:avLst>
            <a:gd name="adj1" fmla="val -86633"/>
            <a:gd name="adj2" fmla="val -1003"/>
            <a:gd name="adj3" fmla="val 16667"/>
          </a:avLst>
        </a:prstGeom>
        <a:solidFill>
          <a:schemeClr val="accent3">
            <a:lumMod val="40000"/>
            <a:lumOff val="6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Zone à compléter</a:t>
          </a:r>
        </a:p>
        <a:p>
          <a:pPr algn="ctr"/>
          <a:r>
            <a:rPr lang="fr-FR" sz="1100"/>
            <a:t>si nécessaire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48"/>
  </sheetPr>
  <dimension ref="A1:R243"/>
  <sheetViews>
    <sheetView showGridLines="0" tabSelected="1" zoomScale="120" zoomScaleNormal="120" workbookViewId="0">
      <pane ySplit="7" topLeftCell="A11" activePane="bottomLeft" state="frozen"/>
      <selection pane="bottomLeft" activeCell="Q34" sqref="Q34"/>
    </sheetView>
  </sheetViews>
  <sheetFormatPr baseColWidth="10" defaultRowHeight="12.5"/>
  <cols>
    <col min="1" max="1" width="5.54296875" customWidth="1"/>
    <col min="2" max="2" width="4.1796875" customWidth="1"/>
    <col min="3" max="3" width="9.54296875" customWidth="1"/>
    <col min="4" max="4" width="11" customWidth="1"/>
    <col min="5" max="5" width="29" customWidth="1"/>
    <col min="6" max="6" width="15.54296875" customWidth="1"/>
    <col min="8" max="8" width="12.54296875" customWidth="1"/>
    <col min="9" max="9" width="9.1796875" customWidth="1"/>
    <col min="10" max="10" width="14.26953125" customWidth="1"/>
    <col min="11" max="11" width="10.26953125" customWidth="1"/>
    <col min="13" max="13" width="11.7265625" customWidth="1"/>
    <col min="14" max="14" width="6.7265625" customWidth="1"/>
    <col min="15" max="15" width="27.7265625" customWidth="1"/>
    <col min="16" max="16" width="4.1796875" customWidth="1"/>
    <col min="17" max="17" width="32.453125" customWidth="1"/>
    <col min="18" max="18" width="11.453125" hidden="1" customWidth="1"/>
    <col min="19" max="19" width="6" customWidth="1"/>
  </cols>
  <sheetData>
    <row r="1" spans="1:18" ht="25.5" thickBot="1">
      <c r="A1" s="144" t="s">
        <v>94</v>
      </c>
      <c r="B1" s="145"/>
      <c r="C1" s="145"/>
      <c r="D1" s="145"/>
      <c r="E1" s="145"/>
      <c r="F1" s="145"/>
      <c r="G1" s="145"/>
      <c r="H1" s="146"/>
      <c r="I1" s="67"/>
      <c r="J1" s="9"/>
      <c r="K1" s="9"/>
      <c r="L1" s="9"/>
      <c r="M1" s="9"/>
      <c r="R1">
        <v>2013</v>
      </c>
    </row>
    <row r="2" spans="1:18" ht="40.5" customHeight="1" thickBot="1">
      <c r="A2" s="147" t="s">
        <v>37</v>
      </c>
      <c r="B2" s="148"/>
      <c r="C2" s="148"/>
      <c r="D2" s="149"/>
      <c r="E2" s="150" t="s">
        <v>92</v>
      </c>
      <c r="F2" s="151"/>
      <c r="G2" s="151"/>
      <c r="H2" s="152"/>
      <c r="I2" s="10"/>
      <c r="J2" s="10"/>
      <c r="K2" s="10"/>
      <c r="L2" s="10"/>
      <c r="M2" s="10"/>
    </row>
    <row r="3" spans="1:18" ht="13" thickBot="1">
      <c r="A3" s="168" t="str">
        <f>"ANNEE : "&amp;R1</f>
        <v>ANNEE : 2013</v>
      </c>
      <c r="B3" s="169"/>
      <c r="C3" s="169"/>
      <c r="D3" s="170"/>
      <c r="E3" s="2"/>
      <c r="F3" s="154" t="s">
        <v>93</v>
      </c>
      <c r="G3" s="155"/>
      <c r="H3" s="156"/>
      <c r="I3" s="132"/>
      <c r="J3" s="16"/>
      <c r="K3" s="17"/>
      <c r="L3" s="18"/>
      <c r="M3" s="18"/>
      <c r="N3" s="12"/>
      <c r="O3" s="12"/>
    </row>
    <row r="4" spans="1:18" ht="16" thickBot="1">
      <c r="A4" s="171"/>
      <c r="B4" s="172"/>
      <c r="C4" s="172"/>
      <c r="D4" s="173"/>
      <c r="E4" s="2" t="str">
        <f>"Soldes au 31/12/"&amp;R1-1</f>
        <v>Soldes au 31/12/2012</v>
      </c>
      <c r="F4" s="157">
        <v>0</v>
      </c>
      <c r="G4" s="158"/>
      <c r="H4" s="159"/>
      <c r="I4" s="12"/>
      <c r="J4" s="66"/>
      <c r="K4" s="19"/>
      <c r="L4" s="20"/>
      <c r="M4" s="21"/>
      <c r="N4" s="12"/>
      <c r="O4" s="12"/>
    </row>
    <row r="5" spans="1:18" ht="16" thickBot="1">
      <c r="A5" s="171"/>
      <c r="B5" s="172"/>
      <c r="C5" s="172"/>
      <c r="D5" s="173"/>
      <c r="E5" s="2" t="s">
        <v>4</v>
      </c>
      <c r="F5" s="160">
        <f>BQE!E4</f>
        <v>744.4</v>
      </c>
      <c r="G5" s="161"/>
      <c r="H5" s="162"/>
      <c r="I5" s="12"/>
      <c r="J5" s="66"/>
      <c r="K5" s="19"/>
      <c r="L5" s="20"/>
      <c r="M5" s="21"/>
      <c r="N5" s="12"/>
      <c r="O5" s="63"/>
    </row>
    <row r="6" spans="1:18" s="7" customFormat="1" ht="12.75" customHeight="1">
      <c r="A6" s="8"/>
      <c r="B6" s="8"/>
      <c r="C6" s="8"/>
      <c r="D6" s="8"/>
      <c r="E6" s="8"/>
      <c r="F6" s="8"/>
      <c r="G6" s="8"/>
      <c r="H6" s="8"/>
      <c r="I6" s="17"/>
      <c r="N6" s="17"/>
      <c r="O6" s="63"/>
    </row>
    <row r="7" spans="1:18" s="12" customFormat="1">
      <c r="F7" s="153"/>
      <c r="G7" s="153"/>
      <c r="H7" s="153"/>
      <c r="L7" s="13"/>
      <c r="M7" s="13"/>
      <c r="O7" s="63"/>
    </row>
    <row r="8" spans="1:18">
      <c r="A8" s="12"/>
      <c r="B8" s="12"/>
      <c r="C8" s="61"/>
      <c r="D8" s="62"/>
      <c r="E8" s="12"/>
      <c r="F8" s="79"/>
      <c r="G8" s="79"/>
      <c r="H8" s="79"/>
      <c r="L8" s="1"/>
      <c r="M8" s="1"/>
      <c r="N8" s="12"/>
      <c r="O8" s="63"/>
      <c r="Q8" s="105" t="s">
        <v>75</v>
      </c>
    </row>
    <row r="9" spans="1:18">
      <c r="A9" s="12"/>
      <c r="B9" s="12"/>
      <c r="C9" s="61"/>
      <c r="D9" s="62"/>
      <c r="F9" s="79"/>
      <c r="G9" s="79"/>
      <c r="H9" s="90"/>
      <c r="N9" s="12"/>
      <c r="O9" s="63"/>
      <c r="Q9" s="65" t="s">
        <v>38</v>
      </c>
    </row>
    <row r="10" spans="1:18" ht="15.5">
      <c r="A10" s="12"/>
      <c r="B10" s="12"/>
      <c r="C10" s="61"/>
      <c r="D10" s="62"/>
      <c r="E10" s="12"/>
      <c r="F10" s="79"/>
      <c r="G10" s="79"/>
      <c r="H10" s="79"/>
      <c r="J10" s="141"/>
      <c r="K10" s="141"/>
      <c r="L10" s="141"/>
      <c r="N10" s="12"/>
      <c r="O10" s="63"/>
      <c r="Q10" s="23" t="s">
        <v>77</v>
      </c>
    </row>
    <row r="11" spans="1:18">
      <c r="A11" s="12"/>
      <c r="B11" s="12"/>
      <c r="C11" s="61"/>
      <c r="D11" s="62"/>
      <c r="E11" s="12"/>
      <c r="F11" s="79"/>
      <c r="G11" s="90"/>
      <c r="H11" s="79"/>
      <c r="J11" s="142"/>
      <c r="K11" s="142"/>
      <c r="L11" s="142"/>
      <c r="N11" s="12"/>
      <c r="O11" s="63"/>
      <c r="Q11" s="23" t="s">
        <v>18</v>
      </c>
    </row>
    <row r="12" spans="1:18" ht="15.5">
      <c r="A12" s="12"/>
      <c r="B12" s="12"/>
      <c r="C12" s="61"/>
      <c r="D12" s="62"/>
      <c r="E12" s="12"/>
      <c r="F12" s="80"/>
      <c r="G12" s="80"/>
      <c r="H12" s="80"/>
      <c r="J12" s="141"/>
      <c r="K12" s="141"/>
      <c r="L12" s="141"/>
      <c r="N12" s="12"/>
      <c r="O12" s="64"/>
      <c r="Q12" s="23" t="s">
        <v>8</v>
      </c>
    </row>
    <row r="13" spans="1:18" ht="30">
      <c r="A13" s="12"/>
      <c r="B13" s="12"/>
      <c r="C13" s="61"/>
      <c r="D13" s="62"/>
      <c r="E13" s="12"/>
      <c r="F13" s="88"/>
      <c r="G13" s="81"/>
      <c r="H13" s="81"/>
      <c r="J13" s="141"/>
      <c r="K13" s="141"/>
      <c r="L13" s="143"/>
      <c r="N13" s="12"/>
      <c r="O13" s="64"/>
      <c r="Q13" s="23" t="s">
        <v>76</v>
      </c>
    </row>
    <row r="14" spans="1:18">
      <c r="A14" s="12"/>
      <c r="B14" s="12"/>
      <c r="C14" s="61"/>
      <c r="D14" s="62"/>
      <c r="F14" s="89"/>
      <c r="G14" s="100"/>
      <c r="H14" s="79"/>
      <c r="J14" s="141"/>
      <c r="K14" s="141"/>
      <c r="L14" s="143"/>
      <c r="N14" s="12"/>
      <c r="O14" s="64"/>
      <c r="Q14" s="23"/>
    </row>
    <row r="15" spans="1:18">
      <c r="A15" s="12"/>
      <c r="B15" s="12"/>
      <c r="C15" s="61"/>
      <c r="D15" s="62"/>
      <c r="E15" s="12"/>
      <c r="F15" s="79"/>
      <c r="G15" s="79"/>
      <c r="H15" s="79"/>
      <c r="J15" s="141"/>
      <c r="K15" s="141"/>
      <c r="L15" s="143"/>
      <c r="N15" s="12"/>
      <c r="O15" s="64"/>
      <c r="Q15" s="23"/>
    </row>
    <row r="16" spans="1:18">
      <c r="A16" s="12"/>
      <c r="B16" s="12"/>
      <c r="C16" s="61"/>
      <c r="D16" s="62"/>
      <c r="F16" s="79"/>
      <c r="G16" s="79"/>
      <c r="H16" s="79"/>
      <c r="J16" s="141"/>
      <c r="K16" s="141"/>
      <c r="L16" s="143"/>
      <c r="N16" s="12"/>
      <c r="O16" s="64"/>
      <c r="Q16" s="106" t="s">
        <v>74</v>
      </c>
    </row>
    <row r="17" spans="1:17">
      <c r="A17" s="12"/>
      <c r="B17" s="12"/>
      <c r="C17" s="61"/>
      <c r="D17" s="62"/>
      <c r="E17" s="12"/>
      <c r="F17" s="79"/>
      <c r="G17" s="79"/>
      <c r="H17" s="79"/>
      <c r="J17" s="22"/>
      <c r="K17" s="22"/>
      <c r="L17" s="143"/>
      <c r="N17" s="12"/>
      <c r="O17" s="64"/>
      <c r="Q17" s="24" t="s">
        <v>100</v>
      </c>
    </row>
    <row r="18" spans="1:17" ht="15.5">
      <c r="A18" s="12"/>
      <c r="B18" s="12"/>
      <c r="C18" s="61"/>
      <c r="D18" s="62"/>
      <c r="E18" s="12"/>
      <c r="F18" s="79"/>
      <c r="G18" s="79"/>
      <c r="H18" s="79"/>
      <c r="J18" s="141"/>
      <c r="K18" s="141"/>
      <c r="L18" s="143"/>
      <c r="N18" s="12"/>
      <c r="O18" s="64"/>
      <c r="Q18" s="24" t="s">
        <v>78</v>
      </c>
    </row>
    <row r="19" spans="1:17">
      <c r="A19" s="12"/>
      <c r="B19" s="12"/>
      <c r="C19" s="61"/>
      <c r="D19" s="62"/>
      <c r="E19" s="12"/>
      <c r="F19" s="81"/>
      <c r="G19" s="81"/>
      <c r="H19" s="81"/>
      <c r="N19" s="12"/>
      <c r="O19" s="64"/>
      <c r="Q19" s="24" t="s">
        <v>101</v>
      </c>
    </row>
    <row r="20" spans="1:17">
      <c r="A20" s="12"/>
      <c r="B20" s="12"/>
      <c r="C20" s="61"/>
      <c r="D20" s="62"/>
      <c r="E20" s="90"/>
      <c r="F20" s="81"/>
      <c r="G20" s="81"/>
      <c r="H20" s="81"/>
      <c r="N20" s="12"/>
      <c r="O20" s="64"/>
      <c r="Q20" s="24" t="s">
        <v>39</v>
      </c>
    </row>
    <row r="21" spans="1:17">
      <c r="A21" s="12"/>
      <c r="B21" s="12"/>
      <c r="C21" s="61"/>
      <c r="D21" s="62"/>
      <c r="E21" s="12"/>
      <c r="F21" s="81"/>
      <c r="G21" s="81"/>
      <c r="H21" s="81"/>
      <c r="N21" s="12"/>
      <c r="O21" s="64"/>
      <c r="Q21" s="24" t="s">
        <v>9</v>
      </c>
    </row>
    <row r="22" spans="1:17">
      <c r="A22" s="12"/>
      <c r="B22" s="12"/>
      <c r="C22" s="61"/>
      <c r="D22" s="62"/>
      <c r="E22" s="12"/>
      <c r="F22" s="81"/>
      <c r="G22" s="81"/>
      <c r="H22" s="81"/>
      <c r="N22" s="12"/>
      <c r="O22" s="64"/>
      <c r="Q22" s="24" t="s">
        <v>102</v>
      </c>
    </row>
    <row r="23" spans="1:17">
      <c r="A23" s="12"/>
      <c r="B23" s="12"/>
      <c r="C23" s="61"/>
      <c r="D23" s="62"/>
      <c r="E23" s="12"/>
      <c r="F23" s="79"/>
      <c r="G23" s="79"/>
      <c r="H23" s="79"/>
      <c r="N23" s="12"/>
      <c r="O23" s="64"/>
      <c r="Q23" s="24" t="s">
        <v>104</v>
      </c>
    </row>
    <row r="24" spans="1:17">
      <c r="A24" s="12"/>
      <c r="B24" s="12"/>
      <c r="C24" s="61"/>
      <c r="D24" s="62"/>
      <c r="E24" s="87"/>
      <c r="F24" s="79"/>
      <c r="G24" s="79"/>
      <c r="H24" s="79"/>
      <c r="N24" s="12"/>
      <c r="O24" s="64"/>
      <c r="Q24" s="24" t="s">
        <v>103</v>
      </c>
    </row>
    <row r="25" spans="1:17">
      <c r="A25" s="12"/>
      <c r="B25" s="12"/>
      <c r="C25" s="61"/>
      <c r="D25" s="62"/>
      <c r="E25" s="12"/>
      <c r="F25" s="153"/>
      <c r="G25" s="153"/>
      <c r="H25" s="153"/>
      <c r="N25" s="12"/>
      <c r="O25" s="64"/>
      <c r="Q25" s="24" t="s">
        <v>105</v>
      </c>
    </row>
    <row r="26" spans="1:17">
      <c r="A26" s="12"/>
      <c r="B26" s="12"/>
      <c r="C26" s="61"/>
      <c r="D26" s="62"/>
      <c r="E26" s="12"/>
      <c r="F26" s="153"/>
      <c r="G26" s="153"/>
      <c r="H26" s="153"/>
      <c r="N26" s="12"/>
      <c r="O26" s="64"/>
      <c r="Q26" s="24" t="s">
        <v>6</v>
      </c>
    </row>
    <row r="27" spans="1:17">
      <c r="A27" s="12"/>
      <c r="B27" s="12"/>
      <c r="C27" s="61"/>
      <c r="D27" s="62"/>
      <c r="E27" s="12"/>
      <c r="F27" s="153"/>
      <c r="G27" s="153"/>
      <c r="H27" s="153"/>
      <c r="N27" s="12"/>
      <c r="O27" s="17"/>
      <c r="Q27" s="24" t="s">
        <v>7</v>
      </c>
    </row>
    <row r="28" spans="1:17">
      <c r="A28" s="12"/>
      <c r="B28" s="12"/>
      <c r="C28" s="61"/>
      <c r="D28" s="62"/>
      <c r="E28" s="12"/>
      <c r="F28" s="153"/>
      <c r="G28" s="153"/>
      <c r="H28" s="153"/>
      <c r="N28" s="12"/>
      <c r="O28" s="17"/>
      <c r="Q28" s="24" t="s">
        <v>17</v>
      </c>
    </row>
    <row r="29" spans="1:17">
      <c r="A29" s="12"/>
      <c r="B29" s="12"/>
      <c r="C29" s="61"/>
      <c r="D29" s="62"/>
      <c r="E29" s="12"/>
      <c r="F29" s="153"/>
      <c r="G29" s="153"/>
      <c r="H29" s="153"/>
      <c r="N29" s="12"/>
      <c r="O29" s="17"/>
      <c r="Q29" s="24" t="s">
        <v>106</v>
      </c>
    </row>
    <row r="30" spans="1:17">
      <c r="A30" s="12"/>
      <c r="B30" s="12"/>
      <c r="C30" s="61"/>
      <c r="D30" s="62"/>
      <c r="E30" s="12"/>
      <c r="F30" s="166"/>
      <c r="G30" s="166"/>
      <c r="H30" s="166"/>
      <c r="N30" s="12"/>
      <c r="O30" s="12"/>
      <c r="Q30" s="24" t="s">
        <v>107</v>
      </c>
    </row>
    <row r="31" spans="1:17">
      <c r="A31" s="12"/>
      <c r="B31" s="12"/>
      <c r="C31" s="61"/>
      <c r="D31" s="62"/>
      <c r="E31" s="12"/>
      <c r="F31" s="153"/>
      <c r="G31" s="153"/>
      <c r="H31" s="153"/>
      <c r="N31" s="12"/>
      <c r="O31" s="12"/>
      <c r="Q31" s="45"/>
    </row>
    <row r="32" spans="1:17">
      <c r="A32" s="12"/>
      <c r="B32" s="12"/>
      <c r="C32" s="61"/>
      <c r="D32" s="62"/>
      <c r="E32" s="12"/>
      <c r="F32" s="153"/>
      <c r="G32" s="153"/>
      <c r="H32" s="153"/>
      <c r="N32" s="12"/>
      <c r="O32" s="12"/>
      <c r="Q32" s="45"/>
    </row>
    <row r="33" spans="1:17">
      <c r="A33" s="12"/>
      <c r="B33" s="12"/>
      <c r="C33" s="61"/>
      <c r="D33" s="62"/>
      <c r="E33" s="12"/>
      <c r="F33" s="153"/>
      <c r="G33" s="153"/>
      <c r="H33" s="153"/>
      <c r="N33" s="17"/>
      <c r="O33" s="17"/>
      <c r="Q33" s="3"/>
    </row>
    <row r="34" spans="1:17">
      <c r="A34" s="12"/>
      <c r="B34" s="12"/>
      <c r="C34" s="61"/>
      <c r="D34" s="62"/>
      <c r="E34" s="12"/>
      <c r="F34" s="153"/>
      <c r="G34" s="153"/>
      <c r="H34" s="153"/>
      <c r="N34" s="17"/>
      <c r="O34" s="17"/>
      <c r="Q34" s="3"/>
    </row>
    <row r="35" spans="1:17">
      <c r="A35" s="12"/>
      <c r="B35" s="12"/>
      <c r="C35" s="61"/>
      <c r="D35" s="62"/>
      <c r="E35" s="12"/>
      <c r="F35" s="153"/>
      <c r="G35" s="153"/>
      <c r="H35" s="153"/>
    </row>
    <row r="36" spans="1:17">
      <c r="A36" s="12"/>
      <c r="B36" s="12"/>
      <c r="C36" s="61"/>
      <c r="D36" s="62"/>
      <c r="E36" s="12"/>
      <c r="F36" s="153"/>
      <c r="G36" s="153"/>
      <c r="H36" s="153"/>
    </row>
    <row r="37" spans="1:17">
      <c r="A37" s="12"/>
      <c r="B37" s="12"/>
      <c r="C37" s="61"/>
      <c r="D37" s="62"/>
      <c r="E37" s="12"/>
      <c r="F37" s="153"/>
      <c r="G37" s="153"/>
      <c r="H37" s="153"/>
    </row>
    <row r="38" spans="1:17">
      <c r="A38" s="12"/>
      <c r="B38" s="12"/>
      <c r="C38" s="61"/>
      <c r="D38" s="62"/>
      <c r="E38" s="12"/>
      <c r="F38" s="153"/>
      <c r="G38" s="153"/>
      <c r="H38" s="153"/>
    </row>
    <row r="39" spans="1:17">
      <c r="A39" s="12"/>
      <c r="B39" s="12"/>
      <c r="C39" s="61"/>
      <c r="D39" s="62"/>
      <c r="E39" s="12"/>
      <c r="F39" s="153"/>
      <c r="G39" s="153"/>
      <c r="H39" s="153"/>
    </row>
    <row r="40" spans="1:17">
      <c r="A40" s="12"/>
      <c r="B40" s="12"/>
      <c r="C40" s="61"/>
      <c r="D40" s="62"/>
      <c r="E40" s="12"/>
      <c r="F40" s="153"/>
      <c r="G40" s="153"/>
      <c r="H40" s="153"/>
    </row>
    <row r="41" spans="1:17">
      <c r="A41" s="12"/>
      <c r="B41" s="12"/>
      <c r="C41" s="61"/>
      <c r="D41" s="62"/>
      <c r="E41" s="12"/>
      <c r="F41" s="153"/>
      <c r="G41" s="153"/>
      <c r="H41" s="153"/>
    </row>
    <row r="42" spans="1:17">
      <c r="A42" s="12"/>
      <c r="B42" s="12"/>
      <c r="C42" s="61"/>
      <c r="D42" s="62"/>
      <c r="E42" s="12"/>
      <c r="F42" s="153"/>
      <c r="G42" s="153"/>
      <c r="H42" s="153"/>
    </row>
    <row r="43" spans="1:17">
      <c r="A43" s="12"/>
      <c r="B43" s="12"/>
      <c r="C43" s="61"/>
      <c r="D43" s="62"/>
      <c r="E43" s="12"/>
      <c r="F43" s="167"/>
      <c r="G43" s="153"/>
      <c r="H43" s="153"/>
    </row>
    <row r="44" spans="1:17">
      <c r="A44" s="12"/>
      <c r="B44" s="12"/>
      <c r="C44" s="61"/>
      <c r="D44" s="62"/>
      <c r="E44" s="12"/>
      <c r="F44" s="166"/>
      <c r="G44" s="166"/>
      <c r="H44" s="166"/>
    </row>
    <row r="45" spans="1:17">
      <c r="A45" s="12"/>
      <c r="B45" s="12"/>
      <c r="C45" s="61"/>
      <c r="D45" s="62"/>
      <c r="E45" s="12"/>
      <c r="F45" s="153"/>
      <c r="G45" s="153"/>
      <c r="H45" s="153"/>
    </row>
    <row r="46" spans="1:17">
      <c r="A46" s="12"/>
      <c r="B46" s="12"/>
      <c r="C46" s="61"/>
      <c r="D46" s="62"/>
      <c r="E46" s="12"/>
      <c r="F46" s="153"/>
      <c r="G46" s="153"/>
      <c r="H46" s="153"/>
    </row>
    <row r="47" spans="1:17">
      <c r="A47" s="12"/>
      <c r="B47" s="12"/>
      <c r="C47" s="61"/>
      <c r="D47" s="62"/>
      <c r="E47" s="12"/>
      <c r="F47" s="153"/>
      <c r="G47" s="153"/>
      <c r="H47" s="153"/>
    </row>
    <row r="48" spans="1:17">
      <c r="A48" s="12"/>
      <c r="B48" s="12"/>
      <c r="C48" s="61"/>
      <c r="D48" s="62"/>
      <c r="E48" s="12"/>
      <c r="F48" s="153"/>
      <c r="G48" s="153"/>
      <c r="H48" s="153"/>
    </row>
    <row r="49" spans="1:13">
      <c r="A49" s="12"/>
      <c r="B49" s="12"/>
      <c r="C49" s="61"/>
      <c r="D49" s="62"/>
      <c r="E49" s="12"/>
      <c r="F49" s="153"/>
      <c r="G49" s="153"/>
      <c r="H49" s="153"/>
    </row>
    <row r="50" spans="1:13">
      <c r="A50" s="12"/>
      <c r="B50" s="12"/>
      <c r="C50" s="61"/>
      <c r="D50" s="62"/>
      <c r="E50" s="12"/>
      <c r="F50" s="153"/>
      <c r="G50" s="153"/>
      <c r="H50" s="153"/>
    </row>
    <row r="51" spans="1:13" ht="15.5">
      <c r="A51" s="12"/>
      <c r="B51" s="12"/>
      <c r="C51" s="61"/>
      <c r="D51" s="62"/>
      <c r="E51" s="12"/>
      <c r="F51" s="153"/>
      <c r="G51" s="153"/>
      <c r="H51" s="153"/>
      <c r="J51" s="163"/>
      <c r="K51" s="163"/>
      <c r="L51" s="163"/>
      <c r="M51" s="15"/>
    </row>
    <row r="52" spans="1:13">
      <c r="A52" s="12"/>
      <c r="B52" s="12"/>
      <c r="C52" s="61"/>
      <c r="D52" s="62"/>
      <c r="E52" s="12"/>
      <c r="F52" s="153"/>
      <c r="G52" s="153"/>
      <c r="H52" s="153"/>
      <c r="J52" s="164"/>
      <c r="K52" s="164"/>
      <c r="L52" s="164"/>
      <c r="M52" s="16"/>
    </row>
    <row r="53" spans="1:13" ht="15.5">
      <c r="A53" s="12"/>
      <c r="B53" s="12"/>
      <c r="C53" s="61"/>
      <c r="D53" s="62"/>
      <c r="E53" s="12"/>
      <c r="F53" s="153"/>
      <c r="G53" s="153"/>
      <c r="H53" s="153"/>
      <c r="J53" s="163"/>
      <c r="K53" s="163"/>
      <c r="L53" s="163"/>
      <c r="M53" s="15"/>
    </row>
    <row r="54" spans="1:13">
      <c r="A54" s="12"/>
      <c r="B54" s="12"/>
      <c r="C54" s="61"/>
      <c r="D54" s="62"/>
      <c r="E54" s="12"/>
      <c r="F54" s="153"/>
      <c r="G54" s="153"/>
      <c r="H54" s="153"/>
      <c r="J54" s="163"/>
      <c r="K54" s="163"/>
      <c r="L54" s="165"/>
    </row>
    <row r="55" spans="1:13">
      <c r="A55" s="12"/>
      <c r="B55" s="12"/>
      <c r="C55" s="61"/>
      <c r="D55" s="62"/>
      <c r="E55" s="12"/>
      <c r="F55" s="153"/>
      <c r="G55" s="153"/>
      <c r="H55" s="153"/>
      <c r="J55" s="163"/>
      <c r="K55" s="163"/>
      <c r="L55" s="165"/>
    </row>
    <row r="56" spans="1:13">
      <c r="A56" s="12"/>
      <c r="B56" s="12"/>
      <c r="C56" s="61"/>
      <c r="D56" s="62"/>
      <c r="E56" s="12"/>
      <c r="F56" s="153"/>
      <c r="G56" s="153"/>
      <c r="H56" s="153"/>
      <c r="J56" s="163"/>
      <c r="K56" s="163"/>
      <c r="L56" s="165"/>
    </row>
    <row r="57" spans="1:13">
      <c r="A57" s="12"/>
      <c r="B57" s="12"/>
      <c r="C57" s="61"/>
      <c r="D57" s="62"/>
      <c r="E57" s="12"/>
      <c r="F57" s="153"/>
      <c r="G57" s="153"/>
      <c r="H57" s="153"/>
      <c r="J57" s="163"/>
      <c r="K57" s="163"/>
      <c r="L57" s="165"/>
    </row>
    <row r="58" spans="1:13" ht="12.75" customHeight="1">
      <c r="A58" s="12"/>
      <c r="B58" s="12"/>
      <c r="C58" s="61"/>
      <c r="D58" s="62"/>
      <c r="E58" s="12"/>
      <c r="F58" s="153"/>
      <c r="G58" s="153"/>
      <c r="H58" s="153"/>
      <c r="J58" s="14"/>
      <c r="K58" s="14"/>
      <c r="L58" s="165"/>
    </row>
    <row r="59" spans="1:13" ht="15.5">
      <c r="A59" s="12"/>
      <c r="B59" s="12"/>
      <c r="C59" s="61"/>
      <c r="D59" s="62"/>
      <c r="E59" s="12"/>
      <c r="F59" s="153"/>
      <c r="G59" s="153"/>
      <c r="H59" s="153"/>
      <c r="J59" s="163"/>
      <c r="K59" s="163"/>
      <c r="L59" s="165"/>
    </row>
    <row r="60" spans="1:13">
      <c r="A60" s="12"/>
      <c r="B60" s="12"/>
      <c r="C60" s="61"/>
      <c r="D60" s="62"/>
      <c r="E60" s="12"/>
      <c r="F60" s="153"/>
      <c r="G60" s="153"/>
      <c r="H60" s="153"/>
    </row>
    <row r="61" spans="1:13">
      <c r="A61" s="12"/>
      <c r="B61" s="12"/>
      <c r="C61" s="61"/>
      <c r="D61" s="62"/>
      <c r="E61" s="12"/>
      <c r="F61" s="153"/>
      <c r="G61" s="153"/>
      <c r="H61" s="153"/>
    </row>
    <row r="62" spans="1:13">
      <c r="A62" s="12"/>
      <c r="B62" s="12"/>
      <c r="C62" s="61"/>
      <c r="D62" s="62"/>
      <c r="E62" s="12"/>
      <c r="F62" s="153"/>
      <c r="G62" s="153"/>
      <c r="H62" s="153"/>
    </row>
    <row r="63" spans="1:13">
      <c r="A63" s="12"/>
      <c r="B63" s="12"/>
      <c r="C63" s="61"/>
      <c r="D63" s="62"/>
      <c r="E63" s="12"/>
      <c r="F63" s="153"/>
      <c r="G63" s="153"/>
      <c r="H63" s="153"/>
    </row>
    <row r="64" spans="1:13">
      <c r="A64" s="12"/>
      <c r="B64" s="12"/>
      <c r="C64" s="61"/>
      <c r="D64" s="62"/>
      <c r="E64" s="12"/>
      <c r="F64" s="153"/>
      <c r="G64" s="153"/>
      <c r="H64" s="153"/>
    </row>
    <row r="65" spans="1:8">
      <c r="A65" s="12"/>
      <c r="B65" s="12"/>
      <c r="C65" s="61"/>
      <c r="D65" s="62"/>
      <c r="E65" s="12"/>
      <c r="F65" s="153"/>
      <c r="G65" s="153"/>
      <c r="H65" s="153"/>
    </row>
    <row r="66" spans="1:8">
      <c r="A66" s="12"/>
      <c r="B66" s="12"/>
      <c r="C66" s="61"/>
      <c r="D66" s="62"/>
      <c r="E66" s="12"/>
      <c r="F66" s="153"/>
      <c r="G66" s="153"/>
      <c r="H66" s="153"/>
    </row>
    <row r="67" spans="1:8">
      <c r="A67" s="12"/>
      <c r="B67" s="12"/>
      <c r="C67" s="61"/>
      <c r="D67" s="62"/>
      <c r="E67" s="12"/>
      <c r="F67" s="153"/>
      <c r="G67" s="153"/>
      <c r="H67" s="153"/>
    </row>
    <row r="68" spans="1:8">
      <c r="A68" s="12"/>
      <c r="B68" s="12"/>
      <c r="C68" s="61"/>
      <c r="D68" s="62"/>
      <c r="E68" s="12"/>
      <c r="F68" s="153"/>
      <c r="G68" s="153"/>
      <c r="H68" s="153"/>
    </row>
    <row r="69" spans="1:8">
      <c r="A69" s="12"/>
      <c r="B69" s="12"/>
      <c r="C69" s="61"/>
      <c r="D69" s="62"/>
      <c r="E69" s="12"/>
      <c r="F69" s="153"/>
      <c r="G69" s="153"/>
      <c r="H69" s="153"/>
    </row>
    <row r="70" spans="1:8">
      <c r="A70" s="12"/>
      <c r="B70" s="12"/>
      <c r="C70" s="61"/>
      <c r="D70" s="62"/>
      <c r="E70" s="12"/>
      <c r="F70" s="153"/>
      <c r="G70" s="153"/>
      <c r="H70" s="153"/>
    </row>
    <row r="71" spans="1:8">
      <c r="A71" s="12"/>
      <c r="B71" s="12"/>
      <c r="C71" s="61"/>
      <c r="D71" s="62"/>
      <c r="E71" s="12"/>
      <c r="F71" s="153"/>
      <c r="G71" s="153"/>
      <c r="H71" s="153"/>
    </row>
    <row r="72" spans="1:8">
      <c r="A72" s="12"/>
      <c r="B72" s="12"/>
      <c r="C72" s="61"/>
      <c r="D72" s="62"/>
      <c r="E72" s="12"/>
      <c r="F72" s="153"/>
      <c r="G72" s="153"/>
      <c r="H72" s="153"/>
    </row>
    <row r="73" spans="1:8">
      <c r="A73" s="12"/>
      <c r="B73" s="12"/>
      <c r="C73" s="61"/>
      <c r="D73" s="62"/>
      <c r="E73" s="12"/>
      <c r="F73" s="153"/>
      <c r="G73" s="153"/>
      <c r="H73" s="153"/>
    </row>
    <row r="74" spans="1:8">
      <c r="A74" s="12"/>
      <c r="B74" s="12"/>
      <c r="C74" s="61"/>
      <c r="D74" s="62"/>
      <c r="E74" s="12"/>
      <c r="F74" s="153"/>
      <c r="G74" s="153"/>
      <c r="H74" s="153"/>
    </row>
    <row r="75" spans="1:8">
      <c r="A75" s="12"/>
      <c r="B75" s="12"/>
      <c r="C75" s="61"/>
      <c r="D75" s="62"/>
      <c r="E75" s="12"/>
      <c r="F75" s="153"/>
      <c r="G75" s="153"/>
      <c r="H75" s="153"/>
    </row>
    <row r="76" spans="1:8">
      <c r="A76" s="12"/>
      <c r="B76" s="12"/>
      <c r="C76" s="61"/>
      <c r="D76" s="62"/>
      <c r="E76" s="12"/>
      <c r="F76" s="153"/>
      <c r="G76" s="153"/>
      <c r="H76" s="153"/>
    </row>
    <row r="77" spans="1:8">
      <c r="A77" s="12"/>
      <c r="B77" s="12"/>
      <c r="C77" s="61"/>
      <c r="D77" s="62"/>
      <c r="E77" s="12"/>
      <c r="F77" s="153"/>
      <c r="G77" s="153"/>
      <c r="H77" s="153"/>
    </row>
    <row r="78" spans="1:8">
      <c r="A78" s="12"/>
      <c r="B78" s="12"/>
      <c r="C78" s="61"/>
      <c r="D78" s="62"/>
      <c r="E78" s="12"/>
      <c r="F78" s="153"/>
      <c r="G78" s="153"/>
      <c r="H78" s="153"/>
    </row>
    <row r="79" spans="1:8">
      <c r="A79" s="12"/>
      <c r="B79" s="12"/>
      <c r="C79" s="61"/>
      <c r="D79" s="62"/>
      <c r="E79" s="12"/>
      <c r="F79" s="153"/>
      <c r="G79" s="153"/>
      <c r="H79" s="153"/>
    </row>
    <row r="80" spans="1:8">
      <c r="A80" s="12"/>
      <c r="B80" s="12"/>
      <c r="C80" s="61"/>
      <c r="D80" s="62"/>
      <c r="E80" s="12"/>
      <c r="F80" s="153"/>
      <c r="G80" s="153"/>
      <c r="H80" s="153"/>
    </row>
    <row r="81" spans="1:8">
      <c r="A81" s="12"/>
      <c r="B81" s="12"/>
      <c r="C81" s="61"/>
      <c r="D81" s="62"/>
      <c r="E81" s="12"/>
      <c r="F81" s="153"/>
      <c r="G81" s="153"/>
      <c r="H81" s="153"/>
    </row>
    <row r="82" spans="1:8">
      <c r="A82" s="12"/>
      <c r="B82" s="12"/>
      <c r="C82" s="61"/>
      <c r="D82" s="62"/>
      <c r="E82" s="12"/>
      <c r="F82" s="153"/>
      <c r="G82" s="153"/>
      <c r="H82" s="153"/>
    </row>
    <row r="83" spans="1:8">
      <c r="A83" s="12"/>
      <c r="B83" s="12"/>
      <c r="C83" s="61"/>
      <c r="D83" s="62"/>
      <c r="E83" s="12"/>
      <c r="F83" s="153"/>
      <c r="G83" s="153"/>
      <c r="H83" s="153"/>
    </row>
    <row r="84" spans="1:8">
      <c r="A84" s="12"/>
      <c r="B84" s="12"/>
      <c r="C84" s="61"/>
      <c r="D84" s="62"/>
      <c r="E84" s="12"/>
      <c r="F84" s="153"/>
      <c r="G84" s="153"/>
      <c r="H84" s="153"/>
    </row>
    <row r="85" spans="1:8">
      <c r="A85" s="12"/>
      <c r="B85" s="12"/>
      <c r="C85" s="61"/>
      <c r="D85" s="62"/>
      <c r="E85" s="12"/>
      <c r="F85" s="153"/>
      <c r="G85" s="153"/>
      <c r="H85" s="153"/>
    </row>
    <row r="86" spans="1:8">
      <c r="A86" s="12"/>
      <c r="B86" s="12"/>
      <c r="C86" s="61"/>
      <c r="D86" s="62"/>
      <c r="E86" s="12"/>
      <c r="F86" s="153"/>
      <c r="G86" s="153"/>
      <c r="H86" s="153"/>
    </row>
    <row r="87" spans="1:8">
      <c r="A87" s="12"/>
      <c r="B87" s="12"/>
      <c r="C87" s="61"/>
      <c r="D87" s="62"/>
      <c r="E87" s="12"/>
      <c r="F87" s="153"/>
      <c r="G87" s="153"/>
      <c r="H87" s="153"/>
    </row>
    <row r="88" spans="1:8">
      <c r="A88" s="12"/>
      <c r="B88" s="12"/>
      <c r="C88" s="61"/>
      <c r="D88" s="62"/>
      <c r="E88" s="12"/>
      <c r="F88" s="153"/>
      <c r="G88" s="153"/>
      <c r="H88" s="153"/>
    </row>
    <row r="89" spans="1:8">
      <c r="A89" s="12"/>
      <c r="B89" s="12"/>
      <c r="C89" s="61"/>
      <c r="D89" s="62"/>
      <c r="E89" s="12"/>
      <c r="F89" s="153"/>
      <c r="G89" s="153"/>
      <c r="H89" s="153"/>
    </row>
    <row r="90" spans="1:8">
      <c r="A90" s="12"/>
      <c r="B90" s="12"/>
      <c r="C90" s="61"/>
      <c r="D90" s="62"/>
      <c r="E90" s="12"/>
      <c r="F90" s="153"/>
      <c r="G90" s="153"/>
      <c r="H90" s="153"/>
    </row>
    <row r="91" spans="1:8">
      <c r="A91" s="12"/>
      <c r="B91" s="12"/>
      <c r="C91" s="61"/>
      <c r="D91" s="62"/>
      <c r="E91" s="12"/>
      <c r="F91" s="153"/>
      <c r="G91" s="153"/>
      <c r="H91" s="153"/>
    </row>
    <row r="92" spans="1:8">
      <c r="A92" s="12"/>
      <c r="B92" s="12"/>
      <c r="C92" s="61"/>
      <c r="D92" s="62"/>
      <c r="E92" s="12"/>
      <c r="F92" s="153"/>
      <c r="G92" s="153"/>
      <c r="H92" s="153"/>
    </row>
    <row r="93" spans="1:8">
      <c r="A93" s="12"/>
      <c r="B93" s="12"/>
      <c r="C93" s="61"/>
      <c r="D93" s="62"/>
      <c r="E93" s="12"/>
      <c r="F93" s="153"/>
      <c r="G93" s="153"/>
      <c r="H93" s="153"/>
    </row>
    <row r="94" spans="1:8">
      <c r="A94" s="12"/>
      <c r="B94" s="12"/>
      <c r="C94" s="61"/>
      <c r="D94" s="62"/>
      <c r="E94" s="12"/>
      <c r="F94" s="153"/>
      <c r="G94" s="153"/>
      <c r="H94" s="153"/>
    </row>
    <row r="95" spans="1:8">
      <c r="A95" s="12"/>
      <c r="B95" s="12"/>
      <c r="C95" s="61"/>
      <c r="D95" s="62"/>
      <c r="E95" s="12"/>
      <c r="F95" s="153"/>
      <c r="G95" s="153"/>
      <c r="H95" s="153"/>
    </row>
    <row r="96" spans="1:8">
      <c r="A96" s="12"/>
      <c r="B96" s="12"/>
      <c r="C96" s="61"/>
      <c r="D96" s="62"/>
      <c r="E96" s="12"/>
      <c r="F96" s="153"/>
      <c r="G96" s="153"/>
      <c r="H96" s="153"/>
    </row>
    <row r="97" spans="1:10">
      <c r="A97" s="12"/>
      <c r="B97" s="12"/>
      <c r="C97" s="61"/>
      <c r="D97" s="62"/>
      <c r="E97" s="12"/>
      <c r="F97" s="153"/>
      <c r="G97" s="153"/>
      <c r="H97" s="153"/>
      <c r="J97" t="s">
        <v>20</v>
      </c>
    </row>
    <row r="98" spans="1:10">
      <c r="A98" s="12"/>
      <c r="B98" s="12"/>
      <c r="C98" s="61"/>
      <c r="D98" s="62"/>
      <c r="E98" s="12"/>
      <c r="F98" s="153"/>
      <c r="G98" s="153"/>
      <c r="H98" s="153"/>
    </row>
    <row r="99" spans="1:10">
      <c r="A99" s="12"/>
      <c r="B99" s="12"/>
      <c r="C99" s="61"/>
      <c r="D99" s="62"/>
      <c r="E99" s="12"/>
      <c r="F99" s="16"/>
      <c r="G99" s="16"/>
      <c r="H99" s="16"/>
    </row>
    <row r="100" spans="1:10">
      <c r="A100" s="12"/>
      <c r="B100" s="12"/>
      <c r="C100" s="61"/>
      <c r="D100" s="62"/>
      <c r="E100" s="12"/>
      <c r="F100" s="153"/>
      <c r="G100" s="153"/>
      <c r="H100" s="153"/>
    </row>
    <row r="101" spans="1:10">
      <c r="A101" s="12"/>
      <c r="B101" s="12"/>
      <c r="C101" s="61"/>
      <c r="D101" s="62"/>
      <c r="E101" s="12"/>
      <c r="F101" s="153"/>
      <c r="G101" s="153"/>
      <c r="H101" s="153"/>
    </row>
    <row r="102" spans="1:10">
      <c r="A102" s="12"/>
      <c r="B102" s="12"/>
      <c r="C102" s="61"/>
      <c r="D102" s="62"/>
      <c r="E102" s="12"/>
      <c r="F102" s="153"/>
      <c r="G102" s="153"/>
      <c r="H102" s="153"/>
    </row>
    <row r="103" spans="1:10">
      <c r="A103" s="12"/>
      <c r="B103" s="12"/>
      <c r="C103" s="61"/>
      <c r="D103" s="62"/>
      <c r="E103" s="12"/>
      <c r="F103" s="153"/>
      <c r="G103" s="153"/>
      <c r="H103" s="153"/>
    </row>
    <row r="104" spans="1:10">
      <c r="A104" s="12"/>
      <c r="B104" s="12"/>
      <c r="C104" s="61"/>
      <c r="D104" s="62"/>
      <c r="E104" s="12"/>
      <c r="F104" s="153"/>
      <c r="G104" s="153"/>
      <c r="H104" s="153"/>
    </row>
    <row r="105" spans="1:10">
      <c r="A105" s="12"/>
      <c r="B105" s="12"/>
      <c r="C105" s="61"/>
      <c r="D105" s="62"/>
      <c r="E105" s="12"/>
      <c r="F105" s="153"/>
      <c r="G105" s="153"/>
      <c r="H105" s="153"/>
    </row>
    <row r="106" spans="1:10">
      <c r="A106" s="12"/>
      <c r="B106" s="12"/>
      <c r="C106" s="61"/>
      <c r="D106" s="62"/>
      <c r="E106" s="12"/>
      <c r="F106" s="153"/>
      <c r="G106" s="153"/>
      <c r="H106" s="153"/>
    </row>
    <row r="107" spans="1:10">
      <c r="A107" s="12"/>
      <c r="B107" s="12"/>
      <c r="C107" s="61"/>
      <c r="D107" s="62"/>
      <c r="E107" s="12"/>
      <c r="F107" s="153"/>
      <c r="G107" s="153"/>
      <c r="H107" s="153"/>
    </row>
    <row r="108" spans="1:10">
      <c r="A108" s="12"/>
      <c r="B108" s="12"/>
      <c r="C108" s="61"/>
      <c r="D108" s="62"/>
      <c r="E108" s="12"/>
      <c r="F108" s="153"/>
      <c r="G108" s="153"/>
      <c r="H108" s="153"/>
    </row>
    <row r="109" spans="1:10">
      <c r="A109" s="12"/>
      <c r="B109" s="12"/>
      <c r="C109" s="61"/>
      <c r="D109" s="62"/>
      <c r="E109" s="12"/>
      <c r="F109" s="153"/>
      <c r="G109" s="153"/>
      <c r="H109" s="153"/>
    </row>
    <row r="110" spans="1:10">
      <c r="A110" s="12"/>
      <c r="B110" s="12"/>
      <c r="C110" s="61"/>
      <c r="D110" s="62"/>
      <c r="E110" s="12"/>
      <c r="F110" s="153"/>
      <c r="G110" s="153"/>
      <c r="H110" s="153"/>
    </row>
    <row r="111" spans="1:10">
      <c r="A111" s="12"/>
      <c r="B111" s="12"/>
      <c r="C111" s="61"/>
      <c r="D111" s="62"/>
      <c r="E111" s="12"/>
      <c r="F111" s="153"/>
      <c r="G111" s="153"/>
      <c r="H111" s="153"/>
    </row>
    <row r="112" spans="1:10">
      <c r="A112" s="12"/>
      <c r="B112" s="12"/>
      <c r="C112" s="61"/>
      <c r="D112" s="62"/>
      <c r="E112" s="12"/>
      <c r="F112" s="153"/>
      <c r="G112" s="153"/>
      <c r="H112" s="153"/>
    </row>
    <row r="113" spans="1:9">
      <c r="A113" s="12"/>
      <c r="B113" s="12"/>
      <c r="C113" s="61"/>
      <c r="D113" s="62"/>
      <c r="E113" s="12"/>
      <c r="F113" s="153"/>
      <c r="G113" s="153"/>
      <c r="H113" s="153"/>
    </row>
    <row r="114" spans="1:9">
      <c r="A114" s="12"/>
      <c r="B114" s="12"/>
      <c r="C114" s="61"/>
      <c r="D114" s="62"/>
      <c r="E114" s="12"/>
      <c r="F114" s="153"/>
      <c r="G114" s="153"/>
      <c r="H114" s="153"/>
      <c r="I114" t="str">
        <f t="shared" ref="I114:I135" ca="1" si="0">IF(E114&lt;&gt;"",OFFSET($N$4,MATCH($E114,$O:$O,0)-4,,,),"")</f>
        <v/>
      </c>
    </row>
    <row r="115" spans="1:9">
      <c r="A115" s="12"/>
      <c r="B115" s="12"/>
      <c r="C115" s="61"/>
      <c r="D115" s="62"/>
      <c r="E115" s="12"/>
      <c r="F115" s="153"/>
      <c r="G115" s="153"/>
      <c r="H115" s="153"/>
      <c r="I115" t="str">
        <f t="shared" ca="1" si="0"/>
        <v/>
      </c>
    </row>
    <row r="116" spans="1:9">
      <c r="A116" s="12"/>
      <c r="B116" s="12"/>
      <c r="C116" s="61"/>
      <c r="D116" s="62"/>
      <c r="E116" s="12"/>
      <c r="F116" s="153"/>
      <c r="G116" s="153"/>
      <c r="H116" s="153"/>
      <c r="I116" t="str">
        <f t="shared" ca="1" si="0"/>
        <v/>
      </c>
    </row>
    <row r="117" spans="1:9">
      <c r="A117" s="12"/>
      <c r="B117" s="12"/>
      <c r="C117" s="61"/>
      <c r="D117" s="62"/>
      <c r="E117" s="12"/>
      <c r="F117" s="153"/>
      <c r="G117" s="153"/>
      <c r="H117" s="153"/>
      <c r="I117" t="str">
        <f t="shared" ca="1" si="0"/>
        <v/>
      </c>
    </row>
    <row r="118" spans="1:9">
      <c r="A118" s="12"/>
      <c r="B118" s="12"/>
      <c r="C118" s="61"/>
      <c r="D118" s="62"/>
      <c r="E118" s="12"/>
      <c r="F118" s="153"/>
      <c r="G118" s="153"/>
      <c r="H118" s="153"/>
      <c r="I118" t="str">
        <f t="shared" ca="1" si="0"/>
        <v/>
      </c>
    </row>
    <row r="119" spans="1:9">
      <c r="A119" s="12"/>
      <c r="B119" s="12"/>
      <c r="C119" s="61"/>
      <c r="D119" s="62"/>
      <c r="E119" s="12"/>
      <c r="F119" s="153"/>
      <c r="G119" s="153"/>
      <c r="H119" s="153"/>
      <c r="I119" t="str">
        <f t="shared" ca="1" si="0"/>
        <v/>
      </c>
    </row>
    <row r="120" spans="1:9">
      <c r="A120" s="12"/>
      <c r="B120" s="12"/>
      <c r="C120" s="61"/>
      <c r="D120" s="62"/>
      <c r="E120" s="12"/>
      <c r="F120" s="153"/>
      <c r="G120" s="153"/>
      <c r="H120" s="153"/>
      <c r="I120" t="str">
        <f t="shared" ca="1" si="0"/>
        <v/>
      </c>
    </row>
    <row r="121" spans="1:9">
      <c r="A121" s="12"/>
      <c r="B121" s="12"/>
      <c r="C121" s="61"/>
      <c r="D121" s="62"/>
      <c r="E121" s="12"/>
      <c r="F121" s="153"/>
      <c r="G121" s="153"/>
      <c r="H121" s="153"/>
      <c r="I121" t="str">
        <f t="shared" ca="1" si="0"/>
        <v/>
      </c>
    </row>
    <row r="122" spans="1:9">
      <c r="A122" s="12"/>
      <c r="B122" s="12"/>
      <c r="C122" s="61"/>
      <c r="D122" s="62"/>
      <c r="E122" s="12"/>
      <c r="F122" s="153"/>
      <c r="G122" s="153"/>
      <c r="H122" s="153"/>
      <c r="I122" t="str">
        <f t="shared" ca="1" si="0"/>
        <v/>
      </c>
    </row>
    <row r="123" spans="1:9">
      <c r="A123" s="12"/>
      <c r="B123" s="12"/>
      <c r="C123" s="61"/>
      <c r="D123" s="62"/>
      <c r="E123" s="12"/>
      <c r="F123" s="153"/>
      <c r="G123" s="153"/>
      <c r="H123" s="153"/>
      <c r="I123" t="str">
        <f t="shared" ca="1" si="0"/>
        <v/>
      </c>
    </row>
    <row r="124" spans="1:9">
      <c r="A124" s="12"/>
      <c r="B124" s="12"/>
      <c r="C124" s="61"/>
      <c r="D124" s="62"/>
      <c r="E124" s="12"/>
      <c r="F124" s="153"/>
      <c r="G124" s="153"/>
      <c r="H124" s="153"/>
      <c r="I124" t="str">
        <f t="shared" ca="1" si="0"/>
        <v/>
      </c>
    </row>
    <row r="125" spans="1:9">
      <c r="A125" s="12"/>
      <c r="B125" s="12"/>
      <c r="C125" s="61"/>
      <c r="D125" s="62"/>
      <c r="E125" s="12"/>
      <c r="F125" s="153"/>
      <c r="G125" s="153"/>
      <c r="H125" s="153"/>
      <c r="I125" t="str">
        <f t="shared" ca="1" si="0"/>
        <v/>
      </c>
    </row>
    <row r="126" spans="1:9">
      <c r="A126" s="12"/>
      <c r="B126" s="12"/>
      <c r="C126" s="61"/>
      <c r="D126" s="62"/>
      <c r="E126" s="12"/>
      <c r="F126" s="153"/>
      <c r="G126" s="153"/>
      <c r="H126" s="153"/>
      <c r="I126" t="str">
        <f t="shared" ca="1" si="0"/>
        <v/>
      </c>
    </row>
    <row r="127" spans="1:9">
      <c r="A127" s="12"/>
      <c r="B127" s="12"/>
      <c r="C127" s="61"/>
      <c r="D127" s="62"/>
      <c r="E127" s="12"/>
      <c r="F127" s="153"/>
      <c r="G127" s="153"/>
      <c r="H127" s="153"/>
      <c r="I127" t="str">
        <f t="shared" ca="1" si="0"/>
        <v/>
      </c>
    </row>
    <row r="128" spans="1:9">
      <c r="A128" s="12"/>
      <c r="B128" s="12"/>
      <c r="C128" s="61"/>
      <c r="D128" s="62"/>
      <c r="E128" s="12"/>
      <c r="F128" s="153"/>
      <c r="G128" s="153"/>
      <c r="H128" s="153"/>
      <c r="I128" t="str">
        <f t="shared" ca="1" si="0"/>
        <v/>
      </c>
    </row>
    <row r="129" spans="1:9">
      <c r="A129" s="12"/>
      <c r="B129" s="12"/>
      <c r="C129" s="61"/>
      <c r="D129" s="62"/>
      <c r="E129" s="12"/>
      <c r="F129" s="153"/>
      <c r="G129" s="153"/>
      <c r="H129" s="153"/>
      <c r="I129" t="str">
        <f t="shared" ca="1" si="0"/>
        <v/>
      </c>
    </row>
    <row r="130" spans="1:9">
      <c r="A130" s="12"/>
      <c r="B130" s="12"/>
      <c r="C130" s="61"/>
      <c r="D130" s="62"/>
      <c r="E130" s="12"/>
      <c r="F130" s="153"/>
      <c r="G130" s="153"/>
      <c r="H130" s="153"/>
      <c r="I130" t="str">
        <f t="shared" ca="1" si="0"/>
        <v/>
      </c>
    </row>
    <row r="131" spans="1:9">
      <c r="A131" s="12"/>
      <c r="B131" s="12"/>
      <c r="C131" s="61"/>
      <c r="D131" s="62"/>
      <c r="E131" s="12"/>
      <c r="F131" s="153"/>
      <c r="G131" s="153"/>
      <c r="H131" s="153"/>
      <c r="I131" t="str">
        <f t="shared" ca="1" si="0"/>
        <v/>
      </c>
    </row>
    <row r="132" spans="1:9">
      <c r="A132" s="12"/>
      <c r="B132" s="12"/>
      <c r="C132" s="61"/>
      <c r="D132" s="62"/>
      <c r="E132" s="12"/>
      <c r="F132" s="153"/>
      <c r="G132" s="153"/>
      <c r="H132" s="153"/>
      <c r="I132" t="str">
        <f t="shared" ca="1" si="0"/>
        <v/>
      </c>
    </row>
    <row r="133" spans="1:9">
      <c r="A133" s="12"/>
      <c r="B133" s="12"/>
      <c r="C133" s="61"/>
      <c r="D133" s="62"/>
      <c r="E133" s="12"/>
      <c r="F133" s="153"/>
      <c r="G133" s="153"/>
      <c r="H133" s="153"/>
      <c r="I133" t="str">
        <f t="shared" ca="1" si="0"/>
        <v/>
      </c>
    </row>
    <row r="134" spans="1:9">
      <c r="A134" s="12"/>
      <c r="B134" s="12"/>
      <c r="C134" s="61"/>
      <c r="D134" s="62"/>
      <c r="E134" s="12"/>
      <c r="F134" s="153"/>
      <c r="G134" s="153"/>
      <c r="H134" s="153"/>
      <c r="I134" t="str">
        <f t="shared" ca="1" si="0"/>
        <v/>
      </c>
    </row>
    <row r="135" spans="1:9">
      <c r="A135" s="12"/>
      <c r="B135" s="12"/>
      <c r="C135" s="61"/>
      <c r="D135" s="62"/>
      <c r="E135" s="12"/>
      <c r="F135" s="153"/>
      <c r="G135" s="153"/>
      <c r="H135" s="153"/>
      <c r="I135" t="str">
        <f t="shared" ca="1" si="0"/>
        <v/>
      </c>
    </row>
    <row r="136" spans="1:9">
      <c r="A136" s="12"/>
      <c r="B136" s="12"/>
      <c r="C136" s="61"/>
      <c r="D136" s="62"/>
      <c r="E136" s="12"/>
      <c r="F136" s="153"/>
      <c r="G136" s="153"/>
      <c r="H136" s="153"/>
      <c r="I136" t="str">
        <f t="shared" ref="I136:I163" ca="1" si="1">IF(E136&lt;&gt;"",OFFSET($N$4,MATCH($E136,$O:$O,0)-4,,,),"")</f>
        <v/>
      </c>
    </row>
    <row r="137" spans="1:9">
      <c r="A137" s="12"/>
      <c r="B137" s="12"/>
      <c r="C137" s="61"/>
      <c r="D137" s="62"/>
      <c r="E137" s="12"/>
      <c r="F137" s="153"/>
      <c r="G137" s="153"/>
      <c r="H137" s="153"/>
      <c r="I137" t="str">
        <f t="shared" ca="1" si="1"/>
        <v/>
      </c>
    </row>
    <row r="138" spans="1:9">
      <c r="A138" s="12"/>
      <c r="B138" s="12"/>
      <c r="C138" s="61"/>
      <c r="D138" s="62"/>
      <c r="E138" s="12"/>
      <c r="F138" s="153"/>
      <c r="G138" s="153"/>
      <c r="H138" s="153"/>
      <c r="I138" t="str">
        <f t="shared" ca="1" si="1"/>
        <v/>
      </c>
    </row>
    <row r="139" spans="1:9">
      <c r="A139" s="12"/>
      <c r="B139" s="12"/>
      <c r="C139" s="61"/>
      <c r="D139" s="62"/>
      <c r="E139" s="12"/>
      <c r="F139" s="153"/>
      <c r="G139" s="153"/>
      <c r="H139" s="153"/>
      <c r="I139" t="str">
        <f t="shared" ca="1" si="1"/>
        <v/>
      </c>
    </row>
    <row r="140" spans="1:9">
      <c r="A140" s="12"/>
      <c r="B140" s="12"/>
      <c r="C140" s="61"/>
      <c r="D140" s="62"/>
      <c r="E140" s="12"/>
      <c r="F140" s="153"/>
      <c r="G140" s="153"/>
      <c r="H140" s="153"/>
      <c r="I140" t="str">
        <f t="shared" ca="1" si="1"/>
        <v/>
      </c>
    </row>
    <row r="141" spans="1:9">
      <c r="A141" s="12"/>
      <c r="B141" s="12"/>
      <c r="C141" s="61"/>
      <c r="D141" s="62"/>
      <c r="E141" s="12"/>
      <c r="F141" s="153"/>
      <c r="G141" s="153"/>
      <c r="H141" s="153"/>
      <c r="I141" t="str">
        <f t="shared" ca="1" si="1"/>
        <v/>
      </c>
    </row>
    <row r="142" spans="1:9">
      <c r="A142" s="12"/>
      <c r="B142" s="12"/>
      <c r="C142" s="61"/>
      <c r="D142" s="62"/>
      <c r="E142" s="12"/>
      <c r="F142" s="153"/>
      <c r="G142" s="153"/>
      <c r="H142" s="153"/>
      <c r="I142" t="str">
        <f t="shared" ca="1" si="1"/>
        <v/>
      </c>
    </row>
    <row r="143" spans="1:9">
      <c r="A143" s="12"/>
      <c r="B143" s="12"/>
      <c r="C143" s="61"/>
      <c r="D143" s="62"/>
      <c r="E143" s="12"/>
      <c r="F143" s="153"/>
      <c r="G143" s="153"/>
      <c r="H143" s="153"/>
      <c r="I143" t="str">
        <f t="shared" ca="1" si="1"/>
        <v/>
      </c>
    </row>
    <row r="144" spans="1:9">
      <c r="A144" s="12"/>
      <c r="B144" s="12"/>
      <c r="C144" s="61"/>
      <c r="D144" s="62"/>
      <c r="E144" s="12"/>
      <c r="F144" s="153"/>
      <c r="G144" s="153"/>
      <c r="H144" s="153"/>
      <c r="I144" t="str">
        <f t="shared" ca="1" si="1"/>
        <v/>
      </c>
    </row>
    <row r="145" spans="1:9">
      <c r="A145" s="12"/>
      <c r="B145" s="12"/>
      <c r="C145" s="61"/>
      <c r="D145" s="62"/>
      <c r="E145" s="12"/>
      <c r="F145" s="153"/>
      <c r="G145" s="153"/>
      <c r="H145" s="153"/>
      <c r="I145" t="str">
        <f t="shared" ca="1" si="1"/>
        <v/>
      </c>
    </row>
    <row r="146" spans="1:9">
      <c r="A146" s="12"/>
      <c r="B146" s="12"/>
      <c r="C146" s="61"/>
      <c r="D146" s="62"/>
      <c r="E146" s="12"/>
      <c r="F146" s="153"/>
      <c r="G146" s="153"/>
      <c r="H146" s="153"/>
      <c r="I146" t="str">
        <f t="shared" ca="1" si="1"/>
        <v/>
      </c>
    </row>
    <row r="147" spans="1:9">
      <c r="A147" s="12"/>
      <c r="B147" s="12"/>
      <c r="C147" s="61"/>
      <c r="D147" s="62"/>
      <c r="E147" s="12"/>
      <c r="F147" s="153"/>
      <c r="G147" s="153"/>
      <c r="H147" s="153"/>
      <c r="I147" t="str">
        <f t="shared" ca="1" si="1"/>
        <v/>
      </c>
    </row>
    <row r="148" spans="1:9">
      <c r="A148" s="12"/>
      <c r="B148" s="12"/>
      <c r="C148" s="61"/>
      <c r="D148" s="62"/>
      <c r="E148" s="12"/>
      <c r="F148" s="153"/>
      <c r="G148" s="153"/>
      <c r="H148" s="153"/>
      <c r="I148" t="str">
        <f t="shared" ca="1" si="1"/>
        <v/>
      </c>
    </row>
    <row r="149" spans="1:9">
      <c r="A149" s="12"/>
      <c r="B149" s="12"/>
      <c r="C149" s="61"/>
      <c r="D149" s="62"/>
      <c r="E149" s="12"/>
      <c r="F149" s="153"/>
      <c r="G149" s="153"/>
      <c r="H149" s="153"/>
      <c r="I149" t="str">
        <f t="shared" ca="1" si="1"/>
        <v/>
      </c>
    </row>
    <row r="150" spans="1:9">
      <c r="A150" s="12"/>
      <c r="B150" s="12"/>
      <c r="C150" s="61"/>
      <c r="D150" s="62"/>
      <c r="E150" s="12"/>
      <c r="F150" s="153"/>
      <c r="G150" s="153"/>
      <c r="H150" s="153"/>
      <c r="I150" t="str">
        <f t="shared" ca="1" si="1"/>
        <v/>
      </c>
    </row>
    <row r="151" spans="1:9">
      <c r="A151" s="12"/>
      <c r="B151" s="12"/>
      <c r="C151" s="61"/>
      <c r="D151" s="62"/>
      <c r="E151" s="12"/>
      <c r="F151" s="153"/>
      <c r="G151" s="153"/>
      <c r="H151" s="153"/>
      <c r="I151" t="str">
        <f t="shared" ca="1" si="1"/>
        <v/>
      </c>
    </row>
    <row r="152" spans="1:9">
      <c r="A152" s="12"/>
      <c r="B152" s="12"/>
      <c r="C152" s="61"/>
      <c r="D152" s="62"/>
      <c r="E152" s="12"/>
      <c r="F152" s="153"/>
      <c r="G152" s="153"/>
      <c r="H152" s="153"/>
      <c r="I152" t="str">
        <f t="shared" ca="1" si="1"/>
        <v/>
      </c>
    </row>
    <row r="153" spans="1:9">
      <c r="A153" s="12"/>
      <c r="B153" s="12"/>
      <c r="C153" s="61"/>
      <c r="D153" s="62"/>
      <c r="E153" s="12"/>
      <c r="F153" s="153"/>
      <c r="G153" s="153"/>
      <c r="H153" s="153"/>
      <c r="I153" t="str">
        <f t="shared" ca="1" si="1"/>
        <v/>
      </c>
    </row>
    <row r="154" spans="1:9">
      <c r="A154" s="12"/>
      <c r="B154" s="12"/>
      <c r="C154" s="12"/>
      <c r="D154" s="12"/>
      <c r="E154" s="12"/>
      <c r="F154" s="12"/>
      <c r="G154" s="12"/>
      <c r="H154" s="12"/>
      <c r="I154" t="str">
        <f t="shared" ca="1" si="1"/>
        <v/>
      </c>
    </row>
    <row r="155" spans="1:9">
      <c r="A155" s="12"/>
      <c r="B155" s="12"/>
      <c r="C155" s="12"/>
      <c r="D155" s="12"/>
      <c r="E155" s="12"/>
      <c r="F155" s="12"/>
      <c r="G155" s="12"/>
      <c r="H155" s="12"/>
      <c r="I155" t="str">
        <f t="shared" ca="1" si="1"/>
        <v/>
      </c>
    </row>
    <row r="156" spans="1:9">
      <c r="A156" s="12"/>
      <c r="B156" s="12"/>
      <c r="C156" s="12"/>
      <c r="D156" s="12"/>
      <c r="E156" s="12"/>
      <c r="F156" s="12"/>
      <c r="G156" s="12"/>
      <c r="H156" s="12"/>
      <c r="I156" t="str">
        <f t="shared" ca="1" si="1"/>
        <v/>
      </c>
    </row>
    <row r="157" spans="1:9">
      <c r="A157" s="12"/>
      <c r="B157" s="12"/>
      <c r="C157" s="12"/>
      <c r="D157" s="12"/>
      <c r="E157" s="12"/>
      <c r="F157" s="12"/>
      <c r="G157" s="12"/>
      <c r="H157" s="12"/>
      <c r="I157" t="str">
        <f t="shared" ca="1" si="1"/>
        <v/>
      </c>
    </row>
    <row r="158" spans="1:9">
      <c r="A158" s="12"/>
      <c r="B158" s="12"/>
      <c r="C158" s="12"/>
      <c r="D158" s="12"/>
      <c r="E158" s="12"/>
      <c r="F158" s="12"/>
      <c r="G158" s="12"/>
      <c r="H158" s="12"/>
      <c r="I158" t="str">
        <f t="shared" ca="1" si="1"/>
        <v/>
      </c>
    </row>
    <row r="159" spans="1:9">
      <c r="A159" s="12"/>
      <c r="B159" s="12"/>
      <c r="C159" s="12"/>
      <c r="D159" s="12"/>
      <c r="E159" s="12"/>
      <c r="F159" s="12"/>
      <c r="G159" s="12"/>
      <c r="H159" s="12"/>
      <c r="I159" t="str">
        <f t="shared" ca="1" si="1"/>
        <v/>
      </c>
    </row>
    <row r="160" spans="1:9">
      <c r="A160" s="12"/>
      <c r="B160" s="12"/>
      <c r="C160" s="12"/>
      <c r="D160" s="12"/>
      <c r="E160" s="12"/>
      <c r="F160" s="12"/>
      <c r="G160" s="12"/>
      <c r="H160" s="12"/>
      <c r="I160" t="str">
        <f t="shared" ca="1" si="1"/>
        <v/>
      </c>
    </row>
    <row r="161" spans="1:9">
      <c r="A161" s="12"/>
      <c r="B161" s="12"/>
      <c r="C161" s="12"/>
      <c r="D161" s="12"/>
      <c r="E161" s="12"/>
      <c r="F161" s="12"/>
      <c r="G161" s="12"/>
      <c r="H161" s="12"/>
      <c r="I161" t="str">
        <f t="shared" ca="1" si="1"/>
        <v/>
      </c>
    </row>
    <row r="162" spans="1:9">
      <c r="A162" s="12"/>
      <c r="B162" s="12"/>
      <c r="C162" s="12"/>
      <c r="D162" s="12"/>
      <c r="E162" s="12"/>
      <c r="F162" s="12"/>
      <c r="G162" s="12"/>
      <c r="H162" s="12"/>
      <c r="I162" t="str">
        <f t="shared" ca="1" si="1"/>
        <v/>
      </c>
    </row>
    <row r="163" spans="1:9">
      <c r="A163" s="12"/>
      <c r="B163" s="12"/>
      <c r="C163" s="12"/>
      <c r="D163" s="12"/>
      <c r="E163" s="12"/>
      <c r="F163" s="12"/>
      <c r="G163" s="12"/>
      <c r="H163" s="12"/>
      <c r="I163" t="str">
        <f t="shared" ca="1" si="1"/>
        <v/>
      </c>
    </row>
    <row r="164" spans="1:9">
      <c r="A164" s="12"/>
      <c r="B164" s="12"/>
      <c r="C164" s="12"/>
      <c r="D164" s="12"/>
      <c r="E164" s="12"/>
      <c r="F164" s="12"/>
      <c r="G164" s="12"/>
      <c r="H164" s="12"/>
    </row>
    <row r="165" spans="1:9">
      <c r="A165" s="12"/>
      <c r="B165" s="12"/>
      <c r="C165" s="12"/>
      <c r="D165" s="12"/>
      <c r="E165" s="12"/>
      <c r="F165" s="12"/>
      <c r="G165" s="12"/>
      <c r="H165" s="12"/>
    </row>
    <row r="166" spans="1:9">
      <c r="A166" s="12"/>
      <c r="B166" s="12"/>
      <c r="C166" s="12"/>
      <c r="D166" s="12"/>
      <c r="E166" s="12"/>
      <c r="F166" s="12"/>
      <c r="G166" s="12"/>
      <c r="H166" s="12"/>
    </row>
    <row r="167" spans="1:9">
      <c r="A167" s="12"/>
      <c r="B167" s="12"/>
      <c r="C167" s="12"/>
      <c r="D167" s="12"/>
      <c r="E167" s="12"/>
      <c r="F167" s="12"/>
      <c r="G167" s="12"/>
      <c r="H167" s="12"/>
    </row>
    <row r="168" spans="1:9">
      <c r="A168" s="12"/>
      <c r="B168" s="12"/>
      <c r="C168" s="12"/>
      <c r="D168" s="12"/>
      <c r="E168" s="12"/>
      <c r="F168" s="12"/>
      <c r="G168" s="12"/>
      <c r="H168" s="12"/>
    </row>
    <row r="169" spans="1:9">
      <c r="A169" s="12"/>
      <c r="B169" s="12"/>
      <c r="C169" s="12"/>
      <c r="D169" s="12"/>
      <c r="E169" s="12"/>
      <c r="F169" s="12"/>
      <c r="G169" s="12"/>
      <c r="H169" s="12"/>
    </row>
    <row r="170" spans="1:9">
      <c r="A170" s="12"/>
      <c r="B170" s="12"/>
      <c r="C170" s="12"/>
      <c r="D170" s="12"/>
      <c r="E170" s="12"/>
      <c r="F170" s="12"/>
      <c r="G170" s="12"/>
      <c r="H170" s="12"/>
    </row>
    <row r="171" spans="1:9">
      <c r="A171" s="12"/>
      <c r="B171" s="12"/>
      <c r="C171" s="12"/>
      <c r="D171" s="12"/>
      <c r="E171" s="12"/>
      <c r="F171" s="12"/>
      <c r="G171" s="12"/>
      <c r="H171" s="12"/>
    </row>
    <row r="172" spans="1:9">
      <c r="A172" s="12"/>
      <c r="B172" s="12"/>
      <c r="C172" s="12"/>
      <c r="D172" s="12"/>
      <c r="E172" s="12"/>
      <c r="F172" s="12"/>
      <c r="G172" s="12"/>
      <c r="H172" s="12"/>
    </row>
    <row r="173" spans="1:9">
      <c r="A173" s="12"/>
      <c r="B173" s="12"/>
      <c r="C173" s="12"/>
      <c r="D173" s="12"/>
      <c r="E173" s="12"/>
      <c r="F173" s="12"/>
      <c r="G173" s="12"/>
      <c r="H173" s="12"/>
    </row>
    <row r="174" spans="1:9">
      <c r="A174" s="12"/>
      <c r="B174" s="12"/>
      <c r="C174" s="12"/>
      <c r="D174" s="12"/>
      <c r="E174" s="12"/>
      <c r="F174" s="12"/>
      <c r="G174" s="12"/>
      <c r="H174" s="12"/>
    </row>
    <row r="175" spans="1:9">
      <c r="A175" s="12"/>
      <c r="B175" s="12"/>
      <c r="C175" s="12"/>
      <c r="D175" s="12"/>
      <c r="E175" s="12"/>
      <c r="F175" s="12"/>
      <c r="G175" s="12"/>
      <c r="H175" s="12"/>
    </row>
    <row r="176" spans="1:9">
      <c r="A176" s="12"/>
      <c r="B176" s="12"/>
      <c r="C176" s="12"/>
      <c r="D176" s="12"/>
      <c r="E176" s="12"/>
      <c r="F176" s="12"/>
      <c r="G176" s="12"/>
      <c r="H176" s="12"/>
    </row>
    <row r="177" spans="1:8">
      <c r="A177" s="12"/>
      <c r="B177" s="12"/>
      <c r="C177" s="12"/>
      <c r="D177" s="12"/>
      <c r="E177" s="12"/>
      <c r="F177" s="12"/>
      <c r="G177" s="12"/>
      <c r="H177" s="12"/>
    </row>
    <row r="178" spans="1:8">
      <c r="A178" s="12"/>
      <c r="B178" s="12"/>
      <c r="C178" s="12"/>
      <c r="D178" s="12"/>
      <c r="E178" s="12"/>
      <c r="F178" s="12"/>
      <c r="G178" s="12"/>
      <c r="H178" s="12"/>
    </row>
    <row r="179" spans="1:8">
      <c r="A179" s="12"/>
      <c r="B179" s="12"/>
      <c r="C179" s="12"/>
      <c r="D179" s="12"/>
      <c r="E179" s="12"/>
      <c r="F179" s="12"/>
      <c r="G179" s="12"/>
      <c r="H179" s="12"/>
    </row>
    <row r="180" spans="1:8">
      <c r="A180" s="12"/>
      <c r="B180" s="12"/>
      <c r="C180" s="12"/>
      <c r="D180" s="12"/>
      <c r="E180" s="12"/>
      <c r="F180" s="12"/>
      <c r="G180" s="12"/>
      <c r="H180" s="12"/>
    </row>
    <row r="181" spans="1:8">
      <c r="A181" s="12"/>
      <c r="B181" s="12"/>
      <c r="C181" s="12"/>
      <c r="D181" s="12"/>
      <c r="E181" s="12"/>
      <c r="F181" s="12"/>
      <c r="G181" s="12"/>
      <c r="H181" s="12"/>
    </row>
    <row r="182" spans="1:8">
      <c r="A182" s="12"/>
      <c r="B182" s="12"/>
      <c r="C182" s="12"/>
      <c r="D182" s="12"/>
      <c r="E182" s="12"/>
      <c r="F182" s="12"/>
      <c r="G182" s="12"/>
      <c r="H182" s="12"/>
    </row>
    <row r="183" spans="1:8">
      <c r="A183" s="12"/>
      <c r="B183" s="12"/>
      <c r="C183" s="12"/>
      <c r="D183" s="12"/>
      <c r="E183" s="12"/>
      <c r="F183" s="12"/>
      <c r="G183" s="12"/>
      <c r="H183" s="12"/>
    </row>
    <row r="184" spans="1:8">
      <c r="A184" s="12"/>
      <c r="B184" s="12"/>
      <c r="C184" s="12"/>
      <c r="D184" s="12"/>
      <c r="E184" s="12"/>
      <c r="F184" s="12"/>
      <c r="G184" s="12"/>
      <c r="H184" s="12"/>
    </row>
    <row r="185" spans="1:8">
      <c r="A185" s="12"/>
      <c r="B185" s="12"/>
      <c r="C185" s="12"/>
      <c r="D185" s="12"/>
      <c r="E185" s="12"/>
      <c r="F185" s="12"/>
      <c r="G185" s="12"/>
      <c r="H185" s="12"/>
    </row>
    <row r="186" spans="1:8">
      <c r="A186" s="12"/>
      <c r="B186" s="12"/>
      <c r="C186" s="12"/>
      <c r="D186" s="12"/>
      <c r="E186" s="12"/>
      <c r="F186" s="12"/>
      <c r="G186" s="12"/>
      <c r="H186" s="12"/>
    </row>
    <row r="187" spans="1:8">
      <c r="A187" s="12"/>
      <c r="B187" s="12"/>
      <c r="C187" s="12"/>
      <c r="D187" s="12"/>
      <c r="E187" s="12"/>
      <c r="F187" s="12"/>
      <c r="G187" s="12"/>
      <c r="H187" s="12"/>
    </row>
    <row r="188" spans="1:8">
      <c r="A188" s="12"/>
      <c r="B188" s="12"/>
      <c r="C188" s="12"/>
      <c r="D188" s="12"/>
      <c r="E188" s="12"/>
      <c r="F188" s="12"/>
      <c r="G188" s="12"/>
      <c r="H188" s="12"/>
    </row>
    <row r="189" spans="1:8">
      <c r="A189" s="12"/>
      <c r="B189" s="12"/>
      <c r="C189" s="12"/>
      <c r="D189" s="12"/>
      <c r="E189" s="12"/>
      <c r="F189" s="12"/>
      <c r="G189" s="12"/>
      <c r="H189" s="12"/>
    </row>
    <row r="190" spans="1:8">
      <c r="A190" s="12"/>
      <c r="B190" s="12"/>
      <c r="C190" s="12"/>
      <c r="D190" s="12"/>
      <c r="E190" s="12"/>
      <c r="F190" s="12"/>
      <c r="G190" s="12"/>
      <c r="H190" s="12"/>
    </row>
    <row r="191" spans="1:8">
      <c r="A191" s="12"/>
      <c r="B191" s="12"/>
      <c r="C191" s="12"/>
      <c r="D191" s="12"/>
      <c r="E191" s="12"/>
      <c r="F191" s="12"/>
      <c r="G191" s="12"/>
      <c r="H191" s="12"/>
    </row>
    <row r="192" spans="1:8">
      <c r="A192" s="12"/>
      <c r="B192" s="12"/>
      <c r="C192" s="12"/>
      <c r="D192" s="12"/>
      <c r="E192" s="12"/>
      <c r="F192" s="12"/>
      <c r="G192" s="12"/>
      <c r="H192" s="12"/>
    </row>
    <row r="193" spans="1:8">
      <c r="A193" s="12"/>
      <c r="B193" s="12"/>
      <c r="C193" s="12"/>
      <c r="D193" s="12"/>
      <c r="E193" s="12"/>
      <c r="F193" s="12"/>
      <c r="G193" s="12"/>
      <c r="H193" s="12"/>
    </row>
    <row r="194" spans="1:8">
      <c r="A194" s="12"/>
      <c r="B194" s="12"/>
      <c r="C194" s="12"/>
      <c r="D194" s="12"/>
      <c r="E194" s="12"/>
      <c r="F194" s="12"/>
      <c r="G194" s="12"/>
      <c r="H194" s="12"/>
    </row>
    <row r="195" spans="1:8">
      <c r="A195" s="12"/>
      <c r="B195" s="12"/>
      <c r="C195" s="12"/>
      <c r="D195" s="12"/>
      <c r="E195" s="12"/>
      <c r="F195" s="12"/>
      <c r="G195" s="12"/>
      <c r="H195" s="12"/>
    </row>
    <row r="196" spans="1:8">
      <c r="A196" s="12"/>
      <c r="B196" s="12"/>
      <c r="C196" s="12"/>
      <c r="D196" s="12"/>
      <c r="E196" s="12"/>
      <c r="F196" s="12"/>
      <c r="G196" s="12"/>
      <c r="H196" s="12"/>
    </row>
    <row r="197" spans="1:8">
      <c r="A197" s="12"/>
      <c r="B197" s="12"/>
      <c r="C197" s="12"/>
      <c r="D197" s="12"/>
      <c r="E197" s="12"/>
      <c r="F197" s="12"/>
      <c r="G197" s="12"/>
      <c r="H197" s="12"/>
    </row>
    <row r="198" spans="1:8">
      <c r="A198" s="12"/>
      <c r="B198" s="12"/>
      <c r="C198" s="12"/>
      <c r="D198" s="12"/>
      <c r="E198" s="12"/>
      <c r="F198" s="12"/>
      <c r="G198" s="12"/>
      <c r="H198" s="12"/>
    </row>
    <row r="199" spans="1:8">
      <c r="A199" s="12"/>
      <c r="B199" s="12"/>
      <c r="C199" s="12"/>
      <c r="D199" s="12"/>
      <c r="E199" s="12"/>
      <c r="F199" s="12"/>
      <c r="G199" s="12"/>
      <c r="H199" s="12"/>
    </row>
    <row r="200" spans="1:8">
      <c r="A200" s="12"/>
      <c r="B200" s="12"/>
      <c r="C200" s="12"/>
      <c r="D200" s="12"/>
      <c r="E200" s="12"/>
      <c r="F200" s="12"/>
      <c r="G200" s="12"/>
      <c r="H200" s="12"/>
    </row>
    <row r="201" spans="1:8">
      <c r="A201" s="12"/>
      <c r="B201" s="12"/>
      <c r="C201" s="12"/>
      <c r="D201" s="12"/>
      <c r="E201" s="12"/>
      <c r="F201" s="12"/>
      <c r="G201" s="12"/>
      <c r="H201" s="12"/>
    </row>
    <row r="202" spans="1:8">
      <c r="A202" s="12"/>
      <c r="B202" s="12"/>
      <c r="C202" s="12"/>
      <c r="D202" s="12"/>
      <c r="E202" s="12"/>
      <c r="F202" s="12"/>
      <c r="G202" s="12"/>
      <c r="H202" s="12"/>
    </row>
    <row r="203" spans="1:8">
      <c r="A203" s="12"/>
      <c r="B203" s="12"/>
      <c r="C203" s="12"/>
      <c r="D203" s="12"/>
      <c r="E203" s="12"/>
      <c r="F203" s="12"/>
      <c r="G203" s="12"/>
      <c r="H203" s="12"/>
    </row>
    <row r="204" spans="1:8">
      <c r="A204" s="12"/>
      <c r="B204" s="12"/>
      <c r="C204" s="12"/>
      <c r="D204" s="12"/>
      <c r="E204" s="12"/>
      <c r="F204" s="12"/>
      <c r="G204" s="12"/>
      <c r="H204" s="12"/>
    </row>
    <row r="205" spans="1:8">
      <c r="A205" s="12"/>
      <c r="B205" s="12"/>
      <c r="C205" s="12"/>
      <c r="D205" s="12"/>
      <c r="E205" s="12"/>
      <c r="F205" s="12"/>
      <c r="G205" s="12"/>
      <c r="H205" s="12"/>
    </row>
    <row r="206" spans="1:8">
      <c r="A206" s="12"/>
      <c r="B206" s="12"/>
      <c r="C206" s="12"/>
      <c r="D206" s="12"/>
      <c r="E206" s="12"/>
      <c r="F206" s="12"/>
      <c r="G206" s="12"/>
      <c r="H206" s="12"/>
    </row>
    <row r="207" spans="1:8">
      <c r="A207" s="12"/>
      <c r="B207" s="12"/>
      <c r="C207" s="12"/>
      <c r="D207" s="12"/>
      <c r="E207" s="12"/>
      <c r="F207" s="12"/>
      <c r="G207" s="12"/>
      <c r="H207" s="12"/>
    </row>
    <row r="208" spans="1:8">
      <c r="A208" s="12"/>
      <c r="B208" s="12"/>
      <c r="C208" s="12"/>
      <c r="D208" s="12"/>
      <c r="E208" s="12"/>
      <c r="F208" s="12"/>
      <c r="G208" s="12"/>
      <c r="H208" s="12"/>
    </row>
    <row r="209" spans="1:8">
      <c r="A209" s="12"/>
      <c r="B209" s="12"/>
      <c r="C209" s="12"/>
      <c r="D209" s="12"/>
      <c r="E209" s="12"/>
      <c r="F209" s="12"/>
      <c r="G209" s="12"/>
      <c r="H209" s="12"/>
    </row>
    <row r="210" spans="1:8">
      <c r="A210" s="12"/>
      <c r="B210" s="12"/>
      <c r="C210" s="12"/>
      <c r="D210" s="12"/>
      <c r="E210" s="12"/>
      <c r="F210" s="12"/>
      <c r="G210" s="12"/>
      <c r="H210" s="12"/>
    </row>
    <row r="211" spans="1:8">
      <c r="A211" s="12"/>
      <c r="B211" s="12"/>
      <c r="C211" s="12"/>
      <c r="D211" s="12"/>
      <c r="E211" s="12"/>
      <c r="F211" s="12"/>
      <c r="G211" s="12"/>
      <c r="H211" s="12"/>
    </row>
    <row r="212" spans="1:8">
      <c r="A212" s="12"/>
      <c r="B212" s="12"/>
      <c r="C212" s="12"/>
      <c r="D212" s="12"/>
      <c r="E212" s="12"/>
      <c r="F212" s="12"/>
      <c r="G212" s="12"/>
      <c r="H212" s="12"/>
    </row>
    <row r="213" spans="1:8">
      <c r="A213" s="12"/>
      <c r="B213" s="12"/>
      <c r="C213" s="12"/>
      <c r="D213" s="12"/>
      <c r="E213" s="12"/>
      <c r="F213" s="12"/>
      <c r="G213" s="12"/>
      <c r="H213" s="12"/>
    </row>
    <row r="214" spans="1:8">
      <c r="A214" s="12"/>
      <c r="B214" s="12"/>
      <c r="C214" s="12"/>
      <c r="D214" s="12"/>
      <c r="E214" s="12"/>
      <c r="F214" s="12"/>
      <c r="G214" s="12"/>
      <c r="H214" s="12"/>
    </row>
    <row r="215" spans="1:8">
      <c r="A215" s="12"/>
      <c r="B215" s="12"/>
      <c r="C215" s="12"/>
      <c r="D215" s="12"/>
      <c r="E215" s="12"/>
      <c r="F215" s="12"/>
      <c r="G215" s="12"/>
      <c r="H215" s="12"/>
    </row>
    <row r="216" spans="1:8">
      <c r="A216" s="12"/>
      <c r="B216" s="12"/>
      <c r="C216" s="12"/>
      <c r="D216" s="12"/>
      <c r="E216" s="12"/>
      <c r="F216" s="12"/>
      <c r="G216" s="12"/>
      <c r="H216" s="12"/>
    </row>
    <row r="217" spans="1:8">
      <c r="A217" s="12"/>
      <c r="B217" s="12"/>
      <c r="C217" s="12"/>
      <c r="D217" s="12"/>
      <c r="E217" s="12"/>
      <c r="F217" s="12"/>
      <c r="G217" s="12"/>
      <c r="H217" s="12"/>
    </row>
    <row r="218" spans="1:8">
      <c r="A218" s="12"/>
      <c r="B218" s="12"/>
      <c r="C218" s="12"/>
      <c r="D218" s="12"/>
      <c r="E218" s="12"/>
      <c r="F218" s="12"/>
      <c r="G218" s="12"/>
      <c r="H218" s="12"/>
    </row>
    <row r="219" spans="1:8">
      <c r="A219" s="12"/>
      <c r="B219" s="12"/>
      <c r="C219" s="12"/>
      <c r="D219" s="12"/>
      <c r="E219" s="12"/>
      <c r="F219" s="12"/>
      <c r="G219" s="12"/>
      <c r="H219" s="12"/>
    </row>
    <row r="220" spans="1:8">
      <c r="A220" s="12"/>
      <c r="B220" s="12"/>
      <c r="C220" s="12"/>
      <c r="D220" s="12"/>
      <c r="E220" s="12"/>
      <c r="F220" s="12"/>
      <c r="G220" s="12"/>
      <c r="H220" s="12"/>
    </row>
    <row r="221" spans="1:8">
      <c r="A221" s="12"/>
      <c r="B221" s="12"/>
      <c r="C221" s="12"/>
      <c r="D221" s="12"/>
      <c r="E221" s="12"/>
      <c r="F221" s="12"/>
      <c r="G221" s="12"/>
      <c r="H221" s="12"/>
    </row>
    <row r="222" spans="1:8">
      <c r="A222" s="12"/>
      <c r="B222" s="12"/>
      <c r="C222" s="12"/>
      <c r="D222" s="12"/>
      <c r="E222" s="12"/>
      <c r="F222" s="12"/>
      <c r="G222" s="12"/>
      <c r="H222" s="12"/>
    </row>
    <row r="223" spans="1:8">
      <c r="A223" s="12"/>
      <c r="B223" s="12"/>
      <c r="C223" s="12"/>
      <c r="D223" s="12"/>
      <c r="E223" s="12"/>
      <c r="F223" s="12"/>
      <c r="G223" s="12"/>
      <c r="H223" s="12"/>
    </row>
    <row r="224" spans="1:8">
      <c r="A224" s="12"/>
      <c r="B224" s="12"/>
      <c r="C224" s="12"/>
      <c r="D224" s="12"/>
      <c r="E224" s="12"/>
      <c r="F224" s="12"/>
      <c r="G224" s="12"/>
      <c r="H224" s="12"/>
    </row>
    <row r="225" spans="1:8">
      <c r="A225" s="12"/>
      <c r="B225" s="12"/>
      <c r="C225" s="12"/>
      <c r="D225" s="12"/>
      <c r="E225" s="12"/>
      <c r="F225" s="12"/>
      <c r="G225" s="12"/>
      <c r="H225" s="12"/>
    </row>
    <row r="226" spans="1:8">
      <c r="A226" s="12"/>
      <c r="B226" s="12"/>
      <c r="C226" s="12"/>
      <c r="D226" s="12"/>
      <c r="E226" s="12"/>
      <c r="F226" s="12"/>
      <c r="G226" s="12"/>
      <c r="H226" s="12"/>
    </row>
    <row r="227" spans="1:8">
      <c r="A227" s="12"/>
      <c r="B227" s="12"/>
      <c r="C227" s="12"/>
      <c r="D227" s="12"/>
      <c r="E227" s="12"/>
      <c r="F227" s="12"/>
      <c r="G227" s="12"/>
      <c r="H227" s="12"/>
    </row>
    <row r="228" spans="1:8">
      <c r="A228" s="12"/>
      <c r="B228" s="12"/>
      <c r="C228" s="12"/>
      <c r="D228" s="12"/>
      <c r="E228" s="12"/>
      <c r="F228" s="12"/>
      <c r="G228" s="12"/>
      <c r="H228" s="12"/>
    </row>
    <row r="229" spans="1:8">
      <c r="A229" s="12"/>
      <c r="B229" s="12"/>
      <c r="C229" s="12"/>
      <c r="D229" s="12"/>
      <c r="E229" s="12"/>
      <c r="F229" s="12"/>
      <c r="G229" s="12"/>
      <c r="H229" s="12"/>
    </row>
    <row r="230" spans="1:8">
      <c r="A230" s="12"/>
      <c r="B230" s="12"/>
      <c r="C230" s="12"/>
      <c r="D230" s="12"/>
      <c r="E230" s="12"/>
      <c r="F230" s="12"/>
      <c r="G230" s="12"/>
      <c r="H230" s="12"/>
    </row>
    <row r="231" spans="1:8">
      <c r="A231" s="12"/>
      <c r="B231" s="12"/>
      <c r="C231" s="12"/>
      <c r="D231" s="12"/>
      <c r="E231" s="12"/>
      <c r="F231" s="12"/>
      <c r="G231" s="12"/>
      <c r="H231" s="12"/>
    </row>
    <row r="232" spans="1:8">
      <c r="A232" s="12"/>
      <c r="B232" s="12"/>
      <c r="C232" s="12"/>
      <c r="D232" s="12"/>
      <c r="E232" s="12"/>
      <c r="F232" s="12"/>
      <c r="G232" s="12"/>
      <c r="H232" s="12"/>
    </row>
    <row r="233" spans="1:8">
      <c r="A233" s="12"/>
      <c r="B233" s="12"/>
      <c r="C233" s="12"/>
      <c r="D233" s="12"/>
      <c r="E233" s="12"/>
      <c r="F233" s="12"/>
      <c r="G233" s="12"/>
      <c r="H233" s="12"/>
    </row>
    <row r="234" spans="1:8">
      <c r="A234" s="12"/>
      <c r="B234" s="12"/>
      <c r="C234" s="12"/>
      <c r="D234" s="12"/>
      <c r="E234" s="12"/>
      <c r="F234" s="12"/>
      <c r="G234" s="12"/>
      <c r="H234" s="12"/>
    </row>
    <row r="235" spans="1:8">
      <c r="A235" s="12"/>
      <c r="B235" s="12"/>
      <c r="C235" s="12"/>
      <c r="D235" s="12"/>
      <c r="E235" s="12"/>
      <c r="F235" s="12"/>
      <c r="G235" s="12"/>
      <c r="H235" s="12"/>
    </row>
    <row r="236" spans="1:8">
      <c r="A236" s="12"/>
      <c r="B236" s="12"/>
      <c r="C236" s="12"/>
      <c r="D236" s="12"/>
      <c r="E236" s="12"/>
      <c r="F236" s="12"/>
      <c r="G236" s="12"/>
      <c r="H236" s="12"/>
    </row>
    <row r="237" spans="1:8">
      <c r="A237" s="12"/>
      <c r="B237" s="12"/>
      <c r="C237" s="12"/>
      <c r="D237" s="12"/>
      <c r="E237" s="12"/>
      <c r="F237" s="12"/>
      <c r="G237" s="12"/>
      <c r="H237" s="12"/>
    </row>
    <row r="238" spans="1:8">
      <c r="A238" s="12"/>
      <c r="B238" s="12"/>
      <c r="C238" s="12"/>
      <c r="D238" s="12"/>
      <c r="E238" s="12"/>
      <c r="F238" s="12"/>
      <c r="G238" s="12"/>
      <c r="H238" s="12"/>
    </row>
    <row r="239" spans="1:8">
      <c r="A239" s="12"/>
      <c r="B239" s="12"/>
      <c r="C239" s="12"/>
      <c r="D239" s="12"/>
      <c r="E239" s="12"/>
      <c r="F239" s="12"/>
      <c r="G239" s="12"/>
      <c r="H239" s="12"/>
    </row>
    <row r="240" spans="1:8">
      <c r="A240" s="12"/>
      <c r="B240" s="12"/>
      <c r="C240" s="12"/>
      <c r="D240" s="12"/>
      <c r="E240" s="12"/>
      <c r="F240" s="12"/>
      <c r="G240" s="12"/>
      <c r="H240" s="12"/>
    </row>
    <row r="241" spans="1:8">
      <c r="A241" s="12"/>
      <c r="B241" s="12"/>
      <c r="C241" s="12"/>
      <c r="D241" s="12"/>
      <c r="E241" s="12"/>
      <c r="F241" s="12"/>
      <c r="G241" s="12"/>
      <c r="H241" s="12"/>
    </row>
    <row r="242" spans="1:8">
      <c r="A242" s="12"/>
      <c r="B242" s="12"/>
      <c r="C242" s="12"/>
      <c r="D242" s="12"/>
      <c r="E242" s="12"/>
      <c r="F242" s="12"/>
      <c r="G242" s="12"/>
      <c r="H242" s="12"/>
    </row>
    <row r="243" spans="1:8">
      <c r="A243" s="12"/>
      <c r="B243" s="12"/>
      <c r="C243" s="12"/>
      <c r="D243" s="12"/>
      <c r="E243" s="12"/>
      <c r="F243" s="12"/>
      <c r="G243" s="12"/>
      <c r="H243" s="12"/>
    </row>
  </sheetData>
  <mergeCells count="154">
    <mergeCell ref="F153:H153"/>
    <mergeCell ref="A3:D5"/>
    <mergeCell ref="F89:H89"/>
    <mergeCell ref="F90:H90"/>
    <mergeCell ref="F91:H91"/>
    <mergeCell ref="F148:H148"/>
    <mergeCell ref="F149:H149"/>
    <mergeCell ref="F150:H150"/>
    <mergeCell ref="F151:H151"/>
    <mergeCell ref="F145:H145"/>
    <mergeCell ref="F136:H136"/>
    <mergeCell ref="F137:H137"/>
    <mergeCell ref="F138:H138"/>
    <mergeCell ref="F139:H139"/>
    <mergeCell ref="F140:H140"/>
    <mergeCell ref="F146:H146"/>
    <mergeCell ref="F147:H147"/>
    <mergeCell ref="F152:H152"/>
    <mergeCell ref="F141:H141"/>
    <mergeCell ref="F142:H142"/>
    <mergeCell ref="F143:H143"/>
    <mergeCell ref="F144:H144"/>
    <mergeCell ref="F127:H127"/>
    <mergeCell ref="F128:H128"/>
    <mergeCell ref="F129:H129"/>
    <mergeCell ref="F130:H130"/>
    <mergeCell ref="F131:H131"/>
    <mergeCell ref="F132:H132"/>
    <mergeCell ref="F133:H133"/>
    <mergeCell ref="F134:H134"/>
    <mergeCell ref="F135:H135"/>
    <mergeCell ref="F118:H118"/>
    <mergeCell ref="F119:H119"/>
    <mergeCell ref="F120:H120"/>
    <mergeCell ref="F121:H121"/>
    <mergeCell ref="F122:H122"/>
    <mergeCell ref="F123:H123"/>
    <mergeCell ref="F124:H124"/>
    <mergeCell ref="F125:H125"/>
    <mergeCell ref="F126:H126"/>
    <mergeCell ref="F109:H109"/>
    <mergeCell ref="F111:H111"/>
    <mergeCell ref="F110:H110"/>
    <mergeCell ref="F112:H112"/>
    <mergeCell ref="F113:H113"/>
    <mergeCell ref="F114:H114"/>
    <mergeCell ref="F115:H115"/>
    <mergeCell ref="F116:H116"/>
    <mergeCell ref="F117:H117"/>
    <mergeCell ref="F108:H108"/>
    <mergeCell ref="F106:H106"/>
    <mergeCell ref="F92:H92"/>
    <mergeCell ref="F93:H93"/>
    <mergeCell ref="F94:H94"/>
    <mergeCell ref="F95:H95"/>
    <mergeCell ref="F96:H96"/>
    <mergeCell ref="F104:H104"/>
    <mergeCell ref="F105:H105"/>
    <mergeCell ref="F101:H101"/>
    <mergeCell ref="F103:H103"/>
    <mergeCell ref="F102:H102"/>
    <mergeCell ref="F97:H97"/>
    <mergeCell ref="F107:H107"/>
    <mergeCell ref="F67:H67"/>
    <mergeCell ref="F68:H68"/>
    <mergeCell ref="F69:H69"/>
    <mergeCell ref="F31:H31"/>
    <mergeCell ref="F32:H32"/>
    <mergeCell ref="F33:H33"/>
    <mergeCell ref="F34:H34"/>
    <mergeCell ref="F70:H70"/>
    <mergeCell ref="F63:H63"/>
    <mergeCell ref="F64:H64"/>
    <mergeCell ref="F65:H65"/>
    <mergeCell ref="F66:H66"/>
    <mergeCell ref="F62:H62"/>
    <mergeCell ref="F36:H36"/>
    <mergeCell ref="F39:H39"/>
    <mergeCell ref="F40:H40"/>
    <mergeCell ref="F41:H41"/>
    <mergeCell ref="F37:H37"/>
    <mergeCell ref="F35:H35"/>
    <mergeCell ref="F25:H25"/>
    <mergeCell ref="F26:H26"/>
    <mergeCell ref="F42:H42"/>
    <mergeCell ref="F50:H50"/>
    <mergeCell ref="F60:H60"/>
    <mergeCell ref="F54:H54"/>
    <mergeCell ref="F61:H61"/>
    <mergeCell ref="F46:H46"/>
    <mergeCell ref="F47:H47"/>
    <mergeCell ref="F48:H48"/>
    <mergeCell ref="F49:H49"/>
    <mergeCell ref="F44:H44"/>
    <mergeCell ref="F45:H45"/>
    <mergeCell ref="F57:H57"/>
    <mergeCell ref="F58:H58"/>
    <mergeCell ref="F59:H59"/>
    <mergeCell ref="F43:H43"/>
    <mergeCell ref="F38:H38"/>
    <mergeCell ref="F27:H27"/>
    <mergeCell ref="F28:H28"/>
    <mergeCell ref="F29:H29"/>
    <mergeCell ref="F30:H30"/>
    <mergeCell ref="F82:H82"/>
    <mergeCell ref="F75:H75"/>
    <mergeCell ref="F76:H76"/>
    <mergeCell ref="F77:H77"/>
    <mergeCell ref="F78:H78"/>
    <mergeCell ref="F79:H79"/>
    <mergeCell ref="F80:H80"/>
    <mergeCell ref="F81:H81"/>
    <mergeCell ref="F71:H71"/>
    <mergeCell ref="F72:H72"/>
    <mergeCell ref="F73:H73"/>
    <mergeCell ref="F74:H74"/>
    <mergeCell ref="F83:H83"/>
    <mergeCell ref="F84:H84"/>
    <mergeCell ref="F85:H85"/>
    <mergeCell ref="F86:H86"/>
    <mergeCell ref="F87:H87"/>
    <mergeCell ref="F88:H88"/>
    <mergeCell ref="F98:H98"/>
    <mergeCell ref="F100:H100"/>
    <mergeCell ref="L17:L18"/>
    <mergeCell ref="J18:K18"/>
    <mergeCell ref="J51:L51"/>
    <mergeCell ref="J53:L53"/>
    <mergeCell ref="J52:L52"/>
    <mergeCell ref="F51:H51"/>
    <mergeCell ref="F52:H52"/>
    <mergeCell ref="F53:H53"/>
    <mergeCell ref="J59:K59"/>
    <mergeCell ref="J56:K57"/>
    <mergeCell ref="L56:L57"/>
    <mergeCell ref="J54:K55"/>
    <mergeCell ref="L54:L55"/>
    <mergeCell ref="L58:L59"/>
    <mergeCell ref="F55:H55"/>
    <mergeCell ref="F56:H56"/>
    <mergeCell ref="J10:L10"/>
    <mergeCell ref="J11:L11"/>
    <mergeCell ref="J12:L12"/>
    <mergeCell ref="J13:K14"/>
    <mergeCell ref="L13:L14"/>
    <mergeCell ref="A1:H1"/>
    <mergeCell ref="J15:K16"/>
    <mergeCell ref="L15:L16"/>
    <mergeCell ref="A2:D2"/>
    <mergeCell ref="E2:H2"/>
    <mergeCell ref="F7:H7"/>
    <mergeCell ref="F3:H3"/>
    <mergeCell ref="F4:H4"/>
    <mergeCell ref="F5:H5"/>
  </mergeCells>
  <phoneticPr fontId="0" type="noConversion"/>
  <conditionalFormatting sqref="F5">
    <cfRule type="cellIs" dxfId="3" priority="1" stopIfTrue="1" operator="lessThan">
      <formula>0</formula>
    </cfRule>
  </conditionalFormatting>
  <dataValidations count="1">
    <dataValidation type="list" allowBlank="1" showInputMessage="1" showErrorMessage="1" sqref="A8:A153">
      <formula1>$P$8:$P$19</formula1>
    </dataValidation>
  </dataValidations>
  <pageMargins left="0.41" right="0.34" top="0.47" bottom="0.49" header="0.34" footer="0.4921259845"/>
  <pageSetup paperSize="9" orientation="landscape" horizontalDpi="4294967293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2:R34"/>
  <sheetViews>
    <sheetView workbookViewId="0">
      <selection activeCell="J17" sqref="J17"/>
    </sheetView>
  </sheetViews>
  <sheetFormatPr baseColWidth="10" defaultRowHeight="12.5"/>
  <cols>
    <col min="1" max="1" width="17" customWidth="1"/>
    <col min="2" max="2" width="15.453125" customWidth="1"/>
    <col min="3" max="3" width="16.7265625" customWidth="1"/>
    <col min="4" max="4" width="20.54296875" customWidth="1"/>
    <col min="7" max="7" width="6.1796875" customWidth="1"/>
    <col min="8" max="8" width="2.26953125" customWidth="1"/>
    <col min="9" max="9" width="14.54296875" customWidth="1"/>
    <col min="10" max="10" width="13" customWidth="1"/>
    <col min="18" max="18" width="0" hidden="1" customWidth="1"/>
  </cols>
  <sheetData>
    <row r="2" spans="1:18" hidden="1"/>
    <row r="3" spans="1:18" ht="44.5">
      <c r="A3" s="174" t="s">
        <v>46</v>
      </c>
      <c r="B3" s="174"/>
      <c r="C3" s="174"/>
      <c r="D3" s="174"/>
      <c r="E3" s="174"/>
      <c r="F3" s="174"/>
      <c r="G3" s="93"/>
      <c r="H3" s="97"/>
    </row>
    <row r="4" spans="1:18" ht="13" thickBot="1">
      <c r="H4" s="97"/>
    </row>
    <row r="5" spans="1:18" ht="33" thickBot="1">
      <c r="C5" s="98" t="str">
        <f>"N°: " &amp; VLOOKUP($J$10,histo!A:J,1,FALSE)</f>
        <v>N°: 2</v>
      </c>
      <c r="H5" s="97"/>
      <c r="I5" s="183"/>
      <c r="J5" s="183"/>
    </row>
    <row r="6" spans="1:18">
      <c r="E6" s="3" t="s">
        <v>53</v>
      </c>
      <c r="F6" s="95">
        <f>VLOOKUP($J$10,histo!A:J,7,FALSE)</f>
        <v>400</v>
      </c>
      <c r="H6" s="97"/>
      <c r="I6" s="186"/>
      <c r="J6" s="186"/>
      <c r="R6" t="s">
        <v>59</v>
      </c>
    </row>
    <row r="7" spans="1:18">
      <c r="E7" s="3" t="s">
        <v>54</v>
      </c>
      <c r="F7" s="95">
        <f>VLOOKUP($J$10,histo!A:J,8,FALSE)</f>
        <v>20</v>
      </c>
      <c r="H7" s="97"/>
      <c r="I7" s="189"/>
      <c r="J7" s="189"/>
      <c r="R7" t="s">
        <v>63</v>
      </c>
    </row>
    <row r="8" spans="1:18">
      <c r="E8" s="3" t="s">
        <v>55</v>
      </c>
      <c r="F8" s="95">
        <f>VLOOKUP($J$10,histo!A:J,9,FALSE)</f>
        <v>420</v>
      </c>
      <c r="H8" s="97"/>
      <c r="R8" t="s">
        <v>58</v>
      </c>
    </row>
    <row r="9" spans="1:18" ht="18">
      <c r="A9" s="91" t="str">
        <f>"Reçu de " &amp; VLOOKUP($J$10,histo!A:J,4,FALSE)</f>
        <v>Reçu de Mr</v>
      </c>
      <c r="B9" s="185" t="str">
        <f>VLOOKUP($J$10,histo!A:J,5,FALSE)&amp;" "&amp;VLOOKUP($J$10,histo!A:J,6,FALSE)</f>
        <v>DUPONT Jean</v>
      </c>
      <c r="C9" s="185"/>
      <c r="D9" s="185"/>
      <c r="E9" s="185"/>
      <c r="F9" s="185"/>
      <c r="H9" s="97"/>
    </row>
    <row r="10" spans="1:18" ht="18.5" thickBot="1">
      <c r="A10" s="91"/>
      <c r="B10" s="91"/>
      <c r="C10" s="91"/>
      <c r="D10" s="91"/>
      <c r="E10" s="91"/>
      <c r="F10" s="91"/>
      <c r="H10" s="97"/>
      <c r="I10" t="s">
        <v>57</v>
      </c>
      <c r="J10" s="117">
        <v>2</v>
      </c>
    </row>
    <row r="11" spans="1:18" ht="18.5" thickTop="1">
      <c r="A11" s="91" t="s">
        <v>44</v>
      </c>
      <c r="B11" s="184" t="str">
        <f>VLOOKUP($J$10,histo!A:J,10,FALSE) &amp; " (" &amp; VLOOKUP($J$10,histo!A:J,9,FALSE) &amp; " €)"</f>
        <v>QUATRE CENT VINGT EUROS (420 €)</v>
      </c>
      <c r="C11" s="184"/>
      <c r="D11" s="184"/>
      <c r="E11" s="184"/>
      <c r="F11" s="184"/>
      <c r="H11" s="97"/>
      <c r="I11" s="129" t="s">
        <v>60</v>
      </c>
      <c r="J11" s="118"/>
    </row>
    <row r="12" spans="1:18" ht="18">
      <c r="A12" s="91"/>
      <c r="B12" s="91"/>
      <c r="C12" s="91"/>
      <c r="D12" s="91"/>
      <c r="E12" s="91"/>
      <c r="F12" s="91"/>
      <c r="H12" s="97"/>
      <c r="I12" s="130" t="s">
        <v>61</v>
      </c>
      <c r="J12" s="118"/>
    </row>
    <row r="13" spans="1:18" ht="18">
      <c r="A13" s="91" t="s">
        <v>79</v>
      </c>
      <c r="B13" s="91"/>
      <c r="C13" s="91"/>
      <c r="D13" s="91"/>
      <c r="E13" s="91"/>
      <c r="F13" s="91"/>
      <c r="H13" s="97"/>
      <c r="I13" s="130" t="s">
        <v>62</v>
      </c>
      <c r="J13" s="119" t="s">
        <v>59</v>
      </c>
    </row>
    <row r="14" spans="1:18" ht="18">
      <c r="A14" s="91"/>
      <c r="B14" s="91"/>
      <c r="C14" s="91"/>
      <c r="D14" s="91"/>
      <c r="E14" s="91"/>
      <c r="F14" s="91"/>
      <c r="H14" s="97"/>
      <c r="I14" s="130" t="s">
        <v>64</v>
      </c>
      <c r="J14" s="120" t="s">
        <v>98</v>
      </c>
    </row>
    <row r="15" spans="1:18" ht="18">
      <c r="A15" s="91" t="s">
        <v>68</v>
      </c>
      <c r="B15" s="91"/>
      <c r="C15" s="91"/>
      <c r="D15" s="91"/>
      <c r="E15" s="91"/>
      <c r="F15" s="91"/>
      <c r="H15" s="97"/>
      <c r="I15" s="130" t="s">
        <v>65</v>
      </c>
      <c r="J15" s="120" t="s">
        <v>108</v>
      </c>
    </row>
    <row r="16" spans="1:18" ht="18">
      <c r="A16" s="91"/>
      <c r="B16" s="91"/>
      <c r="C16" s="91"/>
      <c r="D16" s="91"/>
      <c r="E16" s="91"/>
      <c r="F16" s="91"/>
      <c r="H16" s="97"/>
      <c r="I16" s="130" t="s">
        <v>66</v>
      </c>
      <c r="J16" s="121">
        <v>400</v>
      </c>
    </row>
    <row r="17" spans="1:13" ht="18.5" thickBot="1">
      <c r="A17" s="91" t="s">
        <v>69</v>
      </c>
      <c r="B17" s="91"/>
      <c r="C17" s="99">
        <f>VLOOKUP($J$10,histo!A:J,2,FALSE)</f>
        <v>41306</v>
      </c>
      <c r="D17" s="91"/>
      <c r="E17" s="91"/>
      <c r="F17" s="91"/>
      <c r="H17" s="97"/>
      <c r="I17" s="131" t="s">
        <v>67</v>
      </c>
      <c r="J17" s="121">
        <v>20</v>
      </c>
    </row>
    <row r="18" spans="1:13" ht="19" thickTop="1" thickBot="1">
      <c r="A18" s="91"/>
      <c r="B18" s="91"/>
      <c r="C18" s="92"/>
      <c r="D18" s="91"/>
      <c r="E18" s="91"/>
      <c r="F18" s="91"/>
      <c r="H18" s="97"/>
    </row>
    <row r="19" spans="1:13" ht="18.5" thickTop="1">
      <c r="A19" s="91" t="s">
        <v>70</v>
      </c>
      <c r="B19" s="91"/>
      <c r="C19" s="99">
        <f>VLOOKUP($J$10,histo!A:J,3,FALSE)</f>
        <v>41333</v>
      </c>
      <c r="D19" s="91"/>
      <c r="E19" s="91"/>
      <c r="F19" s="91"/>
      <c r="H19" s="97"/>
      <c r="K19" s="179" t="s">
        <v>81</v>
      </c>
      <c r="L19" s="180"/>
      <c r="M19" s="181"/>
    </row>
    <row r="20" spans="1:13" ht="18">
      <c r="A20" s="91"/>
      <c r="B20" s="91"/>
      <c r="C20" s="91"/>
      <c r="D20" s="91"/>
      <c r="E20" s="91"/>
      <c r="F20" s="91"/>
      <c r="H20" s="97"/>
      <c r="K20" s="123"/>
      <c r="L20" s="124"/>
      <c r="M20" s="125"/>
    </row>
    <row r="21" spans="1:13" ht="18">
      <c r="A21" s="91" t="s">
        <v>45</v>
      </c>
      <c r="B21" s="91"/>
      <c r="C21" s="91"/>
      <c r="D21" s="91"/>
      <c r="E21" s="91"/>
      <c r="F21" s="91"/>
      <c r="H21" s="97"/>
      <c r="K21" s="123"/>
      <c r="L21" s="124"/>
      <c r="M21" s="125"/>
    </row>
    <row r="22" spans="1:13" ht="18">
      <c r="A22" s="91"/>
      <c r="B22" s="91"/>
      <c r="C22" s="91"/>
      <c r="D22" s="91"/>
      <c r="E22" s="91"/>
      <c r="F22" s="91"/>
      <c r="H22" s="97"/>
      <c r="K22" s="123"/>
      <c r="L22" s="124"/>
      <c r="M22" s="125"/>
    </row>
    <row r="23" spans="1:13" ht="18">
      <c r="A23" s="91"/>
      <c r="B23" s="91"/>
      <c r="C23" s="94" t="str">
        <f>"à Ville le, "</f>
        <v xml:space="preserve">à Ville le, </v>
      </c>
      <c r="D23" s="188">
        <f ca="1">TODAY()</f>
        <v>41334</v>
      </c>
      <c r="E23" s="188"/>
      <c r="F23" s="91"/>
      <c r="H23" s="97"/>
      <c r="K23" s="123"/>
      <c r="L23" s="124"/>
      <c r="M23" s="125"/>
    </row>
    <row r="24" spans="1:13" ht="18">
      <c r="A24" s="91"/>
      <c r="B24" s="91"/>
      <c r="C24" s="91" t="s">
        <v>109</v>
      </c>
      <c r="D24" s="91"/>
      <c r="E24" s="91"/>
      <c r="F24" s="91"/>
      <c r="H24" s="97"/>
      <c r="K24" s="123"/>
      <c r="L24" s="124"/>
      <c r="M24" s="125"/>
    </row>
    <row r="25" spans="1:13" ht="18.5" thickBot="1">
      <c r="A25" s="91"/>
      <c r="B25" s="91"/>
      <c r="C25" s="91" t="s">
        <v>110</v>
      </c>
      <c r="D25" s="91"/>
      <c r="E25" s="91"/>
      <c r="F25" s="91"/>
      <c r="H25" s="97"/>
      <c r="K25" s="126"/>
      <c r="L25" s="127"/>
      <c r="M25" s="128"/>
    </row>
    <row r="26" spans="1:13" ht="18.5" thickTop="1">
      <c r="A26" s="91"/>
      <c r="B26" s="91"/>
      <c r="C26" s="91" t="s">
        <v>111</v>
      </c>
      <c r="D26" s="91"/>
      <c r="E26" s="91"/>
      <c r="F26" s="91"/>
      <c r="H26" s="97"/>
    </row>
    <row r="27" spans="1:13">
      <c r="A27" s="97"/>
      <c r="B27" s="97"/>
      <c r="C27" s="97"/>
      <c r="D27" s="97"/>
      <c r="E27" s="97"/>
      <c r="F27" s="97"/>
      <c r="G27" s="97"/>
      <c r="H27" s="97"/>
    </row>
    <row r="28" spans="1:13" ht="21">
      <c r="A28" s="176" t="s">
        <v>71</v>
      </c>
      <c r="B28" s="177"/>
      <c r="C28" s="177"/>
      <c r="D28" s="177"/>
      <c r="E28" s="177"/>
      <c r="F28" s="177"/>
      <c r="J28" s="103" t="s">
        <v>73</v>
      </c>
      <c r="M28" s="104">
        <v>0</v>
      </c>
    </row>
    <row r="29" spans="1:13" ht="7.5" customHeight="1">
      <c r="A29" s="175"/>
      <c r="B29" s="175"/>
    </row>
    <row r="30" spans="1:13" ht="0.75" customHeight="1">
      <c r="A30" s="178" t="str">
        <f>"REMBOURSEMENT de   "&amp;M28&amp;""&amp;" "&amp;"€"&amp;" fait le :"</f>
        <v>REMBOURSEMENT de   0 € fait le :</v>
      </c>
      <c r="B30" s="178"/>
      <c r="C30" s="178"/>
      <c r="D30" s="102">
        <f ca="1">TODAY()</f>
        <v>41334</v>
      </c>
      <c r="E30" s="101" t="s">
        <v>72</v>
      </c>
    </row>
    <row r="31" spans="1:13" ht="15.5" hidden="1">
      <c r="A31" s="187" t="str">
        <f>"sur votre compte CMB : 15589-56924-046940169-40/35"</f>
        <v>sur votre compte CMB : 15589-56924-046940169-40/35</v>
      </c>
      <c r="B31" s="187"/>
      <c r="C31" s="187"/>
      <c r="D31" s="187"/>
      <c r="E31" s="187"/>
      <c r="F31" s="187"/>
    </row>
    <row r="32" spans="1:13" ht="29.25" customHeight="1">
      <c r="A32" s="190" t="s">
        <v>112</v>
      </c>
      <c r="B32" s="190"/>
      <c r="C32" s="190"/>
      <c r="D32" s="190"/>
      <c r="E32" s="190"/>
      <c r="F32" s="190"/>
      <c r="G32" s="107"/>
    </row>
    <row r="33" spans="1:7" ht="17.25" customHeight="1">
      <c r="B33" s="191" t="s">
        <v>113</v>
      </c>
      <c r="C33" s="192"/>
      <c r="D33" s="192"/>
    </row>
    <row r="34" spans="1:7" ht="186.75" customHeight="1">
      <c r="A34" s="182"/>
      <c r="B34" s="182"/>
      <c r="C34" s="182"/>
      <c r="D34" s="182"/>
      <c r="E34" s="182"/>
      <c r="F34" s="113"/>
      <c r="G34" s="113"/>
    </row>
  </sheetData>
  <mergeCells count="15">
    <mergeCell ref="A34:E34"/>
    <mergeCell ref="I5:J5"/>
    <mergeCell ref="B11:F11"/>
    <mergeCell ref="B9:F9"/>
    <mergeCell ref="I6:J6"/>
    <mergeCell ref="A31:F31"/>
    <mergeCell ref="D23:E23"/>
    <mergeCell ref="I7:J7"/>
    <mergeCell ref="A32:F32"/>
    <mergeCell ref="B33:D33"/>
    <mergeCell ref="A3:F3"/>
    <mergeCell ref="A29:B29"/>
    <mergeCell ref="A28:F28"/>
    <mergeCell ref="A30:C30"/>
    <mergeCell ref="K19:M19"/>
  </mergeCells>
  <phoneticPr fontId="14" type="noConversion"/>
  <dataValidations count="1">
    <dataValidation type="list" allowBlank="1" showInputMessage="1" showErrorMessage="1" sqref="J13">
      <formula1>$R$6:$R$8</formula1>
    </dataValidation>
  </dataValidations>
  <pageMargins left="0.6" right="0.43" top="0.52" bottom="0.22" header="0.4921259845" footer="0.33"/>
  <pageSetup paperSize="9" orientation="portrait" horizontalDpi="0" verticalDpi="0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1:N119"/>
  <sheetViews>
    <sheetView workbookViewId="0">
      <selection activeCell="L20" sqref="L20"/>
    </sheetView>
  </sheetViews>
  <sheetFormatPr baseColWidth="10" defaultRowHeight="12.5"/>
  <cols>
    <col min="1" max="1" width="4" customWidth="1"/>
    <col min="2" max="2" width="14.54296875" customWidth="1"/>
    <col min="3" max="3" width="11.1796875" customWidth="1"/>
    <col min="4" max="4" width="6.26953125" customWidth="1"/>
    <col min="5" max="5" width="18" customWidth="1"/>
    <col min="9" max="9" width="11.453125" style="96"/>
    <col min="10" max="10" width="27.1796875" customWidth="1"/>
    <col min="14" max="14" width="36.7265625" customWidth="1"/>
  </cols>
  <sheetData>
    <row r="1" spans="1:14">
      <c r="A1" t="s">
        <v>41</v>
      </c>
      <c r="B1" t="s">
        <v>47</v>
      </c>
      <c r="C1" t="s">
        <v>48</v>
      </c>
      <c r="D1" t="s">
        <v>56</v>
      </c>
      <c r="E1" t="s">
        <v>42</v>
      </c>
      <c r="F1" t="s">
        <v>43</v>
      </c>
      <c r="G1" t="s">
        <v>49</v>
      </c>
      <c r="H1" t="s">
        <v>50</v>
      </c>
      <c r="I1" s="96" t="s">
        <v>51</v>
      </c>
      <c r="J1" t="s">
        <v>52</v>
      </c>
    </row>
    <row r="2" spans="1:14">
      <c r="A2" s="117">
        <v>1</v>
      </c>
      <c r="B2" s="118">
        <v>41275</v>
      </c>
      <c r="C2" s="118">
        <v>41305</v>
      </c>
      <c r="D2" s="119" t="s">
        <v>59</v>
      </c>
      <c r="E2" s="120" t="s">
        <v>98</v>
      </c>
      <c r="F2" s="120" t="s">
        <v>108</v>
      </c>
      <c r="G2" s="121">
        <v>400</v>
      </c>
      <c r="H2" s="121">
        <v>20</v>
      </c>
      <c r="I2" s="96">
        <f>IF(G2="","",G2+H2)</f>
        <v>420</v>
      </c>
      <c r="J2" t="str">
        <f>IF(I2="","",LOOKUP(I2,$M$2:$N$8))</f>
        <v>QUATRE CENT VINGT EUROS</v>
      </c>
      <c r="M2">
        <v>100</v>
      </c>
      <c r="N2" t="s">
        <v>89</v>
      </c>
    </row>
    <row r="3" spans="1:14">
      <c r="A3" s="117">
        <v>2</v>
      </c>
      <c r="B3" s="118">
        <v>41306</v>
      </c>
      <c r="C3" s="118">
        <v>41333</v>
      </c>
      <c r="D3" s="119" t="s">
        <v>59</v>
      </c>
      <c r="E3" s="120" t="s">
        <v>98</v>
      </c>
      <c r="F3" s="120" t="s">
        <v>108</v>
      </c>
      <c r="G3" s="121">
        <v>400</v>
      </c>
      <c r="H3" s="121">
        <v>20</v>
      </c>
      <c r="I3" s="96">
        <f t="shared" ref="I3:I66" si="0">IF(G3="","",G3+H3)</f>
        <v>420</v>
      </c>
      <c r="J3" t="str">
        <f t="shared" ref="J3:J48" si="1">IF(I3="","",LOOKUP(I3,$M$2:$N$8))</f>
        <v>QUATRE CENT VINGT EUROS</v>
      </c>
      <c r="M3">
        <v>200</v>
      </c>
      <c r="N3" t="s">
        <v>82</v>
      </c>
    </row>
    <row r="4" spans="1:14">
      <c r="A4" s="117"/>
      <c r="B4" s="118"/>
      <c r="C4" s="118"/>
      <c r="D4" s="119"/>
      <c r="E4" s="120"/>
      <c r="F4" s="120"/>
      <c r="G4" s="121"/>
      <c r="H4" s="121"/>
      <c r="I4" s="96" t="str">
        <f t="shared" si="0"/>
        <v/>
      </c>
      <c r="J4" t="str">
        <f t="shared" si="1"/>
        <v/>
      </c>
      <c r="M4">
        <v>250</v>
      </c>
      <c r="N4" t="s">
        <v>85</v>
      </c>
    </row>
    <row r="5" spans="1:14">
      <c r="A5" s="117"/>
      <c r="B5" s="118"/>
      <c r="C5" s="118"/>
      <c r="D5" s="119"/>
      <c r="E5" s="120"/>
      <c r="F5" s="120"/>
      <c r="G5" s="121"/>
      <c r="H5" s="121"/>
      <c r="I5" s="96" t="str">
        <f t="shared" si="0"/>
        <v/>
      </c>
      <c r="J5" t="str">
        <f t="shared" si="1"/>
        <v/>
      </c>
      <c r="M5">
        <v>300</v>
      </c>
      <c r="N5" t="s">
        <v>83</v>
      </c>
    </row>
    <row r="6" spans="1:14">
      <c r="A6" s="117"/>
      <c r="B6" s="118"/>
      <c r="C6" s="118"/>
      <c r="D6" s="119"/>
      <c r="E6" s="120"/>
      <c r="F6" s="120"/>
      <c r="G6" s="121"/>
      <c r="H6" s="121"/>
      <c r="I6" s="96" t="str">
        <f t="shared" si="0"/>
        <v/>
      </c>
      <c r="J6" t="str">
        <f t="shared" si="1"/>
        <v/>
      </c>
      <c r="M6">
        <v>370</v>
      </c>
      <c r="N6" t="s">
        <v>86</v>
      </c>
    </row>
    <row r="7" spans="1:14">
      <c r="A7" s="117"/>
      <c r="B7" s="118"/>
      <c r="C7" s="118"/>
      <c r="D7" s="119"/>
      <c r="E7" s="120"/>
      <c r="F7" s="120"/>
      <c r="G7" s="121"/>
      <c r="H7" s="121"/>
      <c r="I7" s="96" t="str">
        <f t="shared" si="0"/>
        <v/>
      </c>
      <c r="J7" t="str">
        <f t="shared" si="1"/>
        <v/>
      </c>
      <c r="M7">
        <v>380</v>
      </c>
      <c r="N7" t="s">
        <v>88</v>
      </c>
    </row>
    <row r="8" spans="1:14">
      <c r="A8" s="117"/>
      <c r="B8" s="118"/>
      <c r="C8" s="118"/>
      <c r="D8" s="119"/>
      <c r="E8" s="120"/>
      <c r="F8" s="120"/>
      <c r="G8" s="121"/>
      <c r="H8" s="121"/>
      <c r="I8" s="96" t="str">
        <f t="shared" si="0"/>
        <v/>
      </c>
      <c r="J8" t="str">
        <f t="shared" si="1"/>
        <v/>
      </c>
      <c r="M8">
        <v>420</v>
      </c>
      <c r="N8" t="s">
        <v>87</v>
      </c>
    </row>
    <row r="9" spans="1:14">
      <c r="A9" s="117"/>
      <c r="B9" s="118"/>
      <c r="C9" s="118"/>
      <c r="D9" s="119"/>
      <c r="E9" s="120"/>
      <c r="F9" s="120"/>
      <c r="G9" s="121"/>
      <c r="H9" s="121"/>
      <c r="I9" s="96" t="str">
        <f t="shared" si="0"/>
        <v/>
      </c>
      <c r="J9" t="str">
        <f t="shared" si="1"/>
        <v/>
      </c>
      <c r="M9">
        <v>400</v>
      </c>
      <c r="N9" t="s">
        <v>84</v>
      </c>
    </row>
    <row r="10" spans="1:14">
      <c r="A10" s="117"/>
      <c r="B10" s="118"/>
      <c r="C10" s="118"/>
      <c r="D10" s="119"/>
      <c r="E10" s="120"/>
      <c r="F10" s="120"/>
      <c r="G10" s="121"/>
      <c r="H10" s="121"/>
      <c r="I10" s="96" t="str">
        <f t="shared" si="0"/>
        <v/>
      </c>
      <c r="J10" t="str">
        <f t="shared" si="1"/>
        <v/>
      </c>
      <c r="M10">
        <v>450</v>
      </c>
      <c r="N10" t="s">
        <v>90</v>
      </c>
    </row>
    <row r="11" spans="1:14">
      <c r="A11" s="117"/>
      <c r="B11" s="118"/>
      <c r="C11" s="118"/>
      <c r="D11" s="119"/>
      <c r="E11" s="120"/>
      <c r="F11" s="120"/>
      <c r="G11" s="121"/>
      <c r="H11" s="121"/>
      <c r="I11" s="96" t="str">
        <f t="shared" si="0"/>
        <v/>
      </c>
      <c r="J11" t="str">
        <f t="shared" si="1"/>
        <v/>
      </c>
      <c r="M11">
        <v>500</v>
      </c>
      <c r="N11" t="s">
        <v>91</v>
      </c>
    </row>
    <row r="12" spans="1:14">
      <c r="A12" s="117"/>
      <c r="B12" s="118"/>
      <c r="C12" s="118"/>
      <c r="D12" s="119"/>
      <c r="E12" s="120"/>
      <c r="F12" s="120"/>
      <c r="G12" s="121"/>
      <c r="H12" s="121"/>
      <c r="I12" s="96" t="str">
        <f t="shared" si="0"/>
        <v/>
      </c>
      <c r="J12" t="str">
        <f t="shared" si="1"/>
        <v/>
      </c>
    </row>
    <row r="13" spans="1:14">
      <c r="A13" s="117"/>
      <c r="B13" s="118"/>
      <c r="C13" s="118"/>
      <c r="D13" s="119"/>
      <c r="E13" s="120"/>
      <c r="F13" s="120"/>
      <c r="G13" s="121"/>
      <c r="H13" s="121"/>
      <c r="I13" s="96" t="str">
        <f t="shared" si="0"/>
        <v/>
      </c>
      <c r="J13" t="str">
        <f t="shared" si="1"/>
        <v/>
      </c>
    </row>
    <row r="14" spans="1:14">
      <c r="A14" s="117"/>
      <c r="B14" s="118"/>
      <c r="C14" s="118"/>
      <c r="D14" s="119"/>
      <c r="E14" s="120"/>
      <c r="F14" s="120"/>
      <c r="G14" s="121"/>
      <c r="H14" s="121"/>
      <c r="I14" s="96" t="str">
        <f t="shared" si="0"/>
        <v/>
      </c>
      <c r="J14" t="str">
        <f t="shared" si="1"/>
        <v/>
      </c>
    </row>
    <row r="15" spans="1:14">
      <c r="A15" s="117"/>
      <c r="B15" s="118"/>
      <c r="C15" s="118"/>
      <c r="D15" s="119"/>
      <c r="E15" s="120"/>
      <c r="F15" s="120"/>
      <c r="G15" s="121"/>
      <c r="H15" s="121"/>
      <c r="I15" s="96" t="str">
        <f t="shared" si="0"/>
        <v/>
      </c>
      <c r="J15" t="str">
        <f t="shared" si="1"/>
        <v/>
      </c>
    </row>
    <row r="16" spans="1:14">
      <c r="A16" s="117"/>
      <c r="B16" s="118"/>
      <c r="C16" s="118"/>
      <c r="D16" s="119"/>
      <c r="E16" s="120"/>
      <c r="F16" s="120"/>
      <c r="G16" s="121"/>
      <c r="H16" s="121"/>
      <c r="I16" s="96" t="str">
        <f t="shared" si="0"/>
        <v/>
      </c>
      <c r="J16" t="str">
        <f t="shared" si="1"/>
        <v/>
      </c>
    </row>
    <row r="17" spans="1:10">
      <c r="A17" s="117"/>
      <c r="B17" s="118"/>
      <c r="C17" s="118"/>
      <c r="D17" s="119"/>
      <c r="E17" s="120"/>
      <c r="F17" s="120"/>
      <c r="G17" s="121"/>
      <c r="H17" s="121"/>
      <c r="I17" s="96" t="str">
        <f t="shared" si="0"/>
        <v/>
      </c>
      <c r="J17" t="str">
        <f t="shared" si="1"/>
        <v/>
      </c>
    </row>
    <row r="18" spans="1:10">
      <c r="A18" s="117"/>
      <c r="B18" s="118"/>
      <c r="C18" s="118"/>
      <c r="D18" s="119"/>
      <c r="E18" s="120"/>
      <c r="F18" s="120"/>
      <c r="G18" s="121"/>
      <c r="H18" s="121"/>
      <c r="I18" s="96" t="str">
        <f t="shared" si="0"/>
        <v/>
      </c>
      <c r="J18" t="str">
        <f t="shared" si="1"/>
        <v/>
      </c>
    </row>
    <row r="19" spans="1:10">
      <c r="A19" s="117"/>
      <c r="B19" s="118"/>
      <c r="C19" s="118"/>
      <c r="D19" s="119"/>
      <c r="E19" s="120"/>
      <c r="F19" s="120"/>
      <c r="G19" s="121"/>
      <c r="H19" s="121"/>
      <c r="I19" s="96" t="str">
        <f t="shared" si="0"/>
        <v/>
      </c>
      <c r="J19" t="str">
        <f t="shared" si="1"/>
        <v/>
      </c>
    </row>
    <row r="20" spans="1:10">
      <c r="A20" s="117"/>
      <c r="B20" s="118"/>
      <c r="C20" s="118"/>
      <c r="D20" s="119"/>
      <c r="E20" s="120"/>
      <c r="F20" s="120"/>
      <c r="G20" s="121"/>
      <c r="H20" s="121"/>
      <c r="I20" s="96" t="str">
        <f t="shared" si="0"/>
        <v/>
      </c>
      <c r="J20" t="str">
        <f t="shared" si="1"/>
        <v/>
      </c>
    </row>
    <row r="21" spans="1:10">
      <c r="A21" s="117"/>
      <c r="B21" s="118"/>
      <c r="C21" s="118"/>
      <c r="D21" s="119"/>
      <c r="E21" s="120"/>
      <c r="F21" s="120"/>
      <c r="G21" s="121"/>
      <c r="H21" s="121"/>
      <c r="I21" s="96" t="str">
        <f t="shared" si="0"/>
        <v/>
      </c>
      <c r="J21" t="str">
        <f t="shared" si="1"/>
        <v/>
      </c>
    </row>
    <row r="22" spans="1:10">
      <c r="A22" s="117"/>
      <c r="B22" s="118"/>
      <c r="C22" s="118"/>
      <c r="D22" s="119"/>
      <c r="E22" s="120"/>
      <c r="F22" s="120"/>
      <c r="G22" s="121"/>
      <c r="H22" s="121"/>
      <c r="I22" s="96" t="str">
        <f t="shared" si="0"/>
        <v/>
      </c>
      <c r="J22" t="str">
        <f t="shared" si="1"/>
        <v/>
      </c>
    </row>
    <row r="23" spans="1:10">
      <c r="A23" s="117"/>
      <c r="B23" s="118"/>
      <c r="C23" s="118"/>
      <c r="D23" s="119"/>
      <c r="E23" s="120"/>
      <c r="F23" s="120"/>
      <c r="G23" s="121"/>
      <c r="H23" s="121"/>
      <c r="I23" s="96" t="str">
        <f t="shared" si="0"/>
        <v/>
      </c>
      <c r="J23" t="str">
        <f t="shared" si="1"/>
        <v/>
      </c>
    </row>
    <row r="24" spans="1:10">
      <c r="A24" s="117"/>
      <c r="B24" s="118"/>
      <c r="C24" s="118"/>
      <c r="D24" s="119"/>
      <c r="E24" s="120"/>
      <c r="F24" s="120"/>
      <c r="G24" s="121"/>
      <c r="H24" s="121"/>
      <c r="I24" s="96" t="str">
        <f t="shared" si="0"/>
        <v/>
      </c>
      <c r="J24" t="str">
        <f t="shared" si="1"/>
        <v/>
      </c>
    </row>
    <row r="25" spans="1:10">
      <c r="A25" s="7"/>
      <c r="B25" s="134"/>
      <c r="C25" s="134"/>
      <c r="D25" s="17"/>
      <c r="E25" s="17"/>
      <c r="F25" s="17"/>
      <c r="G25" s="133"/>
      <c r="H25" s="133"/>
      <c r="I25" s="96" t="str">
        <f t="shared" si="0"/>
        <v/>
      </c>
      <c r="J25" t="str">
        <f t="shared" si="1"/>
        <v/>
      </c>
    </row>
    <row r="26" spans="1:10">
      <c r="A26" s="7"/>
      <c r="B26" s="134"/>
      <c r="C26" s="134"/>
      <c r="D26" s="17"/>
      <c r="E26" s="17"/>
      <c r="F26" s="17"/>
      <c r="G26" s="133"/>
      <c r="H26" s="133"/>
      <c r="I26" s="96" t="str">
        <f t="shared" si="0"/>
        <v/>
      </c>
      <c r="J26" t="str">
        <f t="shared" si="1"/>
        <v/>
      </c>
    </row>
    <row r="27" spans="1:10">
      <c r="A27" s="7"/>
      <c r="B27" s="134"/>
      <c r="C27" s="134"/>
      <c r="D27" s="17"/>
      <c r="E27" s="17"/>
      <c r="F27" s="17"/>
      <c r="G27" s="133"/>
      <c r="H27" s="133"/>
      <c r="I27" s="96" t="str">
        <f t="shared" si="0"/>
        <v/>
      </c>
      <c r="J27" t="str">
        <f t="shared" si="1"/>
        <v/>
      </c>
    </row>
    <row r="28" spans="1:10">
      <c r="A28" s="7"/>
      <c r="B28" s="134"/>
      <c r="C28" s="134"/>
      <c r="D28" s="17"/>
      <c r="E28" s="17"/>
      <c r="F28" s="17"/>
      <c r="G28" s="133"/>
      <c r="H28" s="133"/>
      <c r="I28" s="96" t="str">
        <f t="shared" si="0"/>
        <v/>
      </c>
      <c r="J28" t="str">
        <f t="shared" si="1"/>
        <v/>
      </c>
    </row>
    <row r="29" spans="1:10">
      <c r="A29" s="7"/>
      <c r="B29" s="134"/>
      <c r="C29" s="134"/>
      <c r="D29" s="17"/>
      <c r="E29" s="17"/>
      <c r="F29" s="17"/>
      <c r="G29" s="133"/>
      <c r="H29" s="133"/>
      <c r="I29" s="96" t="str">
        <f t="shared" si="0"/>
        <v/>
      </c>
      <c r="J29" t="str">
        <f t="shared" si="1"/>
        <v/>
      </c>
    </row>
    <row r="30" spans="1:10">
      <c r="A30" s="7"/>
      <c r="B30" s="134"/>
      <c r="C30" s="134"/>
      <c r="D30" s="17"/>
      <c r="E30" s="17"/>
      <c r="F30" s="17"/>
      <c r="G30" s="133"/>
      <c r="H30" s="133"/>
      <c r="I30" s="96" t="str">
        <f t="shared" si="0"/>
        <v/>
      </c>
      <c r="J30" t="str">
        <f t="shared" si="1"/>
        <v/>
      </c>
    </row>
    <row r="31" spans="1:10">
      <c r="A31" s="7"/>
      <c r="B31" s="134"/>
      <c r="C31" s="134"/>
      <c r="D31" s="17"/>
      <c r="E31" s="17"/>
      <c r="F31" s="17"/>
      <c r="G31" s="133"/>
      <c r="H31" s="133"/>
      <c r="J31" t="str">
        <f t="shared" si="1"/>
        <v/>
      </c>
    </row>
    <row r="32" spans="1:10">
      <c r="A32" s="7"/>
      <c r="B32" s="134"/>
      <c r="C32" s="134"/>
      <c r="D32" s="17"/>
      <c r="E32" s="17"/>
      <c r="F32" s="17"/>
      <c r="G32" s="133"/>
      <c r="H32" s="133"/>
      <c r="I32" s="96" t="str">
        <f t="shared" si="0"/>
        <v/>
      </c>
      <c r="J32" t="str">
        <f t="shared" si="1"/>
        <v/>
      </c>
    </row>
    <row r="33" spans="1:10">
      <c r="A33" s="7"/>
      <c r="B33" s="134"/>
      <c r="C33" s="134"/>
      <c r="D33" s="17"/>
      <c r="E33" s="17"/>
      <c r="F33" s="17"/>
      <c r="G33" s="133"/>
      <c r="H33" s="133"/>
      <c r="I33" s="96" t="str">
        <f t="shared" si="0"/>
        <v/>
      </c>
      <c r="J33" t="str">
        <f t="shared" si="1"/>
        <v/>
      </c>
    </row>
    <row r="34" spans="1:10">
      <c r="A34" s="7"/>
      <c r="B34" s="134"/>
      <c r="C34" s="134"/>
      <c r="D34" s="17"/>
      <c r="E34" s="135"/>
      <c r="F34" s="135"/>
      <c r="G34" s="133"/>
      <c r="H34" s="133"/>
      <c r="I34" s="96" t="str">
        <f t="shared" si="0"/>
        <v/>
      </c>
      <c r="J34" t="str">
        <f t="shared" si="1"/>
        <v/>
      </c>
    </row>
    <row r="35" spans="1:10">
      <c r="A35" s="7"/>
      <c r="B35" s="134"/>
      <c r="C35" s="134"/>
      <c r="D35" s="17"/>
      <c r="E35" s="135"/>
      <c r="F35" s="135"/>
      <c r="G35" s="133"/>
      <c r="H35" s="133"/>
      <c r="I35" s="96" t="str">
        <f t="shared" si="0"/>
        <v/>
      </c>
      <c r="J35" t="str">
        <f t="shared" si="1"/>
        <v/>
      </c>
    </row>
    <row r="36" spans="1:10">
      <c r="A36" s="7"/>
      <c r="B36" s="134"/>
      <c r="C36" s="134"/>
      <c r="D36" s="17"/>
      <c r="E36" s="135"/>
      <c r="F36" s="135"/>
      <c r="G36" s="133"/>
      <c r="H36" s="133"/>
      <c r="I36" s="96" t="str">
        <f t="shared" si="0"/>
        <v/>
      </c>
      <c r="J36" t="str">
        <f t="shared" si="1"/>
        <v/>
      </c>
    </row>
    <row r="37" spans="1:10">
      <c r="A37" s="7"/>
      <c r="B37" s="134"/>
      <c r="C37" s="134"/>
      <c r="D37" s="17"/>
      <c r="E37" s="135"/>
      <c r="F37" s="135"/>
      <c r="G37" s="133"/>
      <c r="H37" s="133"/>
      <c r="I37" s="96" t="str">
        <f t="shared" si="0"/>
        <v/>
      </c>
      <c r="J37" t="str">
        <f t="shared" si="1"/>
        <v/>
      </c>
    </row>
    <row r="38" spans="1:10">
      <c r="A38" s="7"/>
      <c r="B38" s="134"/>
      <c r="C38" s="134"/>
      <c r="D38" s="17"/>
      <c r="E38" s="135"/>
      <c r="F38" s="135"/>
      <c r="G38" s="133"/>
      <c r="H38" s="133"/>
      <c r="I38" s="96" t="str">
        <f t="shared" si="0"/>
        <v/>
      </c>
      <c r="J38" t="str">
        <f t="shared" si="1"/>
        <v/>
      </c>
    </row>
    <row r="39" spans="1:10">
      <c r="A39" s="7"/>
      <c r="B39" s="134"/>
      <c r="C39" s="134"/>
      <c r="D39" s="17"/>
      <c r="E39" s="135"/>
      <c r="F39" s="135"/>
      <c r="G39" s="133"/>
      <c r="H39" s="133"/>
      <c r="I39" s="96" t="str">
        <f t="shared" si="0"/>
        <v/>
      </c>
      <c r="J39" t="str">
        <f t="shared" si="1"/>
        <v/>
      </c>
    </row>
    <row r="40" spans="1:10">
      <c r="A40" s="7"/>
      <c r="B40" s="134"/>
      <c r="C40" s="134"/>
      <c r="D40" s="17"/>
      <c r="E40" s="135"/>
      <c r="F40" s="135"/>
      <c r="G40" s="133"/>
      <c r="H40" s="133"/>
      <c r="I40" s="96" t="str">
        <f t="shared" si="0"/>
        <v/>
      </c>
      <c r="J40" t="str">
        <f t="shared" si="1"/>
        <v/>
      </c>
    </row>
    <row r="41" spans="1:10">
      <c r="A41" s="7"/>
      <c r="B41" s="134"/>
      <c r="C41" s="134"/>
      <c r="D41" s="17"/>
      <c r="E41" s="135"/>
      <c r="F41" s="135"/>
      <c r="G41" s="133"/>
      <c r="H41" s="133"/>
      <c r="I41" s="96" t="str">
        <f t="shared" si="0"/>
        <v/>
      </c>
      <c r="J41" t="str">
        <f t="shared" si="1"/>
        <v/>
      </c>
    </row>
    <row r="42" spans="1:10">
      <c r="A42" s="7"/>
      <c r="B42" s="134"/>
      <c r="C42" s="134"/>
      <c r="D42" s="17"/>
      <c r="E42" s="135"/>
      <c r="F42" s="135"/>
      <c r="G42" s="133"/>
      <c r="H42" s="133"/>
      <c r="I42" s="96" t="str">
        <f t="shared" si="0"/>
        <v/>
      </c>
      <c r="J42" t="str">
        <f t="shared" si="1"/>
        <v/>
      </c>
    </row>
    <row r="43" spans="1:10">
      <c r="A43" s="7"/>
      <c r="B43" s="134"/>
      <c r="C43" s="134"/>
      <c r="D43" s="17"/>
      <c r="E43" s="135"/>
      <c r="F43" s="135"/>
      <c r="G43" s="133"/>
      <c r="H43" s="133"/>
      <c r="I43" s="96" t="str">
        <f t="shared" si="0"/>
        <v/>
      </c>
      <c r="J43" t="str">
        <f t="shared" si="1"/>
        <v/>
      </c>
    </row>
    <row r="44" spans="1:10">
      <c r="A44" s="7"/>
      <c r="B44" s="134"/>
      <c r="C44" s="134"/>
      <c r="D44" s="17"/>
      <c r="E44" s="135"/>
      <c r="F44" s="135"/>
      <c r="G44" s="133"/>
      <c r="H44" s="133"/>
      <c r="I44" s="96" t="str">
        <f t="shared" si="0"/>
        <v/>
      </c>
      <c r="J44" t="str">
        <f t="shared" si="1"/>
        <v/>
      </c>
    </row>
    <row r="45" spans="1:10">
      <c r="A45" s="7"/>
      <c r="B45" s="134"/>
      <c r="C45" s="134"/>
      <c r="D45" s="17"/>
      <c r="E45" s="135"/>
      <c r="F45" s="135"/>
      <c r="G45" s="133"/>
      <c r="H45" s="133"/>
      <c r="I45" s="96" t="str">
        <f t="shared" si="0"/>
        <v/>
      </c>
      <c r="J45" t="str">
        <f t="shared" si="1"/>
        <v/>
      </c>
    </row>
    <row r="46" spans="1:10">
      <c r="A46" s="7"/>
      <c r="B46" s="134"/>
      <c r="C46" s="134"/>
      <c r="D46" s="17"/>
      <c r="E46" s="135"/>
      <c r="F46" s="135"/>
      <c r="G46" s="133"/>
      <c r="H46" s="133"/>
      <c r="I46" s="96" t="str">
        <f t="shared" si="0"/>
        <v/>
      </c>
      <c r="J46" t="str">
        <f t="shared" si="1"/>
        <v/>
      </c>
    </row>
    <row r="47" spans="1:10">
      <c r="A47" s="7"/>
      <c r="B47" s="134"/>
      <c r="C47" s="134"/>
      <c r="D47" s="17"/>
      <c r="E47" s="135"/>
      <c r="F47" s="135"/>
      <c r="G47" s="133"/>
      <c r="H47" s="133"/>
      <c r="I47" s="96" t="str">
        <f t="shared" si="0"/>
        <v/>
      </c>
      <c r="J47" t="str">
        <f t="shared" si="1"/>
        <v/>
      </c>
    </row>
    <row r="48" spans="1:10">
      <c r="A48" s="7"/>
      <c r="B48" s="134"/>
      <c r="C48" s="134"/>
      <c r="D48" s="17"/>
      <c r="E48" s="135"/>
      <c r="F48" s="135"/>
      <c r="G48" s="133"/>
      <c r="H48" s="133"/>
      <c r="I48" s="96" t="str">
        <f t="shared" si="0"/>
        <v/>
      </c>
      <c r="J48" t="str">
        <f t="shared" si="1"/>
        <v/>
      </c>
    </row>
    <row r="49" spans="1:10">
      <c r="A49" s="7"/>
      <c r="B49" s="134"/>
      <c r="C49" s="134"/>
      <c r="D49" s="17"/>
      <c r="E49" s="135"/>
      <c r="F49" s="135"/>
      <c r="G49" s="133"/>
      <c r="H49" s="133"/>
      <c r="I49" s="96" t="str">
        <f t="shared" si="0"/>
        <v/>
      </c>
      <c r="J49" t="str">
        <f>IF(I49="","",LOOKUP(I49,$M$2:$N$9))</f>
        <v/>
      </c>
    </row>
    <row r="50" spans="1:10">
      <c r="A50" s="7"/>
      <c r="B50" s="134"/>
      <c r="C50" s="134"/>
      <c r="D50" s="17"/>
      <c r="E50" s="135"/>
      <c r="F50" s="135"/>
      <c r="G50" s="133"/>
      <c r="H50" s="133"/>
      <c r="I50" s="96" t="str">
        <f t="shared" si="0"/>
        <v/>
      </c>
      <c r="J50" t="str">
        <f t="shared" ref="J50:J113" si="2">IF(I50="","",LOOKUP(I50,$M$2:$N$9))</f>
        <v/>
      </c>
    </row>
    <row r="51" spans="1:10">
      <c r="A51" s="7"/>
      <c r="B51" s="134"/>
      <c r="C51" s="134"/>
      <c r="D51" s="17"/>
      <c r="E51" s="135"/>
      <c r="F51" s="135"/>
      <c r="G51" s="133"/>
      <c r="H51" s="133"/>
      <c r="I51" s="96" t="str">
        <f t="shared" si="0"/>
        <v/>
      </c>
      <c r="J51" t="str">
        <f t="shared" si="2"/>
        <v/>
      </c>
    </row>
    <row r="52" spans="1:10">
      <c r="A52" s="7"/>
      <c r="B52" s="134"/>
      <c r="C52" s="134"/>
      <c r="D52" s="17"/>
      <c r="E52" s="135"/>
      <c r="F52" s="135"/>
      <c r="G52" s="133"/>
      <c r="H52" s="133"/>
      <c r="I52" s="96" t="str">
        <f t="shared" si="0"/>
        <v/>
      </c>
      <c r="J52" t="str">
        <f t="shared" si="2"/>
        <v/>
      </c>
    </row>
    <row r="53" spans="1:10">
      <c r="A53" s="7"/>
      <c r="B53" s="134"/>
      <c r="C53" s="134"/>
      <c r="D53" s="17"/>
      <c r="E53" s="135"/>
      <c r="F53" s="135"/>
      <c r="G53" s="133"/>
      <c r="H53" s="133"/>
      <c r="I53" s="96" t="str">
        <f t="shared" si="0"/>
        <v/>
      </c>
      <c r="J53" t="str">
        <f t="shared" si="2"/>
        <v/>
      </c>
    </row>
    <row r="54" spans="1:10">
      <c r="A54" s="7"/>
      <c r="B54" s="134"/>
      <c r="C54" s="134"/>
      <c r="D54" s="17"/>
      <c r="E54" s="135"/>
      <c r="F54" s="135"/>
      <c r="G54" s="133"/>
      <c r="H54" s="133"/>
      <c r="I54" s="96" t="str">
        <f t="shared" si="0"/>
        <v/>
      </c>
      <c r="J54" t="str">
        <f t="shared" si="2"/>
        <v/>
      </c>
    </row>
    <row r="55" spans="1:10">
      <c r="A55" s="7"/>
      <c r="B55" s="134"/>
      <c r="C55" s="134"/>
      <c r="D55" s="17"/>
      <c r="E55" s="135"/>
      <c r="F55" s="135"/>
      <c r="G55" s="133"/>
      <c r="H55" s="133"/>
      <c r="I55" s="96" t="str">
        <f t="shared" si="0"/>
        <v/>
      </c>
      <c r="J55" t="str">
        <f t="shared" si="2"/>
        <v/>
      </c>
    </row>
    <row r="56" spans="1:10">
      <c r="A56" s="7"/>
      <c r="B56" s="134"/>
      <c r="C56" s="134"/>
      <c r="D56" s="17"/>
      <c r="E56" s="135"/>
      <c r="F56" s="135"/>
      <c r="G56" s="133"/>
      <c r="H56" s="133"/>
      <c r="I56" s="96" t="str">
        <f t="shared" si="0"/>
        <v/>
      </c>
      <c r="J56" t="str">
        <f t="shared" si="2"/>
        <v/>
      </c>
    </row>
    <row r="57" spans="1:10">
      <c r="A57" s="7"/>
      <c r="B57" s="134"/>
      <c r="C57" s="134"/>
      <c r="D57" s="17"/>
      <c r="E57" s="135"/>
      <c r="F57" s="135"/>
      <c r="G57" s="133"/>
      <c r="H57" s="133"/>
      <c r="I57" s="96" t="str">
        <f t="shared" si="0"/>
        <v/>
      </c>
      <c r="J57" t="str">
        <f t="shared" si="2"/>
        <v/>
      </c>
    </row>
    <row r="58" spans="1:10">
      <c r="A58" s="7"/>
      <c r="B58" s="134"/>
      <c r="C58" s="134"/>
      <c r="D58" s="17"/>
      <c r="E58" s="135"/>
      <c r="F58" s="135"/>
      <c r="G58" s="133"/>
      <c r="H58" s="133"/>
      <c r="I58" s="96" t="str">
        <f t="shared" si="0"/>
        <v/>
      </c>
      <c r="J58" t="str">
        <f t="shared" si="2"/>
        <v/>
      </c>
    </row>
    <row r="59" spans="1:10">
      <c r="A59" s="7"/>
      <c r="B59" s="134"/>
      <c r="C59" s="134"/>
      <c r="D59" s="17"/>
      <c r="E59" s="135"/>
      <c r="F59" s="135"/>
      <c r="G59" s="133"/>
      <c r="H59" s="133"/>
      <c r="I59" s="96" t="str">
        <f t="shared" si="0"/>
        <v/>
      </c>
      <c r="J59" t="str">
        <f t="shared" si="2"/>
        <v/>
      </c>
    </row>
    <row r="60" spans="1:10">
      <c r="I60" s="96" t="str">
        <f t="shared" si="0"/>
        <v/>
      </c>
      <c r="J60" t="str">
        <f t="shared" si="2"/>
        <v/>
      </c>
    </row>
    <row r="61" spans="1:10">
      <c r="I61" s="96" t="str">
        <f t="shared" si="0"/>
        <v/>
      </c>
      <c r="J61" t="str">
        <f t="shared" si="2"/>
        <v/>
      </c>
    </row>
    <row r="62" spans="1:10">
      <c r="I62" s="96" t="str">
        <f t="shared" si="0"/>
        <v/>
      </c>
      <c r="J62" t="str">
        <f t="shared" si="2"/>
        <v/>
      </c>
    </row>
    <row r="63" spans="1:10">
      <c r="I63" s="96" t="str">
        <f t="shared" si="0"/>
        <v/>
      </c>
      <c r="J63" t="str">
        <f t="shared" si="2"/>
        <v/>
      </c>
    </row>
    <row r="64" spans="1:10">
      <c r="I64" s="96" t="str">
        <f t="shared" si="0"/>
        <v/>
      </c>
      <c r="J64" t="str">
        <f t="shared" si="2"/>
        <v/>
      </c>
    </row>
    <row r="65" spans="9:10">
      <c r="I65" s="96" t="str">
        <f t="shared" si="0"/>
        <v/>
      </c>
      <c r="J65" t="str">
        <f t="shared" si="2"/>
        <v/>
      </c>
    </row>
    <row r="66" spans="9:10">
      <c r="I66" s="96" t="str">
        <f t="shared" si="0"/>
        <v/>
      </c>
      <c r="J66" t="str">
        <f t="shared" si="2"/>
        <v/>
      </c>
    </row>
    <row r="67" spans="9:10">
      <c r="I67" s="96" t="str">
        <f t="shared" ref="I67:I100" si="3">IF(G67="","",G67+H67)</f>
        <v/>
      </c>
      <c r="J67" t="str">
        <f t="shared" si="2"/>
        <v/>
      </c>
    </row>
    <row r="68" spans="9:10">
      <c r="I68" s="96" t="str">
        <f t="shared" si="3"/>
        <v/>
      </c>
      <c r="J68" t="str">
        <f t="shared" si="2"/>
        <v/>
      </c>
    </row>
    <row r="69" spans="9:10">
      <c r="I69" s="96" t="str">
        <f t="shared" si="3"/>
        <v/>
      </c>
      <c r="J69" t="str">
        <f t="shared" si="2"/>
        <v/>
      </c>
    </row>
    <row r="70" spans="9:10">
      <c r="I70" s="96" t="str">
        <f t="shared" si="3"/>
        <v/>
      </c>
      <c r="J70" t="str">
        <f t="shared" si="2"/>
        <v/>
      </c>
    </row>
    <row r="71" spans="9:10">
      <c r="I71" s="96" t="str">
        <f t="shared" si="3"/>
        <v/>
      </c>
      <c r="J71" t="str">
        <f t="shared" si="2"/>
        <v/>
      </c>
    </row>
    <row r="72" spans="9:10">
      <c r="I72" s="96" t="str">
        <f t="shared" si="3"/>
        <v/>
      </c>
      <c r="J72" t="str">
        <f t="shared" si="2"/>
        <v/>
      </c>
    </row>
    <row r="73" spans="9:10">
      <c r="I73" s="96" t="str">
        <f t="shared" si="3"/>
        <v/>
      </c>
      <c r="J73" t="str">
        <f t="shared" si="2"/>
        <v/>
      </c>
    </row>
    <row r="74" spans="9:10">
      <c r="I74" s="96" t="str">
        <f t="shared" si="3"/>
        <v/>
      </c>
      <c r="J74" t="str">
        <f t="shared" si="2"/>
        <v/>
      </c>
    </row>
    <row r="75" spans="9:10">
      <c r="I75" s="96" t="str">
        <f t="shared" si="3"/>
        <v/>
      </c>
      <c r="J75" t="str">
        <f t="shared" si="2"/>
        <v/>
      </c>
    </row>
    <row r="76" spans="9:10">
      <c r="I76" s="96" t="str">
        <f t="shared" si="3"/>
        <v/>
      </c>
      <c r="J76" t="str">
        <f t="shared" si="2"/>
        <v/>
      </c>
    </row>
    <row r="77" spans="9:10">
      <c r="I77" s="96" t="str">
        <f t="shared" si="3"/>
        <v/>
      </c>
      <c r="J77" t="str">
        <f t="shared" si="2"/>
        <v/>
      </c>
    </row>
    <row r="78" spans="9:10">
      <c r="I78" s="96" t="str">
        <f t="shared" si="3"/>
        <v/>
      </c>
      <c r="J78" t="str">
        <f t="shared" si="2"/>
        <v/>
      </c>
    </row>
    <row r="79" spans="9:10">
      <c r="I79" s="96" t="str">
        <f t="shared" si="3"/>
        <v/>
      </c>
      <c r="J79" t="str">
        <f t="shared" si="2"/>
        <v/>
      </c>
    </row>
    <row r="80" spans="9:10">
      <c r="I80" s="96" t="str">
        <f t="shared" si="3"/>
        <v/>
      </c>
      <c r="J80" t="str">
        <f t="shared" si="2"/>
        <v/>
      </c>
    </row>
    <row r="81" spans="9:10">
      <c r="I81" s="96" t="str">
        <f t="shared" si="3"/>
        <v/>
      </c>
      <c r="J81" t="str">
        <f t="shared" si="2"/>
        <v/>
      </c>
    </row>
    <row r="82" spans="9:10">
      <c r="I82" s="96" t="str">
        <f t="shared" si="3"/>
        <v/>
      </c>
      <c r="J82" t="str">
        <f t="shared" si="2"/>
        <v/>
      </c>
    </row>
    <row r="83" spans="9:10">
      <c r="I83" s="96" t="str">
        <f t="shared" si="3"/>
        <v/>
      </c>
      <c r="J83" t="str">
        <f t="shared" si="2"/>
        <v/>
      </c>
    </row>
    <row r="84" spans="9:10">
      <c r="I84" s="96" t="str">
        <f t="shared" si="3"/>
        <v/>
      </c>
      <c r="J84" t="str">
        <f t="shared" si="2"/>
        <v/>
      </c>
    </row>
    <row r="85" spans="9:10">
      <c r="I85" s="96" t="str">
        <f t="shared" si="3"/>
        <v/>
      </c>
      <c r="J85" t="str">
        <f t="shared" si="2"/>
        <v/>
      </c>
    </row>
    <row r="86" spans="9:10">
      <c r="I86" s="96" t="str">
        <f t="shared" si="3"/>
        <v/>
      </c>
      <c r="J86" t="str">
        <f t="shared" si="2"/>
        <v/>
      </c>
    </row>
    <row r="87" spans="9:10">
      <c r="I87" s="96" t="str">
        <f t="shared" si="3"/>
        <v/>
      </c>
      <c r="J87" t="str">
        <f t="shared" si="2"/>
        <v/>
      </c>
    </row>
    <row r="88" spans="9:10">
      <c r="I88" s="96" t="str">
        <f t="shared" si="3"/>
        <v/>
      </c>
      <c r="J88" t="str">
        <f t="shared" si="2"/>
        <v/>
      </c>
    </row>
    <row r="89" spans="9:10">
      <c r="I89" s="96" t="str">
        <f t="shared" si="3"/>
        <v/>
      </c>
      <c r="J89" t="str">
        <f t="shared" si="2"/>
        <v/>
      </c>
    </row>
    <row r="90" spans="9:10">
      <c r="I90" s="96" t="str">
        <f t="shared" si="3"/>
        <v/>
      </c>
      <c r="J90" t="str">
        <f t="shared" si="2"/>
        <v/>
      </c>
    </row>
    <row r="91" spans="9:10">
      <c r="I91" s="96" t="str">
        <f t="shared" si="3"/>
        <v/>
      </c>
      <c r="J91" t="str">
        <f t="shared" si="2"/>
        <v/>
      </c>
    </row>
    <row r="92" spans="9:10">
      <c r="I92" s="96" t="str">
        <f t="shared" si="3"/>
        <v/>
      </c>
      <c r="J92" t="str">
        <f t="shared" si="2"/>
        <v/>
      </c>
    </row>
    <row r="93" spans="9:10">
      <c r="I93" s="96" t="str">
        <f t="shared" si="3"/>
        <v/>
      </c>
      <c r="J93" t="str">
        <f t="shared" si="2"/>
        <v/>
      </c>
    </row>
    <row r="94" spans="9:10">
      <c r="I94" s="96" t="str">
        <f t="shared" si="3"/>
        <v/>
      </c>
      <c r="J94" t="str">
        <f t="shared" si="2"/>
        <v/>
      </c>
    </row>
    <row r="95" spans="9:10">
      <c r="I95" s="96" t="str">
        <f t="shared" si="3"/>
        <v/>
      </c>
      <c r="J95" t="str">
        <f t="shared" si="2"/>
        <v/>
      </c>
    </row>
    <row r="96" spans="9:10">
      <c r="I96" s="96" t="str">
        <f t="shared" si="3"/>
        <v/>
      </c>
      <c r="J96" t="str">
        <f t="shared" si="2"/>
        <v/>
      </c>
    </row>
    <row r="97" spans="9:10">
      <c r="I97" s="96" t="str">
        <f t="shared" si="3"/>
        <v/>
      </c>
      <c r="J97" t="str">
        <f t="shared" si="2"/>
        <v/>
      </c>
    </row>
    <row r="98" spans="9:10">
      <c r="I98" s="96" t="str">
        <f t="shared" si="3"/>
        <v/>
      </c>
      <c r="J98" t="str">
        <f t="shared" si="2"/>
        <v/>
      </c>
    </row>
    <row r="99" spans="9:10">
      <c r="I99" s="96" t="str">
        <f t="shared" si="3"/>
        <v/>
      </c>
      <c r="J99" t="str">
        <f t="shared" si="2"/>
        <v/>
      </c>
    </row>
    <row r="100" spans="9:10">
      <c r="I100" s="96" t="str">
        <f t="shared" si="3"/>
        <v/>
      </c>
      <c r="J100" t="str">
        <f t="shared" si="2"/>
        <v/>
      </c>
    </row>
    <row r="101" spans="9:10">
      <c r="J101" t="str">
        <f t="shared" si="2"/>
        <v/>
      </c>
    </row>
    <row r="102" spans="9:10">
      <c r="J102" t="str">
        <f t="shared" si="2"/>
        <v/>
      </c>
    </row>
    <row r="103" spans="9:10">
      <c r="J103" t="str">
        <f t="shared" si="2"/>
        <v/>
      </c>
    </row>
    <row r="104" spans="9:10">
      <c r="J104" t="str">
        <f t="shared" si="2"/>
        <v/>
      </c>
    </row>
    <row r="105" spans="9:10">
      <c r="J105" t="str">
        <f t="shared" si="2"/>
        <v/>
      </c>
    </row>
    <row r="106" spans="9:10">
      <c r="J106" t="str">
        <f t="shared" si="2"/>
        <v/>
      </c>
    </row>
    <row r="107" spans="9:10">
      <c r="J107" t="str">
        <f t="shared" si="2"/>
        <v/>
      </c>
    </row>
    <row r="108" spans="9:10">
      <c r="J108" t="str">
        <f t="shared" si="2"/>
        <v/>
      </c>
    </row>
    <row r="109" spans="9:10">
      <c r="J109" t="str">
        <f t="shared" si="2"/>
        <v/>
      </c>
    </row>
    <row r="110" spans="9:10">
      <c r="J110" t="str">
        <f t="shared" si="2"/>
        <v/>
      </c>
    </row>
    <row r="111" spans="9:10">
      <c r="J111" t="str">
        <f t="shared" si="2"/>
        <v/>
      </c>
    </row>
    <row r="112" spans="9:10">
      <c r="J112" t="str">
        <f t="shared" si="2"/>
        <v/>
      </c>
    </row>
    <row r="113" spans="10:10">
      <c r="J113" t="str">
        <f t="shared" si="2"/>
        <v/>
      </c>
    </row>
    <row r="114" spans="10:10">
      <c r="J114" t="str">
        <f t="shared" ref="J114:J119" si="4">IF(I114="","",LOOKUP(I114,$M$2:$N$9))</f>
        <v/>
      </c>
    </row>
    <row r="115" spans="10:10">
      <c r="J115" t="str">
        <f t="shared" si="4"/>
        <v/>
      </c>
    </row>
    <row r="116" spans="10:10">
      <c r="J116" t="str">
        <f t="shared" si="4"/>
        <v/>
      </c>
    </row>
    <row r="117" spans="10:10">
      <c r="J117" t="str">
        <f t="shared" si="4"/>
        <v/>
      </c>
    </row>
    <row r="118" spans="10:10">
      <c r="J118" t="str">
        <f t="shared" si="4"/>
        <v/>
      </c>
    </row>
    <row r="119" spans="10:10">
      <c r="J119" t="str">
        <f t="shared" si="4"/>
        <v/>
      </c>
    </row>
  </sheetData>
  <phoneticPr fontId="14" type="noConversion"/>
  <dataValidations count="2">
    <dataValidation type="list" allowBlank="1" showInputMessage="1" showErrorMessage="1" sqref="D25:D59">
      <formula1>$Q$6:$Q$8</formula1>
    </dataValidation>
    <dataValidation type="list" allowBlank="1" showInputMessage="1" showErrorMessage="1" sqref="D2:D24">
      <formula1>$R$6:$R$8</formula1>
    </dataValidation>
  </dataValidation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G111"/>
  <sheetViews>
    <sheetView showRowColHeaders="0" zoomScale="140" zoomScaleNormal="140" workbookViewId="0">
      <pane ySplit="6" topLeftCell="A7" activePane="bottomLeft" state="frozen"/>
      <selection pane="bottomLeft" activeCell="D7" sqref="D7"/>
    </sheetView>
  </sheetViews>
  <sheetFormatPr baseColWidth="10" defaultRowHeight="12.5"/>
  <cols>
    <col min="4" max="4" width="33.453125" customWidth="1"/>
    <col min="5" max="5" width="42" customWidth="1"/>
    <col min="6" max="6" width="4.81640625" customWidth="1"/>
  </cols>
  <sheetData>
    <row r="1" spans="1:7" ht="25.5" thickBot="1">
      <c r="A1" s="144" t="str">
        <f>Accueil!A1</f>
        <v>comptabilité de Mr NOM Prénom</v>
      </c>
      <c r="B1" s="145"/>
      <c r="C1" s="145"/>
      <c r="D1" s="145"/>
      <c r="E1" s="146"/>
      <c r="F1" s="9"/>
    </row>
    <row r="2" spans="1:7" ht="18" thickBot="1">
      <c r="A2" s="193" t="str">
        <f>"Domicilation Bancaire: "&amp;Accueil!E2</f>
        <v xml:space="preserve">Domicilation Bancaire: Banque - N° de Compte - Ville     </v>
      </c>
      <c r="B2" s="194"/>
      <c r="C2" s="194"/>
      <c r="D2" s="194"/>
      <c r="E2" s="195"/>
      <c r="F2" s="10"/>
    </row>
    <row r="3" spans="1:7" ht="19.5" customHeight="1" thickBot="1">
      <c r="A3" s="168" t="str">
        <f>Accueil!A3</f>
        <v>ANNEE : 2013</v>
      </c>
      <c r="B3" s="169"/>
      <c r="C3" s="170"/>
      <c r="D3" s="2" t="str">
        <f>"Soldes au 31/12/"&amp;Accueil!R1-1</f>
        <v>Soldes au 31/12/2012</v>
      </c>
      <c r="E3" s="139">
        <v>0</v>
      </c>
      <c r="F3" s="12"/>
    </row>
    <row r="4" spans="1:7" ht="21" customHeight="1" thickBot="1">
      <c r="A4" s="171"/>
      <c r="B4" s="172"/>
      <c r="C4" s="173"/>
      <c r="D4" s="2" t="s">
        <v>4</v>
      </c>
      <c r="E4" s="139">
        <f>E3+B111-C111</f>
        <v>744.4</v>
      </c>
      <c r="F4" s="12"/>
    </row>
    <row r="5" spans="1:7" ht="12.75" customHeight="1">
      <c r="A5" s="114"/>
      <c r="B5" s="69"/>
      <c r="C5" s="69"/>
      <c r="D5" s="115"/>
      <c r="E5" s="116"/>
      <c r="F5" s="17"/>
    </row>
    <row r="6" spans="1:7" ht="13" thickBot="1">
      <c r="A6" s="6" t="s">
        <v>36</v>
      </c>
      <c r="B6" s="6" t="s">
        <v>0</v>
      </c>
      <c r="C6" s="6" t="s">
        <v>1</v>
      </c>
      <c r="D6" s="6" t="s">
        <v>3</v>
      </c>
      <c r="E6" s="50" t="s">
        <v>2</v>
      </c>
      <c r="F6" s="12"/>
    </row>
    <row r="7" spans="1:7">
      <c r="A7" s="74">
        <v>41275</v>
      </c>
      <c r="B7" s="70">
        <v>300</v>
      </c>
      <c r="C7" s="71"/>
      <c r="D7" s="3" t="s">
        <v>38</v>
      </c>
      <c r="E7" s="112" t="s">
        <v>114</v>
      </c>
      <c r="F7" s="108"/>
      <c r="G7" s="79"/>
    </row>
    <row r="8" spans="1:7">
      <c r="A8" s="74">
        <v>41276</v>
      </c>
      <c r="B8" s="70"/>
      <c r="C8" s="71">
        <v>2.8</v>
      </c>
      <c r="D8" s="3" t="s">
        <v>9</v>
      </c>
      <c r="E8" s="112" t="s">
        <v>116</v>
      </c>
      <c r="F8" s="108"/>
      <c r="G8" s="79"/>
    </row>
    <row r="9" spans="1:7">
      <c r="A9" s="74">
        <v>41279</v>
      </c>
      <c r="B9" s="70">
        <v>100</v>
      </c>
      <c r="C9" s="71"/>
      <c r="D9" s="3" t="s">
        <v>18</v>
      </c>
      <c r="E9" s="112" t="s">
        <v>96</v>
      </c>
      <c r="F9" s="108"/>
      <c r="G9" s="79"/>
    </row>
    <row r="10" spans="1:7">
      <c r="A10" s="74">
        <v>41284</v>
      </c>
      <c r="B10" s="70"/>
      <c r="C10" s="71">
        <v>50</v>
      </c>
      <c r="D10" s="3" t="s">
        <v>100</v>
      </c>
      <c r="E10" s="112" t="s">
        <v>115</v>
      </c>
      <c r="F10" s="108"/>
      <c r="G10" s="79"/>
    </row>
    <row r="11" spans="1:7">
      <c r="A11" s="74">
        <v>41306</v>
      </c>
      <c r="B11" s="70">
        <v>300</v>
      </c>
      <c r="C11" s="71"/>
      <c r="D11" s="3" t="s">
        <v>38</v>
      </c>
      <c r="E11" s="112" t="s">
        <v>114</v>
      </c>
      <c r="F11" s="110"/>
      <c r="G11" s="80"/>
    </row>
    <row r="12" spans="1:7">
      <c r="A12" s="74">
        <v>41307</v>
      </c>
      <c r="B12" s="70"/>
      <c r="C12" s="71">
        <v>2.8</v>
      </c>
      <c r="D12" s="140" t="s">
        <v>9</v>
      </c>
      <c r="E12" s="112" t="s">
        <v>117</v>
      </c>
      <c r="F12" s="81"/>
      <c r="G12" s="81"/>
    </row>
    <row r="13" spans="1:7">
      <c r="A13" s="74">
        <v>41310</v>
      </c>
      <c r="B13" s="70">
        <v>100</v>
      </c>
      <c r="C13" s="71"/>
      <c r="D13" s="3" t="s">
        <v>18</v>
      </c>
      <c r="E13" s="112" t="s">
        <v>96</v>
      </c>
      <c r="F13" s="108"/>
      <c r="G13" s="79"/>
    </row>
    <row r="14" spans="1:7">
      <c r="A14" s="74"/>
      <c r="B14" s="70"/>
      <c r="C14" s="71"/>
      <c r="D14" s="3"/>
      <c r="E14" s="75"/>
      <c r="F14" s="108"/>
      <c r="G14" s="79"/>
    </row>
    <row r="15" spans="1:7">
      <c r="A15" s="74"/>
      <c r="B15" s="70"/>
      <c r="C15" s="71"/>
      <c r="D15" s="3"/>
      <c r="E15" s="75"/>
      <c r="F15" s="108"/>
      <c r="G15" s="79"/>
    </row>
    <row r="16" spans="1:7">
      <c r="A16" s="74"/>
      <c r="B16" s="70"/>
      <c r="C16" s="71"/>
      <c r="D16" s="3"/>
      <c r="E16" s="75"/>
      <c r="F16" s="108"/>
      <c r="G16" s="79"/>
    </row>
    <row r="17" spans="1:7">
      <c r="A17" s="74"/>
      <c r="B17" s="70"/>
      <c r="C17" s="71"/>
      <c r="D17" s="3"/>
      <c r="E17" s="75"/>
      <c r="F17" s="108"/>
      <c r="G17" s="79"/>
    </row>
    <row r="18" spans="1:7">
      <c r="A18" s="74"/>
      <c r="B18" s="70"/>
      <c r="C18" s="71"/>
      <c r="D18" s="3"/>
      <c r="E18" s="75"/>
      <c r="F18" s="109"/>
      <c r="G18" s="81"/>
    </row>
    <row r="19" spans="1:7">
      <c r="A19" s="74"/>
      <c r="B19" s="70"/>
      <c r="C19" s="71"/>
      <c r="D19" s="3"/>
      <c r="E19" s="76"/>
      <c r="F19" s="109"/>
      <c r="G19" s="81"/>
    </row>
    <row r="20" spans="1:7">
      <c r="A20" s="74"/>
      <c r="B20" s="70"/>
      <c r="C20" s="71"/>
      <c r="D20" s="3"/>
      <c r="E20" s="75"/>
      <c r="F20" s="109"/>
      <c r="G20" s="81"/>
    </row>
    <row r="21" spans="1:7">
      <c r="A21" s="74"/>
      <c r="B21" s="70"/>
      <c r="C21" s="71"/>
      <c r="D21" s="3"/>
      <c r="E21" s="75"/>
      <c r="F21" s="108"/>
      <c r="G21" s="79"/>
    </row>
    <row r="22" spans="1:7">
      <c r="A22" s="74"/>
      <c r="B22" s="70"/>
      <c r="C22" s="71"/>
      <c r="D22" s="3"/>
      <c r="E22" s="112"/>
      <c r="F22" s="108"/>
      <c r="G22" s="79"/>
    </row>
    <row r="23" spans="1:7">
      <c r="A23" s="74"/>
      <c r="B23" s="70"/>
      <c r="C23" s="71"/>
      <c r="D23" s="3"/>
      <c r="E23" s="75"/>
      <c r="F23" s="108"/>
      <c r="G23" s="79"/>
    </row>
    <row r="24" spans="1:7">
      <c r="A24" s="74"/>
      <c r="B24" s="70"/>
      <c r="C24" s="71"/>
      <c r="D24" s="3"/>
      <c r="E24" s="75"/>
      <c r="F24" s="108"/>
      <c r="G24" s="79"/>
    </row>
    <row r="25" spans="1:7">
      <c r="A25" s="74"/>
      <c r="B25" s="70"/>
      <c r="C25" s="71"/>
      <c r="D25" s="3"/>
      <c r="E25" s="75"/>
      <c r="F25" s="108"/>
      <c r="G25" s="79"/>
    </row>
    <row r="26" spans="1:7">
      <c r="A26" s="74"/>
      <c r="B26" s="70"/>
      <c r="C26" s="71"/>
      <c r="D26" s="3"/>
      <c r="E26" s="75"/>
      <c r="F26" s="108"/>
      <c r="G26" s="79"/>
    </row>
    <row r="27" spans="1:7">
      <c r="A27" s="74"/>
      <c r="B27" s="70"/>
      <c r="C27" s="71"/>
      <c r="D27" s="3"/>
      <c r="E27" s="75"/>
      <c r="F27" s="109"/>
      <c r="G27" s="81"/>
    </row>
    <row r="28" spans="1:7">
      <c r="A28" s="74"/>
      <c r="B28" s="70"/>
      <c r="C28" s="71"/>
      <c r="D28" s="3"/>
      <c r="E28" s="75"/>
      <c r="F28" s="108"/>
      <c r="G28" s="79"/>
    </row>
    <row r="29" spans="1:7">
      <c r="A29" s="74"/>
      <c r="B29" s="70"/>
      <c r="C29" s="71"/>
      <c r="D29" s="3"/>
      <c r="E29" s="75"/>
      <c r="F29" s="108"/>
      <c r="G29" s="79"/>
    </row>
    <row r="30" spans="1:7">
      <c r="A30" s="74"/>
      <c r="B30" s="70"/>
      <c r="C30" s="71"/>
      <c r="D30" s="3"/>
      <c r="E30" s="122"/>
      <c r="F30" s="108"/>
      <c r="G30" s="79"/>
    </row>
    <row r="31" spans="1:7">
      <c r="A31" s="74"/>
      <c r="B31" s="70"/>
      <c r="C31" s="71"/>
      <c r="D31" s="3"/>
      <c r="E31" s="75"/>
      <c r="F31" s="108"/>
      <c r="G31" s="79"/>
    </row>
    <row r="32" spans="1:7">
      <c r="A32" s="74"/>
      <c r="B32" s="70"/>
      <c r="C32" s="71"/>
      <c r="D32" s="3"/>
      <c r="E32" s="75"/>
      <c r="F32" s="108"/>
      <c r="G32" s="79"/>
    </row>
    <row r="33" spans="1:7">
      <c r="A33" s="74"/>
      <c r="B33" s="70"/>
      <c r="C33" s="71"/>
      <c r="D33" s="3"/>
      <c r="E33" s="112"/>
      <c r="F33" s="108"/>
      <c r="G33" s="79"/>
    </row>
    <row r="34" spans="1:7">
      <c r="A34" s="74"/>
      <c r="B34" s="70"/>
      <c r="C34" s="71"/>
      <c r="D34" s="3"/>
      <c r="E34" s="75"/>
      <c r="F34" s="108"/>
      <c r="G34" s="79"/>
    </row>
    <row r="35" spans="1:7">
      <c r="A35" s="74"/>
      <c r="B35" s="70"/>
      <c r="C35" s="71"/>
      <c r="D35" s="3"/>
      <c r="E35" s="75"/>
      <c r="F35" s="108"/>
      <c r="G35" s="79"/>
    </row>
    <row r="36" spans="1:7">
      <c r="A36" s="74"/>
      <c r="B36" s="70"/>
      <c r="C36" s="71"/>
      <c r="D36" s="3"/>
      <c r="E36" s="75"/>
      <c r="F36" s="109"/>
      <c r="G36" s="81"/>
    </row>
    <row r="37" spans="1:7">
      <c r="A37" s="74"/>
      <c r="B37" s="70"/>
      <c r="C37" s="71"/>
      <c r="D37" s="3"/>
      <c r="E37" s="75"/>
      <c r="F37" s="108"/>
      <c r="G37" s="79"/>
    </row>
    <row r="38" spans="1:7">
      <c r="A38" s="74"/>
      <c r="B38" s="70"/>
      <c r="C38" s="71"/>
      <c r="D38" s="3"/>
      <c r="E38" s="75"/>
      <c r="F38" s="108"/>
      <c r="G38" s="79"/>
    </row>
    <row r="39" spans="1:7">
      <c r="A39" s="74"/>
      <c r="B39" s="70"/>
      <c r="C39" s="71"/>
      <c r="D39" s="3"/>
      <c r="E39" s="112"/>
      <c r="F39" s="108"/>
      <c r="G39" s="79"/>
    </row>
    <row r="40" spans="1:7">
      <c r="A40" s="74"/>
      <c r="B40" s="70"/>
      <c r="C40" s="71"/>
      <c r="D40" s="3"/>
      <c r="E40" s="112"/>
      <c r="F40" s="108"/>
      <c r="G40" s="79"/>
    </row>
    <row r="41" spans="1:7">
      <c r="A41" s="74"/>
      <c r="B41" s="70"/>
      <c r="C41" s="71"/>
      <c r="D41" s="3"/>
      <c r="E41" s="75"/>
      <c r="F41" s="108"/>
      <c r="G41" s="79"/>
    </row>
    <row r="42" spans="1:7">
      <c r="A42" s="74"/>
      <c r="B42" s="70"/>
      <c r="C42" s="71"/>
      <c r="D42" s="3"/>
      <c r="E42" s="75"/>
      <c r="F42" s="108"/>
      <c r="G42" s="79"/>
    </row>
    <row r="43" spans="1:7">
      <c r="A43" s="74"/>
      <c r="B43" s="70"/>
      <c r="C43" s="71"/>
      <c r="D43" s="3"/>
      <c r="E43" s="75"/>
      <c r="F43" s="108"/>
      <c r="G43" s="79"/>
    </row>
    <row r="44" spans="1:7">
      <c r="A44" s="74"/>
      <c r="B44" s="70"/>
      <c r="C44" s="71"/>
      <c r="D44" s="3"/>
      <c r="E44" s="75"/>
      <c r="F44" s="108"/>
      <c r="G44" s="79"/>
    </row>
    <row r="45" spans="1:7">
      <c r="A45" s="74"/>
      <c r="B45" s="70"/>
      <c r="C45" s="71"/>
      <c r="D45" s="3"/>
      <c r="E45" s="112"/>
      <c r="F45" s="108"/>
      <c r="G45" s="79"/>
    </row>
    <row r="46" spans="1:7">
      <c r="A46" s="74"/>
      <c r="B46" s="70"/>
      <c r="C46" s="71"/>
      <c r="D46" s="3"/>
      <c r="E46" s="75"/>
      <c r="F46" s="108"/>
      <c r="G46" s="79"/>
    </row>
    <row r="47" spans="1:7">
      <c r="A47" s="74"/>
      <c r="B47" s="70"/>
      <c r="C47" s="71"/>
      <c r="D47" s="3"/>
      <c r="E47" s="75"/>
      <c r="F47" s="108"/>
      <c r="G47" s="79"/>
    </row>
    <row r="48" spans="1:7">
      <c r="A48" s="74"/>
      <c r="B48" s="70"/>
      <c r="C48" s="71"/>
      <c r="D48" s="3"/>
      <c r="E48" s="75"/>
      <c r="F48" s="108"/>
      <c r="G48" s="79"/>
    </row>
    <row r="49" spans="1:7">
      <c r="A49" s="74"/>
      <c r="B49" s="70"/>
      <c r="C49" s="71"/>
      <c r="D49" s="3"/>
      <c r="E49" s="112"/>
      <c r="F49" s="108"/>
      <c r="G49" s="79"/>
    </row>
    <row r="50" spans="1:7">
      <c r="A50" s="74"/>
      <c r="B50" s="70"/>
      <c r="C50" s="71"/>
      <c r="D50" s="3"/>
      <c r="E50" s="112"/>
      <c r="F50" s="108"/>
      <c r="G50" s="79"/>
    </row>
    <row r="51" spans="1:7">
      <c r="A51" s="74"/>
      <c r="B51" s="70"/>
      <c r="C51" s="71"/>
      <c r="D51" s="3"/>
      <c r="E51" s="75"/>
      <c r="F51" s="108"/>
      <c r="G51" s="79"/>
    </row>
    <row r="52" spans="1:7">
      <c r="A52" s="74"/>
      <c r="B52" s="70"/>
      <c r="C52" s="71"/>
      <c r="D52" s="3"/>
      <c r="E52" s="77"/>
      <c r="F52" s="108"/>
      <c r="G52" s="79"/>
    </row>
    <row r="53" spans="1:7">
      <c r="A53" s="74"/>
      <c r="B53" s="70"/>
      <c r="C53" s="71"/>
      <c r="D53" s="3"/>
      <c r="E53" s="75"/>
      <c r="F53" s="108"/>
      <c r="G53" s="79"/>
    </row>
    <row r="54" spans="1:7">
      <c r="A54" s="74"/>
      <c r="B54" s="70"/>
      <c r="C54" s="71"/>
      <c r="D54" s="3"/>
      <c r="E54" s="75"/>
      <c r="F54" s="108"/>
      <c r="G54" s="79"/>
    </row>
    <row r="55" spans="1:7">
      <c r="A55" s="74"/>
      <c r="B55" s="70"/>
      <c r="C55" s="71"/>
      <c r="D55" s="3"/>
      <c r="E55" s="75"/>
      <c r="F55" s="108"/>
      <c r="G55" s="79"/>
    </row>
    <row r="56" spans="1:7">
      <c r="A56" s="74"/>
      <c r="B56" s="70"/>
      <c r="C56" s="71"/>
      <c r="D56" s="3"/>
      <c r="E56" s="75"/>
      <c r="F56" s="108"/>
      <c r="G56" s="79"/>
    </row>
    <row r="57" spans="1:7">
      <c r="A57" s="74"/>
      <c r="B57" s="70"/>
      <c r="C57" s="71"/>
      <c r="D57" s="3"/>
      <c r="E57" s="75"/>
      <c r="F57" s="108"/>
      <c r="G57" s="79"/>
    </row>
    <row r="58" spans="1:7">
      <c r="A58" s="74"/>
      <c r="B58" s="70"/>
      <c r="C58" s="71"/>
      <c r="D58" s="3"/>
      <c r="E58" s="75"/>
      <c r="F58" s="108"/>
      <c r="G58" s="79"/>
    </row>
    <row r="59" spans="1:7">
      <c r="A59" s="74"/>
      <c r="B59" s="70"/>
      <c r="C59" s="71"/>
      <c r="D59" s="3"/>
      <c r="E59" s="75"/>
      <c r="F59" s="108"/>
      <c r="G59" s="79"/>
    </row>
    <row r="60" spans="1:7">
      <c r="A60" s="74"/>
      <c r="B60" s="70"/>
      <c r="C60" s="71"/>
      <c r="D60" s="3"/>
      <c r="E60" s="75"/>
      <c r="F60" s="108"/>
      <c r="G60" s="79"/>
    </row>
    <row r="61" spans="1:7">
      <c r="A61" s="74"/>
      <c r="B61" s="70"/>
      <c r="C61" s="71"/>
      <c r="D61" s="3"/>
      <c r="E61" s="75"/>
      <c r="F61" s="108"/>
      <c r="G61" s="79"/>
    </row>
    <row r="62" spans="1:7">
      <c r="A62" s="74"/>
      <c r="B62" s="70"/>
      <c r="C62" s="71"/>
      <c r="D62" s="3"/>
      <c r="E62" s="75"/>
      <c r="F62" s="108"/>
      <c r="G62" s="79"/>
    </row>
    <row r="63" spans="1:7">
      <c r="A63" s="74"/>
      <c r="B63" s="70"/>
      <c r="C63" s="71"/>
      <c r="D63" s="3"/>
      <c r="E63" s="75"/>
      <c r="F63" s="108"/>
      <c r="G63" s="79"/>
    </row>
    <row r="64" spans="1:7">
      <c r="A64" s="74"/>
      <c r="B64" s="70"/>
      <c r="C64" s="71"/>
      <c r="D64" s="3"/>
      <c r="E64" s="75"/>
      <c r="F64" s="108"/>
      <c r="G64" s="79"/>
    </row>
    <row r="65" spans="1:7">
      <c r="A65" s="74"/>
      <c r="B65" s="70"/>
      <c r="C65" s="71"/>
      <c r="D65" s="3"/>
      <c r="E65" s="75"/>
      <c r="F65" s="108"/>
      <c r="G65" s="79"/>
    </row>
    <row r="66" spans="1:7">
      <c r="A66" s="74"/>
      <c r="B66" s="70"/>
      <c r="C66" s="71"/>
      <c r="D66" s="3"/>
      <c r="E66" s="75"/>
      <c r="F66" s="108"/>
      <c r="G66" s="79"/>
    </row>
    <row r="67" spans="1:7">
      <c r="A67" s="74"/>
      <c r="B67" s="70"/>
      <c r="C67" s="71"/>
      <c r="D67" s="3"/>
      <c r="E67" s="75"/>
      <c r="F67" s="108"/>
      <c r="G67" s="79"/>
    </row>
    <row r="68" spans="1:7">
      <c r="A68" s="74"/>
      <c r="B68" s="70"/>
      <c r="C68" s="71"/>
      <c r="D68" s="3"/>
      <c r="E68" s="75"/>
      <c r="F68" s="108"/>
      <c r="G68" s="79"/>
    </row>
    <row r="69" spans="1:7">
      <c r="A69" s="74"/>
      <c r="B69" s="70"/>
      <c r="C69" s="71"/>
      <c r="D69" s="3"/>
      <c r="E69" s="75"/>
      <c r="F69" s="108"/>
      <c r="G69" s="79"/>
    </row>
    <row r="70" spans="1:7">
      <c r="A70" s="74"/>
      <c r="B70" s="70"/>
      <c r="C70" s="71"/>
      <c r="D70" s="3"/>
      <c r="E70" s="75"/>
      <c r="F70" s="108"/>
      <c r="G70" s="79"/>
    </row>
    <row r="71" spans="1:7">
      <c r="A71" s="74"/>
      <c r="B71" s="70"/>
      <c r="C71" s="71"/>
      <c r="D71" s="3"/>
      <c r="E71" s="75"/>
      <c r="F71" s="108"/>
      <c r="G71" s="79"/>
    </row>
    <row r="72" spans="1:7">
      <c r="A72" s="74"/>
      <c r="B72" s="70"/>
      <c r="C72" s="71"/>
      <c r="D72" s="3"/>
      <c r="E72" s="75"/>
      <c r="F72" s="108"/>
      <c r="G72" s="79"/>
    </row>
    <row r="73" spans="1:7">
      <c r="A73" s="74"/>
      <c r="B73" s="70"/>
      <c r="C73" s="71"/>
      <c r="D73" s="3"/>
      <c r="E73" s="75"/>
      <c r="F73" s="108"/>
      <c r="G73" s="79"/>
    </row>
    <row r="74" spans="1:7">
      <c r="A74" s="74"/>
      <c r="B74" s="70"/>
      <c r="C74" s="71"/>
      <c r="D74" s="3"/>
      <c r="E74" s="75"/>
      <c r="F74" s="108"/>
      <c r="G74" s="79"/>
    </row>
    <row r="75" spans="1:7">
      <c r="A75" s="74"/>
      <c r="B75" s="70"/>
      <c r="C75" s="71"/>
      <c r="D75" s="3"/>
      <c r="E75" s="75"/>
      <c r="F75" s="108"/>
      <c r="G75" s="79"/>
    </row>
    <row r="76" spans="1:7">
      <c r="A76" s="74"/>
      <c r="B76" s="70"/>
      <c r="C76" s="71"/>
      <c r="D76" s="3"/>
      <c r="E76" s="75"/>
      <c r="F76" s="108"/>
      <c r="G76" s="79"/>
    </row>
    <row r="77" spans="1:7">
      <c r="A77" s="74"/>
      <c r="B77" s="70"/>
      <c r="C77" s="71"/>
      <c r="D77" s="3"/>
      <c r="E77" s="75"/>
      <c r="F77" s="108"/>
      <c r="G77" s="79"/>
    </row>
    <row r="78" spans="1:7">
      <c r="A78" s="74"/>
      <c r="B78" s="70"/>
      <c r="C78" s="71"/>
      <c r="D78" s="3"/>
      <c r="E78" s="75"/>
      <c r="F78" s="108"/>
      <c r="G78" s="79"/>
    </row>
    <row r="79" spans="1:7">
      <c r="A79" s="74"/>
      <c r="B79" s="70"/>
      <c r="C79" s="71"/>
      <c r="D79" s="3"/>
      <c r="E79" s="75"/>
      <c r="F79" s="108"/>
      <c r="G79" s="79"/>
    </row>
    <row r="80" spans="1:7">
      <c r="A80" s="74"/>
      <c r="B80" s="70"/>
      <c r="C80" s="71"/>
      <c r="D80" s="3"/>
      <c r="E80" s="75"/>
      <c r="F80" s="108"/>
      <c r="G80" s="79"/>
    </row>
    <row r="81" spans="1:7">
      <c r="A81" s="74"/>
      <c r="B81" s="70"/>
      <c r="C81" s="71"/>
      <c r="D81" s="3"/>
      <c r="E81" s="75"/>
      <c r="F81" s="108"/>
      <c r="G81" s="79"/>
    </row>
    <row r="82" spans="1:7">
      <c r="A82" s="74"/>
      <c r="B82" s="70"/>
      <c r="C82" s="71"/>
      <c r="D82" s="3"/>
      <c r="E82" s="75"/>
      <c r="F82" s="108"/>
      <c r="G82" s="79"/>
    </row>
    <row r="83" spans="1:7">
      <c r="A83" s="74"/>
      <c r="B83" s="70"/>
      <c r="C83" s="71"/>
      <c r="D83" s="3"/>
      <c r="E83" s="75"/>
      <c r="F83" s="108"/>
      <c r="G83" s="79"/>
    </row>
    <row r="84" spans="1:7">
      <c r="A84" s="74"/>
      <c r="B84" s="70"/>
      <c r="C84" s="71"/>
      <c r="D84" s="3"/>
      <c r="E84" s="75"/>
      <c r="F84" s="108"/>
      <c r="G84" s="79"/>
    </row>
    <row r="85" spans="1:7">
      <c r="A85" s="74"/>
      <c r="B85" s="70"/>
      <c r="C85" s="71"/>
      <c r="D85" s="3"/>
      <c r="E85" s="75"/>
      <c r="F85" s="108"/>
      <c r="G85" s="79"/>
    </row>
    <row r="86" spans="1:7">
      <c r="A86" s="74"/>
      <c r="B86" s="70"/>
      <c r="C86" s="71"/>
      <c r="D86" s="3"/>
      <c r="E86" s="75"/>
      <c r="F86" s="108"/>
      <c r="G86" s="79"/>
    </row>
    <row r="87" spans="1:7">
      <c r="A87" s="74"/>
      <c r="B87" s="70"/>
      <c r="C87" s="71"/>
      <c r="D87" s="3"/>
      <c r="E87" s="75"/>
      <c r="F87" s="108"/>
      <c r="G87" s="79"/>
    </row>
    <row r="88" spans="1:7">
      <c r="A88" s="74"/>
      <c r="B88" s="70"/>
      <c r="C88" s="71"/>
      <c r="D88" s="3"/>
      <c r="E88" s="75"/>
      <c r="F88" s="108"/>
      <c r="G88" s="79"/>
    </row>
    <row r="89" spans="1:7">
      <c r="A89" s="78"/>
      <c r="B89" s="4"/>
      <c r="C89" s="5"/>
      <c r="D89" s="3"/>
      <c r="E89" s="75"/>
      <c r="F89" t="str">
        <f ca="1">IF(D89&lt;&gt;"",OFFSET(Accueil!$S$4,MATCH($D89,Accueil!$Q:$Q,0)-4,,,),"")</f>
        <v/>
      </c>
      <c r="G89" s="12"/>
    </row>
    <row r="90" spans="1:7">
      <c r="A90" s="78"/>
      <c r="B90" s="4"/>
      <c r="C90" s="5"/>
      <c r="D90" s="3"/>
      <c r="E90" s="75"/>
      <c r="F90" t="str">
        <f ca="1">IF(D90&lt;&gt;"",OFFSET(Accueil!$S$4,MATCH($D90,Accueil!$Q:$Q,0)-4,,,),"")</f>
        <v/>
      </c>
      <c r="G90" s="12"/>
    </row>
    <row r="91" spans="1:7">
      <c r="A91" s="78"/>
      <c r="B91" s="4"/>
      <c r="C91" s="5"/>
      <c r="D91" s="3"/>
      <c r="E91" s="75"/>
      <c r="F91" t="str">
        <f ca="1">IF(D91&lt;&gt;"",OFFSET(Accueil!$S$4,MATCH($D91,Accueil!$Q:$Q,0)-4,,,),"")</f>
        <v/>
      </c>
      <c r="G91" s="12"/>
    </row>
    <row r="92" spans="1:7">
      <c r="A92" s="78"/>
      <c r="B92" s="4"/>
      <c r="C92" s="5"/>
      <c r="D92" s="3"/>
      <c r="E92" s="75"/>
      <c r="F92" t="str">
        <f ca="1">IF(D92&lt;&gt;"",OFFSET(Accueil!$S$4,MATCH($D92,Accueil!$Q:$Q,0)-4,,,),"")</f>
        <v/>
      </c>
      <c r="G92" s="12"/>
    </row>
    <row r="93" spans="1:7">
      <c r="A93" s="78"/>
      <c r="B93" s="4"/>
      <c r="C93" s="5"/>
      <c r="D93" s="3"/>
      <c r="E93" s="75"/>
      <c r="F93" t="str">
        <f ca="1">IF(D93&lt;&gt;"",OFFSET(Accueil!$S$4,MATCH($D93,Accueil!$Q:$Q,0)-4,,,),"")</f>
        <v/>
      </c>
      <c r="G93" s="12"/>
    </row>
    <row r="94" spans="1:7">
      <c r="A94" s="78"/>
      <c r="B94" s="4"/>
      <c r="C94" s="5"/>
      <c r="D94" s="3"/>
      <c r="E94" s="75"/>
      <c r="F94" t="str">
        <f ca="1">IF(D94&lt;&gt;"",OFFSET(Accueil!$S$4,MATCH($D94,Accueil!$Q:$Q,0)-4,,,),"")</f>
        <v/>
      </c>
      <c r="G94" s="12"/>
    </row>
    <row r="95" spans="1:7">
      <c r="A95" s="78"/>
      <c r="B95" s="4"/>
      <c r="C95" s="5"/>
      <c r="D95" s="3"/>
      <c r="E95" s="75"/>
      <c r="F95" t="str">
        <f ca="1">IF(D95&lt;&gt;"",OFFSET(Accueil!$S$4,MATCH($D95,Accueil!$Q:$Q,0)-4,,,),"")</f>
        <v/>
      </c>
      <c r="G95" s="12"/>
    </row>
    <row r="96" spans="1:7">
      <c r="A96" s="78"/>
      <c r="B96" s="4"/>
      <c r="C96" s="5"/>
      <c r="D96" s="3"/>
      <c r="E96" s="75"/>
      <c r="F96" t="str">
        <f ca="1">IF(D96&lt;&gt;"",OFFSET(Accueil!$S$4,MATCH($D96,Accueil!$Q:$Q,0)-4,,,),"")</f>
        <v/>
      </c>
      <c r="G96" s="12"/>
    </row>
    <row r="97" spans="1:7">
      <c r="A97" s="78"/>
      <c r="B97" s="4"/>
      <c r="C97" s="5"/>
      <c r="D97" s="3"/>
      <c r="E97" s="75"/>
      <c r="F97" t="str">
        <f ca="1">IF(D97&lt;&gt;"",OFFSET(Accueil!$S$4,MATCH($D97,Accueil!$Q:$Q,0)-4,,,),"")</f>
        <v/>
      </c>
      <c r="G97" s="12"/>
    </row>
    <row r="98" spans="1:7">
      <c r="A98" s="78"/>
      <c r="B98" s="4"/>
      <c r="C98" s="5"/>
      <c r="D98" s="3"/>
      <c r="E98" s="75"/>
      <c r="F98" t="str">
        <f ca="1">IF(D98&lt;&gt;"",OFFSET(Accueil!$S$4,MATCH($D98,Accueil!$Q:$Q,0)-4,,,),"")</f>
        <v/>
      </c>
      <c r="G98" s="12"/>
    </row>
    <row r="99" spans="1:7">
      <c r="A99" s="78"/>
      <c r="B99" s="4"/>
      <c r="C99" s="5"/>
      <c r="D99" s="3"/>
      <c r="E99" s="75"/>
      <c r="G99" s="12"/>
    </row>
    <row r="100" spans="1:7">
      <c r="A100" s="78"/>
      <c r="B100" s="4"/>
      <c r="C100" s="5"/>
      <c r="D100" s="3"/>
      <c r="E100" s="75"/>
      <c r="G100" s="12"/>
    </row>
    <row r="101" spans="1:7">
      <c r="A101" s="78"/>
      <c r="B101" s="4"/>
      <c r="C101" s="5"/>
      <c r="D101" s="3"/>
      <c r="E101" s="75"/>
      <c r="G101" s="12"/>
    </row>
    <row r="102" spans="1:7">
      <c r="A102" s="78"/>
      <c r="B102" s="4"/>
      <c r="C102" s="5"/>
      <c r="D102" s="3"/>
      <c r="E102" s="75"/>
      <c r="G102" s="12"/>
    </row>
    <row r="103" spans="1:7">
      <c r="A103" s="78"/>
      <c r="B103" s="4"/>
      <c r="C103" s="5"/>
      <c r="D103" s="3"/>
      <c r="E103" s="75"/>
      <c r="G103" s="12"/>
    </row>
    <row r="104" spans="1:7">
      <c r="A104" s="78"/>
      <c r="B104" s="4"/>
      <c r="C104" s="5"/>
      <c r="D104" s="3"/>
      <c r="E104" s="75"/>
      <c r="G104" s="12"/>
    </row>
    <row r="105" spans="1:7">
      <c r="A105" s="78"/>
      <c r="B105" s="4"/>
      <c r="C105" s="5"/>
      <c r="D105" s="3"/>
      <c r="E105" s="75"/>
      <c r="G105" s="12"/>
    </row>
    <row r="106" spans="1:7">
      <c r="A106" s="78"/>
      <c r="B106" s="4"/>
      <c r="C106" s="5"/>
      <c r="D106" s="3"/>
      <c r="E106" s="75"/>
      <c r="G106" s="12"/>
    </row>
    <row r="107" spans="1:7">
      <c r="A107" s="78"/>
      <c r="B107" s="4"/>
      <c r="C107" s="5"/>
      <c r="D107" s="3"/>
      <c r="E107" s="75"/>
      <c r="G107" s="12"/>
    </row>
    <row r="108" spans="1:7">
      <c r="A108" s="78"/>
      <c r="B108" s="4"/>
      <c r="C108" s="5"/>
      <c r="D108" s="3"/>
      <c r="E108" s="75"/>
      <c r="G108" s="12"/>
    </row>
    <row r="109" spans="1:7">
      <c r="A109" s="78"/>
      <c r="B109" s="4"/>
      <c r="C109" s="5"/>
      <c r="D109" s="3"/>
      <c r="E109" s="75"/>
      <c r="G109" s="12"/>
    </row>
    <row r="110" spans="1:7">
      <c r="A110" s="78"/>
      <c r="B110" s="4"/>
      <c r="C110" s="5"/>
      <c r="D110" s="3"/>
      <c r="E110" s="75"/>
      <c r="F110" t="str">
        <f ca="1">IF(D110&lt;&gt;"",OFFSET(Accueil!$S$4,MATCH($D110,Accueil!$Q:$Q,0)-4,,,),"")</f>
        <v/>
      </c>
      <c r="G110" s="12"/>
    </row>
    <row r="111" spans="1:7" ht="13" thickBot="1">
      <c r="A111" s="72" t="s">
        <v>40</v>
      </c>
      <c r="B111" s="73">
        <f>SUM(B7:B110)</f>
        <v>800</v>
      </c>
      <c r="C111" s="73">
        <f>SUM(C7:C110)</f>
        <v>55.599999999999994</v>
      </c>
      <c r="E111" t="s">
        <v>80</v>
      </c>
    </row>
  </sheetData>
  <autoFilter ref="A6:E111"/>
  <mergeCells count="3">
    <mergeCell ref="A1:E1"/>
    <mergeCell ref="A2:E2"/>
    <mergeCell ref="A3:C4"/>
  </mergeCells>
  <phoneticPr fontId="14" type="noConversion"/>
  <conditionalFormatting sqref="E4">
    <cfRule type="cellIs" dxfId="2" priority="1" stopIfTrue="1" operator="lessThan">
      <formula>0</formula>
    </cfRule>
  </conditionalFormatting>
  <dataValidations count="1">
    <dataValidation type="list" allowBlank="1" showInputMessage="1" showErrorMessage="1" sqref="D7:D110">
      <formula1>comptes</formula1>
    </dataValidation>
  </dataValidations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J26"/>
  <sheetViews>
    <sheetView showRowColHeaders="0" workbookViewId="0">
      <selection activeCell="C27" sqref="C27"/>
    </sheetView>
  </sheetViews>
  <sheetFormatPr baseColWidth="10" defaultRowHeight="12.5"/>
  <cols>
    <col min="1" max="1" width="46.453125" customWidth="1"/>
    <col min="2" max="2" width="15.7265625" style="25" customWidth="1"/>
    <col min="3" max="3" width="45.54296875" customWidth="1"/>
    <col min="4" max="4" width="17" style="11" customWidth="1"/>
  </cols>
  <sheetData>
    <row r="1" spans="1:4" ht="13" thickBot="1"/>
    <row r="2" spans="1:4" ht="22" thickBot="1">
      <c r="A2" s="200" t="str">
        <f>"COMPTE DE RESULTAT DE L'EXERCICE: "&amp;Accueil!R1</f>
        <v>COMPTE DE RESULTAT DE L'EXERCICE: 2013</v>
      </c>
      <c r="B2" s="201"/>
      <c r="C2" s="201"/>
      <c r="D2" s="202"/>
    </row>
    <row r="3" spans="1:4" ht="22" thickBot="1">
      <c r="A3" s="196" t="s">
        <v>10</v>
      </c>
      <c r="B3" s="197"/>
      <c r="C3" s="198" t="s">
        <v>11</v>
      </c>
      <c r="D3" s="199"/>
    </row>
    <row r="4" spans="1:4" ht="22" thickBot="1">
      <c r="A4" s="27" t="str">
        <f>Accueil!Q17</f>
        <v>Charges de Copropriété</v>
      </c>
      <c r="B4" s="36">
        <f t="shared" ref="B4:B17" si="0">SUMPRODUCT((opération=A4)*(débit))</f>
        <v>50</v>
      </c>
      <c r="C4" s="33" t="str">
        <f>Accueil!Q9</f>
        <v xml:space="preserve">Loyers Appartement </v>
      </c>
      <c r="D4" s="68">
        <f>SUMPRODUCT((opération=C4)*(crédit))</f>
        <v>600</v>
      </c>
    </row>
    <row r="5" spans="1:4" ht="22" thickBot="1">
      <c r="A5" s="27" t="str">
        <f>Accueil!Q18</f>
        <v>Restitution des Dépôts de Garantie</v>
      </c>
      <c r="B5" s="36">
        <f t="shared" si="0"/>
        <v>0</v>
      </c>
      <c r="C5" s="33" t="str">
        <f>Accueil!Q10</f>
        <v>Dépôt de Garantie Locataire</v>
      </c>
      <c r="D5" s="68">
        <f>SUMPRODUCT((opération=C5)*(crédit))</f>
        <v>0</v>
      </c>
    </row>
    <row r="6" spans="1:4" ht="22" thickBot="1">
      <c r="A6" s="27" t="str">
        <f>Accueil!Q19</f>
        <v>Assurances RC</v>
      </c>
      <c r="B6" s="36">
        <f t="shared" si="0"/>
        <v>0</v>
      </c>
      <c r="C6" s="33" t="str">
        <f>Accueil!Q11</f>
        <v>Allocation Logement CAF</v>
      </c>
      <c r="D6" s="68">
        <f>SUMPRODUCT((opération=C6)*(crédit))</f>
        <v>200</v>
      </c>
    </row>
    <row r="7" spans="1:4" ht="22" thickBot="1">
      <c r="A7" s="27" t="str">
        <f>Accueil!Q20</f>
        <v>Frais Amélioration Appartement</v>
      </c>
      <c r="B7" s="36">
        <f t="shared" si="0"/>
        <v>0</v>
      </c>
      <c r="C7" s="33" t="str">
        <f>Accueil!Q12</f>
        <v>Remboursement Frais</v>
      </c>
      <c r="D7" s="68">
        <f>SUMPRODUCT((opération=C7)*(crédit))</f>
        <v>0</v>
      </c>
    </row>
    <row r="8" spans="1:4" ht="21.5">
      <c r="A8" s="27" t="str">
        <f>Accueil!Q21</f>
        <v>Frais de tenue de compte</v>
      </c>
      <c r="B8" s="36">
        <f t="shared" si="0"/>
        <v>5.6</v>
      </c>
      <c r="C8" s="33" t="str">
        <f>Accueil!Q13</f>
        <v>Produits Divers</v>
      </c>
      <c r="D8" s="68">
        <f>SUMPRODUCT((opération=C8)*(crédit))</f>
        <v>0</v>
      </c>
    </row>
    <row r="9" spans="1:4" ht="21.5">
      <c r="A9" s="27" t="str">
        <f>Accueil!Q22</f>
        <v>Frais Bancaires</v>
      </c>
      <c r="B9" s="36">
        <f t="shared" si="0"/>
        <v>0</v>
      </c>
      <c r="C9" s="34"/>
      <c r="D9" s="28"/>
    </row>
    <row r="10" spans="1:4" ht="21.5">
      <c r="A10" s="27" t="str">
        <f>Accueil!Q23</f>
        <v>Charges locatives(EAU)</v>
      </c>
      <c r="B10" s="36">
        <f t="shared" si="0"/>
        <v>0</v>
      </c>
      <c r="C10" s="34"/>
      <c r="D10" s="28"/>
    </row>
    <row r="11" spans="1:4" ht="21.5">
      <c r="A11" s="27" t="str">
        <f>Accueil!Q24</f>
        <v>Charges locatives(EDF)</v>
      </c>
      <c r="B11" s="36">
        <f t="shared" si="0"/>
        <v>0</v>
      </c>
      <c r="C11" s="34"/>
      <c r="D11" s="28"/>
    </row>
    <row r="12" spans="1:4" ht="21.5">
      <c r="A12" s="27" t="str">
        <f>Accueil!Q25</f>
        <v>Impôts Fonciers</v>
      </c>
      <c r="B12" s="36">
        <f>SUMPRODUCT((opération=A12)*(débit))-SUMPRODUCT((opération=A12)*(crédit))</f>
        <v>0</v>
      </c>
      <c r="C12" s="34"/>
      <c r="D12" s="28"/>
    </row>
    <row r="13" spans="1:4" ht="21.5">
      <c r="A13" s="27" t="str">
        <f>Accueil!Q26</f>
        <v>Impôts Locaux</v>
      </c>
      <c r="B13" s="36">
        <f t="shared" si="0"/>
        <v>0</v>
      </c>
      <c r="C13" s="34"/>
      <c r="D13" s="28"/>
    </row>
    <row r="14" spans="1:4" ht="21.5">
      <c r="A14" s="27" t="str">
        <f>Accueil!Q27</f>
        <v>Frais de Gestion(courrier,timbres)</v>
      </c>
      <c r="B14" s="36">
        <f t="shared" si="0"/>
        <v>0</v>
      </c>
      <c r="C14" s="34"/>
      <c r="D14" s="28"/>
    </row>
    <row r="15" spans="1:4" ht="21.5">
      <c r="A15" s="27" t="str">
        <f>Accueil!Q28</f>
        <v>Frais Annonces Location</v>
      </c>
      <c r="B15" s="36">
        <f t="shared" si="0"/>
        <v>0</v>
      </c>
      <c r="C15" s="34"/>
      <c r="D15" s="28"/>
    </row>
    <row r="16" spans="1:4" ht="21.5">
      <c r="A16" s="27" t="str">
        <f>Accueil!Q29</f>
        <v>Frais divers1</v>
      </c>
      <c r="B16" s="36">
        <f t="shared" si="0"/>
        <v>0</v>
      </c>
      <c r="C16" s="34"/>
      <c r="D16" s="28"/>
    </row>
    <row r="17" spans="1:10" ht="22" thickBot="1">
      <c r="A17" s="27" t="str">
        <f>Accueil!Q30</f>
        <v>Frais divers2</v>
      </c>
      <c r="B17" s="36">
        <f t="shared" si="0"/>
        <v>0</v>
      </c>
      <c r="C17" s="46"/>
      <c r="D17" s="47"/>
    </row>
    <row r="18" spans="1:10" ht="22" thickBot="1">
      <c r="A18" s="29" t="s">
        <v>12</v>
      </c>
      <c r="B18" s="37">
        <f>SUM(B4:B17)</f>
        <v>55.6</v>
      </c>
      <c r="C18" s="32" t="s">
        <v>13</v>
      </c>
      <c r="D18" s="30">
        <f>SUM(D4:D17)</f>
        <v>800</v>
      </c>
    </row>
    <row r="19" spans="1:10" ht="22" thickBot="1">
      <c r="A19" s="31" t="s">
        <v>14</v>
      </c>
      <c r="B19" s="43">
        <f>IF(D18-B18&gt;0,D18-B18,0)</f>
        <v>744.4</v>
      </c>
      <c r="C19" s="35" t="s">
        <v>15</v>
      </c>
      <c r="D19" s="44">
        <f>IF(D18-B18&lt;0,D18-B18,0)</f>
        <v>0</v>
      </c>
    </row>
    <row r="20" spans="1:10" ht="22" thickBot="1">
      <c r="A20" s="29" t="s">
        <v>16</v>
      </c>
      <c r="B20" s="37">
        <f>B18+B19</f>
        <v>800</v>
      </c>
      <c r="C20" s="32" t="s">
        <v>16</v>
      </c>
      <c r="D20" s="30">
        <f>D18-D19</f>
        <v>800</v>
      </c>
    </row>
    <row r="21" spans="1:10">
      <c r="J21" s="26"/>
    </row>
    <row r="22" spans="1:10" ht="13" thickBot="1"/>
    <row r="23" spans="1:10" ht="18" thickBot="1">
      <c r="A23" s="203" t="str">
        <f>"BILAN AU 31/12/"&amp;Accueil!R1</f>
        <v>BILAN AU 31/12/2013</v>
      </c>
      <c r="B23" s="204"/>
      <c r="C23" s="1"/>
      <c r="D23" s="1"/>
    </row>
    <row r="24" spans="1:10" ht="17.5">
      <c r="A24" s="138" t="s">
        <v>99</v>
      </c>
      <c r="B24" s="38">
        <f>Accueil!F5</f>
        <v>744.4</v>
      </c>
    </row>
    <row r="25" spans="1:10" ht="18" thickBot="1">
      <c r="A25" s="39"/>
      <c r="B25" s="40"/>
    </row>
    <row r="26" spans="1:10" ht="18" thickBot="1">
      <c r="A26" s="41" t="s">
        <v>19</v>
      </c>
      <c r="B26" s="42">
        <f>B24+B25</f>
        <v>744.4</v>
      </c>
    </row>
  </sheetData>
  <mergeCells count="4">
    <mergeCell ref="A3:B3"/>
    <mergeCell ref="C3:D3"/>
    <mergeCell ref="A2:D2"/>
    <mergeCell ref="A23:B23"/>
  </mergeCells>
  <phoneticPr fontId="0" type="noConversion"/>
  <pageMargins left="0.78740157499999996" right="0.78740157499999996" top="0.51" bottom="0.51" header="0.4921259845" footer="0.4921259845"/>
  <pageSetup paperSize="9" orientation="landscape" horizontalDpi="0" verticalDpi="0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J28"/>
  <sheetViews>
    <sheetView showZeros="0" workbookViewId="0">
      <selection activeCell="I9" sqref="I9"/>
    </sheetView>
  </sheetViews>
  <sheetFormatPr baseColWidth="10" defaultRowHeight="12.5"/>
  <cols>
    <col min="1" max="1" width="24.81640625" customWidth="1"/>
    <col min="2" max="2" width="16.1796875" customWidth="1"/>
    <col min="3" max="3" width="15.7265625" customWidth="1"/>
    <col min="5" max="5" width="27.453125" customWidth="1"/>
    <col min="6" max="6" width="32" style="11" customWidth="1"/>
    <col min="7" max="7" width="2.26953125" style="48" customWidth="1"/>
    <col min="9" max="9" width="23.1796875" customWidth="1"/>
    <col min="10" max="10" width="15.26953125" customWidth="1"/>
    <col min="11" max="11" width="32" customWidth="1"/>
  </cols>
  <sheetData>
    <row r="1" spans="1:10" ht="17.5">
      <c r="A1" s="209" t="str">
        <f>"LOYERS : " &amp;Accueil!R1</f>
        <v>LOYERS : 2013</v>
      </c>
      <c r="B1" s="209"/>
      <c r="C1" s="209"/>
      <c r="D1" s="209"/>
      <c r="E1" s="209"/>
      <c r="F1" s="209"/>
    </row>
    <row r="2" spans="1:10" ht="18" thickBot="1">
      <c r="A2" s="51"/>
      <c r="B2" s="51"/>
      <c r="C2" s="51"/>
      <c r="D2" s="51"/>
      <c r="E2" s="51"/>
      <c r="F2" s="82"/>
    </row>
    <row r="3" spans="1:10" ht="18" thickBot="1">
      <c r="A3" s="207" t="str">
        <f>"Reste dû ou trop perçu de l'ANNEE : " &amp; Accueil!R1-1</f>
        <v>Reste dû ou trop perçu de l'ANNEE : 2012</v>
      </c>
      <c r="B3" s="208"/>
      <c r="C3" s="208"/>
      <c r="D3" s="208"/>
      <c r="E3" s="208"/>
      <c r="F3" s="83">
        <v>0</v>
      </c>
    </row>
    <row r="4" spans="1:10" ht="18" thickBot="1">
      <c r="A4" s="136" t="s">
        <v>95</v>
      </c>
      <c r="B4" s="52" t="s">
        <v>21</v>
      </c>
      <c r="C4" s="137" t="s">
        <v>97</v>
      </c>
      <c r="D4" s="137" t="s">
        <v>96</v>
      </c>
      <c r="E4" s="52" t="s">
        <v>34</v>
      </c>
      <c r="F4" s="83" t="s">
        <v>35</v>
      </c>
    </row>
    <row r="5" spans="1:10" ht="17.5">
      <c r="A5" s="111" t="s">
        <v>98</v>
      </c>
      <c r="B5" s="53" t="s">
        <v>22</v>
      </c>
      <c r="C5" s="56">
        <f>SUMPRODUCT((MONTH(BQE!$A$7:$A$110)=1)*(BQE!$D$7:$D$110=Accueil!$Q$9)*(BQE!$B$7:$B$110))</f>
        <v>300</v>
      </c>
      <c r="D5" s="54">
        <f>SUMPRODUCT((MONTH(BQE!$A$7:$A$110)=1)*(BQE!$D$7:$D$110=Accueil!$Q$11)*(BQE!$B$7:$B$110))</f>
        <v>100</v>
      </c>
      <c r="E5" s="54">
        <f t="shared" ref="E5:E16" si="0">C5+D5</f>
        <v>400</v>
      </c>
      <c r="F5" s="84"/>
      <c r="G5" s="49"/>
      <c r="H5" s="11"/>
      <c r="J5" s="11"/>
    </row>
    <row r="6" spans="1:10" ht="17.5">
      <c r="A6" s="111" t="s">
        <v>98</v>
      </c>
      <c r="B6" s="55" t="s">
        <v>23</v>
      </c>
      <c r="C6" s="56">
        <f>SUMPRODUCT((MONTH(BQE!$A$7:$A$110)=2)*(BQE!$D$7:$D$110=Accueil!$Q$9)*(BQE!$B$7:$B$110))</f>
        <v>300</v>
      </c>
      <c r="D6" s="54">
        <f>SUMPRODUCT((MONTH(BQE!$A$7:$A$110)=2)*(BQE!$D$7:$D$110=Accueil!$Q$11)*(BQE!$B$7:$B$110))</f>
        <v>100</v>
      </c>
      <c r="E6" s="56">
        <f t="shared" si="0"/>
        <v>400</v>
      </c>
      <c r="F6" s="84"/>
      <c r="G6" s="49"/>
      <c r="H6" s="11"/>
      <c r="J6" s="11"/>
    </row>
    <row r="7" spans="1:10" ht="17.5">
      <c r="A7" s="111" t="s">
        <v>98</v>
      </c>
      <c r="B7" s="55" t="s">
        <v>24</v>
      </c>
      <c r="C7" s="56">
        <f>SUMPRODUCT((MONTH(BQE!$A$7:$A$110)=3)*(BQE!$D$7:$D$110=Accueil!$Q$9)*(BQE!$B$7:$B$110))</f>
        <v>0</v>
      </c>
      <c r="D7" s="54">
        <f>SUMPRODUCT((MONTH(BQE!$A$7:$A$110)=3)*(BQE!$D$7:$D$110=Accueil!$Q$11)*(BQE!$B$7:$B$110))</f>
        <v>0</v>
      </c>
      <c r="E7" s="56">
        <f t="shared" si="0"/>
        <v>0</v>
      </c>
      <c r="F7" s="84"/>
      <c r="G7" s="49"/>
      <c r="H7" s="11"/>
    </row>
    <row r="8" spans="1:10" ht="17.5">
      <c r="A8" s="111" t="s">
        <v>98</v>
      </c>
      <c r="B8" s="55" t="s">
        <v>25</v>
      </c>
      <c r="C8" s="56">
        <f>SUMPRODUCT((MONTH(BQE!$A$7:$A$110)=4)*(BQE!$D$7:$D$110=Accueil!$Q$9)*(BQE!$B$7:$B$110))</f>
        <v>0</v>
      </c>
      <c r="D8" s="54">
        <f>SUMPRODUCT((MONTH(BQE!$A$7:$A$110)=4)*(BQE!$D$7:$D$110=Accueil!$Q$11)*(BQE!$B$7:$B$110))</f>
        <v>0</v>
      </c>
      <c r="E8" s="56">
        <f t="shared" si="0"/>
        <v>0</v>
      </c>
      <c r="F8" s="84"/>
      <c r="G8" s="49"/>
      <c r="H8" s="11"/>
    </row>
    <row r="9" spans="1:10" ht="17.5">
      <c r="A9" s="111" t="s">
        <v>98</v>
      </c>
      <c r="B9" s="55" t="s">
        <v>26</v>
      </c>
      <c r="C9" s="56">
        <f>SUMPRODUCT((MONTH(BQE!$A$7:$A$110)=5)*(BQE!$D$7:$D$110=Accueil!$Q$9)*(BQE!$B$7:$B$110))</f>
        <v>0</v>
      </c>
      <c r="D9" s="54">
        <f>SUMPRODUCT((MONTH(BQE!$A$7:$A$110)=5)*(BQE!$D$7:$D$110=Accueil!$Q$11)*(BQE!$B$7:$B$110))</f>
        <v>0</v>
      </c>
      <c r="E9" s="56">
        <f t="shared" si="0"/>
        <v>0</v>
      </c>
      <c r="F9" s="84"/>
      <c r="G9" s="49"/>
      <c r="H9" s="11"/>
    </row>
    <row r="10" spans="1:10" ht="17.5">
      <c r="A10" s="111" t="s">
        <v>98</v>
      </c>
      <c r="B10" s="55" t="s">
        <v>27</v>
      </c>
      <c r="C10" s="56">
        <f>SUMPRODUCT((MONTH(BQE!$A$7:$A$110)=6)*(BQE!$D$7:$D$110=Accueil!$Q$9)*(BQE!$B$7:$B$110))</f>
        <v>0</v>
      </c>
      <c r="D10" s="54">
        <f>SUMPRODUCT((MONTH(BQE!$A$7:$A$110)=6)*(BQE!$D$7:$D$110=Accueil!$Q$11)*(BQE!$B$7:$B$110))</f>
        <v>0</v>
      </c>
      <c r="E10" s="56">
        <f t="shared" si="0"/>
        <v>0</v>
      </c>
      <c r="F10" s="84"/>
      <c r="G10" s="49"/>
      <c r="H10" s="11"/>
    </row>
    <row r="11" spans="1:10" ht="17.5">
      <c r="A11" s="111" t="s">
        <v>98</v>
      </c>
      <c r="B11" s="86" t="s">
        <v>28</v>
      </c>
      <c r="C11" s="56">
        <f>SUMPRODUCT((MONTH(BQE!$A$7:$A$110)=7)*(BQE!$D$7:$D$110=Accueil!$Q$9)*(BQE!$B$7:$B$110))</f>
        <v>0</v>
      </c>
      <c r="D11" s="54">
        <f>SUMPRODUCT((MONTH(BQE!$A$7:$A$110)=7)*(BQE!$D$7:$D$110=Accueil!$Q$11)*(BQE!$B$7:$B$110))</f>
        <v>0</v>
      </c>
      <c r="E11" s="85">
        <f t="shared" si="0"/>
        <v>0</v>
      </c>
      <c r="F11" s="84"/>
      <c r="G11" s="49"/>
      <c r="H11" s="11"/>
      <c r="J11" s="11"/>
    </row>
    <row r="12" spans="1:10" ht="17.5">
      <c r="A12" s="111" t="s">
        <v>98</v>
      </c>
      <c r="B12" s="86" t="s">
        <v>29</v>
      </c>
      <c r="C12" s="56">
        <f>SUMPRODUCT((MONTH(BQE!$A$7:$A$110)=8)*(BQE!$D$7:$D$110=Accueil!$Q$9)*(BQE!$B$7:$B$110))</f>
        <v>0</v>
      </c>
      <c r="D12" s="54">
        <f>SUMPRODUCT((MONTH(BQE!$A$7:$A$110)=8)*(BQE!$D$7:$D$110=Accueil!$Q$11)*(BQE!$B$7:$B$110))</f>
        <v>0</v>
      </c>
      <c r="E12" s="85">
        <f t="shared" si="0"/>
        <v>0</v>
      </c>
      <c r="F12" s="84"/>
      <c r="G12" s="49"/>
    </row>
    <row r="13" spans="1:10" ht="17.5">
      <c r="A13" s="111" t="s">
        <v>98</v>
      </c>
      <c r="B13" s="55" t="s">
        <v>30</v>
      </c>
      <c r="C13" s="56">
        <f>SUMPRODUCT((MONTH(BQE!$A$7:$A$110)=9)*(BQE!$D$7:$D$110=Accueil!$Q$9)*(BQE!$B$7:$B$110))</f>
        <v>0</v>
      </c>
      <c r="D13" s="54">
        <f>SUMPRODUCT((MONTH(BQE!$A$7:$A$110)=9)*(BQE!$D$7:$D$110=Accueil!$Q$11)*(BQE!$B$7:$B$110))</f>
        <v>0</v>
      </c>
      <c r="E13" s="56">
        <f t="shared" si="0"/>
        <v>0</v>
      </c>
      <c r="F13" s="84"/>
      <c r="G13" s="49"/>
      <c r="H13" s="11"/>
    </row>
    <row r="14" spans="1:10" ht="17.5">
      <c r="A14" s="111" t="s">
        <v>98</v>
      </c>
      <c r="B14" s="55" t="s">
        <v>31</v>
      </c>
      <c r="C14" s="56">
        <f>SUMPRODUCT((MONTH(BQE!$A$7:$A$110)=10)*(BQE!$D$7:$D$110=Accueil!$Q$9)*(BQE!$B$7:$B$110))</f>
        <v>0</v>
      </c>
      <c r="D14" s="54">
        <f>SUMPRODUCT((MONTH(BQE!$A$7:$A$110)=10)*(BQE!$D$7:$D$110=Accueil!$Q$11)*(BQE!$B$7:$B$110))</f>
        <v>0</v>
      </c>
      <c r="E14" s="56">
        <f t="shared" si="0"/>
        <v>0</v>
      </c>
      <c r="F14" s="84"/>
      <c r="G14" s="49"/>
    </row>
    <row r="15" spans="1:10" ht="17.5">
      <c r="A15" s="111" t="s">
        <v>98</v>
      </c>
      <c r="B15" s="55" t="s">
        <v>32</v>
      </c>
      <c r="C15" s="56">
        <f>SUMPRODUCT((MONTH(BQE!$A$7:$A$110)=11)*(BQE!$D$7:$D$110=Accueil!$Q$9)*(BQE!$B$7:$B$110))</f>
        <v>0</v>
      </c>
      <c r="D15" s="54">
        <f>SUMPRODUCT((MONTH(BQE!$A$7:$A$110)=11)*(BQE!$D$7:$D$110=Accueil!$Q$11)*(BQE!$B$7:$B$110))</f>
        <v>0</v>
      </c>
      <c r="E15" s="56">
        <f t="shared" si="0"/>
        <v>0</v>
      </c>
      <c r="F15" s="84"/>
      <c r="G15" s="49"/>
    </row>
    <row r="16" spans="1:10" ht="18" thickBot="1">
      <c r="A16" s="111" t="s">
        <v>98</v>
      </c>
      <c r="B16" s="57" t="s">
        <v>33</v>
      </c>
      <c r="C16" s="56">
        <f>SUMPRODUCT((MONTH(BQE!$A$7:$A$110)=12)*(BQE!$D$7:$D$110=Accueil!$Q$9)*(BQE!$B$7:$B$110))</f>
        <v>0</v>
      </c>
      <c r="D16" s="54">
        <f>SUMPRODUCT((MONTH(BQE!$A$7:$A$110)=12)*(BQE!$D$7:$D$110=Accueil!$Q$11)*(BQE!$B$7:$B$110))</f>
        <v>0</v>
      </c>
      <c r="E16" s="58">
        <f t="shared" si="0"/>
        <v>0</v>
      </c>
      <c r="F16" s="84"/>
      <c r="G16" s="49"/>
    </row>
    <row r="17" spans="1:7" ht="18.5" thickBot="1">
      <c r="A17" s="205" t="s">
        <v>5</v>
      </c>
      <c r="B17" s="206"/>
      <c r="C17" s="59">
        <f>SUM(C5:C16)</f>
        <v>600</v>
      </c>
      <c r="D17" s="59">
        <f>SUM(D5:D16)</f>
        <v>200</v>
      </c>
      <c r="E17" s="59">
        <f>SUM(E5:E16)</f>
        <v>800</v>
      </c>
      <c r="F17" s="60">
        <f>SUM(F5:F16)+F3</f>
        <v>0</v>
      </c>
      <c r="G17" s="49"/>
    </row>
    <row r="21" spans="1:7">
      <c r="B21" t="s">
        <v>118</v>
      </c>
    </row>
    <row r="22" spans="1:7">
      <c r="B22" t="s">
        <v>119</v>
      </c>
    </row>
    <row r="23" spans="1:7">
      <c r="C23" t="s">
        <v>120</v>
      </c>
    </row>
    <row r="24" spans="1:7">
      <c r="C24" t="s">
        <v>123</v>
      </c>
    </row>
    <row r="25" spans="1:7">
      <c r="C25" t="s">
        <v>121</v>
      </c>
    </row>
    <row r="26" spans="1:7">
      <c r="C26" t="s">
        <v>122</v>
      </c>
    </row>
    <row r="27" spans="1:7">
      <c r="C27" t="s">
        <v>124</v>
      </c>
    </row>
    <row r="28" spans="1:7">
      <c r="C28" t="s">
        <v>125</v>
      </c>
    </row>
  </sheetData>
  <mergeCells count="3">
    <mergeCell ref="A17:B17"/>
    <mergeCell ref="A3:E3"/>
    <mergeCell ref="A1:F1"/>
  </mergeCells>
  <phoneticPr fontId="0" type="noConversion"/>
  <conditionalFormatting sqref="F5:F16">
    <cfRule type="cellIs" dxfId="1" priority="1" stopIfTrue="1" operator="lessThan">
      <formula>0</formula>
    </cfRule>
    <cfRule type="cellIs" dxfId="0" priority="2" stopIfTrue="1" operator="greaterThanOrEqual">
      <formula>0</formula>
    </cfRule>
  </conditionalFormatting>
  <pageMargins left="1.31" right="1.38" top="0.984251969" bottom="0.984251969" header="0.4921259845" footer="0.4921259845"/>
  <pageSetup paperSize="9" orientation="landscape" horizontalDpi="0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9</vt:i4>
      </vt:variant>
    </vt:vector>
  </HeadingPairs>
  <TitlesOfParts>
    <vt:vector size="10" baseType="lpstr">
      <vt:lpstr>Accueil</vt:lpstr>
      <vt:lpstr>comptes</vt:lpstr>
      <vt:lpstr>crédit</vt:lpstr>
      <vt:lpstr>débit</vt:lpstr>
      <vt:lpstr>opération</vt:lpstr>
      <vt:lpstr>Accueil!Zone_d_impression</vt:lpstr>
      <vt:lpstr>BQE!Zone_d_impression</vt:lpstr>
      <vt:lpstr>Cpte_de_résultat!Zone_d_impression</vt:lpstr>
      <vt:lpstr>Loyers!Zone_d_impression</vt:lpstr>
      <vt:lpstr>Quittance!Zone_d_impression</vt:lpstr>
    </vt:vector>
  </TitlesOfParts>
  <Company>France Telecom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Le Luron</dc:creator>
  <cp:lastModifiedBy>AFEH</cp:lastModifiedBy>
  <cp:lastPrinted>2013-03-01T14:58:34Z</cp:lastPrinted>
  <dcterms:created xsi:type="dcterms:W3CDTF">2003-12-26T08:50:42Z</dcterms:created>
  <dcterms:modified xsi:type="dcterms:W3CDTF">2013-03-01T17:01:50Z</dcterms:modified>
</cp:coreProperties>
</file>