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ThisWorkbook" defaultThemeVersion="124226"/>
  <bookViews>
    <workbookView xWindow="1170" yWindow="180" windowWidth="19420" windowHeight="11020"/>
  </bookViews>
  <sheets>
    <sheet name="Achats" sheetId="1" r:id="rId1"/>
    <sheet name="Prévisionnel Achats" sheetId="9" r:id="rId2"/>
  </sheets>
  <definedNames>
    <definedName name="_xlnm._FilterDatabase" localSheetId="0" hidden="1">Achats!$L$5:$V$238</definedName>
    <definedName name="_xlnm._FilterDatabase" localSheetId="1" hidden="1">'Prévisionnel Achats'!$A$4:$G$79</definedName>
    <definedName name="_xlnm.Print_Area" localSheetId="0">Achats!$L$1:$U$238</definedName>
  </definedNames>
  <calcPr calcId="124519"/>
</workbook>
</file>

<file path=xl/calcChain.xml><?xml version="1.0" encoding="utf-8"?>
<calcChain xmlns="http://schemas.openxmlformats.org/spreadsheetml/2006/main">
  <c r="V7" i="1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0"/>
  <c r="V111"/>
  <c r="V112"/>
  <c r="V113"/>
  <c r="V114"/>
  <c r="V115"/>
  <c r="V116"/>
  <c r="V117"/>
  <c r="V118"/>
  <c r="V119"/>
  <c r="V120"/>
  <c r="V121"/>
  <c r="V122"/>
  <c r="V123"/>
  <c r="V124"/>
  <c r="V125"/>
  <c r="V126"/>
  <c r="V127"/>
  <c r="V128"/>
  <c r="V129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V147"/>
  <c r="V148"/>
  <c r="V149"/>
  <c r="V150"/>
  <c r="V151"/>
  <c r="V152"/>
  <c r="V153"/>
  <c r="V154"/>
  <c r="V155"/>
  <c r="V156"/>
  <c r="V157"/>
  <c r="V158"/>
  <c r="V159"/>
  <c r="V160"/>
  <c r="V161"/>
  <c r="V162"/>
  <c r="V163"/>
  <c r="V164"/>
  <c r="V165"/>
  <c r="V166"/>
  <c r="V167"/>
  <c r="V168"/>
  <c r="V169"/>
  <c r="V170"/>
  <c r="V171"/>
  <c r="V172"/>
  <c r="V173"/>
  <c r="V174"/>
  <c r="V175"/>
  <c r="V176"/>
  <c r="V177"/>
  <c r="V178"/>
  <c r="V179"/>
  <c r="V180"/>
  <c r="V181"/>
  <c r="V182"/>
  <c r="V183"/>
  <c r="V184"/>
  <c r="V185"/>
  <c r="V186"/>
  <c r="V187"/>
  <c r="V188"/>
  <c r="V189"/>
  <c r="V190"/>
  <c r="V191"/>
  <c r="V192"/>
  <c r="V193"/>
  <c r="V194"/>
  <c r="V195"/>
  <c r="V196"/>
  <c r="V197"/>
  <c r="V198"/>
  <c r="V199"/>
  <c r="V200"/>
  <c r="V201"/>
  <c r="V202"/>
  <c r="V203"/>
  <c r="V204"/>
  <c r="V205"/>
  <c r="V206"/>
  <c r="V207"/>
  <c r="V208"/>
  <c r="V209"/>
  <c r="V210"/>
  <c r="V211"/>
  <c r="V212"/>
  <c r="V213"/>
  <c r="V214"/>
  <c r="V215"/>
  <c r="V216"/>
  <c r="V217"/>
  <c r="V218"/>
  <c r="V219"/>
  <c r="V220"/>
  <c r="V221"/>
  <c r="V222"/>
  <c r="V223"/>
  <c r="V224"/>
  <c r="V225"/>
  <c r="V226"/>
  <c r="V227"/>
  <c r="V228"/>
  <c r="V229"/>
  <c r="V230"/>
  <c r="V231"/>
  <c r="V232"/>
  <c r="V233"/>
  <c r="V234"/>
  <c r="V235"/>
  <c r="V236"/>
  <c r="V237"/>
  <c r="V238"/>
  <c r="V6"/>
  <c r="F81" i="9"/>
  <c r="U169" i="1"/>
  <c r="U170"/>
  <c r="U115"/>
  <c r="U47"/>
  <c r="U127"/>
  <c r="U232"/>
  <c r="U233"/>
  <c r="U234"/>
  <c r="U235"/>
  <c r="U236"/>
  <c r="U237"/>
  <c r="R169"/>
  <c r="R170"/>
  <c r="R115"/>
  <c r="R146"/>
  <c r="U146" s="1"/>
  <c r="R47"/>
  <c r="R36"/>
  <c r="U36" s="1"/>
  <c r="R181"/>
  <c r="U181" s="1"/>
  <c r="R127"/>
  <c r="R73"/>
  <c r="U73" s="1"/>
  <c r="R141"/>
  <c r="U141" s="1"/>
  <c r="R232"/>
  <c r="R233"/>
  <c r="R234"/>
  <c r="R235"/>
  <c r="R236"/>
  <c r="R237"/>
  <c r="U142"/>
  <c r="U143"/>
  <c r="U31"/>
  <c r="U25"/>
  <c r="U225"/>
  <c r="U217"/>
  <c r="U131"/>
  <c r="U132"/>
  <c r="U133"/>
  <c r="U134"/>
  <c r="U82"/>
  <c r="U84"/>
  <c r="U83"/>
  <c r="U202"/>
  <c r="U223"/>
  <c r="U106"/>
  <c r="U116"/>
  <c r="U113"/>
  <c r="U104"/>
  <c r="U109"/>
  <c r="U105"/>
  <c r="U231"/>
  <c r="U238"/>
  <c r="U222"/>
  <c r="U218"/>
  <c r="U210"/>
  <c r="R163"/>
  <c r="U163"/>
  <c r="R117"/>
  <c r="U117"/>
  <c r="R119"/>
  <c r="R179"/>
  <c r="R186"/>
  <c r="R91"/>
  <c r="R219"/>
  <c r="R19"/>
  <c r="R122"/>
  <c r="R59"/>
  <c r="U59"/>
  <c r="R201"/>
  <c r="R189"/>
  <c r="R162"/>
  <c r="R17"/>
  <c r="R51"/>
  <c r="R198"/>
  <c r="R200"/>
  <c r="R90"/>
  <c r="R205"/>
  <c r="R207"/>
  <c r="R84"/>
  <c r="R29"/>
  <c r="U29"/>
  <c r="R44"/>
  <c r="R80"/>
  <c r="R34"/>
  <c r="R38"/>
  <c r="R28"/>
  <c r="U28" s="1"/>
  <c r="R107"/>
  <c r="U107" s="1"/>
  <c r="R194"/>
  <c r="U194"/>
  <c r="R184"/>
  <c r="R180"/>
  <c r="U180"/>
  <c r="R150"/>
  <c r="U150" s="1"/>
  <c r="R195"/>
  <c r="R35"/>
  <c r="U35" s="1"/>
  <c r="R199"/>
  <c r="U199"/>
  <c r="R24"/>
  <c r="U24" s="1"/>
  <c r="R183"/>
  <c r="R230"/>
  <c r="R101"/>
  <c r="U101"/>
  <c r="R212"/>
  <c r="R27"/>
  <c r="R153"/>
  <c r="U153" s="1"/>
  <c r="R151"/>
  <c r="U151" s="1"/>
  <c r="R220"/>
  <c r="R224"/>
  <c r="R238"/>
  <c r="U119"/>
  <c r="U179"/>
  <c r="U186"/>
  <c r="U91"/>
  <c r="U219"/>
  <c r="U19"/>
  <c r="U122"/>
  <c r="U201"/>
  <c r="U189"/>
  <c r="U162"/>
  <c r="U17"/>
  <c r="U51"/>
  <c r="U198"/>
  <c r="U200"/>
  <c r="U90"/>
  <c r="U205"/>
  <c r="U207"/>
  <c r="U44"/>
  <c r="U80"/>
  <c r="U34"/>
  <c r="U38"/>
  <c r="U184"/>
  <c r="U195"/>
  <c r="U183"/>
  <c r="U230"/>
  <c r="U212"/>
  <c r="U27"/>
  <c r="U220"/>
  <c r="U224"/>
  <c r="U191"/>
  <c r="U13"/>
  <c r="U14"/>
  <c r="U167"/>
  <c r="U172"/>
  <c r="R6"/>
  <c r="R135"/>
  <c r="R229"/>
  <c r="R166"/>
  <c r="R137"/>
  <c r="R85"/>
  <c r="R191"/>
  <c r="R94"/>
  <c r="U94" s="1"/>
  <c r="R57"/>
  <c r="R159"/>
  <c r="U159"/>
  <c r="R161"/>
  <c r="U161" s="1"/>
  <c r="R164"/>
  <c r="U164"/>
  <c r="R185"/>
  <c r="U185"/>
  <c r="R167"/>
  <c r="R172"/>
  <c r="R188"/>
  <c r="U188"/>
  <c r="R187"/>
  <c r="U187"/>
  <c r="R33"/>
  <c r="U33"/>
  <c r="R157"/>
  <c r="R158"/>
  <c r="R160"/>
  <c r="U160" s="1"/>
  <c r="R20"/>
  <c r="R30"/>
  <c r="U30"/>
  <c r="R192"/>
  <c r="R21"/>
  <c r="R64"/>
  <c r="R65"/>
  <c r="U65"/>
  <c r="R66"/>
  <c r="U66"/>
  <c r="R67"/>
  <c r="R193"/>
  <c r="R196"/>
  <c r="R197"/>
  <c r="R22"/>
  <c r="U22"/>
  <c r="R128"/>
  <c r="U128"/>
  <c r="R129"/>
  <c r="R68"/>
  <c r="R69"/>
  <c r="R165"/>
  <c r="U165"/>
  <c r="R130"/>
  <c r="R70"/>
  <c r="U70" s="1"/>
  <c r="R71"/>
  <c r="R40"/>
  <c r="R41"/>
  <c r="R39"/>
  <c r="U39" s="1"/>
  <c r="R37"/>
  <c r="U37"/>
  <c r="R48"/>
  <c r="R49"/>
  <c r="R50"/>
  <c r="R53"/>
  <c r="R72"/>
  <c r="R76"/>
  <c r="U76"/>
  <c r="R89"/>
  <c r="R78"/>
  <c r="R79"/>
  <c r="R75"/>
  <c r="U75" s="1"/>
  <c r="R214"/>
  <c r="U214"/>
  <c r="R215"/>
  <c r="R227"/>
  <c r="U227" s="1"/>
  <c r="R228"/>
  <c r="R216"/>
  <c r="R23"/>
  <c r="U23"/>
  <c r="R25"/>
  <c r="R225"/>
  <c r="R217"/>
  <c r="R131"/>
  <c r="R134"/>
  <c r="R83"/>
  <c r="R81"/>
  <c r="U81" s="1"/>
  <c r="R82"/>
  <c r="R202"/>
  <c r="R203"/>
  <c r="U203" s="1"/>
  <c r="R8"/>
  <c r="R54"/>
  <c r="U54" s="1"/>
  <c r="R26"/>
  <c r="U26"/>
  <c r="R86"/>
  <c r="U86" s="1"/>
  <c r="R208"/>
  <c r="R209"/>
  <c r="R211"/>
  <c r="U211"/>
  <c r="R213"/>
  <c r="U213" s="1"/>
  <c r="R87"/>
  <c r="R88"/>
  <c r="U88" s="1"/>
  <c r="R204"/>
  <c r="R55"/>
  <c r="R56"/>
  <c r="U56" s="1"/>
  <c r="R168"/>
  <c r="U168"/>
  <c r="R171"/>
  <c r="R136"/>
  <c r="R7"/>
  <c r="U7" s="1"/>
  <c r="R10"/>
  <c r="R11"/>
  <c r="R121"/>
  <c r="U121" s="1"/>
  <c r="R123"/>
  <c r="R124"/>
  <c r="R125"/>
  <c r="R126"/>
  <c r="U126"/>
  <c r="R142"/>
  <c r="R31"/>
  <c r="R32"/>
  <c r="U32" s="1"/>
  <c r="R144"/>
  <c r="U144" s="1"/>
  <c r="R148"/>
  <c r="R149"/>
  <c r="R152"/>
  <c r="U152" s="1"/>
  <c r="R173"/>
  <c r="R154"/>
  <c r="R92"/>
  <c r="U92" s="1"/>
  <c r="R155"/>
  <c r="R156"/>
  <c r="U156"/>
  <c r="R93"/>
  <c r="R174"/>
  <c r="U174" s="1"/>
  <c r="R175"/>
  <c r="U175" s="1"/>
  <c r="R176"/>
  <c r="U176" s="1"/>
  <c r="R177"/>
  <c r="R178"/>
  <c r="U178" s="1"/>
  <c r="R182"/>
  <c r="U182" s="1"/>
  <c r="R95"/>
  <c r="R96"/>
  <c r="R97"/>
  <c r="R98"/>
  <c r="R99"/>
  <c r="R100"/>
  <c r="U100" s="1"/>
  <c r="R138"/>
  <c r="U138" s="1"/>
  <c r="R139"/>
  <c r="R226"/>
  <c r="R102"/>
  <c r="R103"/>
  <c r="U103" s="1"/>
  <c r="R140"/>
  <c r="R221"/>
  <c r="R12"/>
  <c r="U12" s="1"/>
  <c r="R108"/>
  <c r="R110"/>
  <c r="U110" s="1"/>
  <c r="R111"/>
  <c r="U111" s="1"/>
  <c r="R112"/>
  <c r="U112" s="1"/>
  <c r="R114"/>
  <c r="R42"/>
  <c r="R43"/>
  <c r="U43" s="1"/>
  <c r="R118"/>
  <c r="R58"/>
  <c r="R60"/>
  <c r="U60" s="1"/>
  <c r="R61"/>
  <c r="R62"/>
  <c r="R63"/>
  <c r="R190"/>
  <c r="U190"/>
  <c r="R13"/>
  <c r="R14"/>
  <c r="R15"/>
  <c r="U15"/>
  <c r="R16"/>
  <c r="U16"/>
  <c r="R18"/>
  <c r="U18" s="1"/>
  <c r="R46"/>
  <c r="U46"/>
  <c r="R120"/>
  <c r="U120"/>
  <c r="R52"/>
  <c r="U52"/>
  <c r="R45"/>
  <c r="U45"/>
  <c r="R147"/>
  <c r="U147" s="1"/>
  <c r="R145"/>
  <c r="U145" s="1"/>
  <c r="R9"/>
  <c r="R77"/>
  <c r="R74"/>
  <c r="G38"/>
  <c r="G37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J5"/>
  <c r="J32" s="1"/>
  <c r="J30"/>
  <c r="U63"/>
  <c r="U62"/>
  <c r="U61"/>
  <c r="U42"/>
  <c r="U114"/>
  <c r="U108"/>
  <c r="U221"/>
  <c r="U226"/>
  <c r="U139"/>
  <c r="U99"/>
  <c r="U98"/>
  <c r="U96"/>
  <c r="U95"/>
  <c r="U93"/>
  <c r="U177"/>
  <c r="U155"/>
  <c r="U154"/>
  <c r="U173"/>
  <c r="U149"/>
  <c r="U148"/>
  <c r="U124"/>
  <c r="U137"/>
  <c r="U11"/>
  <c r="U10"/>
  <c r="U6"/>
  <c r="U135"/>
  <c r="U123"/>
  <c r="U55"/>
  <c r="U204"/>
  <c r="U171"/>
  <c r="U87"/>
  <c r="U209"/>
  <c r="U208"/>
  <c r="U85"/>
  <c r="U9"/>
  <c r="U8"/>
  <c r="U118"/>
  <c r="U102"/>
  <c r="U140"/>
  <c r="U216"/>
  <c r="U228"/>
  <c r="U215"/>
  <c r="U79"/>
  <c r="U77"/>
  <c r="U89"/>
  <c r="U74"/>
  <c r="U72"/>
  <c r="U229"/>
  <c r="U53"/>
  <c r="U50"/>
  <c r="U136"/>
  <c r="U49"/>
  <c r="U48"/>
  <c r="U41"/>
  <c r="U40"/>
  <c r="U71"/>
  <c r="U130"/>
  <c r="U166"/>
  <c r="U69"/>
  <c r="U68"/>
  <c r="U197"/>
  <c r="U78"/>
  <c r="U193"/>
  <c r="U67"/>
  <c r="U64"/>
  <c r="U21"/>
  <c r="U129"/>
  <c r="U192"/>
  <c r="U196"/>
  <c r="U20"/>
  <c r="U158"/>
  <c r="U157"/>
  <c r="R206"/>
  <c r="U206"/>
  <c r="U58"/>
  <c r="U125"/>
  <c r="U97"/>
  <c r="U57"/>
  <c r="J33"/>
  <c r="J34"/>
  <c r="J35"/>
  <c r="J36"/>
  <c r="J37"/>
  <c r="J38"/>
  <c r="J31"/>
  <c r="G5" l="1"/>
  <c r="U240"/>
  <c r="T2" s="1"/>
  <c r="J28"/>
  <c r="U5" l="1"/>
</calcChain>
</file>

<file path=xl/comments1.xml><?xml version="1.0" encoding="utf-8"?>
<comments xmlns="http://schemas.openxmlformats.org/spreadsheetml/2006/main">
  <authors>
    <author>Gerard</author>
    <author>Auteur</author>
  </authors>
  <commentList>
    <comment ref="C6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test</t>
        </r>
      </text>
    </comment>
    <comment ref="N28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Intermarché</t>
        </r>
      </text>
    </comment>
    <comment ref="N35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Netto</t>
        </r>
      </text>
    </comment>
    <comment ref="N104" authorId="0">
      <text>
        <r>
          <rPr>
            <b/>
            <sz val="9"/>
            <color indexed="81"/>
            <rFont val="Tahoma"/>
            <charset val="1"/>
          </rPr>
          <t>Intermarché</t>
        </r>
      </text>
    </comment>
    <comment ref="N106" authorId="0">
      <text>
        <r>
          <rPr>
            <b/>
            <sz val="9"/>
            <color indexed="81"/>
            <rFont val="Tahoma"/>
            <charset val="1"/>
          </rPr>
          <t>Intermarché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13" authorId="0">
      <text>
        <r>
          <rPr>
            <b/>
            <sz val="9"/>
            <color indexed="81"/>
            <rFont val="Tahoma"/>
            <charset val="1"/>
          </rPr>
          <t>Intermarché</t>
        </r>
      </text>
    </comment>
    <comment ref="N116" authorId="0">
      <text>
        <r>
          <rPr>
            <b/>
            <sz val="9"/>
            <color indexed="81"/>
            <rFont val="Tahoma"/>
            <charset val="1"/>
          </rPr>
          <t>Intermarché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44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: Netto</t>
        </r>
      </text>
    </comment>
    <comment ref="N145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: Claude Léger</t>
        </r>
      </text>
    </comment>
    <comment ref="N147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: Netto</t>
        </r>
      </text>
    </comment>
    <comment ref="N150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Netto</t>
        </r>
      </text>
    </comment>
    <comment ref="N151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Netto</t>
        </r>
      </text>
    </comment>
    <comment ref="N152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Netto</t>
        </r>
      </text>
    </comment>
    <comment ref="N153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Netto</t>
        </r>
      </text>
    </comment>
    <comment ref="N174" authorId="1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1 poivron pèse environ 200 g à 250 g
</t>
        </r>
      </text>
    </comment>
    <comment ref="N175" authorId="1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1 poivron pèse environ 200 g à 250 g</t>
        </r>
      </text>
    </comment>
    <comment ref="N211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Intermarché</t>
        </r>
      </text>
    </comment>
    <comment ref="N213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Alternativement Intermarché</t>
        </r>
      </text>
    </comment>
    <comment ref="N220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Domedia</t>
        </r>
      </text>
    </comment>
    <comment ref="N227" authorId="0">
      <text>
        <r>
          <rPr>
            <b/>
            <sz val="9"/>
            <color indexed="81"/>
            <rFont val="Tahoma"/>
            <charset val="1"/>
          </rPr>
          <t>tout blanc</t>
        </r>
      </text>
    </comment>
    <comment ref="N230" authorId="0">
      <text>
        <r>
          <rPr>
            <b/>
            <sz val="9"/>
            <color indexed="81"/>
            <rFont val="Tahoma"/>
            <charset val="1"/>
          </rPr>
          <t>bouchées viandes / riz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<sst xmlns="http://schemas.openxmlformats.org/spreadsheetml/2006/main" count="702" uniqueCount="498">
  <si>
    <t>Montant</t>
  </si>
  <si>
    <t>pomme gala</t>
  </si>
  <si>
    <t>sachet 2k</t>
  </si>
  <si>
    <t>vrac le kg</t>
  </si>
  <si>
    <t>produit</t>
  </si>
  <si>
    <t>conditionnement</t>
  </si>
  <si>
    <t>P.U. ttc</t>
  </si>
  <si>
    <t>pomme golden</t>
  </si>
  <si>
    <t>données</t>
  </si>
  <si>
    <t>P.Total</t>
  </si>
  <si>
    <t>sac 5kg</t>
  </si>
  <si>
    <t>tomate grappe</t>
  </si>
  <si>
    <t>courgette</t>
  </si>
  <si>
    <t>poivron rouge</t>
  </si>
  <si>
    <t>pack de 6</t>
  </si>
  <si>
    <t>lait UHT ½ écrèmé</t>
  </si>
  <si>
    <t>pain de mie netto</t>
  </si>
  <si>
    <t>unité</t>
  </si>
  <si>
    <t>film étirable fraîcheur</t>
  </si>
  <si>
    <t>pâté recette landaise</t>
  </si>
  <si>
    <t>barquette</t>
  </si>
  <si>
    <t>sachet 24</t>
  </si>
  <si>
    <t>poids/kg</t>
  </si>
  <si>
    <t>prix/kg</t>
  </si>
  <si>
    <t>prix calculé</t>
  </si>
  <si>
    <t>Prix à l'unité</t>
  </si>
  <si>
    <t>spécification</t>
  </si>
  <si>
    <t>salière</t>
  </si>
  <si>
    <t>miel</t>
  </si>
  <si>
    <t>pot de 500g</t>
  </si>
  <si>
    <t>boite 265g</t>
  </si>
  <si>
    <t>crème semi-épaisse</t>
  </si>
  <si>
    <t>pack de 3x20g</t>
  </si>
  <si>
    <t>piece</t>
  </si>
  <si>
    <t xml:space="preserve">blanc de dinde x 4 </t>
  </si>
  <si>
    <t>barquette de 4</t>
  </si>
  <si>
    <t>total</t>
  </si>
  <si>
    <t>designation</t>
  </si>
  <si>
    <t>quantité</t>
  </si>
  <si>
    <t>type</t>
  </si>
  <si>
    <t>haricots verts extrafins</t>
  </si>
  <si>
    <t>lessive netto tabs</t>
  </si>
  <si>
    <t>boîte</t>
  </si>
  <si>
    <t>sucre poudre / cristal</t>
  </si>
  <si>
    <t>sachet</t>
  </si>
  <si>
    <t>œufs frais box x 30</t>
  </si>
  <si>
    <t>pack de 30</t>
  </si>
  <si>
    <t>oranges top budget</t>
  </si>
  <si>
    <t>filet</t>
  </si>
  <si>
    <t>flacon</t>
  </si>
  <si>
    <t>sirop pêche</t>
  </si>
  <si>
    <t>champignons p &amp; m</t>
  </si>
  <si>
    <t>boite 250g</t>
  </si>
  <si>
    <t>biscuits LU Thé</t>
  </si>
  <si>
    <t>3 sachets de 70g</t>
  </si>
  <si>
    <t>aubergine</t>
  </si>
  <si>
    <t>boîte de 500g</t>
  </si>
  <si>
    <t>lentilles vertes</t>
  </si>
  <si>
    <t>sachet 500g</t>
  </si>
  <si>
    <t>oignon jaune</t>
  </si>
  <si>
    <t>sachet 1kg</t>
  </si>
  <si>
    <t>riz thai</t>
  </si>
  <si>
    <t>mayonnaise distrib</t>
  </si>
  <si>
    <t>infusion nuit tranquille</t>
  </si>
  <si>
    <t>banane</t>
  </si>
  <si>
    <t>pot de 110g</t>
  </si>
  <si>
    <t>cornichons</t>
  </si>
  <si>
    <t>pot de 250g</t>
  </si>
  <si>
    <t>raisin sec</t>
  </si>
  <si>
    <t>sachet de 250g</t>
  </si>
  <si>
    <t>ail blanc 40/60</t>
  </si>
  <si>
    <t>pizza ovale fromage chèvre</t>
  </si>
  <si>
    <t>pizza ovale 4 fromages</t>
  </si>
  <si>
    <t>barquette de 20</t>
  </si>
  <si>
    <t>yaourt vanille verre</t>
  </si>
  <si>
    <t>pack de 8</t>
  </si>
  <si>
    <t>celeri remoulade</t>
  </si>
  <si>
    <t>bouillon bœuf</t>
  </si>
  <si>
    <t>bouillon legumes</t>
  </si>
  <si>
    <t>bouillon pot au feu</t>
  </si>
  <si>
    <t>bouillon volaille</t>
  </si>
  <si>
    <t>potage poule vermicelles</t>
  </si>
  <si>
    <t>potage tomate vermicelles</t>
  </si>
  <si>
    <t>potage bœuf vermicelles</t>
  </si>
  <si>
    <t>poivron vert</t>
  </si>
  <si>
    <t>flacon 750ml</t>
  </si>
  <si>
    <t>distributeur</t>
  </si>
  <si>
    <t>paquet</t>
  </si>
  <si>
    <t>riz rond netto</t>
  </si>
  <si>
    <t>bouteille 1l</t>
  </si>
  <si>
    <t>huile olive Netto</t>
  </si>
  <si>
    <t>liquide vaisselle paic citron</t>
  </si>
  <si>
    <t>référence</t>
  </si>
  <si>
    <t>date de relevé</t>
  </si>
  <si>
    <t>purée lait entier</t>
  </si>
  <si>
    <t>boîte 3 sachets</t>
  </si>
  <si>
    <t>fromage emmental râpé</t>
  </si>
  <si>
    <t>œufs frais box x 12</t>
  </si>
  <si>
    <t>box de 12</t>
  </si>
  <si>
    <t>haricots beurre</t>
  </si>
  <si>
    <t>boite 500g</t>
  </si>
  <si>
    <t>pot de 360g</t>
  </si>
  <si>
    <t>cœurs de celeri</t>
  </si>
  <si>
    <t>boite de 500g</t>
  </si>
  <si>
    <t>bouteille 2 l</t>
  </si>
  <si>
    <t>infusion digestion légère</t>
  </si>
  <si>
    <t>Memo Annuel Epicerie Castillon</t>
  </si>
  <si>
    <t>vinaigre de Xérès</t>
  </si>
  <si>
    <t>bouteille</t>
  </si>
  <si>
    <t>viandox</t>
  </si>
  <si>
    <t>mayonnaise pot</t>
  </si>
  <si>
    <t>pot</t>
  </si>
  <si>
    <t>pâtes panzani buccatini</t>
  </si>
  <si>
    <t>petits pois - carottes</t>
  </si>
  <si>
    <t>beurre doux</t>
  </si>
  <si>
    <t>250g</t>
  </si>
  <si>
    <t>boite 1 kg</t>
  </si>
  <si>
    <t>paella volailles</t>
  </si>
  <si>
    <t>couscous bœuf/volaille</t>
  </si>
  <si>
    <t>pack 4</t>
  </si>
  <si>
    <t>liquide dégraissant Carolin</t>
  </si>
  <si>
    <t>flacon pistolet</t>
  </si>
  <si>
    <t>sauce bolognaise Panzani</t>
  </si>
  <si>
    <t>boîte distrib,</t>
  </si>
  <si>
    <t>sucre vanillé Alsa</t>
  </si>
  <si>
    <t>sachets * 5</t>
  </si>
  <si>
    <t>pâté recette landaise/foie gras</t>
  </si>
  <si>
    <t>Prix observés</t>
  </si>
  <si>
    <t>Unitaire</t>
  </si>
  <si>
    <t>Opérations journalières</t>
  </si>
  <si>
    <t>Suivi Annuel</t>
  </si>
  <si>
    <t>Montant total</t>
  </si>
  <si>
    <t>Année</t>
  </si>
  <si>
    <t>barquette 510g</t>
  </si>
  <si>
    <t>lessive Skip Active Clean</t>
  </si>
  <si>
    <t>flacon 2,87l</t>
  </si>
  <si>
    <t>Gel WC netto</t>
  </si>
  <si>
    <t>boite de 4 p arts</t>
  </si>
  <si>
    <t>pack de 3</t>
  </si>
  <si>
    <t>sac poubelle 50l profonde</t>
  </si>
  <si>
    <t>pâtes farfale netto</t>
  </si>
  <si>
    <t>potage pot au feu Maggi</t>
  </si>
  <si>
    <t>fromage fondu croque monsieur</t>
  </si>
  <si>
    <t>sachet 200g</t>
  </si>
  <si>
    <t>sucre edulcorant poudre</t>
  </si>
  <si>
    <t>bocal 75g</t>
  </si>
  <si>
    <t>jambon de Paris Netto</t>
  </si>
  <si>
    <t>blister de 8 tranches</t>
  </si>
  <si>
    <t>barquette de 4 tr</t>
  </si>
  <si>
    <t>pack de 20</t>
  </si>
  <si>
    <t>pâtes serpentini panzani</t>
  </si>
  <si>
    <t>potage knorr legumes</t>
  </si>
  <si>
    <t xml:space="preserve">viande bovine faux filet </t>
  </si>
  <si>
    <t>sauce fond de veau poudre</t>
  </si>
  <si>
    <t>sauce fond de volaille</t>
  </si>
  <si>
    <t>poisson harengs filets</t>
  </si>
  <si>
    <t>poisson harengs Pilchard</t>
  </si>
  <si>
    <t>saucisses Knakis Herta</t>
  </si>
  <si>
    <t xml:space="preserve">plat rapide merlu </t>
  </si>
  <si>
    <t>Gel douche petit marseillais amande</t>
  </si>
  <si>
    <t>pommes de terre lavées</t>
  </si>
  <si>
    <t>viande porc cotes echines</t>
  </si>
  <si>
    <t>viande poulet haut de cuisse</t>
  </si>
  <si>
    <t>plat rapide saumon</t>
  </si>
  <si>
    <t>viande steacks hachés charolais</t>
  </si>
  <si>
    <t>sucre edulcorant pastilles</t>
  </si>
  <si>
    <t>poisson surgelé cabilleau</t>
  </si>
  <si>
    <t>poisson surimi batons</t>
  </si>
  <si>
    <t>poisson thon albacore nature</t>
  </si>
  <si>
    <t xml:space="preserve">plat rapide blanquette veau </t>
  </si>
  <si>
    <t>viande bœuf basse-côte à griller</t>
  </si>
  <si>
    <t>épice canelle moulue</t>
  </si>
  <si>
    <t>viande entrecote</t>
  </si>
  <si>
    <t>dessert flan chocolat Netto</t>
  </si>
  <si>
    <t>dessert flan vanille Netto</t>
  </si>
  <si>
    <t>épice maggi kub or</t>
  </si>
  <si>
    <t>épice poivre blanc Cigalou</t>
  </si>
  <si>
    <t>épice poivre noir</t>
  </si>
  <si>
    <t>saucisses Strasbourg Netto</t>
  </si>
  <si>
    <t>adoucissant linge</t>
  </si>
  <si>
    <t>sauce ketchup</t>
  </si>
  <si>
    <t>rasoir jetable BIC</t>
  </si>
  <si>
    <r>
      <t xml:space="preserve">Date de l'achat </t>
    </r>
    <r>
      <rPr>
        <b/>
        <sz val="14"/>
        <color indexed="10"/>
        <rFont val="Calibri"/>
        <family val="2"/>
      </rPr>
      <t>(ctrl+;)</t>
    </r>
  </si>
  <si>
    <t>Colonne1</t>
  </si>
  <si>
    <t>Colonne2</t>
  </si>
  <si>
    <t>Colonne3</t>
  </si>
  <si>
    <t>Colonne4</t>
  </si>
  <si>
    <t xml:space="preserve">café SENSEO </t>
  </si>
  <si>
    <t>boîte 500g</t>
  </si>
  <si>
    <t>plat rapide poisson panné</t>
  </si>
  <si>
    <t>couscous grain moyen</t>
  </si>
  <si>
    <t>sauce curry</t>
  </si>
  <si>
    <t>pot de 350g</t>
  </si>
  <si>
    <t>bounty 5x2</t>
  </si>
  <si>
    <t>pack 5x2 285g</t>
  </si>
  <si>
    <t>riz/cèpes-fromage deshydraté</t>
  </si>
  <si>
    <t>eau source aromatisée NETTO</t>
  </si>
  <si>
    <t>1,5L</t>
  </si>
  <si>
    <t>maxi dosettes</t>
  </si>
  <si>
    <t>barquette 1 pièce</t>
  </si>
  <si>
    <t>barquette de 6</t>
  </si>
  <si>
    <t>plat rapide lapin moutarde</t>
  </si>
  <si>
    <t>plat rapide bœuf bourguignon</t>
  </si>
  <si>
    <t>boîte surgelée de 10</t>
  </si>
  <si>
    <t>jambon epaule DD</t>
  </si>
  <si>
    <t>blister 8 tranches</t>
  </si>
  <si>
    <t>boite</t>
  </si>
  <si>
    <t>épice persil cigalou desydraté</t>
  </si>
  <si>
    <t>épice estragon Cigalou</t>
  </si>
  <si>
    <t>épice échalotte</t>
  </si>
  <si>
    <t>boite distrib,</t>
  </si>
  <si>
    <t>melon charentais</t>
  </si>
  <si>
    <t>lot de 3 têtes</t>
  </si>
  <si>
    <t>pain 400g</t>
  </si>
  <si>
    <t>huile tournesol friture</t>
  </si>
  <si>
    <t>pâtes torti netto</t>
  </si>
  <si>
    <t>saucisses chipolatas aux herbes</t>
  </si>
  <si>
    <t>lot de 3 berlingots</t>
  </si>
  <si>
    <t>papier hygénique triple épaisseur</t>
  </si>
  <si>
    <t>pack 12 rouleaux</t>
  </si>
  <si>
    <t>filet budget 1kg</t>
  </si>
  <si>
    <t>poire abate / guyot</t>
  </si>
  <si>
    <t>pâtes penne/cèpes-fromage deshydraté</t>
  </si>
  <si>
    <t>lentilles blondes</t>
  </si>
  <si>
    <t>paquet 500g</t>
  </si>
  <si>
    <t>tomate ronde</t>
  </si>
  <si>
    <t>poisson thon Listao morceaux</t>
  </si>
  <si>
    <t>boîte 400g / 280g egoutté</t>
  </si>
  <si>
    <t>sirop menthe</t>
  </si>
  <si>
    <t>avocat</t>
  </si>
  <si>
    <t>carottes</t>
  </si>
  <si>
    <t>concombre</t>
  </si>
  <si>
    <t>radis rose</t>
  </si>
  <si>
    <t>la botte</t>
  </si>
  <si>
    <t>pêche nectarine (budget)</t>
  </si>
  <si>
    <t>salade endive</t>
  </si>
  <si>
    <t>sachet 1 kg</t>
  </si>
  <si>
    <t>pizza ovale jambon</t>
  </si>
  <si>
    <t>sachet 125g</t>
  </si>
  <si>
    <t>salade mâche Netto</t>
  </si>
  <si>
    <t>sel fin</t>
  </si>
  <si>
    <t>sel gros</t>
  </si>
  <si>
    <t>radis rouge rond</t>
  </si>
  <si>
    <t>pois cassés Netto</t>
  </si>
  <si>
    <t xml:space="preserve">sel fin </t>
  </si>
  <si>
    <t>sachet 750g</t>
  </si>
  <si>
    <t>passoire plastique</t>
  </si>
  <si>
    <t>viande steaks</t>
  </si>
  <si>
    <t>sachet 1,5 kg</t>
  </si>
  <si>
    <t>pâtes gansette Netto</t>
  </si>
  <si>
    <t>sirop pêche/abricot</t>
  </si>
  <si>
    <t>café SENSEO corsé</t>
  </si>
  <si>
    <t>salade mâche Producteurs</t>
  </si>
  <si>
    <t>boîte 182g</t>
  </si>
  <si>
    <t>chocolats Lindt Champs Elysées</t>
  </si>
  <si>
    <t>dosettes x54</t>
  </si>
  <si>
    <t>margarine tournesol Netto</t>
  </si>
  <si>
    <t>lot x5</t>
  </si>
  <si>
    <t>viande poulet cuisse déjointée</t>
  </si>
  <si>
    <t>éponge carrée</t>
  </si>
  <si>
    <t>vinaigre de vin Netto</t>
  </si>
  <si>
    <t>filet 1kg</t>
  </si>
  <si>
    <t>chocolat au lait</t>
  </si>
  <si>
    <t>chocolat noir</t>
  </si>
  <si>
    <t>tablette x 5</t>
  </si>
  <si>
    <t>moutarde dijon</t>
  </si>
  <si>
    <t>flacon moulin</t>
  </si>
  <si>
    <t>verre</t>
  </si>
  <si>
    <t>flacon distributeur</t>
  </si>
  <si>
    <t>pain d'épices</t>
  </si>
  <si>
    <t>lacets de chaussure</t>
  </si>
  <si>
    <t>blister</t>
  </si>
  <si>
    <t>margarine tournesol Bouton d'or</t>
  </si>
  <si>
    <t>pack de 10</t>
  </si>
  <si>
    <t>piece 200g</t>
  </si>
  <si>
    <t>pizza ronde fromage chèvre</t>
  </si>
  <si>
    <t>piece 400g</t>
  </si>
  <si>
    <t>pack de 48</t>
  </si>
  <si>
    <t>sauce bolognaise Netto</t>
  </si>
  <si>
    <t>pot 680g</t>
  </si>
  <si>
    <t>papier essuie-tout large décoré</t>
  </si>
  <si>
    <t>café lyophilisé NETTO</t>
  </si>
  <si>
    <t>pommes de terre pour Frites</t>
  </si>
  <si>
    <t>sachet de 2,5kg</t>
  </si>
  <si>
    <t>pomme rouge</t>
  </si>
  <si>
    <t>plat rapide poulet basquaise</t>
  </si>
  <si>
    <t>lardons nature</t>
  </si>
  <si>
    <t>café NESCAFE special filtre</t>
  </si>
  <si>
    <t>bocal 200g</t>
  </si>
  <si>
    <t>taboulé oriental</t>
  </si>
  <si>
    <t>chocolat MILKA noisettes</t>
  </si>
  <si>
    <t>eponges gratteuses Netto</t>
  </si>
  <si>
    <t>lot de 3</t>
  </si>
  <si>
    <t>salière 750g</t>
  </si>
  <si>
    <t>pommes de terre NON lavées</t>
  </si>
  <si>
    <t>sac 10 kg</t>
  </si>
  <si>
    <t>bocal 100g</t>
  </si>
  <si>
    <t>paquet 1kg</t>
  </si>
  <si>
    <t>pâtes spaghetti netto 8 min.</t>
  </si>
  <si>
    <t>Patée Canaillou</t>
  </si>
  <si>
    <t>Bte 1,250</t>
  </si>
  <si>
    <t>riz basmati</t>
  </si>
  <si>
    <t>liquide dégraissant CIF</t>
  </si>
  <si>
    <t>margarine Fruit d'Or</t>
  </si>
  <si>
    <t>barquette 500g</t>
  </si>
  <si>
    <t>barquette 300g</t>
  </si>
  <si>
    <t>plat rapide Tajine Poulet</t>
  </si>
  <si>
    <t>plat rapide Poulet Curry</t>
  </si>
  <si>
    <t>poele à frire diam 200mm</t>
  </si>
  <si>
    <t>dentifrice Tonigencyl</t>
  </si>
  <si>
    <t>tube 75ml</t>
  </si>
  <si>
    <t>Achats Epicerie Divers</t>
  </si>
  <si>
    <t>Achats Supermarchés</t>
  </si>
  <si>
    <t>papier essuie-tout large</t>
  </si>
  <si>
    <t>2 plaques 100g</t>
  </si>
  <si>
    <t>margarine planta fin doux</t>
  </si>
  <si>
    <t>huile lesieur tournesol</t>
  </si>
  <si>
    <t>liquide déboucheur évier</t>
  </si>
  <si>
    <t>haricots flageolets verts</t>
  </si>
  <si>
    <t>boïte de 500g</t>
  </si>
  <si>
    <t>haricots blances sauce tomate</t>
  </si>
  <si>
    <t>petits pois extra fins</t>
  </si>
  <si>
    <t>serpillère 1mx,50m</t>
  </si>
  <si>
    <t>flacon 1l</t>
  </si>
  <si>
    <t>papier congelation/fraicheur</t>
  </si>
  <si>
    <t>swiffer duster</t>
  </si>
  <si>
    <t>boîte de 10</t>
  </si>
  <si>
    <t>sauce béchamel</t>
  </si>
  <si>
    <t>pot 600g</t>
  </si>
  <si>
    <t>brique 50cl</t>
  </si>
  <si>
    <t>sauce italienne à la viande</t>
  </si>
  <si>
    <t>3 boîtes de 190g</t>
  </si>
  <si>
    <t>sauce tomate provençale</t>
  </si>
  <si>
    <t>sauce barbecue Amora</t>
  </si>
  <si>
    <t>flacon 490g</t>
  </si>
  <si>
    <t>sauce burger Amora</t>
  </si>
  <si>
    <t>flacon 260g</t>
  </si>
  <si>
    <t>sauce béarnaise Bénédicta</t>
  </si>
  <si>
    <t>pot de 260g</t>
  </si>
  <si>
    <t>pedigree dentastix moyen</t>
  </si>
  <si>
    <t>sachet de 7</t>
  </si>
  <si>
    <t>oignon rouge</t>
  </si>
  <si>
    <t>sauce Soya</t>
  </si>
  <si>
    <t>rang</t>
  </si>
  <si>
    <t>plat rapide chili con carne</t>
  </si>
  <si>
    <t>boîte 4 sachets de 5 parts</t>
  </si>
  <si>
    <t>bte de 2 sachets</t>
  </si>
  <si>
    <t>dessert crème brûlée JOK</t>
  </si>
  <si>
    <t>dessert crème vanille</t>
  </si>
  <si>
    <t>dessert  crème caramel</t>
  </si>
  <si>
    <t>dessert crème vanille  JOK</t>
  </si>
  <si>
    <t>dessert crème vanille/caramel</t>
  </si>
  <si>
    <t>dessert crème  vanille/chocolat</t>
  </si>
  <si>
    <t>Quantité</t>
  </si>
  <si>
    <t>Prix</t>
  </si>
  <si>
    <t>Cuisine</t>
  </si>
  <si>
    <t>Horloge murale</t>
  </si>
  <si>
    <t>PENDULE MURALE SEIKO QXR210KN RADIO PILOTEE CADRE NOIR</t>
  </si>
  <si>
    <t>SEIKO</t>
  </si>
  <si>
    <t>Cartouches d'encre Compatibles</t>
  </si>
  <si>
    <t>Cartouche epson xp 245 Compatible (39,98)</t>
  </si>
  <si>
    <t>CDISCOUNT</t>
  </si>
  <si>
    <t>Cartouches d'encre Constructeur</t>
  </si>
  <si>
    <t>Multipack EasyMail "Fraise" 29XL - Encre Claria Home N,C,M,J (77,99)</t>
  </si>
  <si>
    <t>EPSON</t>
  </si>
  <si>
    <t>Informatique</t>
  </si>
  <si>
    <t>Carte d'enregistrement et de streaming HD 1080p (PCI Express x1)</t>
  </si>
  <si>
    <t>AVerMedia Live Gamer HD 2</t>
  </si>
  <si>
    <t>LDLC</t>
  </si>
  <si>
    <t>Ventilateurs pour carte graphique de Thomas</t>
  </si>
  <si>
    <t>Ventilateurs COOLING REVOLUTION (réparation carte graphique de Thomas)</t>
  </si>
  <si>
    <t>ALIEXPRESS</t>
  </si>
  <si>
    <t>Equipement</t>
  </si>
  <si>
    <t>Webcam pour nichoirs</t>
  </si>
  <si>
    <t xml:space="preserve">SpyCameraCCTV Green Feathers Caméra sans Fil Oiseau boîte avec Vision Nocturne, récepteur sans Fil, 700TVL vidéo et Audio, Plug UK </t>
  </si>
  <si>
    <t>AMAZON</t>
  </si>
  <si>
    <t>Loisirs</t>
  </si>
  <si>
    <t>Lunettes caméra espion Wifi</t>
  </si>
  <si>
    <t>macameraespion.com</t>
  </si>
  <si>
    <t>Pèse personne BS150IM Edison</t>
  </si>
  <si>
    <t>Pèse personne BS150IM Edison (2° pèse personne pour les chiens)</t>
  </si>
  <si>
    <t>Aspirateur sans sac</t>
  </si>
  <si>
    <t xml:space="preserve">H.Koenig Aspirateur sans sac multicyclonique SLX970 </t>
  </si>
  <si>
    <t>Machine à café soluble Nescafé</t>
  </si>
  <si>
    <t>Machine à Nescafé</t>
  </si>
  <si>
    <t>RAKUTEN</t>
  </si>
  <si>
    <t>Torchons spécial vaisselle, verre</t>
  </si>
  <si>
    <t>Torchons spécial vaisselle, lot de 6 pièces</t>
  </si>
  <si>
    <t>Entretien</t>
  </si>
  <si>
    <t>Serpillères XXL</t>
  </si>
  <si>
    <t>Serpillère gaufrée XXL 100 x 70 cm - lot de 2</t>
  </si>
  <si>
    <t>Planche à découper</t>
  </si>
  <si>
    <t>Planche à découper antibactérienne Planche à découper imitation marbre</t>
  </si>
  <si>
    <t>Verre doseur</t>
  </si>
  <si>
    <t>Mesurer, Verre doseur [Poignée isolante, bec en V],Verre Borosilicate Tasse à mesureur en verre pour cuisine ou Restaurant, facile à lire 1000 ML</t>
  </si>
  <si>
    <t>Aménagement</t>
  </si>
  <si>
    <t>Matelas luxe haute densité 140 x 190 x 22 cm</t>
  </si>
  <si>
    <t>Housse de matelas intégrale - 140 x 190 cm</t>
  </si>
  <si>
    <t>Couette de lit 220 x 240 cm</t>
  </si>
  <si>
    <t>Couette bicolore gris foncé et gris 220 x 240 CM 300 gr (24,99)</t>
  </si>
  <si>
    <t>Housse de couette</t>
  </si>
  <si>
    <t>Housse de couette coton INTIMITY 220x240 gris souris (22,41)</t>
  </si>
  <si>
    <t>Drap housse 140 x 190 x 23cm</t>
  </si>
  <si>
    <t>Ligne drap housse Magnifique Lot de 2 draps housse</t>
  </si>
  <si>
    <t>Couverture de lit</t>
  </si>
  <si>
    <t>Couverture matelassée microfibre - 220 x 240 cm - (46,95)</t>
  </si>
  <si>
    <t>Tête de lit capitonnée</t>
  </si>
  <si>
    <t>Couvre-lit</t>
  </si>
  <si>
    <t>Couvre-lit à double face matelassé 220 x 240 cm Gr</t>
  </si>
  <si>
    <t>Édredon</t>
  </si>
  <si>
    <t>Édredon Pauline Gris</t>
  </si>
  <si>
    <t>Françoise Saget</t>
  </si>
  <si>
    <t>Rideau occultant isolant</t>
  </si>
  <si>
    <t>Rideau occultant isolant - Rideau occultant : largeur 210 x hauteur 180cm- Réf 1652540</t>
  </si>
  <si>
    <t>Blancheporte</t>
  </si>
  <si>
    <t xml:space="preserve">Caillebotis caoutchouc </t>
  </si>
  <si>
    <t>Caillebotis caoutchouc 150cm x 100cm x 2.2cm</t>
  </si>
  <si>
    <t>voyant lumineux simple rouge</t>
  </si>
  <si>
    <t>Acti9, iIL voyant lumineux simple rouge 110...230VCA - A9E18320 (8,69)</t>
  </si>
  <si>
    <t>ManoMano</t>
  </si>
  <si>
    <t>Voyant simple LED rouge</t>
  </si>
  <si>
    <t>Voyant simple LED rouge 110V~ à 400V~ (témoin période heures creuses)</t>
  </si>
  <si>
    <t>Maison Moderne</t>
  </si>
  <si>
    <t>Ampli LUXMAN LV90</t>
  </si>
  <si>
    <t>Ampli LUXMAN LV90 pour sonorisation Salle à manger (60,00)</t>
  </si>
  <si>
    <t>eBay</t>
  </si>
  <si>
    <t>Sony ta-ax2 Amplificateur</t>
  </si>
  <si>
    <t>Sony ta-ax2 Amplificateur pour sonorisation Salle à manger (45,00)</t>
  </si>
  <si>
    <t>Chien</t>
  </si>
  <si>
    <t>tapis pour chien</t>
  </si>
  <si>
    <t>Tapis Vetbed® Isobed SL, noir pattes grises pour chien - 150 x 100cm</t>
  </si>
  <si>
    <t>Zooplus</t>
  </si>
  <si>
    <t>Protège-canapé</t>
  </si>
  <si>
    <t>Smartpet Protège-canapé réversible - L 170 x l 298 cm (1 pour Sam, 1 pour Ch)</t>
  </si>
  <si>
    <t>Prévention et traitement des infestations par les puces</t>
  </si>
  <si>
    <t>Advantix très grand chien (40 - 60 kg) - 6 pipettes</t>
  </si>
  <si>
    <t>Dogteur,com</t>
  </si>
  <si>
    <t xml:space="preserve">SWIFFER Duster Recharges Dépoussiérantes </t>
  </si>
  <si>
    <t>SWIFFER Duster Recharges Dépoussiérantes x10</t>
  </si>
  <si>
    <t>Balai à franges imprégné O'Cedar</t>
  </si>
  <si>
    <t>Balai à franges imprégné triangulaire - petites surfaces</t>
  </si>
  <si>
    <t>Raid diffuseur électrique</t>
  </si>
  <si>
    <t xml:space="preserve">Raid diffuseur électrique liquide advanced 40 nuits - durée réglable - 1 diffuseur + 1 recharge </t>
  </si>
  <si>
    <t>Lampe torche</t>
  </si>
  <si>
    <t>Lampe torche Nitecore EC23 avec 1 accumulateur 3500 mAh</t>
  </si>
  <si>
    <t>Elumeen</t>
  </si>
  <si>
    <t>Chargeur Nitecore F1 FlexBank</t>
  </si>
  <si>
    <t>Accumulateur Nitecore 18650 3500 mAh</t>
  </si>
  <si>
    <t>Pack 2 piles lithium CR123A 3V</t>
  </si>
  <si>
    <t>Lampe à pétrole</t>
  </si>
  <si>
    <t>Lampe à pétrole - Toupie verre / couleur verte</t>
  </si>
  <si>
    <t>Gaudard</t>
  </si>
  <si>
    <t>Autocollant Alfa Romeo</t>
  </si>
  <si>
    <t>65MM Autocollant Alfa Romeo pour moyeu de moyeu de roue</t>
  </si>
  <si>
    <t>Stickers-auto-moto,fr</t>
  </si>
  <si>
    <t>Colliers de serrage type RILSAN</t>
  </si>
  <si>
    <t>100 Colliers de serrage type RILSAN - COLSON Blanc 100 x 2,5 mm</t>
  </si>
  <si>
    <t>100 Colliers de serrage type RILSAN / COLSON Blanc 200 x 3,6 mm</t>
  </si>
  <si>
    <t>Adaptateur secteur pour Olympus</t>
  </si>
  <si>
    <t>Adaptateur secteur E-8AC E-7AU E-7AE E-7AC pour Olympus Caméras</t>
  </si>
  <si>
    <t>AliExpress</t>
  </si>
  <si>
    <t>Priorité d'achat</t>
  </si>
  <si>
    <t>Secteur Concerné</t>
  </si>
  <si>
    <t>Lien vers la page Web de l'article</t>
  </si>
  <si>
    <t>Détail de l'article</t>
  </si>
  <si>
    <t>Nom du Commerce</t>
  </si>
  <si>
    <t>Montant Global</t>
  </si>
  <si>
    <t>Habillement</t>
  </si>
  <si>
    <t xml:space="preserve">Boxers en coton stretch </t>
  </si>
  <si>
    <t>Boxers en coton stretch pour homme avec large ceinture imprimée (lot de 2)</t>
  </si>
  <si>
    <t>GEMO</t>
  </si>
  <si>
    <t>Tee-shirt homme regular à manches courtes en coton bio</t>
  </si>
  <si>
    <t>Tee-shirt homme regular à manches courtes en coton bio couleur Marine)</t>
  </si>
  <si>
    <t>Lot de 5 paires de chaussettes hautes bicolores</t>
  </si>
  <si>
    <t>Lot de 5 paires de chaussettes hautes bicolores (noir)(39-42)</t>
  </si>
  <si>
    <t>Lot de 3 boxers ATHENA Pulse en coton stretch respirant</t>
  </si>
  <si>
    <t>DECATHLON</t>
  </si>
  <si>
    <t>Chaussures de randonnée Quechua NH100 MID Noir Homme taille 41 (15,00  + livraison 7,00)</t>
  </si>
  <si>
    <t>Chaussures de randonnée</t>
  </si>
  <si>
    <t>Chaussures bateau homme confort dessus cuir à semelle épaisse</t>
  </si>
  <si>
    <t>Chaussures bateau</t>
  </si>
  <si>
    <t xml:space="preserve">Vernis pour meuble </t>
  </si>
  <si>
    <t>Verre trempé table basse SaM</t>
  </si>
  <si>
    <t>PLAKGLASS</t>
  </si>
  <si>
    <t>Verre trempé, Epaisseur 6 mm - 600 X 600 mm (+/- 5.4 Kg) Table basse SaM (couleur Bronze) (19,00 € Chronopost)</t>
  </si>
  <si>
    <t>Ponceuse vibrante</t>
  </si>
  <si>
    <t xml:space="preserve">Makita BO4565K Ponceuse de Paume 200 W </t>
  </si>
  <si>
    <t>Vernis Bois Intérieur</t>
  </si>
  <si>
    <t>Vernis Bois Intérieur, Chêne Doré Satin, 0,25L, Bondex 0,25l (12,70)</t>
  </si>
  <si>
    <t>crème liquide Bridelice</t>
  </si>
  <si>
    <t>huile tournesol Lesieur</t>
  </si>
  <si>
    <t>sac 10kg</t>
  </si>
  <si>
    <t>pommes de terre Bintje</t>
  </si>
  <si>
    <t>champignons émincés</t>
  </si>
  <si>
    <t>épice curry</t>
  </si>
  <si>
    <t>pois chiches</t>
  </si>
  <si>
    <t>Test</t>
  </si>
  <si>
    <t>https://forum.excel-pratique.com/viewtopic.php?f=2&amp;t=136544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</si>
</sst>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mmmm\ yyyy"/>
    <numFmt numFmtId="165" formatCode="0.000"/>
    <numFmt numFmtId="166" formatCode="#,##0.00\ &quot;€&quot;"/>
  </numFmts>
  <fonts count="18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57"/>
      <name val="Calibri"/>
      <family val="2"/>
    </font>
    <font>
      <b/>
      <sz val="14"/>
      <color indexed="10"/>
      <name val="Calibri"/>
      <family val="2"/>
    </font>
    <font>
      <b/>
      <sz val="20"/>
      <color indexed="10"/>
      <name val="Calibri"/>
      <family val="2"/>
    </font>
    <font>
      <b/>
      <sz val="20"/>
      <color indexed="60"/>
      <name val="Calibri"/>
      <family val="2"/>
    </font>
    <font>
      <b/>
      <sz val="16"/>
      <color indexed="57"/>
      <name val="Calibri"/>
      <family val="2"/>
    </font>
    <font>
      <sz val="11"/>
      <name val="Calibri"/>
      <family val="2"/>
    </font>
    <font>
      <b/>
      <sz val="14"/>
      <color indexed="57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6"/>
      <color indexed="10"/>
      <name val="Calibri"/>
      <family val="2"/>
    </font>
    <font>
      <sz val="16"/>
      <color indexed="8"/>
      <name val="Calibri"/>
      <family val="2"/>
    </font>
    <font>
      <sz val="11"/>
      <color indexed="10"/>
      <name val="Calibri"/>
      <family val="2"/>
    </font>
    <font>
      <b/>
      <sz val="11"/>
      <name val="Calibri"/>
      <family val="2"/>
    </font>
    <font>
      <b/>
      <sz val="11"/>
      <color indexed="10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59999389629810485"/>
        <bgColor indexed="64"/>
      </patternFill>
    </fill>
  </fills>
  <borders count="5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57"/>
      </top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 style="thin">
        <color indexed="57"/>
      </top>
      <bottom/>
      <diagonal/>
    </border>
    <border>
      <left/>
      <right/>
      <top style="thin">
        <color indexed="57"/>
      </top>
      <bottom/>
      <diagonal/>
    </border>
    <border>
      <left style="thick">
        <color indexed="64"/>
      </left>
      <right style="medium">
        <color indexed="64"/>
      </right>
      <top style="thin">
        <color indexed="57"/>
      </top>
      <bottom style="thick">
        <color indexed="64"/>
      </bottom>
      <diagonal/>
    </border>
    <border>
      <left/>
      <right/>
      <top style="thin">
        <color indexed="57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57"/>
      </top>
      <bottom/>
      <diagonal/>
    </border>
    <border>
      <left style="thin">
        <color indexed="64"/>
      </left>
      <right style="thick">
        <color indexed="64"/>
      </right>
      <top style="thin">
        <color indexed="57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57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57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57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162">
    <xf numFmtId="0" fontId="0" fillId="0" borderId="0" xfId="0"/>
    <xf numFmtId="0" fontId="1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0" fillId="0" borderId="0" xfId="0" applyAlignment="1"/>
    <xf numFmtId="164" fontId="1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2" fontId="1" fillId="0" borderId="6" xfId="0" applyNumberFormat="1" applyFont="1" applyFill="1" applyBorder="1" applyAlignment="1">
      <alignment horizontal="center" vertical="center"/>
    </xf>
    <xf numFmtId="0" fontId="0" fillId="0" borderId="7" xfId="0" applyBorder="1"/>
    <xf numFmtId="2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7" xfId="0" applyNumberFormat="1" applyBorder="1"/>
    <xf numFmtId="0" fontId="0" fillId="0" borderId="7" xfId="0" applyBorder="1" applyAlignment="1">
      <alignment horizontal="right"/>
    </xf>
    <xf numFmtId="0" fontId="0" fillId="0" borderId="0" xfId="0" applyBorder="1"/>
    <xf numFmtId="2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14" fontId="0" fillId="0" borderId="7" xfId="0" applyNumberFormat="1" applyBorder="1"/>
    <xf numFmtId="0" fontId="1" fillId="0" borderId="0" xfId="0" applyFont="1" applyBorder="1" applyAlignment="1">
      <alignment horizontal="center"/>
    </xf>
    <xf numFmtId="166" fontId="1" fillId="0" borderId="0" xfId="0" applyNumberFormat="1" applyFont="1" applyBorder="1" applyAlignment="1">
      <alignment horizontal="center"/>
    </xf>
    <xf numFmtId="14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2" fontId="0" fillId="0" borderId="4" xfId="0" applyNumberFormat="1" applyBorder="1" applyProtection="1">
      <protection locked="0"/>
    </xf>
    <xf numFmtId="2" fontId="0" fillId="0" borderId="5" xfId="0" applyNumberFormat="1" applyBorder="1" applyProtection="1">
      <protection locked="0"/>
    </xf>
    <xf numFmtId="2" fontId="0" fillId="0" borderId="8" xfId="0" applyNumberFormat="1" applyBorder="1" applyProtection="1">
      <protection locked="0"/>
    </xf>
    <xf numFmtId="2" fontId="0" fillId="0" borderId="6" xfId="0" applyNumberFormat="1" applyBorder="1" applyProtection="1">
      <protection locked="0"/>
    </xf>
    <xf numFmtId="2" fontId="0" fillId="0" borderId="9" xfId="0" applyNumberFormat="1" applyBorder="1" applyProtection="1">
      <protection locked="0"/>
    </xf>
    <xf numFmtId="2" fontId="0" fillId="0" borderId="10" xfId="0" applyNumberFormat="1" applyBorder="1" applyProtection="1">
      <protection locked="0"/>
    </xf>
    <xf numFmtId="2" fontId="0" fillId="0" borderId="11" xfId="0" applyNumberFormat="1" applyBorder="1" applyProtection="1">
      <protection locked="0"/>
    </xf>
    <xf numFmtId="2" fontId="0" fillId="0" borderId="12" xfId="0" applyNumberFormat="1" applyBorder="1" applyProtection="1">
      <protection locked="0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/>
    </xf>
    <xf numFmtId="0" fontId="11" fillId="0" borderId="5" xfId="0" applyNumberFormat="1" applyFont="1" applyBorder="1" applyAlignment="1">
      <alignment horizontal="center" vertical="center"/>
    </xf>
    <xf numFmtId="2" fontId="0" fillId="2" borderId="16" xfId="0" applyNumberFormat="1" applyFont="1" applyFill="1" applyBorder="1"/>
    <xf numFmtId="44" fontId="3" fillId="0" borderId="17" xfId="0" applyNumberFormat="1" applyFont="1" applyBorder="1" applyAlignment="1">
      <alignment horizontal="center" vertical="center"/>
    </xf>
    <xf numFmtId="166" fontId="3" fillId="0" borderId="12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8" xfId="0" applyBorder="1" applyAlignment="1">
      <alignment horizontal="center" vertical="top"/>
    </xf>
    <xf numFmtId="166" fontId="8" fillId="0" borderId="12" xfId="0" applyNumberFormat="1" applyFont="1" applyBorder="1" applyAlignment="1">
      <alignment horizontal="center" vertical="top"/>
    </xf>
    <xf numFmtId="0" fontId="7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4" fillId="3" borderId="21" xfId="0" applyFont="1" applyFill="1" applyBorder="1" applyAlignment="1" applyProtection="1">
      <alignment horizontal="center" vertical="top" wrapText="1"/>
    </xf>
    <xf numFmtId="0" fontId="14" fillId="3" borderId="22" xfId="0" applyFont="1" applyFill="1" applyBorder="1" applyAlignment="1" applyProtection="1">
      <alignment horizontal="center" vertical="top"/>
    </xf>
    <xf numFmtId="0" fontId="14" fillId="3" borderId="11" xfId="0" applyFont="1" applyFill="1" applyBorder="1" applyAlignment="1" applyProtection="1">
      <alignment horizontal="center" vertical="top"/>
    </xf>
    <xf numFmtId="165" fontId="14" fillId="3" borderId="11" xfId="0" applyNumberFormat="1" applyFont="1" applyFill="1" applyBorder="1" applyAlignment="1" applyProtection="1">
      <alignment horizontal="center" vertical="top"/>
    </xf>
    <xf numFmtId="2" fontId="14" fillId="3" borderId="11" xfId="0" applyNumberFormat="1" applyFont="1" applyFill="1" applyBorder="1" applyAlignment="1" applyProtection="1">
      <alignment horizontal="center" vertical="top" wrapText="1"/>
    </xf>
    <xf numFmtId="0" fontId="14" fillId="3" borderId="12" xfId="0" applyFont="1" applyFill="1" applyBorder="1" applyAlignment="1" applyProtection="1">
      <alignment horizontal="center" vertical="top" wrapText="1"/>
    </xf>
    <xf numFmtId="0" fontId="0" fillId="0" borderId="0" xfId="0" applyBorder="1" applyProtection="1">
      <protection locked="0"/>
    </xf>
    <xf numFmtId="166" fontId="0" fillId="0" borderId="23" xfId="0" applyNumberFormat="1" applyBorder="1" applyAlignment="1" applyProtection="1">
      <alignment horizontal="center" vertical="center"/>
      <protection locked="0"/>
    </xf>
    <xf numFmtId="0" fontId="0" fillId="4" borderId="24" xfId="0" applyFont="1" applyFill="1" applyBorder="1" applyAlignment="1" applyProtection="1">
      <alignment horizontal="right"/>
      <protection locked="0"/>
    </xf>
    <xf numFmtId="0" fontId="0" fillId="0" borderId="25" xfId="0" applyFont="1" applyBorder="1" applyProtection="1">
      <protection locked="0"/>
    </xf>
    <xf numFmtId="14" fontId="0" fillId="4" borderId="24" xfId="0" applyNumberFormat="1" applyFont="1" applyFill="1" applyBorder="1" applyAlignment="1" applyProtection="1">
      <alignment horizontal="right"/>
      <protection locked="0"/>
    </xf>
    <xf numFmtId="0" fontId="0" fillId="4" borderId="26" xfId="0" applyFont="1" applyFill="1" applyBorder="1" applyAlignment="1" applyProtection="1">
      <alignment horizontal="right"/>
      <protection locked="0"/>
    </xf>
    <xf numFmtId="0" fontId="0" fillId="0" borderId="27" xfId="0" applyFont="1" applyBorder="1" applyProtection="1">
      <protection locked="0"/>
    </xf>
    <xf numFmtId="165" fontId="0" fillId="2" borderId="25" xfId="0" applyNumberFormat="1" applyFont="1" applyFill="1" applyBorder="1" applyAlignment="1" applyProtection="1">
      <alignment horizontal="center"/>
      <protection locked="0"/>
    </xf>
    <xf numFmtId="165" fontId="0" fillId="2" borderId="27" xfId="0" applyNumberFormat="1" applyFont="1" applyFill="1" applyBorder="1" applyAlignment="1" applyProtection="1">
      <alignment horizontal="center"/>
      <protection locked="0"/>
    </xf>
    <xf numFmtId="165" fontId="0" fillId="5" borderId="25" xfId="0" applyNumberFormat="1" applyFont="1" applyFill="1" applyBorder="1" applyAlignment="1" applyProtection="1">
      <alignment horizontal="center"/>
      <protection locked="0"/>
    </xf>
    <xf numFmtId="165" fontId="0" fillId="5" borderId="27" xfId="0" applyNumberFormat="1" applyFont="1" applyFill="1" applyBorder="1" applyAlignment="1" applyProtection="1">
      <alignment horizontal="center"/>
      <protection locked="0"/>
    </xf>
    <xf numFmtId="166" fontId="1" fillId="0" borderId="10" xfId="0" applyNumberFormat="1" applyFont="1" applyBorder="1" applyAlignment="1" applyProtection="1">
      <alignment horizontal="center"/>
    </xf>
    <xf numFmtId="166" fontId="1" fillId="0" borderId="10" xfId="0" applyNumberFormat="1" applyFont="1" applyBorder="1" applyAlignment="1" applyProtection="1">
      <alignment horizontal="center"/>
      <protection locked="0"/>
    </xf>
    <xf numFmtId="166" fontId="1" fillId="0" borderId="12" xfId="0" applyNumberFormat="1" applyFont="1" applyBorder="1" applyAlignment="1" applyProtection="1">
      <alignment horizontal="center"/>
      <protection locked="0"/>
    </xf>
    <xf numFmtId="166" fontId="1" fillId="0" borderId="12" xfId="0" applyNumberFormat="1" applyFont="1" applyBorder="1" applyAlignment="1" applyProtection="1">
      <alignment horizontal="center"/>
    </xf>
    <xf numFmtId="2" fontId="0" fillId="5" borderId="30" xfId="0" applyNumberFormat="1" applyFont="1" applyFill="1" applyBorder="1" applyProtection="1"/>
    <xf numFmtId="2" fontId="0" fillId="6" borderId="28" xfId="0" applyNumberFormat="1" applyFont="1" applyFill="1" applyBorder="1" applyAlignment="1" applyProtection="1">
      <alignment horizontal="right"/>
      <protection locked="0"/>
    </xf>
    <xf numFmtId="2" fontId="0" fillId="6" borderId="29" xfId="0" applyNumberFormat="1" applyFont="1" applyFill="1" applyBorder="1" applyAlignment="1" applyProtection="1">
      <alignment horizontal="right"/>
      <protection locked="0"/>
    </xf>
    <xf numFmtId="0" fontId="0" fillId="0" borderId="25" xfId="0" applyBorder="1" applyProtection="1">
      <protection locked="0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14" fillId="3" borderId="34" xfId="0" applyFont="1" applyFill="1" applyBorder="1" applyAlignment="1" applyProtection="1">
      <alignment horizontal="center" vertical="top" wrapText="1"/>
    </xf>
    <xf numFmtId="1" fontId="0" fillId="7" borderId="35" xfId="0" applyNumberFormat="1" applyFont="1" applyFill="1" applyBorder="1" applyAlignment="1" applyProtection="1">
      <alignment horizontal="center"/>
      <protection locked="0"/>
    </xf>
    <xf numFmtId="1" fontId="0" fillId="7" borderId="36" xfId="0" applyNumberFormat="1" applyFont="1" applyFill="1" applyBorder="1" applyAlignment="1" applyProtection="1">
      <alignment horizontal="center"/>
      <protection locked="0"/>
    </xf>
    <xf numFmtId="1" fontId="0" fillId="7" borderId="37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16" fillId="0" borderId="48" xfId="0" applyFont="1" applyBorder="1" applyAlignment="1">
      <alignment horizontal="center" wrapText="1"/>
    </xf>
    <xf numFmtId="1" fontId="16" fillId="0" borderId="48" xfId="0" applyNumberFormat="1" applyFont="1" applyBorder="1" applyAlignment="1">
      <alignment horizontal="center" wrapText="1"/>
    </xf>
    <xf numFmtId="2" fontId="16" fillId="0" borderId="48" xfId="0" applyNumberFormat="1" applyFont="1" applyBorder="1" applyAlignment="1">
      <alignment horizontal="center" wrapText="1"/>
    </xf>
    <xf numFmtId="164" fontId="1" fillId="0" borderId="49" xfId="0" applyNumberFormat="1" applyFont="1" applyBorder="1" applyAlignment="1">
      <alignment horizontal="center"/>
    </xf>
    <xf numFmtId="166" fontId="1" fillId="0" borderId="6" xfId="0" applyNumberFormat="1" applyFont="1" applyBorder="1" applyAlignment="1" applyProtection="1">
      <alignment horizontal="center"/>
    </xf>
    <xf numFmtId="0" fontId="0" fillId="0" borderId="49" xfId="0" applyBorder="1" applyAlignment="1">
      <alignment wrapText="1"/>
    </xf>
    <xf numFmtId="1" fontId="0" fillId="0" borderId="8" xfId="0" applyNumberFormat="1" applyBorder="1" applyAlignment="1">
      <alignment horizontal="center"/>
    </xf>
    <xf numFmtId="0" fontId="17" fillId="0" borderId="8" xfId="1" applyBorder="1" applyAlignment="1" applyProtection="1"/>
    <xf numFmtId="0" fontId="0" fillId="0" borderId="8" xfId="0" applyBorder="1" applyAlignment="1">
      <alignment wrapText="1"/>
    </xf>
    <xf numFmtId="2" fontId="0" fillId="0" borderId="8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wrapText="1"/>
    </xf>
    <xf numFmtId="1" fontId="0" fillId="0" borderId="50" xfId="0" applyNumberFormat="1" applyBorder="1" applyAlignment="1">
      <alignment horizontal="center"/>
    </xf>
    <xf numFmtId="0" fontId="17" fillId="0" borderId="50" xfId="1" applyBorder="1" applyAlignment="1" applyProtection="1"/>
    <xf numFmtId="0" fontId="0" fillId="0" borderId="50" xfId="0" applyBorder="1" applyAlignment="1">
      <alignment wrapText="1"/>
    </xf>
    <xf numFmtId="2" fontId="0" fillId="0" borderId="50" xfId="0" applyNumberFormat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wrapText="1"/>
    </xf>
    <xf numFmtId="0" fontId="17" fillId="0" borderId="50" xfId="1" applyBorder="1" applyAlignment="1" applyProtection="1">
      <alignment wrapText="1"/>
    </xf>
    <xf numFmtId="0" fontId="0" fillId="0" borderId="52" xfId="0" applyBorder="1"/>
    <xf numFmtId="1" fontId="0" fillId="0" borderId="50" xfId="0" applyNumberFormat="1" applyBorder="1" applyAlignment="1">
      <alignment horizontal="center" wrapText="1"/>
    </xf>
    <xf numFmtId="0" fontId="0" fillId="0" borderId="50" xfId="0" applyBorder="1"/>
    <xf numFmtId="0" fontId="0" fillId="0" borderId="53" xfId="0" applyBorder="1"/>
    <xf numFmtId="0" fontId="0" fillId="0" borderId="54" xfId="0" applyBorder="1"/>
    <xf numFmtId="0" fontId="0" fillId="0" borderId="54" xfId="0" applyBorder="1" applyAlignment="1">
      <alignment wrapText="1"/>
    </xf>
    <xf numFmtId="0" fontId="0" fillId="0" borderId="55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4" xfId="0" applyBorder="1" applyAlignment="1">
      <alignment horizontal="center"/>
    </xf>
    <xf numFmtId="2" fontId="0" fillId="0" borderId="8" xfId="0" applyNumberFormat="1" applyBorder="1"/>
    <xf numFmtId="2" fontId="0" fillId="0" borderId="50" xfId="0" applyNumberFormat="1" applyBorder="1"/>
    <xf numFmtId="2" fontId="0" fillId="0" borderId="54" xfId="0" applyNumberFormat="1" applyBorder="1"/>
    <xf numFmtId="2" fontId="0" fillId="0" borderId="54" xfId="0" applyNumberFormat="1" applyBorder="1" applyAlignment="1">
      <alignment horizontal="center"/>
    </xf>
    <xf numFmtId="0" fontId="17" fillId="0" borderId="0" xfId="1" applyAlignment="1" applyProtection="1"/>
    <xf numFmtId="20" fontId="0" fillId="4" borderId="24" xfId="0" applyNumberFormat="1" applyFont="1" applyFill="1" applyBorder="1" applyAlignment="1" applyProtection="1">
      <alignment horizontal="right"/>
      <protection locked="0"/>
    </xf>
    <xf numFmtId="0" fontId="4" fillId="0" borderId="0" xfId="0" applyFont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31" xfId="0" applyFont="1" applyBorder="1" applyAlignment="1">
      <alignment horizontal="center" vertical="center"/>
    </xf>
    <xf numFmtId="0" fontId="6" fillId="0" borderId="31" xfId="0" applyFont="1" applyBorder="1" applyAlignment="1"/>
    <xf numFmtId="0" fontId="6" fillId="0" borderId="32" xfId="0" applyFont="1" applyBorder="1" applyAlignment="1">
      <alignment horizontal="center" vertical="center"/>
    </xf>
    <xf numFmtId="0" fontId="6" fillId="0" borderId="32" xfId="0" applyFont="1" applyBorder="1" applyAlignment="1"/>
    <xf numFmtId="0" fontId="1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0" fontId="0" fillId="0" borderId="6" xfId="0" applyBorder="1" applyAlignment="1"/>
    <xf numFmtId="166" fontId="11" fillId="0" borderId="31" xfId="0" applyNumberFormat="1" applyFont="1" applyBorder="1" applyAlignment="1">
      <alignment horizontal="center" vertical="center"/>
    </xf>
    <xf numFmtId="0" fontId="11" fillId="0" borderId="31" xfId="0" applyFont="1" applyBorder="1" applyAlignment="1">
      <alignment vertical="center"/>
    </xf>
    <xf numFmtId="0" fontId="11" fillId="0" borderId="32" xfId="0" applyFont="1" applyBorder="1" applyAlignment="1">
      <alignment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31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38" xfId="0" applyFont="1" applyBorder="1" applyAlignment="1">
      <alignment vertical="center" wrapText="1"/>
    </xf>
    <xf numFmtId="0" fontId="2" fillId="0" borderId="39" xfId="0" applyFont="1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166" fontId="3" fillId="0" borderId="31" xfId="0" applyNumberFormat="1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9">
    <dxf>
      <numFmt numFmtId="166" formatCode="#,##0.00\ &quot;€&quot;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/>
        <top/>
        <bottom/>
      </border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bottom style="thick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relativeIndent="0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55"/>
  <ax:ocxPr ax:name="Caption" ax:value="CLEAR"/>
  <ax:ocxPr ax:name="Size" ax:value="3545;1667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76200</xdr:colOff>
      <xdr:row>0</xdr:row>
      <xdr:rowOff>114300</xdr:rowOff>
    </xdr:from>
    <xdr:to>
      <xdr:col>22</xdr:col>
      <xdr:colOff>565150</xdr:colOff>
      <xdr:row>1</xdr:row>
      <xdr:rowOff>165100</xdr:rowOff>
    </xdr:to>
    <xdr:sp macro="[0]!test_Imprime" textlink="">
      <xdr:nvSpPr>
        <xdr:cNvPr id="2" name="Ellipse 1"/>
        <xdr:cNvSpPr/>
      </xdr:nvSpPr>
      <xdr:spPr>
        <a:xfrm>
          <a:off x="15913100" y="114300"/>
          <a:ext cx="1250950" cy="508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IMPRIME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B40:G70" totalsRowShown="0" headerRowDxfId="8" dataDxfId="6" headerRowBorderDxfId="7">
  <autoFilter ref="B40:G70"/>
  <sortState ref="B41:G70">
    <sortCondition ref="B40:B70"/>
  </sortState>
  <tableColumns count="6">
    <tableColumn id="1" name="Prix observés" dataDxfId="5"/>
    <tableColumn id="2" name="Colonne1" dataDxfId="4"/>
    <tableColumn id="3" name="Colonne2" dataDxfId="3"/>
    <tableColumn id="4" name="Colonne3" dataDxfId="2"/>
    <tableColumn id="5" name="Colonne4" dataDxfId="1"/>
    <tableColumn id="6" name="Unitair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6544" TargetMode="External"/><Relationship Id="rId6" Type="http://schemas.openxmlformats.org/officeDocument/2006/relationships/table" Target="../tables/table1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discount.com/maison/cuisson/planche-a-decouper-en-marbre-imitation-40-24-0-9cm/f-11789120302-auc0656795202558.html?idOffre=329913739" TargetMode="External"/><Relationship Id="rId18" Type="http://schemas.openxmlformats.org/officeDocument/2006/relationships/hyperlink" Target="https://www.cdiscount.com/maison/linge-maison/couettes-et-oreillers/couettes/l-117621202.html" TargetMode="External"/><Relationship Id="rId26" Type="http://schemas.openxmlformats.org/officeDocument/2006/relationships/hyperlink" Target="https://www.cdiscount.com/maison/tapis/caillebotis-caoutchouc-150cm-x-100cm-x-2-2cm-noi/f-1172505-auc7106074343586.html" TargetMode="External"/><Relationship Id="rId39" Type="http://schemas.openxmlformats.org/officeDocument/2006/relationships/hyperlink" Target="https://www.elumeen.com/chargeur-intelligent-nitecore-f1.html" TargetMode="External"/><Relationship Id="rId21" Type="http://schemas.openxmlformats.org/officeDocument/2006/relationships/hyperlink" Target="https://www.cdiscount.com/maison/linge-maison/couverture-matelassee-microfibre-grand-luxe-220x/f-11762012105-auc5411489492005.html" TargetMode="External"/><Relationship Id="rId34" Type="http://schemas.openxmlformats.org/officeDocument/2006/relationships/hyperlink" Target="https://www.cdiscount.com/au-quotidien/droguerie/swiffer-duster-recharges-depoussierantes-x10/f-127060403-auc5410076291564.html?idOffre=131970278" TargetMode="External"/><Relationship Id="rId42" Type="http://schemas.openxmlformats.org/officeDocument/2006/relationships/hyperlink" Target="https://www.gaudard.com/lampes-lampes-a-petrole-lampes-en-verre-et-verre-opale-toupie-verre-couleur-verte,10-545.htm" TargetMode="External"/><Relationship Id="rId47" Type="http://schemas.openxmlformats.org/officeDocument/2006/relationships/hyperlink" Target="https://www.gemo.fr/produit/boxers-en-coton-stretch-pour-homme-avec-large-ceinture-imprimee-lot-de-2-/GEMO_638694" TargetMode="External"/><Relationship Id="rId50" Type="http://schemas.openxmlformats.org/officeDocument/2006/relationships/hyperlink" Target="https://www.amazon.fr/Athena-Multicolore-Marine-Taille-Fabricant/dp/B077BGRK2K/ref=pd_aw_sbs_193_4/261-4028330-2948526?_encoding=UTF8&amp;pd_rd_i=B07QF7Z2ZP&amp;pd_rd_r=739cfb44-ea75-4748-94db-fbb9aa98faac&amp;pd_rd_w=6IP46&amp;pd_rd_wg=zFJ9z&amp;pf_rd_p=ebeaa637-637a-4348-9" TargetMode="External"/><Relationship Id="rId55" Type="http://schemas.openxmlformats.org/officeDocument/2006/relationships/hyperlink" Target="https://www.manomano.fr/p/vernis-bois-bondex-025l-satin-10770399?color=Ch%C3%AAne%20Dor%C3%A9" TargetMode="External"/><Relationship Id="rId7" Type="http://schemas.openxmlformats.org/officeDocument/2006/relationships/hyperlink" Target="https://www.macameraespion.com/tous-les-produits/997-3028-lunettes-camera-espion-wifi.html" TargetMode="External"/><Relationship Id="rId12" Type="http://schemas.openxmlformats.org/officeDocument/2006/relationships/hyperlink" Target="https://www.amazon.fr/El%C3%A9phant-Serpilli%C3%A8re-Gaufr%C3%A9e-Taille-XXL/dp/B01GTL5BBQ" TargetMode="External"/><Relationship Id="rId17" Type="http://schemas.openxmlformats.org/officeDocument/2006/relationships/hyperlink" Target="https://blog.but.fr/article/comment-choisir-les-dimensions-dune-couette/" TargetMode="External"/><Relationship Id="rId25" Type="http://schemas.openxmlformats.org/officeDocument/2006/relationships/hyperlink" Target="https://www.blancheporte.fr/b/maison/rideau-voilage-store/rideau-occultant-isolant-328006-17377.html?DL=17377&amp;coloris=01_1652540&amp;taille=210&amp;R=1652540" TargetMode="External"/><Relationship Id="rId33" Type="http://schemas.openxmlformats.org/officeDocument/2006/relationships/hyperlink" Target="https://www.dogteur.com/advantix-tres-grand-chien-40-60-kg-6-pipettes.html" TargetMode="External"/><Relationship Id="rId38" Type="http://schemas.openxmlformats.org/officeDocument/2006/relationships/hyperlink" Target="https://www.elumeen.com/lampe-torche-nitecore-ec23.html" TargetMode="External"/><Relationship Id="rId46" Type="http://schemas.openxmlformats.org/officeDocument/2006/relationships/hyperlink" Target="https://fr.aliexpress.com/item/1566126280.html?spm=a2g0w.10010108.1000013.3.116b72651dVSU6&amp;traffic_analysisId=recommend_2088_2_90158_iswistore&amp;scm=1007.13339.90158.0&amp;pvid=23d73b6f-08f5-408b-9b2e-1d4c3ba24b36&amp;tpp=1" TargetMode="External"/><Relationship Id="rId2" Type="http://schemas.openxmlformats.org/officeDocument/2006/relationships/hyperlink" Target="https://www.epson.fr/viewcon/corporatesite/products/mainunits/overview/C11CF32401?cid=oli:olicos:CLK1-xp245-FR:000::ICNUM=4&amp;IC01=K,43&amp;IC02=Y,20&amp;IC03=M,15&amp;IC04=C,13&amp;IC05=&amp;IC06=" TargetMode="External"/><Relationship Id="rId16" Type="http://schemas.openxmlformats.org/officeDocument/2006/relationships/hyperlink" Target="https://www.cdiscount.com/maison/linge-maison/housse-de-matelas-integrale-dimensions-140/f-11762011202-auc3700886101712.html?idOffre=114782768" TargetMode="External"/><Relationship Id="rId20" Type="http://schemas.openxmlformats.org/officeDocument/2006/relationships/hyperlink" Target="https://www.cdiscount.com/maison/linge-maison/ligne-drap-housse-magnifique-lot-de-2-draps-housse/f-1176218-auc8091101584256.html" TargetMode="External"/><Relationship Id="rId29" Type="http://schemas.openxmlformats.org/officeDocument/2006/relationships/hyperlink" Target="https://www.ebay.fr/itm/Ampli-LUXMAN-LV90/283701418257?hash=item420dec1911:g:X24AAOSw7qRd3SZI" TargetMode="External"/><Relationship Id="rId41" Type="http://schemas.openxmlformats.org/officeDocument/2006/relationships/hyperlink" Target="https://www.elumeen.com/pack-12-piles-lithium-cr123-3v-1286.html" TargetMode="External"/><Relationship Id="rId54" Type="http://schemas.openxmlformats.org/officeDocument/2006/relationships/hyperlink" Target="https://www.amazon.fr/Makita-BO4565K-Ponceuse-Paume-200/dp/B0079K0LMQ/ref=sr_1_15?keywords=ponceuse+bois&amp;qid=1579552033&amp;rnid=1703605031&amp;s=hi&amp;sr=1-15" TargetMode="External"/><Relationship Id="rId1" Type="http://schemas.openxmlformats.org/officeDocument/2006/relationships/hyperlink" Target="https://www.seikoclocks.fr/horloges-murales/380-QXR210KN-4517228829420.html" TargetMode="External"/><Relationship Id="rId6" Type="http://schemas.openxmlformats.org/officeDocument/2006/relationships/hyperlink" Target="https://www.amazon.fr/SpyCameraCCTV-Feathers-Cam%C3%A9ra-Nocturne-R%C3%A9cepteur/dp/B01MQDQ8P5/ref=sr_1_1?ie=UTF8&amp;qid=1529315605&amp;sr=8-1&amp;keywords=camera+nichoir" TargetMode="External"/><Relationship Id="rId11" Type="http://schemas.openxmlformats.org/officeDocument/2006/relationships/hyperlink" Target="https://www.cdiscount.com/maison/linge-maison/torchons-special-vaisselle-verre-vendu-par-lot/f-117620204-auc2009829330372.html?idOffre=115899522" TargetMode="External"/><Relationship Id="rId24" Type="http://schemas.openxmlformats.org/officeDocument/2006/relationships/hyperlink" Target="https://www.francoisesaget.com/fr-fr/p/pauline_edredongris?LGWCODE=18342;101327;5833&amp;esl-k=sem-google|ng|c155682400017|m|kpla333619493164|p|t|dc|a41338506372|g690711346&amp;gclid=EAIaIQobChMIxtLvluqo5gIVClPTCh1enQ-YEAQYEiABEgKRVPD_BwE" TargetMode="External"/><Relationship Id="rId32" Type="http://schemas.openxmlformats.org/officeDocument/2006/relationships/hyperlink" Target="https://www.zooplus.fr/shop/chiens/corbeilles_paniers_chien/couvertures_chien/couverture_laine_polaire_chien/766215" TargetMode="External"/><Relationship Id="rId37" Type="http://schemas.openxmlformats.org/officeDocument/2006/relationships/hyperlink" Target="https://www.whatsinsidescjohnson.com/fr/fr/brands/raid/raid-diffuseur-electrique-advanced--liquide--40-nuits" TargetMode="External"/><Relationship Id="rId40" Type="http://schemas.openxmlformats.org/officeDocument/2006/relationships/hyperlink" Target="https://www.elumeen.com/accumulateur-nitecore-18650-3500-mah.html" TargetMode="External"/><Relationship Id="rId45" Type="http://schemas.openxmlformats.org/officeDocument/2006/relationships/hyperlink" Target="https://www.cdiscount.com/bricolage/quincaillerie/100-colliers-de-serrage-type-rilsan-colson-blanc/f-1660306-auc3597470009215.html?idOffre=292594978" TargetMode="External"/><Relationship Id="rId53" Type="http://schemas.openxmlformats.org/officeDocument/2006/relationships/hyperlink" Target="https://www.plakglass.fr/devis-verre-trempe.php" TargetMode="External"/><Relationship Id="rId5" Type="http://schemas.openxmlformats.org/officeDocument/2006/relationships/hyperlink" Target="https://fr.aliexpress.com/item/32960995248.html?spm=a2g0w.10010108.1000014.1.7490752dNz2qAV&amp;pvid=b441ffa0-13bd-496b-9d4a-008d04641432&amp;pvid=9be278af-f455-48f8-8093-0976c21a6538&amp;gps-id=pcDetailBottomMoreOtherSeller&amp;scm=1007.13338.125185.0&amp;scm=1007.22893.125" TargetMode="External"/><Relationship Id="rId15" Type="http://schemas.openxmlformats.org/officeDocument/2006/relationships/hyperlink" Target="https://www.cdiscount.com/maison/achat-meuble-literie/matelas-luxe-haute-densite-140-x-190-x-22-cm/f-1175520-auc2009798056730.html" TargetMode="External"/><Relationship Id="rId23" Type="http://schemas.openxmlformats.org/officeDocument/2006/relationships/hyperlink" Target="https://www.cdiscount.com/maison/linge-maison/couvre-lit-a-double-face-matelasse-220-x-240-cm-gr/f-117620122-auc6942474631714.html" TargetMode="External"/><Relationship Id="rId28" Type="http://schemas.openxmlformats.org/officeDocument/2006/relationships/hyperlink" Target="https://www.maisonmoderne-electricite.fr/voyants-led/7576-voyant-simple-led-rouge-110v-a-400v-1-module-legrand-3414970531612.html" TargetMode="External"/><Relationship Id="rId36" Type="http://schemas.openxmlformats.org/officeDocument/2006/relationships/hyperlink" Target="https://www.amazon.fr/Raid-diffuseur-%C3%A9lectrique-liquide-advanced/dp/B00WSKH5K8" TargetMode="External"/><Relationship Id="rId49" Type="http://schemas.openxmlformats.org/officeDocument/2006/relationships/hyperlink" Target="https://www.gemo.fr/produit/lot-de-5-paires-de-chaussettes-hautes-bicolores/GEMO_580193" TargetMode="External"/><Relationship Id="rId10" Type="http://schemas.openxmlformats.org/officeDocument/2006/relationships/hyperlink" Target="https://fr.shopping.rakuten.com/offer/buy/3725030529/machine-a-nescafe.html" TargetMode="External"/><Relationship Id="rId19" Type="http://schemas.openxmlformats.org/officeDocument/2006/relationships/hyperlink" Target="https://www.cdiscount.com/maison/linge-maison/housse-de-couette-coton-int/f-1176216-dou3574386407434.html?idOffre=57851099" TargetMode="External"/><Relationship Id="rId31" Type="http://schemas.openxmlformats.org/officeDocument/2006/relationships/hyperlink" Target="https://www.zooplus.fr/shop/chiens/corbeilles_paniers_chien/tapis_matelas_chien/vetbed/297380" TargetMode="External"/><Relationship Id="rId44" Type="http://schemas.openxmlformats.org/officeDocument/2006/relationships/hyperlink" Target="https://www.cdiscount.com/bricolage/quincaillerie/100-colliers-de-serrage-type-rilsan-colson-blanc/f-1660306-auc3597470007976.html?idOffre=292719944" TargetMode="External"/><Relationship Id="rId52" Type="http://schemas.openxmlformats.org/officeDocument/2006/relationships/hyperlink" Target="https://www.timberland.fr/shop/fr/tbl-fr/homme-chaussures/chaussure-bateau-classique-pour-homme-en-marron-76015214" TargetMode="External"/><Relationship Id="rId4" Type="http://schemas.openxmlformats.org/officeDocument/2006/relationships/hyperlink" Target="https://www.ldlc.com/fiche/PB00230722.html" TargetMode="External"/><Relationship Id="rId9" Type="http://schemas.openxmlformats.org/officeDocument/2006/relationships/hyperlink" Target="https://www.amazon.fr/H-Koenig-SLX970-Aspirateur-Silencieux-danimaux/dp/B01HXXPOX4/ref=sr_1_63?fst=as%3Aoff&amp;qid=1579461058&amp;refinements=p_n_feature_sixteen_browse-bin%3A13519708031%2Cp_36%3A84666031&amp;rnid=67553031&amp;s=kitchen&amp;sr=1-63" TargetMode="External"/><Relationship Id="rId14" Type="http://schemas.openxmlformats.org/officeDocument/2006/relationships/hyperlink" Target="https://www.amazon.fr/Poign%C3%A9e-isolante-77L-Borosilicate-Restaurant/dp/B075FRTQJR/ref=sr_1_30?hvadid=80264381156565&amp;hvbmt=bp&amp;hvdev=c&amp;hvqmt=p&amp;keywords=verre+mesureur&amp;qid=1579461861&amp;sr=8-30" TargetMode="External"/><Relationship Id="rId22" Type="http://schemas.openxmlformats.org/officeDocument/2006/relationships/hyperlink" Target="https://www.cdiscount.com/maison/meubles-mobilier/sogno-tete-de-lit-capitonnee-style-contemporain/f-117600209-sognotdl180grct.html?idOffre=141462944" TargetMode="External"/><Relationship Id="rId27" Type="http://schemas.openxmlformats.org/officeDocument/2006/relationships/hyperlink" Target="https://www.manomano.fr/p/voyant-v-del-rouge-110-a-230-v-143557" TargetMode="External"/><Relationship Id="rId30" Type="http://schemas.openxmlformats.org/officeDocument/2006/relationships/hyperlink" Target="https://www.ebay.fr/itm/SONY-TA-AX2-Verstarker/254315092952?hash=item3b365c5bd8:g:ta0AAOSwijhdQFoi" TargetMode="External"/><Relationship Id="rId35" Type="http://schemas.openxmlformats.org/officeDocument/2006/relationships/hyperlink" Target="https://www.cdiscount.com/au-quotidien/droguerie/balai-a-franges/f-127060401-spo3059940000240.html?idOffre=329064296" TargetMode="External"/><Relationship Id="rId43" Type="http://schemas.openxmlformats.org/officeDocument/2006/relationships/hyperlink" Target="https://stickers-auto-moto.fr/stickers-cache-moyeu-de-jante/1557-4-stickers-autocollant-moyeu-de-jante-alfa-romeo?gclid=EAIaIQobChMIkZL6iuSR5wIVh9DeCh2KGwIkEAQYDCABEgKDRvD_BwE" TargetMode="External"/><Relationship Id="rId48" Type="http://schemas.openxmlformats.org/officeDocument/2006/relationships/hyperlink" Target="https://www.gemo.fr/produit/tee-shirt-homme-regular-a-manches-courtes-en-coton-bio/GEMO_664687" TargetMode="External"/><Relationship Id="rId56" Type="http://schemas.openxmlformats.org/officeDocument/2006/relationships/printerSettings" Target="../printerSettings/printerSettings2.bin"/><Relationship Id="rId8" Type="http://schemas.openxmlformats.org/officeDocument/2006/relationships/hyperlink" Target="https://www.cdiscount.com/electromenager/sante-minceur/continental-edison-bs150im-pese-personne-impedance/f-1105902-cebs150im.html" TargetMode="External"/><Relationship Id="rId51" Type="http://schemas.openxmlformats.org/officeDocument/2006/relationships/hyperlink" Target="https://www.decathlon.fr/p/chaussures-de-randonnee-nature-nh100-mid-noire-homme/_/R-p-171851" TargetMode="External"/><Relationship Id="rId3" Type="http://schemas.openxmlformats.org/officeDocument/2006/relationships/hyperlink" Target="https://www.cdiscount.com/informatique/cartouche-encre-toner/cartouches-d-encre-epson-29-29xl-compatible-avec-e/f-10706-goh060365876269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V240"/>
  <sheetViews>
    <sheetView tabSelected="1" topLeftCell="H1" workbookViewId="0">
      <pane ySplit="5" topLeftCell="A6" activePane="bottomLeft" state="frozen"/>
      <selection pane="bottomLeft" activeCell="W11" sqref="W11"/>
    </sheetView>
  </sheetViews>
  <sheetFormatPr baseColWidth="10" defaultRowHeight="14.5"/>
  <cols>
    <col min="1" max="1" width="3.26953125" customWidth="1"/>
    <col min="2" max="2" width="15" style="8" customWidth="1"/>
    <col min="3" max="3" width="11.54296875" customWidth="1"/>
    <col min="4" max="4" width="11.7265625" customWidth="1"/>
    <col min="5" max="6" width="11.54296875" customWidth="1"/>
    <col min="7" max="7" width="14.54296875" style="1" customWidth="1"/>
    <col min="8" max="8" width="2.1796875" customWidth="1"/>
    <col min="9" max="9" width="15.7265625" style="1" customWidth="1"/>
    <col min="10" max="10" width="11.81640625" style="5" customWidth="1"/>
    <col min="11" max="11" width="4" customWidth="1"/>
    <col min="12" max="12" width="10.90625" customWidth="1"/>
    <col min="13" max="13" width="6.26953125" customWidth="1"/>
    <col min="14" max="14" width="27.453125" customWidth="1"/>
    <col min="15" max="15" width="17.1796875" customWidth="1"/>
    <col min="16" max="16" width="8.1796875" style="10" customWidth="1"/>
    <col min="17" max="17" width="8.453125" style="8" customWidth="1"/>
    <col min="18" max="18" width="7.81640625" style="9" customWidth="1"/>
    <col min="19" max="19" width="8.26953125" style="11" customWidth="1"/>
    <col min="20" max="20" width="8.453125" style="8" customWidth="1"/>
    <col min="21" max="21" width="10.81640625" style="9" customWidth="1"/>
  </cols>
  <sheetData>
    <row r="1" spans="2:22" ht="36" customHeight="1" thickBot="1">
      <c r="C1" s="119" t="s">
        <v>311</v>
      </c>
      <c r="D1" s="119"/>
      <c r="E1" s="119"/>
      <c r="F1" s="119"/>
      <c r="I1" s="148" t="s">
        <v>106</v>
      </c>
      <c r="J1" s="131"/>
      <c r="L1" s="134" t="s">
        <v>312</v>
      </c>
      <c r="M1" s="134"/>
      <c r="N1" s="134"/>
      <c r="O1" s="134"/>
      <c r="P1" s="134"/>
      <c r="Q1" s="134"/>
      <c r="R1" s="134"/>
      <c r="S1" s="134"/>
      <c r="T1" s="134"/>
      <c r="U1" s="134"/>
      <c r="V1" s="117" t="s">
        <v>497</v>
      </c>
    </row>
    <row r="2" spans="2:22" ht="15.75" customHeight="1" thickTop="1">
      <c r="B2" s="120" t="s">
        <v>182</v>
      </c>
      <c r="C2" s="124" t="s">
        <v>129</v>
      </c>
      <c r="D2" s="125"/>
      <c r="E2" s="125"/>
      <c r="F2" s="126"/>
      <c r="G2" s="120" t="s">
        <v>131</v>
      </c>
      <c r="I2" s="157" t="s">
        <v>132</v>
      </c>
      <c r="J2" s="151" t="s">
        <v>0</v>
      </c>
      <c r="L2" s="146"/>
      <c r="M2" s="76"/>
      <c r="N2" s="135" t="s">
        <v>8</v>
      </c>
      <c r="O2" s="135"/>
      <c r="P2" s="135"/>
      <c r="Q2" s="135"/>
      <c r="R2" s="135"/>
      <c r="S2" s="136"/>
      <c r="T2" s="143">
        <f>U240</f>
        <v>101.78119999999998</v>
      </c>
      <c r="U2" s="144"/>
    </row>
    <row r="3" spans="2:22" ht="15.75" customHeight="1" thickBot="1">
      <c r="B3" s="121"/>
      <c r="C3" s="127"/>
      <c r="D3" s="128"/>
      <c r="E3" s="128"/>
      <c r="F3" s="129"/>
      <c r="G3" s="121"/>
      <c r="I3" s="158"/>
      <c r="J3" s="152"/>
      <c r="L3" s="147"/>
      <c r="M3" s="77"/>
      <c r="N3" s="137"/>
      <c r="O3" s="137"/>
      <c r="P3" s="137"/>
      <c r="Q3" s="137"/>
      <c r="R3" s="137"/>
      <c r="S3" s="138"/>
      <c r="T3" s="145"/>
      <c r="U3" s="145"/>
    </row>
    <row r="4" spans="2:22" ht="15.75" customHeight="1" thickTop="1">
      <c r="B4" s="122"/>
      <c r="C4" s="127"/>
      <c r="D4" s="128"/>
      <c r="E4" s="128"/>
      <c r="F4" s="129"/>
      <c r="G4" s="133"/>
      <c r="I4" s="159"/>
      <c r="J4" s="153"/>
      <c r="L4" s="37" t="s">
        <v>92</v>
      </c>
      <c r="M4" s="78" t="s">
        <v>343</v>
      </c>
      <c r="N4" s="39" t="s">
        <v>4</v>
      </c>
      <c r="O4" s="45" t="s">
        <v>5</v>
      </c>
      <c r="P4" s="139" t="s">
        <v>26</v>
      </c>
      <c r="Q4" s="140"/>
      <c r="R4" s="141" t="s">
        <v>6</v>
      </c>
      <c r="S4" s="142"/>
      <c r="T4" s="38" t="s">
        <v>38</v>
      </c>
      <c r="U4" s="12" t="s">
        <v>9</v>
      </c>
    </row>
    <row r="5" spans="2:22" ht="48" customHeight="1" thickBot="1">
      <c r="B5" s="123"/>
      <c r="C5" s="130"/>
      <c r="D5" s="131"/>
      <c r="E5" s="131"/>
      <c r="F5" s="132"/>
      <c r="G5" s="43">
        <f>SUM(G6:G39)</f>
        <v>0</v>
      </c>
      <c r="I5" s="41">
        <v>2020</v>
      </c>
      <c r="J5" s="44" t="str">
        <f>IF(SUM(J6:J17)=0,"",SUM(J6:J17))</f>
        <v/>
      </c>
      <c r="L5" s="51" t="s">
        <v>93</v>
      </c>
      <c r="M5" s="79"/>
      <c r="N5" s="52" t="s">
        <v>37</v>
      </c>
      <c r="O5" s="53" t="s">
        <v>39</v>
      </c>
      <c r="P5" s="54" t="s">
        <v>23</v>
      </c>
      <c r="Q5" s="54" t="s">
        <v>22</v>
      </c>
      <c r="R5" s="55" t="s">
        <v>24</v>
      </c>
      <c r="S5" s="56" t="s">
        <v>25</v>
      </c>
      <c r="T5" s="46"/>
      <c r="U5" s="47">
        <f>$U$240</f>
        <v>101.78119999999998</v>
      </c>
      <c r="V5" t="s">
        <v>496</v>
      </c>
    </row>
    <row r="6" spans="2:22" ht="15" thickTop="1">
      <c r="B6" s="26"/>
      <c r="C6" s="29"/>
      <c r="D6" s="31"/>
      <c r="E6" s="31"/>
      <c r="F6" s="32"/>
      <c r="G6" s="2" t="str">
        <f>IF(SUM(C6:F6)=0,"",SUM(C6:F6))</f>
        <v/>
      </c>
      <c r="I6" s="88">
        <v>43831</v>
      </c>
      <c r="J6" s="89"/>
      <c r="L6" s="61">
        <v>43281</v>
      </c>
      <c r="M6" s="81">
        <v>0</v>
      </c>
      <c r="N6" s="60" t="s">
        <v>213</v>
      </c>
      <c r="O6" s="60"/>
      <c r="P6" s="64"/>
      <c r="Q6" s="64"/>
      <c r="R6" s="42" t="str">
        <f t="shared" ref="R6:R37" si="0">IF(P6="","",IF(Q6="","",PRODUCT(P6:Q6)))</f>
        <v/>
      </c>
      <c r="S6" s="73">
        <v>0.78</v>
      </c>
      <c r="T6" s="66"/>
      <c r="U6" s="72" t="str">
        <f t="shared" ref="U6:U69" si="1">IF(T6="","",IF(R6="",PRODUCT(T6,S6),IF(S6="",PRODUCT(R6,T6))))</f>
        <v/>
      </c>
      <c r="V6" t="str">
        <f>IF(T6="","","X")</f>
        <v/>
      </c>
    </row>
    <row r="7" spans="2:22">
      <c r="B7" s="26"/>
      <c r="C7" s="29"/>
      <c r="D7" s="33"/>
      <c r="E7" s="33"/>
      <c r="F7" s="34"/>
      <c r="G7" s="3" t="str">
        <f t="shared" ref="G7:G38" si="2">IF(SUM(C7:F7)=0,"",SUM(C7:F7))</f>
        <v/>
      </c>
      <c r="I7" s="6">
        <v>43862</v>
      </c>
      <c r="J7" s="68"/>
      <c r="L7" s="61">
        <v>43864</v>
      </c>
      <c r="M7" s="80">
        <v>1</v>
      </c>
      <c r="N7" s="60" t="s">
        <v>16</v>
      </c>
      <c r="O7" s="60" t="s">
        <v>17</v>
      </c>
      <c r="P7" s="64"/>
      <c r="Q7" s="64"/>
      <c r="R7" s="42" t="str">
        <f t="shared" si="0"/>
        <v/>
      </c>
      <c r="S7" s="73">
        <v>0.61</v>
      </c>
      <c r="T7" s="66">
        <v>4</v>
      </c>
      <c r="U7" s="72">
        <f t="shared" si="1"/>
        <v>2.44</v>
      </c>
      <c r="V7" t="str">
        <f t="shared" ref="V7:V70" si="3">IF(T7="","","X")</f>
        <v>X</v>
      </c>
    </row>
    <row r="8" spans="2:22">
      <c r="B8" s="26"/>
      <c r="C8" s="29"/>
      <c r="D8" s="33"/>
      <c r="E8" s="33"/>
      <c r="F8" s="34"/>
      <c r="G8" s="3" t="str">
        <f t="shared" si="2"/>
        <v/>
      </c>
      <c r="I8" s="6">
        <v>43891</v>
      </c>
      <c r="J8" s="68"/>
      <c r="L8" s="61">
        <v>43140</v>
      </c>
      <c r="M8" s="80">
        <v>2</v>
      </c>
      <c r="N8" s="60" t="s">
        <v>146</v>
      </c>
      <c r="O8" s="60" t="s">
        <v>147</v>
      </c>
      <c r="P8" s="64"/>
      <c r="Q8" s="64"/>
      <c r="R8" s="42" t="str">
        <f t="shared" si="0"/>
        <v/>
      </c>
      <c r="S8" s="73">
        <v>2.85</v>
      </c>
      <c r="T8" s="66"/>
      <c r="U8" s="72" t="str">
        <f t="shared" si="1"/>
        <v/>
      </c>
      <c r="V8" t="str">
        <f t="shared" si="3"/>
        <v/>
      </c>
    </row>
    <row r="9" spans="2:22">
      <c r="B9" s="26"/>
      <c r="C9" s="29"/>
      <c r="D9" s="33"/>
      <c r="E9" s="33"/>
      <c r="F9" s="34"/>
      <c r="G9" s="3" t="str">
        <f t="shared" si="2"/>
        <v/>
      </c>
      <c r="I9" s="6">
        <v>43922</v>
      </c>
      <c r="J9" s="69"/>
      <c r="L9" s="61">
        <v>43263</v>
      </c>
      <c r="M9" s="80">
        <v>2</v>
      </c>
      <c r="N9" s="60" t="s">
        <v>204</v>
      </c>
      <c r="O9" s="60" t="s">
        <v>205</v>
      </c>
      <c r="P9" s="64"/>
      <c r="Q9" s="64"/>
      <c r="R9" s="42" t="str">
        <f t="shared" si="0"/>
        <v/>
      </c>
      <c r="S9" s="73">
        <v>1.51</v>
      </c>
      <c r="T9" s="66"/>
      <c r="U9" s="72" t="str">
        <f t="shared" si="1"/>
        <v/>
      </c>
      <c r="V9" t="str">
        <f t="shared" si="3"/>
        <v/>
      </c>
    </row>
    <row r="10" spans="2:22">
      <c r="B10" s="26"/>
      <c r="C10" s="29"/>
      <c r="D10" s="33"/>
      <c r="E10" s="33"/>
      <c r="F10" s="34"/>
      <c r="G10" s="3" t="str">
        <f t="shared" si="2"/>
        <v/>
      </c>
      <c r="I10" s="6">
        <v>43952</v>
      </c>
      <c r="J10" s="69"/>
      <c r="L10" s="61">
        <v>43140</v>
      </c>
      <c r="M10" s="80">
        <v>2</v>
      </c>
      <c r="N10" s="60" t="s">
        <v>19</v>
      </c>
      <c r="O10" s="60" t="s">
        <v>20</v>
      </c>
      <c r="P10" s="64"/>
      <c r="Q10" s="64"/>
      <c r="R10" s="42" t="str">
        <f t="shared" si="0"/>
        <v/>
      </c>
      <c r="S10" s="73">
        <v>3.39</v>
      </c>
      <c r="T10" s="66"/>
      <c r="U10" s="72" t="str">
        <f t="shared" si="1"/>
        <v/>
      </c>
      <c r="V10" t="str">
        <f t="shared" si="3"/>
        <v/>
      </c>
    </row>
    <row r="11" spans="2:22">
      <c r="B11" s="26"/>
      <c r="C11" s="29"/>
      <c r="D11" s="33"/>
      <c r="E11" s="33"/>
      <c r="F11" s="34"/>
      <c r="G11" s="3" t="str">
        <f t="shared" si="2"/>
        <v/>
      </c>
      <c r="I11" s="6">
        <v>43983</v>
      </c>
      <c r="J11" s="69"/>
      <c r="L11" s="61">
        <v>43091</v>
      </c>
      <c r="M11" s="80">
        <v>2</v>
      </c>
      <c r="N11" s="60" t="s">
        <v>126</v>
      </c>
      <c r="O11" s="60" t="s">
        <v>20</v>
      </c>
      <c r="P11" s="64"/>
      <c r="Q11" s="64"/>
      <c r="R11" s="42" t="str">
        <f t="shared" si="0"/>
        <v/>
      </c>
      <c r="S11" s="73">
        <v>5.51</v>
      </c>
      <c r="T11" s="66"/>
      <c r="U11" s="72" t="str">
        <f t="shared" si="1"/>
        <v/>
      </c>
      <c r="V11" t="str">
        <f t="shared" si="3"/>
        <v/>
      </c>
    </row>
    <row r="12" spans="2:22">
      <c r="B12" s="26"/>
      <c r="C12" s="29"/>
      <c r="D12" s="33"/>
      <c r="E12" s="33"/>
      <c r="F12" s="34"/>
      <c r="G12" s="3" t="str">
        <f t="shared" si="2"/>
        <v/>
      </c>
      <c r="I12" s="6">
        <v>44013</v>
      </c>
      <c r="J12" s="69"/>
      <c r="L12" s="61">
        <v>43864</v>
      </c>
      <c r="M12" s="80">
        <v>2</v>
      </c>
      <c r="N12" s="60" t="s">
        <v>216</v>
      </c>
      <c r="O12" s="60" t="s">
        <v>73</v>
      </c>
      <c r="P12" s="64">
        <v>5.9</v>
      </c>
      <c r="Q12" s="64">
        <v>1</v>
      </c>
      <c r="R12" s="42">
        <f t="shared" si="0"/>
        <v>5.9</v>
      </c>
      <c r="S12" s="73"/>
      <c r="T12" s="66">
        <v>1</v>
      </c>
      <c r="U12" s="72">
        <f t="shared" si="1"/>
        <v>5.9</v>
      </c>
      <c r="V12" t="str">
        <f t="shared" si="3"/>
        <v>X</v>
      </c>
    </row>
    <row r="13" spans="2:22">
      <c r="B13" s="26"/>
      <c r="C13" s="29"/>
      <c r="D13" s="33"/>
      <c r="E13" s="33"/>
      <c r="F13" s="34"/>
      <c r="G13" s="3" t="str">
        <f t="shared" si="2"/>
        <v/>
      </c>
      <c r="I13" s="6">
        <v>44044</v>
      </c>
      <c r="J13" s="69"/>
      <c r="L13" s="61">
        <v>43091</v>
      </c>
      <c r="M13" s="80">
        <v>2</v>
      </c>
      <c r="N13" s="60" t="s">
        <v>170</v>
      </c>
      <c r="O13" s="60" t="s">
        <v>35</v>
      </c>
      <c r="P13" s="64"/>
      <c r="Q13" s="64"/>
      <c r="R13" s="42" t="str">
        <f t="shared" si="0"/>
        <v/>
      </c>
      <c r="S13" s="73">
        <v>7.46</v>
      </c>
      <c r="T13" s="66"/>
      <c r="U13" s="72" t="str">
        <f t="shared" si="1"/>
        <v/>
      </c>
      <c r="V13" t="str">
        <f t="shared" si="3"/>
        <v/>
      </c>
    </row>
    <row r="14" spans="2:22">
      <c r="B14" s="26"/>
      <c r="C14" s="29"/>
      <c r="D14" s="33"/>
      <c r="E14" s="33"/>
      <c r="F14" s="34"/>
      <c r="G14" s="3" t="str">
        <f t="shared" si="2"/>
        <v/>
      </c>
      <c r="I14" s="6">
        <v>44075</v>
      </c>
      <c r="J14" s="69"/>
      <c r="L14" s="61">
        <v>43255</v>
      </c>
      <c r="M14" s="80">
        <v>2</v>
      </c>
      <c r="N14" s="60" t="s">
        <v>152</v>
      </c>
      <c r="O14" s="60" t="s">
        <v>199</v>
      </c>
      <c r="P14" s="64">
        <v>20.7</v>
      </c>
      <c r="Q14" s="64">
        <v>0.19600000000000001</v>
      </c>
      <c r="R14" s="42">
        <f t="shared" si="0"/>
        <v>4.0571999999999999</v>
      </c>
      <c r="S14" s="73"/>
      <c r="T14" s="66"/>
      <c r="U14" s="72" t="str">
        <f t="shared" si="1"/>
        <v/>
      </c>
      <c r="V14" t="str">
        <f t="shared" si="3"/>
        <v/>
      </c>
    </row>
    <row r="15" spans="2:22">
      <c r="B15" s="26"/>
      <c r="C15" s="29"/>
      <c r="D15" s="33"/>
      <c r="E15" s="33"/>
      <c r="F15" s="34"/>
      <c r="G15" s="3" t="str">
        <f t="shared" si="2"/>
        <v/>
      </c>
      <c r="I15" s="6">
        <v>44105</v>
      </c>
      <c r="J15" s="69"/>
      <c r="L15" s="61">
        <v>43024</v>
      </c>
      <c r="M15" s="80">
        <v>2</v>
      </c>
      <c r="N15" s="60" t="s">
        <v>172</v>
      </c>
      <c r="O15" s="60" t="s">
        <v>199</v>
      </c>
      <c r="P15" s="64">
        <v>15</v>
      </c>
      <c r="Q15" s="64">
        <v>0.3</v>
      </c>
      <c r="R15" s="42">
        <f t="shared" si="0"/>
        <v>4.5</v>
      </c>
      <c r="S15" s="73"/>
      <c r="T15" s="66"/>
      <c r="U15" s="72" t="str">
        <f t="shared" si="1"/>
        <v/>
      </c>
      <c r="V15" t="str">
        <f t="shared" si="3"/>
        <v/>
      </c>
    </row>
    <row r="16" spans="2:22">
      <c r="B16" s="26"/>
      <c r="C16" s="29"/>
      <c r="D16" s="33"/>
      <c r="E16" s="33"/>
      <c r="F16" s="34"/>
      <c r="G16" s="3" t="str">
        <f t="shared" si="2"/>
        <v/>
      </c>
      <c r="I16" s="6">
        <v>44136</v>
      </c>
      <c r="J16" s="69"/>
      <c r="L16" s="61">
        <v>43833</v>
      </c>
      <c r="M16" s="80">
        <v>2</v>
      </c>
      <c r="N16" s="60" t="s">
        <v>161</v>
      </c>
      <c r="O16" s="60" t="s">
        <v>35</v>
      </c>
      <c r="P16" s="64">
        <v>5.56</v>
      </c>
      <c r="Q16" s="64">
        <v>0.7</v>
      </c>
      <c r="R16" s="42">
        <f t="shared" si="0"/>
        <v>3.8919999999999995</v>
      </c>
      <c r="S16" s="73"/>
      <c r="T16" s="66"/>
      <c r="U16" s="72" t="str">
        <f t="shared" si="1"/>
        <v/>
      </c>
      <c r="V16" t="str">
        <f t="shared" si="3"/>
        <v/>
      </c>
    </row>
    <row r="17" spans="2:22" ht="15" thickBot="1">
      <c r="B17" s="26"/>
      <c r="C17" s="29"/>
      <c r="D17" s="33"/>
      <c r="E17" s="33"/>
      <c r="F17" s="34"/>
      <c r="G17" s="3" t="str">
        <f t="shared" si="2"/>
        <v/>
      </c>
      <c r="I17" s="7">
        <v>44166</v>
      </c>
      <c r="J17" s="70"/>
      <c r="L17" s="61">
        <v>43451</v>
      </c>
      <c r="M17" s="80">
        <v>2</v>
      </c>
      <c r="N17" s="60" t="s">
        <v>258</v>
      </c>
      <c r="O17" s="60" t="s">
        <v>20</v>
      </c>
      <c r="P17" s="64">
        <v>3.45</v>
      </c>
      <c r="Q17" s="64">
        <v>1</v>
      </c>
      <c r="R17" s="42">
        <f t="shared" si="0"/>
        <v>3.45</v>
      </c>
      <c r="S17" s="73"/>
      <c r="T17" s="66"/>
      <c r="U17" s="72" t="str">
        <f t="shared" si="1"/>
        <v/>
      </c>
      <c r="V17" t="str">
        <f t="shared" si="3"/>
        <v/>
      </c>
    </row>
    <row r="18" spans="2:22" ht="15" thickTop="1">
      <c r="B18" s="26"/>
      <c r="C18" s="29"/>
      <c r="D18" s="33"/>
      <c r="E18" s="33"/>
      <c r="F18" s="34"/>
      <c r="G18" s="3" t="str">
        <f t="shared" si="2"/>
        <v/>
      </c>
      <c r="L18" s="61">
        <v>43844</v>
      </c>
      <c r="M18" s="80">
        <v>2</v>
      </c>
      <c r="N18" s="60" t="s">
        <v>162</v>
      </c>
      <c r="O18" s="60" t="s">
        <v>200</v>
      </c>
      <c r="P18" s="64">
        <v>2.85</v>
      </c>
      <c r="Q18" s="64">
        <v>1.532</v>
      </c>
      <c r="R18" s="42">
        <f t="shared" si="0"/>
        <v>4.3662000000000001</v>
      </c>
      <c r="S18" s="73"/>
      <c r="T18" s="66">
        <v>1</v>
      </c>
      <c r="U18" s="72">
        <f t="shared" si="1"/>
        <v>4.3662000000000001</v>
      </c>
      <c r="V18" t="str">
        <f t="shared" si="3"/>
        <v>X</v>
      </c>
    </row>
    <row r="19" spans="2:22" ht="15.75" customHeight="1">
      <c r="B19" s="26"/>
      <c r="C19" s="29"/>
      <c r="D19" s="33"/>
      <c r="E19" s="33"/>
      <c r="F19" s="34"/>
      <c r="G19" s="3" t="str">
        <f t="shared" si="2"/>
        <v/>
      </c>
      <c r="L19" s="61">
        <v>43409</v>
      </c>
      <c r="M19" s="80">
        <v>2</v>
      </c>
      <c r="N19" s="60" t="s">
        <v>247</v>
      </c>
      <c r="O19" s="60" t="s">
        <v>35</v>
      </c>
      <c r="P19" s="64">
        <v>11.34</v>
      </c>
      <c r="Q19" s="64">
        <v>1</v>
      </c>
      <c r="R19" s="42">
        <f t="shared" si="0"/>
        <v>11.34</v>
      </c>
      <c r="S19" s="73"/>
      <c r="T19" s="66"/>
      <c r="U19" s="72" t="str">
        <f t="shared" si="1"/>
        <v/>
      </c>
      <c r="V19" t="str">
        <f t="shared" si="3"/>
        <v/>
      </c>
    </row>
    <row r="20" spans="2:22" ht="15.75" customHeight="1">
      <c r="B20" s="26"/>
      <c r="C20" s="29"/>
      <c r="D20" s="33"/>
      <c r="E20" s="33"/>
      <c r="F20" s="34"/>
      <c r="G20" s="3" t="str">
        <f t="shared" si="2"/>
        <v/>
      </c>
      <c r="L20" s="59"/>
      <c r="M20" s="80">
        <v>3</v>
      </c>
      <c r="N20" s="60" t="s">
        <v>114</v>
      </c>
      <c r="O20" s="60" t="s">
        <v>115</v>
      </c>
      <c r="P20" s="64"/>
      <c r="Q20" s="64"/>
      <c r="R20" s="42" t="str">
        <f t="shared" si="0"/>
        <v/>
      </c>
      <c r="S20" s="73"/>
      <c r="T20" s="66"/>
      <c r="U20" s="72" t="str">
        <f t="shared" si="1"/>
        <v/>
      </c>
      <c r="V20" t="str">
        <f t="shared" si="3"/>
        <v/>
      </c>
    </row>
    <row r="21" spans="2:22" ht="15.75" customHeight="1">
      <c r="B21" s="26"/>
      <c r="C21" s="29"/>
      <c r="D21" s="33"/>
      <c r="E21" s="33"/>
      <c r="F21" s="34"/>
      <c r="G21" s="3" t="str">
        <f t="shared" si="2"/>
        <v/>
      </c>
      <c r="L21" s="61">
        <v>43281</v>
      </c>
      <c r="M21" s="80">
        <v>3</v>
      </c>
      <c r="N21" s="60" t="s">
        <v>34</v>
      </c>
      <c r="O21" s="60" t="s">
        <v>148</v>
      </c>
      <c r="P21" s="64"/>
      <c r="Q21" s="64"/>
      <c r="R21" s="42" t="str">
        <f t="shared" si="0"/>
        <v/>
      </c>
      <c r="S21" s="73">
        <v>1.23</v>
      </c>
      <c r="T21" s="66"/>
      <c r="U21" s="72" t="str">
        <f t="shared" si="1"/>
        <v/>
      </c>
      <c r="V21" t="str">
        <f t="shared" si="3"/>
        <v/>
      </c>
    </row>
    <row r="22" spans="2:22">
      <c r="B22" s="26"/>
      <c r="C22" s="29"/>
      <c r="D22" s="33"/>
      <c r="E22" s="33"/>
      <c r="F22" s="34"/>
      <c r="G22" s="3" t="str">
        <f t="shared" si="2"/>
        <v/>
      </c>
      <c r="L22" s="61">
        <v>43678</v>
      </c>
      <c r="M22" s="80">
        <v>3</v>
      </c>
      <c r="N22" s="60" t="s">
        <v>76</v>
      </c>
      <c r="O22" s="60" t="s">
        <v>20</v>
      </c>
      <c r="P22" s="64"/>
      <c r="Q22" s="64"/>
      <c r="R22" s="42" t="str">
        <f t="shared" si="0"/>
        <v/>
      </c>
      <c r="S22" s="73">
        <v>1.05</v>
      </c>
      <c r="T22" s="66"/>
      <c r="U22" s="72" t="str">
        <f t="shared" si="1"/>
        <v/>
      </c>
      <c r="V22" t="str">
        <f t="shared" si="3"/>
        <v/>
      </c>
    </row>
    <row r="23" spans="2:22">
      <c r="B23" s="26"/>
      <c r="C23" s="29"/>
      <c r="D23" s="33"/>
      <c r="E23" s="33"/>
      <c r="F23" s="34"/>
      <c r="G23" s="3" t="str">
        <f t="shared" si="2"/>
        <v/>
      </c>
      <c r="L23" s="61">
        <v>43647</v>
      </c>
      <c r="M23" s="80">
        <v>3</v>
      </c>
      <c r="N23" s="60" t="s">
        <v>96</v>
      </c>
      <c r="O23" s="60" t="s">
        <v>54</v>
      </c>
      <c r="P23" s="64"/>
      <c r="Q23" s="64"/>
      <c r="R23" s="42" t="str">
        <f t="shared" si="0"/>
        <v/>
      </c>
      <c r="S23" s="73">
        <v>1.42</v>
      </c>
      <c r="T23" s="66"/>
      <c r="U23" s="72" t="str">
        <f t="shared" si="1"/>
        <v/>
      </c>
      <c r="V23" t="str">
        <f t="shared" si="3"/>
        <v/>
      </c>
    </row>
    <row r="24" spans="2:22">
      <c r="B24" s="26"/>
      <c r="C24" s="33"/>
      <c r="D24" s="33"/>
      <c r="E24" s="33"/>
      <c r="F24" s="34"/>
      <c r="G24" s="3" t="str">
        <f t="shared" si="2"/>
        <v/>
      </c>
      <c r="L24" s="118">
        <v>0.80763888888888891</v>
      </c>
      <c r="M24" s="80">
        <v>3</v>
      </c>
      <c r="N24" s="75" t="s">
        <v>96</v>
      </c>
      <c r="O24" s="75" t="s">
        <v>143</v>
      </c>
      <c r="P24" s="64"/>
      <c r="Q24" s="64"/>
      <c r="R24" s="42" t="str">
        <f t="shared" si="0"/>
        <v/>
      </c>
      <c r="S24" s="73">
        <v>1.37</v>
      </c>
      <c r="T24" s="66">
        <v>2</v>
      </c>
      <c r="U24" s="72">
        <f t="shared" si="1"/>
        <v>2.74</v>
      </c>
      <c r="V24" t="str">
        <f t="shared" si="3"/>
        <v>X</v>
      </c>
    </row>
    <row r="25" spans="2:22" ht="15" thickBot="1">
      <c r="B25" s="27"/>
      <c r="C25" s="29"/>
      <c r="D25" s="33"/>
      <c r="E25" s="33"/>
      <c r="F25" s="34"/>
      <c r="G25" s="3" t="str">
        <f t="shared" si="2"/>
        <v/>
      </c>
      <c r="L25" s="61">
        <v>43140</v>
      </c>
      <c r="M25" s="80">
        <v>3</v>
      </c>
      <c r="N25" s="60" t="s">
        <v>142</v>
      </c>
      <c r="O25" s="60" t="s">
        <v>143</v>
      </c>
      <c r="P25" s="64"/>
      <c r="Q25" s="64"/>
      <c r="R25" s="42" t="str">
        <f t="shared" si="0"/>
        <v/>
      </c>
      <c r="S25" s="73">
        <v>0.95</v>
      </c>
      <c r="T25" s="66"/>
      <c r="U25" s="72" t="str">
        <f t="shared" si="1"/>
        <v/>
      </c>
      <c r="V25" t="str">
        <f t="shared" si="3"/>
        <v/>
      </c>
    </row>
    <row r="26" spans="2:22" ht="15" thickTop="1">
      <c r="B26" s="27"/>
      <c r="C26" s="29"/>
      <c r="D26" s="33"/>
      <c r="E26" s="33"/>
      <c r="F26" s="34"/>
      <c r="G26" s="3" t="str">
        <f t="shared" si="2"/>
        <v/>
      </c>
      <c r="I26" s="154" t="s">
        <v>130</v>
      </c>
      <c r="J26" s="149" t="s">
        <v>0</v>
      </c>
      <c r="L26" s="61">
        <v>43864</v>
      </c>
      <c r="M26" s="80">
        <v>3</v>
      </c>
      <c r="N26" s="75" t="s">
        <v>286</v>
      </c>
      <c r="O26" s="60" t="s">
        <v>20</v>
      </c>
      <c r="P26" s="64"/>
      <c r="Q26" s="64"/>
      <c r="R26" s="42" t="str">
        <f t="shared" si="0"/>
        <v/>
      </c>
      <c r="S26" s="73">
        <v>1.3</v>
      </c>
      <c r="T26" s="66"/>
      <c r="U26" s="72" t="str">
        <f t="shared" si="1"/>
        <v/>
      </c>
      <c r="V26" t="str">
        <f t="shared" si="3"/>
        <v/>
      </c>
    </row>
    <row r="27" spans="2:22" ht="15" thickBot="1">
      <c r="B27" s="27"/>
      <c r="C27" s="29"/>
      <c r="D27" s="33"/>
      <c r="E27" s="33"/>
      <c r="F27" s="34"/>
      <c r="G27" s="3" t="str">
        <f t="shared" si="2"/>
        <v/>
      </c>
      <c r="I27" s="155"/>
      <c r="J27" s="150"/>
      <c r="L27" s="61">
        <v>43739</v>
      </c>
      <c r="M27" s="80">
        <v>3</v>
      </c>
      <c r="N27" s="75" t="s">
        <v>303</v>
      </c>
      <c r="O27" s="75" t="s">
        <v>133</v>
      </c>
      <c r="P27" s="64"/>
      <c r="Q27" s="64"/>
      <c r="R27" s="42" t="str">
        <f t="shared" si="0"/>
        <v/>
      </c>
      <c r="S27" s="73">
        <v>1.91</v>
      </c>
      <c r="T27" s="66"/>
      <c r="U27" s="72" t="str">
        <f t="shared" si="1"/>
        <v/>
      </c>
      <c r="V27" t="str">
        <f t="shared" si="3"/>
        <v/>
      </c>
    </row>
    <row r="28" spans="2:22" ht="15" thickTop="1">
      <c r="B28" s="27"/>
      <c r="C28" s="29"/>
      <c r="D28" s="33"/>
      <c r="E28" s="33"/>
      <c r="F28" s="34"/>
      <c r="G28" s="3" t="str">
        <f t="shared" si="2"/>
        <v/>
      </c>
      <c r="I28" s="155"/>
      <c r="J28" s="160" t="str">
        <f>IF(SUM(J30:J38)=0,"",SUM(J30:J38))</f>
        <v/>
      </c>
      <c r="L28" s="61">
        <v>43857</v>
      </c>
      <c r="M28" s="80">
        <v>3</v>
      </c>
      <c r="N28" s="75" t="s">
        <v>315</v>
      </c>
      <c r="O28" s="60" t="s">
        <v>133</v>
      </c>
      <c r="P28" s="64"/>
      <c r="Q28" s="64"/>
      <c r="R28" s="42" t="str">
        <f t="shared" si="0"/>
        <v/>
      </c>
      <c r="S28" s="73">
        <v>1.62</v>
      </c>
      <c r="T28" s="66">
        <v>1</v>
      </c>
      <c r="U28" s="72">
        <f t="shared" si="1"/>
        <v>1.62</v>
      </c>
      <c r="V28" t="str">
        <f t="shared" si="3"/>
        <v>X</v>
      </c>
    </row>
    <row r="29" spans="2:22" ht="15" thickBot="1">
      <c r="B29" s="27"/>
      <c r="C29" s="29"/>
      <c r="D29" s="33"/>
      <c r="E29" s="33"/>
      <c r="F29" s="34"/>
      <c r="G29" s="3" t="str">
        <f t="shared" si="2"/>
        <v/>
      </c>
      <c r="I29" s="156"/>
      <c r="J29" s="161"/>
      <c r="L29" s="61">
        <v>43507</v>
      </c>
      <c r="M29" s="80">
        <v>3</v>
      </c>
      <c r="N29" s="60" t="s">
        <v>272</v>
      </c>
      <c r="O29" s="60" t="s">
        <v>133</v>
      </c>
      <c r="P29" s="64"/>
      <c r="Q29" s="64"/>
      <c r="R29" s="42" t="str">
        <f t="shared" si="0"/>
        <v/>
      </c>
      <c r="S29" s="73">
        <v>1.5</v>
      </c>
      <c r="T29" s="66"/>
      <c r="U29" s="72" t="str">
        <f t="shared" si="1"/>
        <v/>
      </c>
      <c r="V29" t="str">
        <f t="shared" si="3"/>
        <v/>
      </c>
    </row>
    <row r="30" spans="2:22" ht="15" thickTop="1">
      <c r="B30" s="27"/>
      <c r="C30" s="29"/>
      <c r="D30" s="33"/>
      <c r="E30" s="33"/>
      <c r="F30" s="34"/>
      <c r="G30" s="3"/>
      <c r="I30" s="40">
        <v>2020</v>
      </c>
      <c r="J30" s="68" t="str">
        <f>IF($I$5=2018,$J$5,"")</f>
        <v/>
      </c>
      <c r="L30" s="61">
        <v>43789</v>
      </c>
      <c r="M30" s="80">
        <v>3</v>
      </c>
      <c r="N30" s="60" t="s">
        <v>256</v>
      </c>
      <c r="O30" s="60" t="s">
        <v>133</v>
      </c>
      <c r="P30" s="64"/>
      <c r="Q30" s="64"/>
      <c r="R30" s="42" t="str">
        <f t="shared" si="0"/>
        <v/>
      </c>
      <c r="S30" s="73">
        <v>1.38</v>
      </c>
      <c r="T30" s="66"/>
      <c r="U30" s="72" t="str">
        <f t="shared" si="1"/>
        <v/>
      </c>
      <c r="V30" t="str">
        <f t="shared" si="3"/>
        <v/>
      </c>
    </row>
    <row r="31" spans="2:22" ht="17.25" customHeight="1">
      <c r="B31" s="27"/>
      <c r="C31" s="29"/>
      <c r="D31" s="33"/>
      <c r="E31" s="33"/>
      <c r="F31" s="34"/>
      <c r="G31" s="3"/>
      <c r="I31" s="40">
        <v>2021</v>
      </c>
      <c r="J31" s="68" t="str">
        <f>IF($I$5=2019,$J$5,"")</f>
        <v/>
      </c>
      <c r="L31" s="61">
        <v>43024</v>
      </c>
      <c r="M31" s="80">
        <v>3</v>
      </c>
      <c r="N31" s="60" t="s">
        <v>72</v>
      </c>
      <c r="O31" s="75" t="s">
        <v>274</v>
      </c>
      <c r="P31" s="64"/>
      <c r="Q31" s="64"/>
      <c r="R31" s="42" t="str">
        <f t="shared" si="0"/>
        <v/>
      </c>
      <c r="S31" s="73">
        <v>1.1000000000000001</v>
      </c>
      <c r="T31" s="66"/>
      <c r="U31" s="72" t="str">
        <f t="shared" si="1"/>
        <v/>
      </c>
      <c r="V31" t="str">
        <f t="shared" si="3"/>
        <v/>
      </c>
    </row>
    <row r="32" spans="2:22">
      <c r="B32" s="27"/>
      <c r="C32" s="29"/>
      <c r="D32" s="33"/>
      <c r="E32" s="33"/>
      <c r="F32" s="34"/>
      <c r="G32" s="3"/>
      <c r="I32" s="40">
        <v>2022</v>
      </c>
      <c r="J32" s="68" t="str">
        <f>IF($I$5=2020,$J$5,"")</f>
        <v/>
      </c>
      <c r="L32" s="61">
        <v>43864</v>
      </c>
      <c r="M32" s="80">
        <v>3</v>
      </c>
      <c r="N32" s="75" t="s">
        <v>71</v>
      </c>
      <c r="O32" s="75" t="s">
        <v>274</v>
      </c>
      <c r="P32" s="64"/>
      <c r="Q32" s="64"/>
      <c r="R32" s="42" t="str">
        <f t="shared" si="0"/>
        <v/>
      </c>
      <c r="S32" s="73">
        <v>1.05</v>
      </c>
      <c r="T32" s="66">
        <v>2</v>
      </c>
      <c r="U32" s="72">
        <f t="shared" si="1"/>
        <v>2.1</v>
      </c>
      <c r="V32" t="str">
        <f t="shared" si="3"/>
        <v>X</v>
      </c>
    </row>
    <row r="33" spans="2:22">
      <c r="B33" s="27"/>
      <c r="C33" s="29"/>
      <c r="D33" s="33"/>
      <c r="E33" s="33"/>
      <c r="F33" s="34"/>
      <c r="G33" s="3"/>
      <c r="H33" s="18"/>
      <c r="I33" s="40">
        <v>2023</v>
      </c>
      <c r="J33" s="68" t="str">
        <f>IF($I$5=2021,$J$5,"")</f>
        <v/>
      </c>
      <c r="L33" s="61">
        <v>43347</v>
      </c>
      <c r="M33" s="80">
        <v>3</v>
      </c>
      <c r="N33" s="60" t="s">
        <v>237</v>
      </c>
      <c r="O33" s="60" t="s">
        <v>33</v>
      </c>
      <c r="P33" s="64"/>
      <c r="Q33" s="64"/>
      <c r="R33" s="42" t="str">
        <f t="shared" si="0"/>
        <v/>
      </c>
      <c r="S33" s="73">
        <v>1.05</v>
      </c>
      <c r="T33" s="66"/>
      <c r="U33" s="72" t="str">
        <f t="shared" si="1"/>
        <v/>
      </c>
      <c r="V33" t="str">
        <f t="shared" si="3"/>
        <v/>
      </c>
    </row>
    <row r="34" spans="2:22">
      <c r="B34" s="27"/>
      <c r="C34" s="29"/>
      <c r="D34" s="33"/>
      <c r="E34" s="33"/>
      <c r="F34" s="34"/>
      <c r="G34" s="3"/>
      <c r="H34" s="18"/>
      <c r="I34" s="40">
        <v>2024</v>
      </c>
      <c r="J34" s="68" t="str">
        <f>IF($I$5=2022,$J$5,"")</f>
        <v/>
      </c>
      <c r="L34" s="61">
        <v>43724</v>
      </c>
      <c r="M34" s="80">
        <v>3</v>
      </c>
      <c r="N34" s="75" t="s">
        <v>275</v>
      </c>
      <c r="O34" s="75" t="s">
        <v>276</v>
      </c>
      <c r="P34" s="64"/>
      <c r="Q34" s="64"/>
      <c r="R34" s="42" t="str">
        <f t="shared" si="0"/>
        <v/>
      </c>
      <c r="S34" s="73">
        <v>1.05</v>
      </c>
      <c r="T34" s="66"/>
      <c r="U34" s="72" t="str">
        <f t="shared" si="1"/>
        <v/>
      </c>
      <c r="V34" t="str">
        <f t="shared" si="3"/>
        <v/>
      </c>
    </row>
    <row r="35" spans="2:22">
      <c r="B35" s="27"/>
      <c r="C35" s="29"/>
      <c r="D35" s="33"/>
      <c r="E35" s="33"/>
      <c r="F35" s="34"/>
      <c r="G35" s="3"/>
      <c r="H35" s="18"/>
      <c r="I35" s="40">
        <v>2025</v>
      </c>
      <c r="J35" s="68" t="str">
        <f>IF($I$5=2023,$J$5,"")</f>
        <v/>
      </c>
      <c r="L35" s="61">
        <v>43864</v>
      </c>
      <c r="M35" s="80">
        <v>3</v>
      </c>
      <c r="N35" s="75" t="s">
        <v>289</v>
      </c>
      <c r="O35" s="75" t="s">
        <v>304</v>
      </c>
      <c r="P35" s="64"/>
      <c r="Q35" s="64"/>
      <c r="R35" s="42" t="str">
        <f t="shared" si="0"/>
        <v/>
      </c>
      <c r="S35" s="73">
        <v>1.1200000000000001</v>
      </c>
      <c r="T35" s="66">
        <v>1</v>
      </c>
      <c r="U35" s="72">
        <f t="shared" si="1"/>
        <v>1.1200000000000001</v>
      </c>
      <c r="V35" t="str">
        <f t="shared" si="3"/>
        <v>X</v>
      </c>
    </row>
    <row r="36" spans="2:22">
      <c r="B36" s="27"/>
      <c r="C36" s="29"/>
      <c r="D36" s="33"/>
      <c r="E36" s="33"/>
      <c r="F36" s="34"/>
      <c r="G36" s="3"/>
      <c r="H36" s="18"/>
      <c r="I36" s="40">
        <v>2026</v>
      </c>
      <c r="J36" s="68" t="str">
        <f>IF($I$5=2024,$J$5,"")</f>
        <v/>
      </c>
      <c r="L36" s="61">
        <v>43857</v>
      </c>
      <c r="M36" s="80">
        <v>4</v>
      </c>
      <c r="N36" s="75" t="s">
        <v>489</v>
      </c>
      <c r="O36" s="75" t="s">
        <v>32</v>
      </c>
      <c r="P36" s="64"/>
      <c r="Q36" s="64"/>
      <c r="R36" s="42" t="str">
        <f t="shared" si="0"/>
        <v/>
      </c>
      <c r="S36" s="73">
        <v>1.83</v>
      </c>
      <c r="T36" s="66"/>
      <c r="U36" s="72" t="str">
        <f t="shared" si="1"/>
        <v/>
      </c>
      <c r="V36" t="str">
        <f t="shared" si="3"/>
        <v/>
      </c>
    </row>
    <row r="37" spans="2:22">
      <c r="B37" s="27"/>
      <c r="C37" s="29"/>
      <c r="D37" s="33"/>
      <c r="E37" s="33"/>
      <c r="F37" s="34"/>
      <c r="G37" s="3" t="str">
        <f t="shared" si="2"/>
        <v/>
      </c>
      <c r="H37" s="18"/>
      <c r="I37" s="40">
        <v>2027</v>
      </c>
      <c r="J37" s="68" t="str">
        <f>IF($I$5=2025,$J$5,"")</f>
        <v/>
      </c>
      <c r="L37" s="61">
        <v>43024</v>
      </c>
      <c r="M37" s="80">
        <v>4</v>
      </c>
      <c r="N37" s="60" t="s">
        <v>31</v>
      </c>
      <c r="O37" s="60" t="s">
        <v>32</v>
      </c>
      <c r="P37" s="64"/>
      <c r="Q37" s="64"/>
      <c r="R37" s="42" t="str">
        <f t="shared" si="0"/>
        <v/>
      </c>
      <c r="S37" s="73">
        <v>1.69</v>
      </c>
      <c r="T37" s="66"/>
      <c r="U37" s="72" t="str">
        <f t="shared" si="1"/>
        <v/>
      </c>
      <c r="V37" t="str">
        <f t="shared" si="3"/>
        <v/>
      </c>
    </row>
    <row r="38" spans="2:22" ht="15" thickBot="1">
      <c r="B38" s="28"/>
      <c r="C38" s="30"/>
      <c r="D38" s="35"/>
      <c r="E38" s="35"/>
      <c r="F38" s="36"/>
      <c r="G38" s="4" t="str">
        <f t="shared" si="2"/>
        <v/>
      </c>
      <c r="H38" s="18"/>
      <c r="I38" s="40">
        <v>2028</v>
      </c>
      <c r="J38" s="71" t="str">
        <f>IF($I$5=2026,$J$5,"")</f>
        <v/>
      </c>
      <c r="L38" s="61">
        <v>43530</v>
      </c>
      <c r="M38" s="80">
        <v>4</v>
      </c>
      <c r="N38" s="75" t="s">
        <v>349</v>
      </c>
      <c r="O38" s="75" t="s">
        <v>119</v>
      </c>
      <c r="P38" s="64"/>
      <c r="Q38" s="64"/>
      <c r="R38" s="42" t="str">
        <f t="shared" ref="R38:R69" si="4">IF(P38="","",IF(Q38="","",PRODUCT(P38:Q38)))</f>
        <v/>
      </c>
      <c r="S38" s="73">
        <v>0.84</v>
      </c>
      <c r="T38" s="66"/>
      <c r="U38" s="72" t="str">
        <f t="shared" si="1"/>
        <v/>
      </c>
      <c r="V38" t="str">
        <f t="shared" si="3"/>
        <v/>
      </c>
    </row>
    <row r="39" spans="2:22" ht="15" thickTop="1">
      <c r="H39" s="18"/>
      <c r="I39" s="24"/>
      <c r="L39" s="61">
        <v>43819</v>
      </c>
      <c r="M39" s="80">
        <v>4</v>
      </c>
      <c r="N39" s="75" t="s">
        <v>352</v>
      </c>
      <c r="O39" s="60" t="s">
        <v>119</v>
      </c>
      <c r="P39" s="64"/>
      <c r="Q39" s="64"/>
      <c r="R39" s="42" t="str">
        <f t="shared" si="4"/>
        <v/>
      </c>
      <c r="S39" s="73">
        <v>0.95</v>
      </c>
      <c r="T39" s="66">
        <v>2</v>
      </c>
      <c r="U39" s="72">
        <f t="shared" si="1"/>
        <v>1.9</v>
      </c>
      <c r="V39" t="str">
        <f t="shared" si="3"/>
        <v>X</v>
      </c>
    </row>
    <row r="40" spans="2:22" ht="15" thickBot="1">
      <c r="B40" s="49" t="s">
        <v>127</v>
      </c>
      <c r="C40" s="48" t="s">
        <v>183</v>
      </c>
      <c r="D40" s="48" t="s">
        <v>184</v>
      </c>
      <c r="E40" s="48" t="s">
        <v>185</v>
      </c>
      <c r="F40" s="48" t="s">
        <v>186</v>
      </c>
      <c r="G40" s="50" t="s">
        <v>128</v>
      </c>
      <c r="H40" s="18"/>
      <c r="I40" s="24"/>
      <c r="L40" s="59"/>
      <c r="M40" s="80">
        <v>4</v>
      </c>
      <c r="N40" s="75" t="s">
        <v>348</v>
      </c>
      <c r="O40" s="60" t="s">
        <v>119</v>
      </c>
      <c r="P40" s="64"/>
      <c r="Q40" s="64"/>
      <c r="R40" s="42" t="str">
        <f t="shared" si="4"/>
        <v/>
      </c>
      <c r="S40" s="73">
        <v>0.6</v>
      </c>
      <c r="T40" s="66"/>
      <c r="U40" s="72" t="str">
        <f t="shared" si="1"/>
        <v/>
      </c>
      <c r="V40" t="str">
        <f t="shared" si="3"/>
        <v/>
      </c>
    </row>
    <row r="41" spans="2:22" ht="15" thickTop="1">
      <c r="B41" s="57"/>
      <c r="C41" s="57"/>
      <c r="D41" s="57"/>
      <c r="E41" s="57"/>
      <c r="F41" s="57"/>
      <c r="G41" s="58"/>
      <c r="H41" s="18"/>
      <c r="I41" s="24"/>
      <c r="L41" s="61">
        <v>43833</v>
      </c>
      <c r="M41" s="80">
        <v>4</v>
      </c>
      <c r="N41" s="75" t="s">
        <v>351</v>
      </c>
      <c r="O41" s="60" t="s">
        <v>119</v>
      </c>
      <c r="P41" s="64"/>
      <c r="Q41" s="64"/>
      <c r="R41" s="42" t="str">
        <f t="shared" si="4"/>
        <v/>
      </c>
      <c r="S41" s="73">
        <v>0.95</v>
      </c>
      <c r="T41" s="66">
        <v>2</v>
      </c>
      <c r="U41" s="72">
        <f t="shared" si="1"/>
        <v>1.9</v>
      </c>
      <c r="V41" t="str">
        <f t="shared" si="3"/>
        <v>X</v>
      </c>
    </row>
    <row r="42" spans="2:22">
      <c r="B42" s="57"/>
      <c r="C42" s="57"/>
      <c r="D42" s="57"/>
      <c r="E42" s="57"/>
      <c r="F42" s="57"/>
      <c r="G42" s="58"/>
      <c r="H42" s="18"/>
      <c r="I42" s="24"/>
      <c r="L42" s="61">
        <v>43024</v>
      </c>
      <c r="M42" s="80">
        <v>4</v>
      </c>
      <c r="N42" s="60" t="s">
        <v>157</v>
      </c>
      <c r="O42" s="60" t="s">
        <v>20</v>
      </c>
      <c r="P42" s="64"/>
      <c r="Q42" s="64"/>
      <c r="R42" s="42" t="str">
        <f t="shared" si="4"/>
        <v/>
      </c>
      <c r="S42" s="73">
        <v>2.0699999999999998</v>
      </c>
      <c r="T42" s="66"/>
      <c r="U42" s="72" t="str">
        <f t="shared" si="1"/>
        <v/>
      </c>
      <c r="V42" t="str">
        <f t="shared" si="3"/>
        <v/>
      </c>
    </row>
    <row r="43" spans="2:22">
      <c r="B43" s="57"/>
      <c r="C43" s="57"/>
      <c r="D43" s="57"/>
      <c r="E43" s="57"/>
      <c r="F43" s="57"/>
      <c r="G43" s="58"/>
      <c r="H43" s="18"/>
      <c r="I43" s="24"/>
      <c r="L43" s="61">
        <v>43864</v>
      </c>
      <c r="M43" s="80">
        <v>4</v>
      </c>
      <c r="N43" s="75" t="s">
        <v>178</v>
      </c>
      <c r="O43" s="60" t="s">
        <v>149</v>
      </c>
      <c r="P43" s="64"/>
      <c r="Q43" s="64"/>
      <c r="R43" s="42" t="str">
        <f t="shared" si="4"/>
        <v/>
      </c>
      <c r="S43" s="73">
        <v>2.09</v>
      </c>
      <c r="T43" s="66">
        <v>1</v>
      </c>
      <c r="U43" s="72">
        <f t="shared" si="1"/>
        <v>2.09</v>
      </c>
      <c r="V43" t="str">
        <f t="shared" si="3"/>
        <v>X</v>
      </c>
    </row>
    <row r="44" spans="2:22">
      <c r="B44" s="57"/>
      <c r="C44" s="57"/>
      <c r="D44" s="57"/>
      <c r="E44" s="57"/>
      <c r="F44" s="57"/>
      <c r="G44" s="58"/>
      <c r="H44" s="18"/>
      <c r="I44" s="24"/>
      <c r="L44" s="61">
        <v>43507</v>
      </c>
      <c r="M44" s="80">
        <v>4</v>
      </c>
      <c r="N44" s="75" t="s">
        <v>178</v>
      </c>
      <c r="O44" s="60" t="s">
        <v>273</v>
      </c>
      <c r="P44" s="64"/>
      <c r="Q44" s="64"/>
      <c r="R44" s="42" t="str">
        <f t="shared" si="4"/>
        <v/>
      </c>
      <c r="S44" s="73">
        <v>0.96</v>
      </c>
      <c r="T44" s="66"/>
      <c r="U44" s="72" t="str">
        <f t="shared" si="1"/>
        <v/>
      </c>
      <c r="V44" t="str">
        <f t="shared" si="3"/>
        <v/>
      </c>
    </row>
    <row r="45" spans="2:22">
      <c r="B45" s="57"/>
      <c r="C45" s="57"/>
      <c r="D45" s="57"/>
      <c r="E45" s="57"/>
      <c r="F45" s="57"/>
      <c r="G45" s="58"/>
      <c r="H45" s="18"/>
      <c r="I45" s="24"/>
      <c r="L45" s="61">
        <v>43006</v>
      </c>
      <c r="M45" s="80">
        <v>4</v>
      </c>
      <c r="N45" s="60" t="s">
        <v>74</v>
      </c>
      <c r="O45" s="60" t="s">
        <v>75</v>
      </c>
      <c r="P45" s="64"/>
      <c r="Q45" s="64"/>
      <c r="R45" s="42" t="str">
        <f t="shared" si="4"/>
        <v/>
      </c>
      <c r="S45" s="73">
        <v>1.49</v>
      </c>
      <c r="T45" s="66"/>
      <c r="U45" s="72" t="str">
        <f t="shared" si="1"/>
        <v/>
      </c>
      <c r="V45" t="str">
        <f t="shared" si="3"/>
        <v/>
      </c>
    </row>
    <row r="46" spans="2:22">
      <c r="B46" s="57"/>
      <c r="C46" s="57"/>
      <c r="D46" s="57"/>
      <c r="E46" s="57"/>
      <c r="F46" s="57"/>
      <c r="G46" s="58"/>
      <c r="H46" s="18"/>
      <c r="I46" s="24"/>
      <c r="L46" s="61">
        <v>43263</v>
      </c>
      <c r="M46" s="80">
        <v>4</v>
      </c>
      <c r="N46" s="60" t="s">
        <v>164</v>
      </c>
      <c r="O46" s="60" t="s">
        <v>203</v>
      </c>
      <c r="P46" s="64"/>
      <c r="Q46" s="64"/>
      <c r="R46" s="42" t="str">
        <f t="shared" si="4"/>
        <v/>
      </c>
      <c r="S46" s="73">
        <v>8.41</v>
      </c>
      <c r="T46" s="66"/>
      <c r="U46" s="72" t="str">
        <f t="shared" si="1"/>
        <v/>
      </c>
      <c r="V46" t="str">
        <f t="shared" si="3"/>
        <v/>
      </c>
    </row>
    <row r="47" spans="2:22">
      <c r="B47" s="57"/>
      <c r="C47" s="57"/>
      <c r="D47" s="57"/>
      <c r="E47" s="57"/>
      <c r="F47" s="57"/>
      <c r="G47" s="58"/>
      <c r="H47" s="18"/>
      <c r="I47" s="24"/>
      <c r="L47" s="61">
        <v>43844</v>
      </c>
      <c r="M47" s="80">
        <v>5</v>
      </c>
      <c r="N47" s="75" t="s">
        <v>347</v>
      </c>
      <c r="O47" s="75" t="s">
        <v>346</v>
      </c>
      <c r="P47" s="64"/>
      <c r="Q47" s="64"/>
      <c r="R47" s="42" t="str">
        <f t="shared" si="4"/>
        <v/>
      </c>
      <c r="S47" s="73">
        <v>1.1100000000000001</v>
      </c>
      <c r="T47" s="66"/>
      <c r="U47" s="72" t="str">
        <f t="shared" si="1"/>
        <v/>
      </c>
      <c r="V47" t="str">
        <f t="shared" si="3"/>
        <v/>
      </c>
    </row>
    <row r="48" spans="2:22">
      <c r="B48" s="57"/>
      <c r="C48" s="57"/>
      <c r="D48" s="57"/>
      <c r="E48" s="57"/>
      <c r="F48" s="57"/>
      <c r="G48" s="58"/>
      <c r="H48" s="18"/>
      <c r="I48" s="24"/>
      <c r="L48" s="61">
        <v>43864</v>
      </c>
      <c r="M48" s="80">
        <v>5</v>
      </c>
      <c r="N48" s="75" t="s">
        <v>350</v>
      </c>
      <c r="O48" s="60" t="s">
        <v>42</v>
      </c>
      <c r="P48" s="64"/>
      <c r="Q48" s="64"/>
      <c r="R48" s="42" t="str">
        <f t="shared" si="4"/>
        <v/>
      </c>
      <c r="S48" s="73">
        <v>1.99</v>
      </c>
      <c r="T48" s="66"/>
      <c r="U48" s="72" t="str">
        <f t="shared" si="1"/>
        <v/>
      </c>
      <c r="V48" t="str">
        <f t="shared" si="3"/>
        <v/>
      </c>
    </row>
    <row r="49" spans="2:22">
      <c r="B49" s="57"/>
      <c r="C49" s="57"/>
      <c r="D49" s="57"/>
      <c r="E49" s="57"/>
      <c r="F49" s="57"/>
      <c r="G49" s="58"/>
      <c r="H49" s="18"/>
      <c r="I49" s="24"/>
      <c r="L49" s="61">
        <v>43844</v>
      </c>
      <c r="M49" s="80">
        <v>5</v>
      </c>
      <c r="N49" s="60" t="s">
        <v>173</v>
      </c>
      <c r="O49" s="75" t="s">
        <v>345</v>
      </c>
      <c r="P49" s="64"/>
      <c r="Q49" s="64"/>
      <c r="R49" s="42" t="str">
        <f t="shared" si="4"/>
        <v/>
      </c>
      <c r="S49" s="73">
        <v>0.98</v>
      </c>
      <c r="T49" s="66"/>
      <c r="U49" s="72" t="str">
        <f t="shared" si="1"/>
        <v/>
      </c>
      <c r="V49" t="str">
        <f t="shared" si="3"/>
        <v/>
      </c>
    </row>
    <row r="50" spans="2:22">
      <c r="B50" s="57"/>
      <c r="C50" s="57"/>
      <c r="D50" s="57"/>
      <c r="E50" s="57"/>
      <c r="F50" s="57"/>
      <c r="G50" s="58"/>
      <c r="H50" s="18"/>
      <c r="I50" s="24"/>
      <c r="L50" s="61">
        <v>43844</v>
      </c>
      <c r="M50" s="80">
        <v>5</v>
      </c>
      <c r="N50" s="60" t="s">
        <v>174</v>
      </c>
      <c r="O50" s="60" t="s">
        <v>345</v>
      </c>
      <c r="P50" s="64"/>
      <c r="Q50" s="64"/>
      <c r="R50" s="42" t="str">
        <f t="shared" si="4"/>
        <v/>
      </c>
      <c r="S50" s="73">
        <v>1.29</v>
      </c>
      <c r="T50" s="66"/>
      <c r="U50" s="72" t="str">
        <f t="shared" si="1"/>
        <v/>
      </c>
      <c r="V50" t="str">
        <f t="shared" si="3"/>
        <v/>
      </c>
    </row>
    <row r="51" spans="2:22">
      <c r="B51" s="57"/>
      <c r="C51" s="57"/>
      <c r="D51" s="57"/>
      <c r="E51" s="57"/>
      <c r="F51" s="57"/>
      <c r="G51" s="58"/>
      <c r="H51" s="18"/>
      <c r="I51" s="24"/>
      <c r="L51" s="61">
        <v>43336</v>
      </c>
      <c r="M51" s="80">
        <v>5</v>
      </c>
      <c r="N51" s="60" t="s">
        <v>260</v>
      </c>
      <c r="O51" s="60" t="s">
        <v>108</v>
      </c>
      <c r="P51" s="64"/>
      <c r="Q51" s="64"/>
      <c r="R51" s="42" t="str">
        <f t="shared" si="4"/>
        <v/>
      </c>
      <c r="S51" s="73">
        <v>0.42</v>
      </c>
      <c r="T51" s="66"/>
      <c r="U51" s="72" t="str">
        <f t="shared" si="1"/>
        <v/>
      </c>
      <c r="V51" t="str">
        <f t="shared" si="3"/>
        <v/>
      </c>
    </row>
    <row r="52" spans="2:22">
      <c r="B52" s="57"/>
      <c r="C52" s="57"/>
      <c r="D52" s="57"/>
      <c r="E52" s="57"/>
      <c r="F52" s="57"/>
      <c r="G52" s="58"/>
      <c r="H52" s="18"/>
      <c r="I52" s="24"/>
      <c r="L52" s="61">
        <v>43073</v>
      </c>
      <c r="M52" s="80">
        <v>5</v>
      </c>
      <c r="N52" s="60" t="s">
        <v>107</v>
      </c>
      <c r="O52" s="60" t="s">
        <v>108</v>
      </c>
      <c r="P52" s="64"/>
      <c r="Q52" s="64"/>
      <c r="R52" s="42" t="str">
        <f t="shared" si="4"/>
        <v/>
      </c>
      <c r="S52" s="73">
        <v>2</v>
      </c>
      <c r="T52" s="66"/>
      <c r="U52" s="72" t="str">
        <f t="shared" si="1"/>
        <v/>
      </c>
      <c r="V52" t="str">
        <f t="shared" si="3"/>
        <v/>
      </c>
    </row>
    <row r="53" spans="2:22">
      <c r="B53" s="57"/>
      <c r="C53" s="57"/>
      <c r="D53" s="57"/>
      <c r="E53" s="57"/>
      <c r="F53" s="57"/>
      <c r="G53" s="58"/>
      <c r="H53" s="18"/>
      <c r="I53" s="24"/>
      <c r="L53" s="61">
        <v>43255</v>
      </c>
      <c r="M53" s="80">
        <v>6</v>
      </c>
      <c r="N53" s="60" t="s">
        <v>196</v>
      </c>
      <c r="O53" s="60" t="s">
        <v>197</v>
      </c>
      <c r="P53" s="64"/>
      <c r="Q53" s="64"/>
      <c r="R53" s="42" t="str">
        <f t="shared" si="4"/>
        <v/>
      </c>
      <c r="S53" s="73">
        <v>0.82</v>
      </c>
      <c r="T53" s="66"/>
      <c r="U53" s="72" t="str">
        <f t="shared" si="1"/>
        <v/>
      </c>
      <c r="V53" t="str">
        <f t="shared" si="3"/>
        <v/>
      </c>
    </row>
    <row r="54" spans="2:22">
      <c r="B54" s="57"/>
      <c r="C54" s="57"/>
      <c r="D54" s="57"/>
      <c r="E54" s="57"/>
      <c r="F54" s="57"/>
      <c r="G54" s="58"/>
      <c r="H54" s="18"/>
      <c r="I54" s="24"/>
      <c r="L54" s="61">
        <v>43864</v>
      </c>
      <c r="M54" s="80">
        <v>6</v>
      </c>
      <c r="N54" s="60" t="s">
        <v>15</v>
      </c>
      <c r="O54" s="60" t="s">
        <v>14</v>
      </c>
      <c r="P54" s="64"/>
      <c r="Q54" s="64"/>
      <c r="R54" s="42" t="str">
        <f t="shared" si="4"/>
        <v/>
      </c>
      <c r="S54" s="73">
        <v>4.8</v>
      </c>
      <c r="T54" s="66">
        <v>1</v>
      </c>
      <c r="U54" s="72">
        <f t="shared" si="1"/>
        <v>4.8</v>
      </c>
      <c r="V54" t="str">
        <f t="shared" si="3"/>
        <v>X</v>
      </c>
    </row>
    <row r="55" spans="2:22">
      <c r="B55" s="57"/>
      <c r="C55" s="57"/>
      <c r="D55" s="57"/>
      <c r="E55" s="57"/>
      <c r="F55" s="57"/>
      <c r="G55" s="58"/>
      <c r="H55" s="18"/>
      <c r="I55" s="24"/>
      <c r="L55" s="61">
        <v>43389</v>
      </c>
      <c r="M55" s="80">
        <v>6</v>
      </c>
      <c r="N55" s="60" t="s">
        <v>97</v>
      </c>
      <c r="O55" s="60" t="s">
        <v>98</v>
      </c>
      <c r="P55" s="64"/>
      <c r="Q55" s="64"/>
      <c r="R55" s="42" t="str">
        <f t="shared" si="4"/>
        <v/>
      </c>
      <c r="S55" s="73">
        <v>2.29</v>
      </c>
      <c r="T55" s="66"/>
      <c r="U55" s="72" t="str">
        <f t="shared" si="1"/>
        <v/>
      </c>
      <c r="V55" t="str">
        <f t="shared" si="3"/>
        <v/>
      </c>
    </row>
    <row r="56" spans="2:22">
      <c r="B56" s="57"/>
      <c r="C56" s="57"/>
      <c r="D56" s="57"/>
      <c r="E56" s="57"/>
      <c r="F56" s="57"/>
      <c r="G56" s="58"/>
      <c r="H56" s="18"/>
      <c r="I56" s="24"/>
      <c r="L56" s="61">
        <v>43864</v>
      </c>
      <c r="M56" s="80">
        <v>6</v>
      </c>
      <c r="N56" s="60" t="s">
        <v>45</v>
      </c>
      <c r="O56" s="60" t="s">
        <v>46</v>
      </c>
      <c r="P56" s="64"/>
      <c r="Q56" s="64"/>
      <c r="R56" s="42" t="str">
        <f t="shared" si="4"/>
        <v/>
      </c>
      <c r="S56" s="73">
        <v>2.99</v>
      </c>
      <c r="T56" s="66">
        <v>1</v>
      </c>
      <c r="U56" s="72">
        <f t="shared" si="1"/>
        <v>2.99</v>
      </c>
      <c r="V56" t="str">
        <f t="shared" si="3"/>
        <v>X</v>
      </c>
    </row>
    <row r="57" spans="2:22">
      <c r="B57" s="57"/>
      <c r="C57" s="57"/>
      <c r="D57" s="57"/>
      <c r="E57" s="57"/>
      <c r="F57" s="57"/>
      <c r="G57" s="58"/>
      <c r="H57" s="18"/>
      <c r="I57" s="24"/>
      <c r="L57" s="61">
        <v>43788</v>
      </c>
      <c r="M57" s="80">
        <v>6</v>
      </c>
      <c r="N57" s="60" t="s">
        <v>228</v>
      </c>
      <c r="O57" s="60" t="s">
        <v>49</v>
      </c>
      <c r="P57" s="64"/>
      <c r="Q57" s="64"/>
      <c r="R57" s="42" t="str">
        <f t="shared" si="4"/>
        <v/>
      </c>
      <c r="S57" s="73">
        <v>1.25</v>
      </c>
      <c r="T57" s="66">
        <v>1</v>
      </c>
      <c r="U57" s="72">
        <f t="shared" si="1"/>
        <v>1.25</v>
      </c>
      <c r="V57" t="str">
        <f t="shared" si="3"/>
        <v>X</v>
      </c>
    </row>
    <row r="58" spans="2:22">
      <c r="B58" s="57"/>
      <c r="C58" s="57"/>
      <c r="D58" s="57"/>
      <c r="E58" s="57"/>
      <c r="F58" s="57"/>
      <c r="G58" s="58"/>
      <c r="L58" s="61">
        <v>43833</v>
      </c>
      <c r="M58" s="80">
        <v>6</v>
      </c>
      <c r="N58" s="60" t="s">
        <v>50</v>
      </c>
      <c r="O58" s="60" t="s">
        <v>49</v>
      </c>
      <c r="P58" s="64"/>
      <c r="Q58" s="64"/>
      <c r="R58" s="42" t="str">
        <f t="shared" si="4"/>
        <v/>
      </c>
      <c r="S58" s="73">
        <v>1.99</v>
      </c>
      <c r="T58" s="66">
        <v>1</v>
      </c>
      <c r="U58" s="72">
        <f t="shared" si="1"/>
        <v>1.99</v>
      </c>
      <c r="V58" t="str">
        <f t="shared" si="3"/>
        <v>X</v>
      </c>
    </row>
    <row r="59" spans="2:22">
      <c r="B59" s="57"/>
      <c r="C59" s="57"/>
      <c r="D59" s="57"/>
      <c r="E59" s="57"/>
      <c r="F59" s="57"/>
      <c r="G59" s="58"/>
      <c r="L59" s="61">
        <v>43647</v>
      </c>
      <c r="M59" s="80">
        <v>6</v>
      </c>
      <c r="N59" s="60" t="s">
        <v>250</v>
      </c>
      <c r="O59" s="60" t="s">
        <v>49</v>
      </c>
      <c r="P59" s="64"/>
      <c r="Q59" s="64"/>
      <c r="R59" s="42" t="str">
        <f t="shared" si="4"/>
        <v/>
      </c>
      <c r="S59" s="73">
        <v>2.2000000000000002</v>
      </c>
      <c r="T59" s="66"/>
      <c r="U59" s="72" t="str">
        <f t="shared" si="1"/>
        <v/>
      </c>
      <c r="V59" t="str">
        <f t="shared" si="3"/>
        <v/>
      </c>
    </row>
    <row r="60" spans="2:22">
      <c r="B60" s="57"/>
      <c r="C60" s="57"/>
      <c r="D60" s="57"/>
      <c r="E60" s="57"/>
      <c r="F60" s="57"/>
      <c r="G60" s="58"/>
      <c r="L60" s="61">
        <v>43864</v>
      </c>
      <c r="M60" s="80">
        <v>6</v>
      </c>
      <c r="N60" s="60" t="s">
        <v>165</v>
      </c>
      <c r="O60" s="60" t="s">
        <v>86</v>
      </c>
      <c r="P60" s="64"/>
      <c r="Q60" s="64"/>
      <c r="R60" s="42" t="str">
        <f t="shared" si="4"/>
        <v/>
      </c>
      <c r="S60" s="73">
        <v>1.49</v>
      </c>
      <c r="T60" s="66">
        <v>1</v>
      </c>
      <c r="U60" s="72">
        <f t="shared" si="1"/>
        <v>1.49</v>
      </c>
      <c r="V60" t="str">
        <f t="shared" si="3"/>
        <v>X</v>
      </c>
    </row>
    <row r="61" spans="2:22">
      <c r="B61" s="57"/>
      <c r="C61" s="57"/>
      <c r="D61" s="57"/>
      <c r="E61" s="57"/>
      <c r="F61" s="57"/>
      <c r="G61" s="58"/>
      <c r="L61" s="61">
        <v>43507</v>
      </c>
      <c r="M61" s="80">
        <v>6</v>
      </c>
      <c r="N61" s="60" t="s">
        <v>144</v>
      </c>
      <c r="O61" s="60" t="s">
        <v>145</v>
      </c>
      <c r="P61" s="64"/>
      <c r="Q61" s="64"/>
      <c r="R61" s="42" t="str">
        <f t="shared" si="4"/>
        <v/>
      </c>
      <c r="S61" s="73">
        <v>1.06</v>
      </c>
      <c r="T61" s="66"/>
      <c r="U61" s="72" t="str">
        <f t="shared" si="1"/>
        <v/>
      </c>
      <c r="V61" t="str">
        <f t="shared" si="3"/>
        <v/>
      </c>
    </row>
    <row r="62" spans="2:22">
      <c r="B62" s="57"/>
      <c r="C62" s="57"/>
      <c r="D62" s="57"/>
      <c r="E62" s="57"/>
      <c r="F62" s="57"/>
      <c r="G62" s="58"/>
      <c r="L62" s="61">
        <v>43281</v>
      </c>
      <c r="M62" s="80">
        <v>6</v>
      </c>
      <c r="N62" s="60" t="s">
        <v>43</v>
      </c>
      <c r="O62" s="60" t="s">
        <v>58</v>
      </c>
      <c r="P62" s="64"/>
      <c r="Q62" s="64"/>
      <c r="R62" s="42" t="str">
        <f t="shared" si="4"/>
        <v/>
      </c>
      <c r="S62" s="73">
        <v>0.69</v>
      </c>
      <c r="T62" s="66"/>
      <c r="U62" s="72" t="str">
        <f t="shared" si="1"/>
        <v/>
      </c>
      <c r="V62" t="str">
        <f t="shared" si="3"/>
        <v/>
      </c>
    </row>
    <row r="63" spans="2:22">
      <c r="B63" s="57"/>
      <c r="C63" s="57"/>
      <c r="D63" s="57"/>
      <c r="E63" s="57"/>
      <c r="F63" s="57"/>
      <c r="G63" s="58"/>
      <c r="L63" s="61">
        <v>43507</v>
      </c>
      <c r="M63" s="80">
        <v>6</v>
      </c>
      <c r="N63" s="60" t="s">
        <v>124</v>
      </c>
      <c r="O63" s="60" t="s">
        <v>125</v>
      </c>
      <c r="P63" s="64"/>
      <c r="Q63" s="64"/>
      <c r="R63" s="42" t="str">
        <f t="shared" si="4"/>
        <v/>
      </c>
      <c r="S63" s="73">
        <v>2.31</v>
      </c>
      <c r="T63" s="66"/>
      <c r="U63" s="72" t="str">
        <f t="shared" si="1"/>
        <v/>
      </c>
      <c r="V63" t="str">
        <f t="shared" si="3"/>
        <v/>
      </c>
    </row>
    <row r="64" spans="2:22">
      <c r="B64" s="57"/>
      <c r="C64" s="57"/>
      <c r="D64" s="57"/>
      <c r="E64" s="57"/>
      <c r="F64" s="57"/>
      <c r="G64" s="58"/>
      <c r="L64" s="61">
        <v>43530</v>
      </c>
      <c r="M64" s="80">
        <v>7</v>
      </c>
      <c r="N64" s="60" t="s">
        <v>77</v>
      </c>
      <c r="O64" s="60" t="s">
        <v>42</v>
      </c>
      <c r="P64" s="64"/>
      <c r="Q64" s="64"/>
      <c r="R64" s="42" t="str">
        <f t="shared" si="4"/>
        <v/>
      </c>
      <c r="S64" s="73">
        <v>0.95</v>
      </c>
      <c r="T64" s="66"/>
      <c r="U64" s="72" t="str">
        <f t="shared" si="1"/>
        <v/>
      </c>
      <c r="V64" t="str">
        <f t="shared" si="3"/>
        <v/>
      </c>
    </row>
    <row r="65" spans="2:22">
      <c r="B65" s="57"/>
      <c r="C65" s="57"/>
      <c r="D65" s="57"/>
      <c r="E65" s="57"/>
      <c r="F65" s="57"/>
      <c r="G65" s="58"/>
      <c r="L65" s="61">
        <v>43864</v>
      </c>
      <c r="M65" s="80">
        <v>7</v>
      </c>
      <c r="N65" s="60" t="s">
        <v>78</v>
      </c>
      <c r="O65" s="60" t="s">
        <v>42</v>
      </c>
      <c r="P65" s="64"/>
      <c r="Q65" s="64"/>
      <c r="R65" s="42" t="str">
        <f t="shared" si="4"/>
        <v/>
      </c>
      <c r="S65" s="73">
        <v>0.73</v>
      </c>
      <c r="T65" s="66"/>
      <c r="U65" s="72" t="str">
        <f t="shared" si="1"/>
        <v/>
      </c>
      <c r="V65" t="str">
        <f t="shared" si="3"/>
        <v/>
      </c>
    </row>
    <row r="66" spans="2:22">
      <c r="B66" s="57"/>
      <c r="C66" s="57"/>
      <c r="D66" s="57"/>
      <c r="E66" s="57"/>
      <c r="F66" s="57"/>
      <c r="G66" s="58"/>
      <c r="L66" s="61">
        <v>43864</v>
      </c>
      <c r="M66" s="80">
        <v>7</v>
      </c>
      <c r="N66" s="60" t="s">
        <v>79</v>
      </c>
      <c r="O66" s="60" t="s">
        <v>42</v>
      </c>
      <c r="P66" s="64"/>
      <c r="Q66" s="64"/>
      <c r="R66" s="42" t="str">
        <f t="shared" si="4"/>
        <v/>
      </c>
      <c r="S66" s="73">
        <v>0.98</v>
      </c>
      <c r="T66" s="66"/>
      <c r="U66" s="72" t="str">
        <f t="shared" si="1"/>
        <v/>
      </c>
      <c r="V66" t="str">
        <f t="shared" si="3"/>
        <v/>
      </c>
    </row>
    <row r="67" spans="2:22">
      <c r="B67" s="57"/>
      <c r="C67" s="57"/>
      <c r="D67" s="57"/>
      <c r="E67" s="57"/>
      <c r="F67" s="57"/>
      <c r="G67" s="58"/>
      <c r="L67" s="61">
        <v>43799</v>
      </c>
      <c r="M67" s="80">
        <v>7</v>
      </c>
      <c r="N67" s="60" t="s">
        <v>80</v>
      </c>
      <c r="O67" s="60" t="s">
        <v>42</v>
      </c>
      <c r="P67" s="64"/>
      <c r="Q67" s="64"/>
      <c r="R67" s="42" t="str">
        <f t="shared" si="4"/>
        <v/>
      </c>
      <c r="S67" s="73">
        <v>0.75</v>
      </c>
      <c r="T67" s="66"/>
      <c r="U67" s="72" t="str">
        <f t="shared" si="1"/>
        <v/>
      </c>
      <c r="V67" t="str">
        <f t="shared" si="3"/>
        <v/>
      </c>
    </row>
    <row r="68" spans="2:22">
      <c r="B68" s="57"/>
      <c r="C68" s="57"/>
      <c r="D68" s="57"/>
      <c r="E68" s="57"/>
      <c r="F68" s="57"/>
      <c r="G68" s="58"/>
      <c r="L68" s="61">
        <v>43056</v>
      </c>
      <c r="M68" s="80">
        <v>7</v>
      </c>
      <c r="N68" s="60" t="s">
        <v>66</v>
      </c>
      <c r="O68" s="60" t="s">
        <v>101</v>
      </c>
      <c r="P68" s="64"/>
      <c r="Q68" s="64"/>
      <c r="R68" s="42" t="str">
        <f t="shared" si="4"/>
        <v/>
      </c>
      <c r="S68" s="73">
        <v>1.19</v>
      </c>
      <c r="T68" s="66"/>
      <c r="U68" s="72" t="str">
        <f t="shared" si="1"/>
        <v/>
      </c>
      <c r="V68" t="str">
        <f t="shared" si="3"/>
        <v/>
      </c>
    </row>
    <row r="69" spans="2:22">
      <c r="B69" s="57"/>
      <c r="C69" s="57"/>
      <c r="D69" s="57"/>
      <c r="E69" s="57"/>
      <c r="F69" s="57"/>
      <c r="G69" s="58"/>
      <c r="L69" s="61">
        <v>43014</v>
      </c>
      <c r="M69" s="80">
        <v>7</v>
      </c>
      <c r="N69" s="60" t="s">
        <v>66</v>
      </c>
      <c r="O69" s="60" t="s">
        <v>67</v>
      </c>
      <c r="P69" s="64"/>
      <c r="Q69" s="64"/>
      <c r="R69" s="42" t="str">
        <f t="shared" si="4"/>
        <v/>
      </c>
      <c r="S69" s="73">
        <v>0.67</v>
      </c>
      <c r="T69" s="66"/>
      <c r="U69" s="72" t="str">
        <f t="shared" si="1"/>
        <v/>
      </c>
      <c r="V69" t="str">
        <f t="shared" si="3"/>
        <v/>
      </c>
    </row>
    <row r="70" spans="2:22">
      <c r="B70" s="57"/>
      <c r="C70" s="57"/>
      <c r="D70" s="57"/>
      <c r="E70" s="57"/>
      <c r="F70" s="57"/>
      <c r="G70" s="58"/>
      <c r="L70" s="61">
        <v>43857</v>
      </c>
      <c r="M70" s="80">
        <v>7</v>
      </c>
      <c r="N70" s="60" t="s">
        <v>190</v>
      </c>
      <c r="O70" s="60" t="s">
        <v>116</v>
      </c>
      <c r="P70" s="64"/>
      <c r="Q70" s="64"/>
      <c r="R70" s="42" t="str">
        <f t="shared" ref="R70:R101" si="5">IF(P70="","",IF(Q70="","",PRODUCT(P70:Q70)))</f>
        <v/>
      </c>
      <c r="S70" s="73">
        <v>0.99</v>
      </c>
      <c r="T70" s="66">
        <v>1</v>
      </c>
      <c r="U70" s="72">
        <f t="shared" ref="U70:U133" si="6">IF(T70="","",IF(R70="",PRODUCT(T70,S70),IF(S70="",PRODUCT(R70,T70))))</f>
        <v>0.99</v>
      </c>
      <c r="V70" t="str">
        <f t="shared" si="3"/>
        <v>X</v>
      </c>
    </row>
    <row r="71" spans="2:22">
      <c r="B71"/>
      <c r="G71"/>
      <c r="L71" s="61">
        <v>43272</v>
      </c>
      <c r="M71" s="80">
        <v>7</v>
      </c>
      <c r="N71" s="60" t="s">
        <v>190</v>
      </c>
      <c r="O71" s="60" t="s">
        <v>56</v>
      </c>
      <c r="P71" s="64"/>
      <c r="Q71" s="64"/>
      <c r="R71" s="42" t="str">
        <f t="shared" si="5"/>
        <v/>
      </c>
      <c r="S71" s="73">
        <v>0.75</v>
      </c>
      <c r="T71" s="66"/>
      <c r="U71" s="72" t="str">
        <f t="shared" si="6"/>
        <v/>
      </c>
      <c r="V71" t="str">
        <f t="shared" ref="V71:V134" si="7">IF(T71="","","X")</f>
        <v/>
      </c>
    </row>
    <row r="72" spans="2:22">
      <c r="B72" s="21"/>
      <c r="C72" s="18"/>
      <c r="D72" s="18"/>
      <c r="E72" s="18"/>
      <c r="F72" s="18"/>
      <c r="G72" s="24"/>
      <c r="L72" s="59"/>
      <c r="M72" s="80">
        <v>7</v>
      </c>
      <c r="N72" s="60" t="s">
        <v>171</v>
      </c>
      <c r="O72" s="60" t="s">
        <v>49</v>
      </c>
      <c r="P72" s="64"/>
      <c r="Q72" s="64"/>
      <c r="R72" s="42" t="str">
        <f t="shared" si="5"/>
        <v/>
      </c>
      <c r="S72" s="73">
        <v>0.99</v>
      </c>
      <c r="T72" s="66"/>
      <c r="U72" s="72" t="str">
        <f t="shared" si="6"/>
        <v/>
      </c>
      <c r="V72" t="str">
        <f t="shared" si="7"/>
        <v/>
      </c>
    </row>
    <row r="73" spans="2:22">
      <c r="L73" s="61"/>
      <c r="M73" s="80">
        <v>7</v>
      </c>
      <c r="N73" s="75" t="s">
        <v>494</v>
      </c>
      <c r="O73" s="60" t="s">
        <v>49</v>
      </c>
      <c r="P73" s="64"/>
      <c r="Q73" s="64"/>
      <c r="R73" s="42" t="str">
        <f t="shared" si="5"/>
        <v/>
      </c>
      <c r="S73" s="73"/>
      <c r="T73" s="66">
        <v>1</v>
      </c>
      <c r="U73" s="72">
        <f t="shared" si="6"/>
        <v>1</v>
      </c>
      <c r="V73" t="str">
        <f t="shared" si="7"/>
        <v>X</v>
      </c>
    </row>
    <row r="74" spans="2:22">
      <c r="L74" s="61"/>
      <c r="M74" s="80">
        <v>7</v>
      </c>
      <c r="N74" s="60" t="s">
        <v>209</v>
      </c>
      <c r="O74" s="60" t="s">
        <v>210</v>
      </c>
      <c r="P74" s="64"/>
      <c r="Q74" s="64"/>
      <c r="R74" s="42" t="str">
        <f t="shared" si="5"/>
        <v/>
      </c>
      <c r="S74" s="73">
        <v>0</v>
      </c>
      <c r="T74" s="66"/>
      <c r="U74" s="72" t="str">
        <f t="shared" si="6"/>
        <v/>
      </c>
      <c r="V74" t="str">
        <f t="shared" si="7"/>
        <v/>
      </c>
    </row>
    <row r="75" spans="2:22">
      <c r="L75" s="61">
        <v>43091</v>
      </c>
      <c r="M75" s="80">
        <v>7</v>
      </c>
      <c r="N75" s="60" t="s">
        <v>208</v>
      </c>
      <c r="O75" s="60" t="s">
        <v>123</v>
      </c>
      <c r="P75" s="64"/>
      <c r="Q75" s="64"/>
      <c r="R75" s="42" t="str">
        <f t="shared" si="5"/>
        <v/>
      </c>
      <c r="S75" s="73">
        <v>1.69</v>
      </c>
      <c r="T75" s="66">
        <v>1</v>
      </c>
      <c r="U75" s="72">
        <f t="shared" si="6"/>
        <v>1.69</v>
      </c>
      <c r="V75" t="str">
        <f t="shared" si="7"/>
        <v>X</v>
      </c>
    </row>
    <row r="76" spans="2:22">
      <c r="L76" s="61">
        <v>43864</v>
      </c>
      <c r="M76" s="80">
        <v>7</v>
      </c>
      <c r="N76" s="60" t="s">
        <v>175</v>
      </c>
      <c r="O76" s="60" t="s">
        <v>87</v>
      </c>
      <c r="P76" s="64"/>
      <c r="Q76" s="64"/>
      <c r="R76" s="42" t="str">
        <f t="shared" si="5"/>
        <v/>
      </c>
      <c r="S76" s="73">
        <v>1.1499999999999999</v>
      </c>
      <c r="T76" s="66"/>
      <c r="U76" s="72" t="str">
        <f t="shared" si="6"/>
        <v/>
      </c>
      <c r="V76" t="str">
        <f t="shared" si="7"/>
        <v/>
      </c>
    </row>
    <row r="77" spans="2:22">
      <c r="L77" s="61">
        <v>43864</v>
      </c>
      <c r="M77" s="80">
        <v>7</v>
      </c>
      <c r="N77" s="60" t="s">
        <v>207</v>
      </c>
      <c r="O77" s="60" t="s">
        <v>206</v>
      </c>
      <c r="P77" s="64"/>
      <c r="Q77" s="64"/>
      <c r="R77" s="42" t="str">
        <f t="shared" si="5"/>
        <v/>
      </c>
      <c r="S77" s="73">
        <v>3.84</v>
      </c>
      <c r="T77" s="66"/>
      <c r="U77" s="72" t="str">
        <f t="shared" si="6"/>
        <v/>
      </c>
      <c r="V77" t="str">
        <f t="shared" si="7"/>
        <v/>
      </c>
    </row>
    <row r="78" spans="2:22">
      <c r="L78" s="61">
        <v>43530</v>
      </c>
      <c r="M78" s="80">
        <v>7</v>
      </c>
      <c r="N78" s="60" t="s">
        <v>176</v>
      </c>
      <c r="O78" s="75" t="s">
        <v>123</v>
      </c>
      <c r="P78" s="64"/>
      <c r="Q78" s="64"/>
      <c r="R78" s="42" t="str">
        <f t="shared" si="5"/>
        <v/>
      </c>
      <c r="S78" s="73">
        <v>3.19</v>
      </c>
      <c r="T78" s="66"/>
      <c r="U78" s="72" t="str">
        <f t="shared" si="6"/>
        <v/>
      </c>
      <c r="V78" t="str">
        <f t="shared" si="7"/>
        <v/>
      </c>
    </row>
    <row r="79" spans="2:22">
      <c r="L79" s="61">
        <v>43864</v>
      </c>
      <c r="M79" s="80">
        <v>7</v>
      </c>
      <c r="N79" s="60" t="s">
        <v>177</v>
      </c>
      <c r="O79" s="60" t="s">
        <v>266</v>
      </c>
      <c r="P79" s="64"/>
      <c r="Q79" s="64"/>
      <c r="R79" s="42" t="str">
        <f t="shared" si="5"/>
        <v/>
      </c>
      <c r="S79" s="73">
        <v>1.03</v>
      </c>
      <c r="T79" s="66"/>
      <c r="U79" s="72" t="str">
        <f t="shared" si="6"/>
        <v/>
      </c>
      <c r="V79" t="str">
        <f t="shared" si="7"/>
        <v/>
      </c>
    </row>
    <row r="80" spans="2:22">
      <c r="L80" s="61">
        <v>43530</v>
      </c>
      <c r="M80" s="80">
        <v>7</v>
      </c>
      <c r="N80" s="75" t="s">
        <v>177</v>
      </c>
      <c r="O80" s="75" t="s">
        <v>123</v>
      </c>
      <c r="P80" s="64"/>
      <c r="Q80" s="64"/>
      <c r="R80" s="42" t="str">
        <f t="shared" si="5"/>
        <v/>
      </c>
      <c r="S80" s="73">
        <v>2.62</v>
      </c>
      <c r="T80" s="66"/>
      <c r="U80" s="72" t="str">
        <f t="shared" si="6"/>
        <v/>
      </c>
      <c r="V80" t="str">
        <f t="shared" si="7"/>
        <v/>
      </c>
    </row>
    <row r="81" spans="12:22">
      <c r="L81" s="61">
        <v>43755</v>
      </c>
      <c r="M81" s="80">
        <v>7</v>
      </c>
      <c r="N81" s="75" t="s">
        <v>316</v>
      </c>
      <c r="O81" s="60" t="s">
        <v>89</v>
      </c>
      <c r="P81" s="64"/>
      <c r="Q81" s="64"/>
      <c r="R81" s="42" t="str">
        <f t="shared" si="5"/>
        <v/>
      </c>
      <c r="S81" s="73">
        <v>2.14</v>
      </c>
      <c r="T81" s="66"/>
      <c r="U81" s="72" t="str">
        <f t="shared" si="6"/>
        <v/>
      </c>
      <c r="V81" t="str">
        <f t="shared" si="7"/>
        <v/>
      </c>
    </row>
    <row r="82" spans="12:22">
      <c r="L82" s="61">
        <v>43864</v>
      </c>
      <c r="M82" s="80">
        <v>7</v>
      </c>
      <c r="N82" s="60" t="s">
        <v>90</v>
      </c>
      <c r="O82" s="60" t="s">
        <v>89</v>
      </c>
      <c r="P82" s="64"/>
      <c r="Q82" s="64"/>
      <c r="R82" s="42" t="str">
        <f t="shared" si="5"/>
        <v/>
      </c>
      <c r="S82" s="73">
        <v>5.79</v>
      </c>
      <c r="T82" s="66"/>
      <c r="U82" s="72" t="str">
        <f t="shared" si="6"/>
        <v/>
      </c>
      <c r="V82" t="str">
        <f t="shared" si="7"/>
        <v/>
      </c>
    </row>
    <row r="83" spans="12:22">
      <c r="L83" s="61">
        <v>43437</v>
      </c>
      <c r="M83" s="80">
        <v>7</v>
      </c>
      <c r="N83" s="60" t="s">
        <v>214</v>
      </c>
      <c r="O83" s="60" t="s">
        <v>104</v>
      </c>
      <c r="P83" s="64"/>
      <c r="Q83" s="64"/>
      <c r="R83" s="42" t="str">
        <f t="shared" si="5"/>
        <v/>
      </c>
      <c r="S83" s="73">
        <v>2.85</v>
      </c>
      <c r="T83" s="66"/>
      <c r="U83" s="72" t="str">
        <f t="shared" si="6"/>
        <v/>
      </c>
      <c r="V83" t="str">
        <f t="shared" si="7"/>
        <v/>
      </c>
    </row>
    <row r="84" spans="12:22">
      <c r="L84" s="61">
        <v>43857</v>
      </c>
      <c r="M84" s="80">
        <v>7</v>
      </c>
      <c r="N84" s="75" t="s">
        <v>490</v>
      </c>
      <c r="O84" s="60" t="s">
        <v>89</v>
      </c>
      <c r="P84" s="64"/>
      <c r="Q84" s="64"/>
      <c r="R84" s="42" t="str">
        <f t="shared" si="5"/>
        <v/>
      </c>
      <c r="S84" s="73">
        <v>2.13</v>
      </c>
      <c r="T84" s="66"/>
      <c r="U84" s="72" t="str">
        <f t="shared" si="6"/>
        <v/>
      </c>
      <c r="V84" t="str">
        <f t="shared" si="7"/>
        <v/>
      </c>
    </row>
    <row r="85" spans="12:22">
      <c r="L85" s="61">
        <v>43451</v>
      </c>
      <c r="M85" s="80">
        <v>7</v>
      </c>
      <c r="N85" s="60" t="s">
        <v>223</v>
      </c>
      <c r="O85" s="60" t="s">
        <v>224</v>
      </c>
      <c r="P85" s="64"/>
      <c r="Q85" s="64"/>
      <c r="R85" s="42" t="str">
        <f t="shared" si="5"/>
        <v/>
      </c>
      <c r="S85" s="73">
        <v>0.92</v>
      </c>
      <c r="T85" s="66"/>
      <c r="U85" s="72" t="str">
        <f t="shared" si="6"/>
        <v/>
      </c>
      <c r="V85" t="str">
        <f t="shared" si="7"/>
        <v/>
      </c>
    </row>
    <row r="86" spans="12:22">
      <c r="L86" s="61">
        <v>43788</v>
      </c>
      <c r="M86" s="80">
        <v>7</v>
      </c>
      <c r="N86" s="60" t="s">
        <v>57</v>
      </c>
      <c r="O86" s="60" t="s">
        <v>224</v>
      </c>
      <c r="P86" s="64"/>
      <c r="Q86" s="64"/>
      <c r="R86" s="42" t="str">
        <f t="shared" si="5"/>
        <v/>
      </c>
      <c r="S86" s="73">
        <v>0.71</v>
      </c>
      <c r="T86" s="66">
        <v>1</v>
      </c>
      <c r="U86" s="72">
        <f t="shared" si="6"/>
        <v>0.71</v>
      </c>
      <c r="V86" t="str">
        <f t="shared" si="7"/>
        <v>X</v>
      </c>
    </row>
    <row r="87" spans="12:22">
      <c r="L87" s="61">
        <v>43833</v>
      </c>
      <c r="M87" s="80">
        <v>7</v>
      </c>
      <c r="N87" s="60" t="s">
        <v>62</v>
      </c>
      <c r="O87" s="60" t="s">
        <v>49</v>
      </c>
      <c r="P87" s="64"/>
      <c r="Q87" s="64"/>
      <c r="R87" s="42" t="str">
        <f t="shared" si="5"/>
        <v/>
      </c>
      <c r="S87" s="73">
        <v>1.25</v>
      </c>
      <c r="T87" s="66"/>
      <c r="U87" s="72" t="str">
        <f t="shared" si="6"/>
        <v/>
      </c>
      <c r="V87" t="str">
        <f t="shared" si="7"/>
        <v/>
      </c>
    </row>
    <row r="88" spans="12:22">
      <c r="L88" s="61">
        <v>43507</v>
      </c>
      <c r="M88" s="80">
        <v>7</v>
      </c>
      <c r="N88" s="60" t="s">
        <v>110</v>
      </c>
      <c r="O88" s="60" t="s">
        <v>111</v>
      </c>
      <c r="P88" s="64"/>
      <c r="Q88" s="64"/>
      <c r="R88" s="42" t="str">
        <f t="shared" si="5"/>
        <v/>
      </c>
      <c r="S88" s="73">
        <v>1</v>
      </c>
      <c r="T88" s="66">
        <v>1</v>
      </c>
      <c r="U88" s="72">
        <f t="shared" si="6"/>
        <v>1</v>
      </c>
      <c r="V88" t="str">
        <f t="shared" si="7"/>
        <v>X</v>
      </c>
    </row>
    <row r="89" spans="12:22">
      <c r="L89" s="61">
        <v>43833</v>
      </c>
      <c r="M89" s="80">
        <v>7</v>
      </c>
      <c r="N89" s="60" t="s">
        <v>265</v>
      </c>
      <c r="O89" s="60" t="s">
        <v>268</v>
      </c>
      <c r="P89" s="64"/>
      <c r="Q89" s="64"/>
      <c r="R89" s="42" t="str">
        <f t="shared" si="5"/>
        <v/>
      </c>
      <c r="S89" s="73">
        <v>0.74</v>
      </c>
      <c r="T89" s="66"/>
      <c r="U89" s="72" t="str">
        <f t="shared" si="6"/>
        <v/>
      </c>
      <c r="V89" t="str">
        <f t="shared" si="7"/>
        <v/>
      </c>
    </row>
    <row r="90" spans="12:22">
      <c r="L90" s="61">
        <v>43833</v>
      </c>
      <c r="M90" s="80">
        <v>7</v>
      </c>
      <c r="N90" s="60" t="s">
        <v>265</v>
      </c>
      <c r="O90" s="60" t="s">
        <v>267</v>
      </c>
      <c r="P90" s="64"/>
      <c r="Q90" s="64"/>
      <c r="R90" s="42" t="str">
        <f t="shared" si="5"/>
        <v/>
      </c>
      <c r="S90" s="73">
        <v>0.83</v>
      </c>
      <c r="T90" s="66">
        <v>1</v>
      </c>
      <c r="U90" s="72">
        <f t="shared" si="6"/>
        <v>0.83</v>
      </c>
      <c r="V90" t="str">
        <f t="shared" si="7"/>
        <v>X</v>
      </c>
    </row>
    <row r="91" spans="12:22">
      <c r="L91" s="61">
        <v>43389</v>
      </c>
      <c r="M91" s="80">
        <v>7</v>
      </c>
      <c r="N91" s="60" t="s">
        <v>243</v>
      </c>
      <c r="O91" s="60" t="s">
        <v>224</v>
      </c>
      <c r="P91" s="64"/>
      <c r="Q91" s="64"/>
      <c r="R91" s="42" t="str">
        <f t="shared" si="5"/>
        <v/>
      </c>
      <c r="S91" s="73">
        <v>0.79</v>
      </c>
      <c r="T91" s="66"/>
      <c r="U91" s="72" t="str">
        <f t="shared" si="6"/>
        <v/>
      </c>
      <c r="V91" t="str">
        <f t="shared" si="7"/>
        <v/>
      </c>
    </row>
    <row r="92" spans="12:22">
      <c r="L92" s="61">
        <v>43864</v>
      </c>
      <c r="M92" s="80">
        <v>7</v>
      </c>
      <c r="N92" s="60" t="s">
        <v>156</v>
      </c>
      <c r="O92" s="60" t="s">
        <v>42</v>
      </c>
      <c r="P92" s="64"/>
      <c r="Q92" s="64"/>
      <c r="R92" s="42" t="str">
        <f t="shared" si="5"/>
        <v/>
      </c>
      <c r="S92" s="73">
        <v>1.41</v>
      </c>
      <c r="T92" s="66">
        <v>2</v>
      </c>
      <c r="U92" s="72">
        <f t="shared" si="6"/>
        <v>2.82</v>
      </c>
      <c r="V92" t="str">
        <f t="shared" si="7"/>
        <v>X</v>
      </c>
    </row>
    <row r="93" spans="12:22">
      <c r="L93" s="61">
        <v>43507</v>
      </c>
      <c r="M93" s="80">
        <v>7</v>
      </c>
      <c r="N93" s="60" t="s">
        <v>168</v>
      </c>
      <c r="O93" s="60" t="s">
        <v>30</v>
      </c>
      <c r="P93" s="64"/>
      <c r="Q93" s="64"/>
      <c r="R93" s="42" t="str">
        <f t="shared" si="5"/>
        <v/>
      </c>
      <c r="S93" s="73">
        <v>3.78</v>
      </c>
      <c r="T93" s="66"/>
      <c r="U93" s="72" t="str">
        <f t="shared" si="6"/>
        <v/>
      </c>
      <c r="V93" t="str">
        <f t="shared" si="7"/>
        <v/>
      </c>
    </row>
    <row r="94" spans="12:22">
      <c r="L94" s="61">
        <v>43864</v>
      </c>
      <c r="M94" s="80">
        <v>7</v>
      </c>
      <c r="N94" s="60" t="s">
        <v>226</v>
      </c>
      <c r="O94" s="60" t="s">
        <v>227</v>
      </c>
      <c r="P94" s="64"/>
      <c r="Q94" s="64"/>
      <c r="R94" s="42" t="str">
        <f t="shared" si="5"/>
        <v/>
      </c>
      <c r="S94" s="73">
        <v>2.25</v>
      </c>
      <c r="T94" s="66">
        <v>2</v>
      </c>
      <c r="U94" s="72">
        <f t="shared" si="6"/>
        <v>4.5</v>
      </c>
      <c r="V94" t="str">
        <f t="shared" si="7"/>
        <v>X</v>
      </c>
    </row>
    <row r="95" spans="12:22">
      <c r="L95" s="61">
        <v>43819</v>
      </c>
      <c r="M95" s="80">
        <v>7</v>
      </c>
      <c r="N95" s="60" t="s">
        <v>83</v>
      </c>
      <c r="O95" s="60" t="s">
        <v>44</v>
      </c>
      <c r="P95" s="64"/>
      <c r="Q95" s="64"/>
      <c r="R95" s="42" t="str">
        <f t="shared" si="5"/>
        <v/>
      </c>
      <c r="S95" s="73">
        <v>0.42</v>
      </c>
      <c r="T95" s="66"/>
      <c r="U95" s="72" t="str">
        <f t="shared" si="6"/>
        <v/>
      </c>
      <c r="V95" t="str">
        <f t="shared" si="7"/>
        <v/>
      </c>
    </row>
    <row r="96" spans="12:22">
      <c r="L96" s="61">
        <v>43409</v>
      </c>
      <c r="M96" s="80">
        <v>7</v>
      </c>
      <c r="N96" s="60" t="s">
        <v>151</v>
      </c>
      <c r="O96" s="60" t="s">
        <v>44</v>
      </c>
      <c r="P96" s="64"/>
      <c r="Q96" s="64"/>
      <c r="R96" s="42" t="str">
        <f t="shared" si="5"/>
        <v/>
      </c>
      <c r="S96" s="73">
        <v>0.94</v>
      </c>
      <c r="T96" s="66"/>
      <c r="U96" s="72" t="str">
        <f t="shared" si="6"/>
        <v/>
      </c>
      <c r="V96" t="str">
        <f t="shared" si="7"/>
        <v/>
      </c>
    </row>
    <row r="97" spans="12:22">
      <c r="L97" s="61">
        <v>43819</v>
      </c>
      <c r="M97" s="80">
        <v>7</v>
      </c>
      <c r="N97" s="60" t="s">
        <v>141</v>
      </c>
      <c r="O97" s="60" t="s">
        <v>44</v>
      </c>
      <c r="P97" s="64"/>
      <c r="Q97" s="64"/>
      <c r="R97" s="42" t="str">
        <f t="shared" si="5"/>
        <v/>
      </c>
      <c r="S97" s="73">
        <v>0.59</v>
      </c>
      <c r="T97" s="66"/>
      <c r="U97" s="72" t="str">
        <f t="shared" si="6"/>
        <v/>
      </c>
      <c r="V97" t="str">
        <f t="shared" si="7"/>
        <v/>
      </c>
    </row>
    <row r="98" spans="12:22">
      <c r="L98" s="61">
        <v>43819</v>
      </c>
      <c r="M98" s="80">
        <v>7</v>
      </c>
      <c r="N98" s="60" t="s">
        <v>81</v>
      </c>
      <c r="O98" s="60" t="s">
        <v>44</v>
      </c>
      <c r="P98" s="64"/>
      <c r="Q98" s="64"/>
      <c r="R98" s="42" t="str">
        <f t="shared" si="5"/>
        <v/>
      </c>
      <c r="S98" s="73">
        <v>0.24</v>
      </c>
      <c r="T98" s="66"/>
      <c r="U98" s="72" t="str">
        <f t="shared" si="6"/>
        <v/>
      </c>
      <c r="V98" t="str">
        <f t="shared" si="7"/>
        <v/>
      </c>
    </row>
    <row r="99" spans="12:22">
      <c r="L99" s="59"/>
      <c r="M99" s="80">
        <v>7</v>
      </c>
      <c r="N99" s="60" t="s">
        <v>82</v>
      </c>
      <c r="O99" s="60" t="s">
        <v>44</v>
      </c>
      <c r="P99" s="64"/>
      <c r="Q99" s="64"/>
      <c r="R99" s="42" t="str">
        <f t="shared" si="5"/>
        <v/>
      </c>
      <c r="S99" s="73">
        <v>0.28999999999999998</v>
      </c>
      <c r="T99" s="66"/>
      <c r="U99" s="72" t="str">
        <f t="shared" si="6"/>
        <v/>
      </c>
      <c r="V99" t="str">
        <f t="shared" si="7"/>
        <v/>
      </c>
    </row>
    <row r="100" spans="12:22">
      <c r="L100" s="61">
        <v>43864</v>
      </c>
      <c r="M100" s="80">
        <v>7</v>
      </c>
      <c r="N100" s="60" t="s">
        <v>94</v>
      </c>
      <c r="O100" s="60" t="s">
        <v>95</v>
      </c>
      <c r="P100" s="64"/>
      <c r="Q100" s="64"/>
      <c r="R100" s="42" t="str">
        <f t="shared" si="5"/>
        <v/>
      </c>
      <c r="S100" s="73">
        <v>1.38</v>
      </c>
      <c r="T100" s="66">
        <v>1</v>
      </c>
      <c r="U100" s="72">
        <f t="shared" si="6"/>
        <v>1.38</v>
      </c>
      <c r="V100" t="str">
        <f t="shared" si="7"/>
        <v>X</v>
      </c>
    </row>
    <row r="101" spans="12:22">
      <c r="L101" s="61">
        <v>43833</v>
      </c>
      <c r="M101" s="80">
        <v>7</v>
      </c>
      <c r="N101" s="75" t="s">
        <v>301</v>
      </c>
      <c r="O101" s="75" t="s">
        <v>60</v>
      </c>
      <c r="P101" s="64"/>
      <c r="Q101" s="64"/>
      <c r="R101" s="42" t="str">
        <f t="shared" si="5"/>
        <v/>
      </c>
      <c r="S101" s="73">
        <v>1.69</v>
      </c>
      <c r="T101" s="66"/>
      <c r="U101" s="72" t="str">
        <f t="shared" si="6"/>
        <v/>
      </c>
      <c r="V101" t="str">
        <f t="shared" si="7"/>
        <v/>
      </c>
    </row>
    <row r="102" spans="12:22">
      <c r="L102" s="59"/>
      <c r="M102" s="80">
        <v>7</v>
      </c>
      <c r="N102" s="60" t="s">
        <v>88</v>
      </c>
      <c r="O102" s="60" t="s">
        <v>87</v>
      </c>
      <c r="P102" s="64"/>
      <c r="Q102" s="64"/>
      <c r="R102" s="42" t="str">
        <f t="shared" ref="R102:R103" si="8">IF(P102="","",IF(Q102="","",PRODUCT(P102:Q102)))</f>
        <v/>
      </c>
      <c r="S102" s="73">
        <v>1.53</v>
      </c>
      <c r="T102" s="66"/>
      <c r="U102" s="72" t="str">
        <f t="shared" si="6"/>
        <v/>
      </c>
      <c r="V102" t="str">
        <f t="shared" si="7"/>
        <v/>
      </c>
    </row>
    <row r="103" spans="12:22">
      <c r="L103" s="61">
        <v>43833</v>
      </c>
      <c r="M103" s="80">
        <v>7</v>
      </c>
      <c r="N103" s="60" t="s">
        <v>61</v>
      </c>
      <c r="O103" s="60" t="s">
        <v>60</v>
      </c>
      <c r="P103" s="64"/>
      <c r="Q103" s="64"/>
      <c r="R103" s="42" t="str">
        <f t="shared" si="8"/>
        <v/>
      </c>
      <c r="S103" s="73">
        <v>1.89</v>
      </c>
      <c r="T103" s="66">
        <v>2</v>
      </c>
      <c r="U103" s="72">
        <f t="shared" si="6"/>
        <v>3.78</v>
      </c>
      <c r="V103" t="str">
        <f t="shared" si="7"/>
        <v>X</v>
      </c>
    </row>
    <row r="104" spans="12:22">
      <c r="L104" s="61"/>
      <c r="M104" s="80">
        <v>7</v>
      </c>
      <c r="N104" s="75" t="s">
        <v>333</v>
      </c>
      <c r="O104" s="75" t="s">
        <v>334</v>
      </c>
      <c r="P104" s="64"/>
      <c r="Q104" s="64"/>
      <c r="R104" s="42"/>
      <c r="S104" s="73">
        <v>1.64</v>
      </c>
      <c r="T104" s="66"/>
      <c r="U104" s="72" t="str">
        <f t="shared" si="6"/>
        <v/>
      </c>
      <c r="V104" t="str">
        <f t="shared" si="7"/>
        <v/>
      </c>
    </row>
    <row r="105" spans="12:22">
      <c r="L105" s="61"/>
      <c r="M105" s="80">
        <v>7</v>
      </c>
      <c r="N105" s="75" t="s">
        <v>337</v>
      </c>
      <c r="O105" s="75" t="s">
        <v>338</v>
      </c>
      <c r="P105" s="64"/>
      <c r="Q105" s="64"/>
      <c r="R105" s="42"/>
      <c r="S105" s="73">
        <v>1.2</v>
      </c>
      <c r="T105" s="66"/>
      <c r="U105" s="72" t="str">
        <f t="shared" si="6"/>
        <v/>
      </c>
      <c r="V105" t="str">
        <f t="shared" si="7"/>
        <v/>
      </c>
    </row>
    <row r="106" spans="12:22">
      <c r="L106" s="61"/>
      <c r="M106" s="80">
        <v>7</v>
      </c>
      <c r="N106" s="75" t="s">
        <v>327</v>
      </c>
      <c r="O106" s="75" t="s">
        <v>329</v>
      </c>
      <c r="P106" s="64"/>
      <c r="Q106" s="64"/>
      <c r="R106" s="42"/>
      <c r="S106" s="73">
        <v>1.18</v>
      </c>
      <c r="T106" s="66"/>
      <c r="U106" s="72" t="str">
        <f t="shared" si="6"/>
        <v/>
      </c>
      <c r="V106" t="str">
        <f t="shared" si="7"/>
        <v/>
      </c>
    </row>
    <row r="107" spans="12:22">
      <c r="L107" s="61">
        <v>43864</v>
      </c>
      <c r="M107" s="80">
        <v>7</v>
      </c>
      <c r="N107" s="75" t="s">
        <v>278</v>
      </c>
      <c r="O107" s="75" t="s">
        <v>279</v>
      </c>
      <c r="P107" s="64"/>
      <c r="Q107" s="64"/>
      <c r="R107" s="42" t="str">
        <f>IF(P107="","",IF(Q107="","",PRODUCT(P107:Q107)))</f>
        <v/>
      </c>
      <c r="S107" s="73">
        <v>1.39</v>
      </c>
      <c r="T107" s="66">
        <v>1</v>
      </c>
      <c r="U107" s="72">
        <f t="shared" si="6"/>
        <v>1.39</v>
      </c>
      <c r="V107" t="str">
        <f t="shared" si="7"/>
        <v>X</v>
      </c>
    </row>
    <row r="108" spans="12:22">
      <c r="L108" s="61">
        <v>43507</v>
      </c>
      <c r="M108" s="80">
        <v>7</v>
      </c>
      <c r="N108" s="60" t="s">
        <v>122</v>
      </c>
      <c r="O108" s="60" t="s">
        <v>49</v>
      </c>
      <c r="P108" s="64"/>
      <c r="Q108" s="64"/>
      <c r="R108" s="42" t="str">
        <f>IF(P108="","",IF(Q108="","",PRODUCT(P108:Q108)))</f>
        <v/>
      </c>
      <c r="S108" s="73">
        <v>2.99</v>
      </c>
      <c r="T108" s="66"/>
      <c r="U108" s="72" t="str">
        <f t="shared" si="6"/>
        <v/>
      </c>
      <c r="V108" t="str">
        <f t="shared" si="7"/>
        <v/>
      </c>
    </row>
    <row r="109" spans="12:22">
      <c r="L109" s="61"/>
      <c r="M109" s="80">
        <v>7</v>
      </c>
      <c r="N109" s="75" t="s">
        <v>335</v>
      </c>
      <c r="O109" s="75" t="s">
        <v>336</v>
      </c>
      <c r="P109" s="64"/>
      <c r="Q109" s="64"/>
      <c r="R109" s="42"/>
      <c r="S109" s="73">
        <v>1.41</v>
      </c>
      <c r="T109" s="66"/>
      <c r="U109" s="72" t="str">
        <f t="shared" si="6"/>
        <v/>
      </c>
      <c r="V109" t="str">
        <f t="shared" si="7"/>
        <v/>
      </c>
    </row>
    <row r="110" spans="12:22">
      <c r="L110" s="61">
        <v>43255</v>
      </c>
      <c r="M110" s="80">
        <v>7</v>
      </c>
      <c r="N110" s="60" t="s">
        <v>191</v>
      </c>
      <c r="O110" s="60" t="s">
        <v>192</v>
      </c>
      <c r="P110" s="64"/>
      <c r="Q110" s="64"/>
      <c r="R110" s="42" t="str">
        <f>IF(P110="","",IF(Q110="","",PRODUCT(P110:Q110)))</f>
        <v/>
      </c>
      <c r="S110" s="73">
        <v>0.79</v>
      </c>
      <c r="T110" s="66">
        <v>1</v>
      </c>
      <c r="U110" s="72">
        <f t="shared" si="6"/>
        <v>0.79</v>
      </c>
      <c r="V110" t="str">
        <f t="shared" si="7"/>
        <v>X</v>
      </c>
    </row>
    <row r="111" spans="12:22">
      <c r="L111" s="61">
        <v>43451</v>
      </c>
      <c r="M111" s="80">
        <v>7</v>
      </c>
      <c r="N111" s="60" t="s">
        <v>153</v>
      </c>
      <c r="O111" s="60" t="s">
        <v>65</v>
      </c>
      <c r="P111" s="64"/>
      <c r="Q111" s="64"/>
      <c r="R111" s="42" t="str">
        <f>IF(P111="","",IF(Q111="","",PRODUCT(P111:Q111)))</f>
        <v/>
      </c>
      <c r="S111" s="73">
        <v>1.88</v>
      </c>
      <c r="T111" s="66">
        <v>1</v>
      </c>
      <c r="U111" s="72">
        <f t="shared" si="6"/>
        <v>1.88</v>
      </c>
      <c r="V111" t="str">
        <f t="shared" si="7"/>
        <v>X</v>
      </c>
    </row>
    <row r="112" spans="12:22">
      <c r="L112" s="61">
        <v>43409</v>
      </c>
      <c r="M112" s="80">
        <v>7</v>
      </c>
      <c r="N112" s="60" t="s">
        <v>154</v>
      </c>
      <c r="O112" s="60" t="s">
        <v>65</v>
      </c>
      <c r="P112" s="64"/>
      <c r="Q112" s="64"/>
      <c r="R112" s="42" t="str">
        <f>IF(P112="","",IF(Q112="","",PRODUCT(P112:Q112)))</f>
        <v/>
      </c>
      <c r="S112" s="73">
        <v>1.62</v>
      </c>
      <c r="T112" s="66">
        <v>1</v>
      </c>
      <c r="U112" s="72">
        <f t="shared" si="6"/>
        <v>1.62</v>
      </c>
      <c r="V112" t="str">
        <f t="shared" si="7"/>
        <v>X</v>
      </c>
    </row>
    <row r="113" spans="12:22">
      <c r="L113" s="61"/>
      <c r="M113" s="80">
        <v>7</v>
      </c>
      <c r="N113" s="75" t="s">
        <v>330</v>
      </c>
      <c r="O113" s="75" t="s">
        <v>331</v>
      </c>
      <c r="P113" s="64"/>
      <c r="Q113" s="64"/>
      <c r="R113" s="42"/>
      <c r="S113" s="73">
        <v>1.9</v>
      </c>
      <c r="T113" s="66"/>
      <c r="U113" s="72" t="str">
        <f t="shared" si="6"/>
        <v/>
      </c>
      <c r="V113" t="str">
        <f t="shared" si="7"/>
        <v/>
      </c>
    </row>
    <row r="114" spans="12:22">
      <c r="L114" s="61"/>
      <c r="M114" s="80">
        <v>7</v>
      </c>
      <c r="N114" s="60" t="s">
        <v>180</v>
      </c>
      <c r="O114" s="60"/>
      <c r="P114" s="64"/>
      <c r="Q114" s="64"/>
      <c r="R114" s="42" t="str">
        <f>IF(P114="","",IF(Q114="","",PRODUCT(P114:Q114)))</f>
        <v/>
      </c>
      <c r="S114" s="73"/>
      <c r="T114" s="66"/>
      <c r="U114" s="72" t="str">
        <f t="shared" si="6"/>
        <v/>
      </c>
      <c r="V114" t="str">
        <f t="shared" si="7"/>
        <v/>
      </c>
    </row>
    <row r="115" spans="12:22">
      <c r="L115" s="61"/>
      <c r="M115" s="80">
        <v>7</v>
      </c>
      <c r="N115" s="75" t="s">
        <v>342</v>
      </c>
      <c r="O115" s="60"/>
      <c r="P115" s="64"/>
      <c r="Q115" s="64"/>
      <c r="R115" s="42" t="str">
        <f>IF(P115="","",IF(Q115="","",PRODUCT(P115:Q115)))</f>
        <v/>
      </c>
      <c r="S115" s="73"/>
      <c r="T115" s="66"/>
      <c r="U115" s="72" t="str">
        <f t="shared" si="6"/>
        <v/>
      </c>
      <c r="V115" t="str">
        <f t="shared" si="7"/>
        <v/>
      </c>
    </row>
    <row r="116" spans="12:22">
      <c r="L116" s="61"/>
      <c r="M116" s="80">
        <v>7</v>
      </c>
      <c r="N116" s="75" t="s">
        <v>332</v>
      </c>
      <c r="O116" s="75" t="s">
        <v>328</v>
      </c>
      <c r="P116" s="64"/>
      <c r="Q116" s="64"/>
      <c r="R116" s="42"/>
      <c r="S116" s="73">
        <v>1.29</v>
      </c>
      <c r="T116" s="66"/>
      <c r="U116" s="72" t="str">
        <f t="shared" si="6"/>
        <v/>
      </c>
      <c r="V116" t="str">
        <f t="shared" si="7"/>
        <v/>
      </c>
    </row>
    <row r="117" spans="12:22">
      <c r="L117" s="61">
        <v>43647</v>
      </c>
      <c r="M117" s="80">
        <v>7</v>
      </c>
      <c r="N117" s="60" t="s">
        <v>240</v>
      </c>
      <c r="O117" s="75" t="s">
        <v>293</v>
      </c>
      <c r="P117" s="64"/>
      <c r="Q117" s="64"/>
      <c r="R117" s="42" t="str">
        <f t="shared" ref="R117:R131" si="9">IF(P117="","",IF(Q117="","",PRODUCT(P117:Q117)))</f>
        <v/>
      </c>
      <c r="S117" s="73">
        <v>0.35</v>
      </c>
      <c r="T117" s="66"/>
      <c r="U117" s="72" t="str">
        <f t="shared" si="6"/>
        <v/>
      </c>
      <c r="V117" t="str">
        <f t="shared" si="7"/>
        <v/>
      </c>
    </row>
    <row r="118" spans="12:22">
      <c r="L118" s="61">
        <v>43024</v>
      </c>
      <c r="M118" s="80">
        <v>7</v>
      </c>
      <c r="N118" s="60" t="s">
        <v>244</v>
      </c>
      <c r="O118" s="60" t="s">
        <v>27</v>
      </c>
      <c r="P118" s="64"/>
      <c r="Q118" s="64"/>
      <c r="R118" s="42" t="str">
        <f t="shared" si="9"/>
        <v/>
      </c>
      <c r="S118" s="73">
        <v>0.35</v>
      </c>
      <c r="T118" s="66"/>
      <c r="U118" s="72" t="str">
        <f t="shared" si="6"/>
        <v/>
      </c>
      <c r="V118" t="str">
        <f t="shared" si="7"/>
        <v/>
      </c>
    </row>
    <row r="119" spans="12:22">
      <c r="L119" s="61">
        <v>43389</v>
      </c>
      <c r="M119" s="80">
        <v>7</v>
      </c>
      <c r="N119" s="60" t="s">
        <v>241</v>
      </c>
      <c r="O119" s="60" t="s">
        <v>245</v>
      </c>
      <c r="P119" s="64"/>
      <c r="Q119" s="64"/>
      <c r="R119" s="42" t="str">
        <f t="shared" si="9"/>
        <v/>
      </c>
      <c r="S119" s="73">
        <v>0.22</v>
      </c>
      <c r="T119" s="66">
        <v>1</v>
      </c>
      <c r="U119" s="72">
        <f t="shared" si="6"/>
        <v>0.22</v>
      </c>
      <c r="V119" t="str">
        <f t="shared" si="7"/>
        <v>X</v>
      </c>
    </row>
    <row r="120" spans="12:22">
      <c r="L120" s="61">
        <v>43140</v>
      </c>
      <c r="M120" s="80">
        <v>7</v>
      </c>
      <c r="N120" s="60" t="s">
        <v>109</v>
      </c>
      <c r="O120" s="60" t="s">
        <v>49</v>
      </c>
      <c r="P120" s="64"/>
      <c r="Q120" s="64"/>
      <c r="R120" s="42" t="str">
        <f t="shared" si="9"/>
        <v/>
      </c>
      <c r="S120" s="73">
        <v>1.3</v>
      </c>
      <c r="T120" s="66"/>
      <c r="U120" s="72" t="str">
        <f t="shared" si="6"/>
        <v/>
      </c>
      <c r="V120" t="str">
        <f t="shared" si="7"/>
        <v/>
      </c>
    </row>
    <row r="121" spans="12:22">
      <c r="L121" s="61">
        <v>43864</v>
      </c>
      <c r="M121" s="80">
        <v>7</v>
      </c>
      <c r="N121" s="60" t="s">
        <v>140</v>
      </c>
      <c r="O121" s="60" t="s">
        <v>58</v>
      </c>
      <c r="P121" s="64"/>
      <c r="Q121" s="64"/>
      <c r="R121" s="42" t="str">
        <f t="shared" si="9"/>
        <v/>
      </c>
      <c r="S121" s="73">
        <v>0.5</v>
      </c>
      <c r="T121" s="66">
        <v>1</v>
      </c>
      <c r="U121" s="72">
        <f t="shared" si="6"/>
        <v>0.5</v>
      </c>
      <c r="V121" t="str">
        <f t="shared" si="7"/>
        <v>X</v>
      </c>
    </row>
    <row r="122" spans="12:22">
      <c r="L122" s="61">
        <v>43437</v>
      </c>
      <c r="M122" s="80">
        <v>7</v>
      </c>
      <c r="N122" s="60" t="s">
        <v>249</v>
      </c>
      <c r="O122" s="60" t="s">
        <v>58</v>
      </c>
      <c r="P122" s="64"/>
      <c r="Q122" s="64"/>
      <c r="R122" s="42" t="str">
        <f t="shared" si="9"/>
        <v/>
      </c>
      <c r="S122" s="73">
        <v>0.65</v>
      </c>
      <c r="T122" s="66">
        <v>1</v>
      </c>
      <c r="U122" s="72">
        <f t="shared" si="6"/>
        <v>0.65</v>
      </c>
      <c r="V122" t="str">
        <f t="shared" si="7"/>
        <v>X</v>
      </c>
    </row>
    <row r="123" spans="12:22">
      <c r="L123" s="59"/>
      <c r="M123" s="80">
        <v>7</v>
      </c>
      <c r="N123" s="60" t="s">
        <v>112</v>
      </c>
      <c r="O123" s="60"/>
      <c r="P123" s="64"/>
      <c r="Q123" s="64"/>
      <c r="R123" s="42" t="str">
        <f t="shared" si="9"/>
        <v/>
      </c>
      <c r="S123" s="73">
        <v>0</v>
      </c>
      <c r="T123" s="66"/>
      <c r="U123" s="72" t="str">
        <f t="shared" si="6"/>
        <v/>
      </c>
      <c r="V123" t="str">
        <f t="shared" si="7"/>
        <v/>
      </c>
    </row>
    <row r="124" spans="12:22">
      <c r="L124" s="59"/>
      <c r="M124" s="80">
        <v>7</v>
      </c>
      <c r="N124" s="60" t="s">
        <v>150</v>
      </c>
      <c r="O124" s="60" t="s">
        <v>87</v>
      </c>
      <c r="P124" s="64"/>
      <c r="Q124" s="64"/>
      <c r="R124" s="42" t="str">
        <f t="shared" si="9"/>
        <v/>
      </c>
      <c r="S124" s="73">
        <v>0.75</v>
      </c>
      <c r="T124" s="66"/>
      <c r="U124" s="72" t="str">
        <f t="shared" si="6"/>
        <v/>
      </c>
      <c r="V124" t="str">
        <f t="shared" si="7"/>
        <v/>
      </c>
    </row>
    <row r="125" spans="12:22">
      <c r="L125" s="61">
        <v>43788</v>
      </c>
      <c r="M125" s="80">
        <v>7</v>
      </c>
      <c r="N125" s="75" t="s">
        <v>298</v>
      </c>
      <c r="O125" s="75" t="s">
        <v>297</v>
      </c>
      <c r="P125" s="64"/>
      <c r="Q125" s="64"/>
      <c r="R125" s="42" t="str">
        <f t="shared" si="9"/>
        <v/>
      </c>
      <c r="S125" s="73">
        <v>0.75</v>
      </c>
      <c r="T125" s="66">
        <v>1</v>
      </c>
      <c r="U125" s="72">
        <f t="shared" si="6"/>
        <v>0.75</v>
      </c>
      <c r="V125" t="str">
        <f t="shared" si="7"/>
        <v>X</v>
      </c>
    </row>
    <row r="126" spans="12:22">
      <c r="L126" s="61">
        <v>43678</v>
      </c>
      <c r="M126" s="80">
        <v>7</v>
      </c>
      <c r="N126" s="60" t="s">
        <v>215</v>
      </c>
      <c r="O126" s="75" t="s">
        <v>297</v>
      </c>
      <c r="P126" s="64"/>
      <c r="Q126" s="64"/>
      <c r="R126" s="42" t="str">
        <f t="shared" si="9"/>
        <v/>
      </c>
      <c r="S126" s="73">
        <v>0.78</v>
      </c>
      <c r="T126" s="66"/>
      <c r="U126" s="72" t="str">
        <f t="shared" si="6"/>
        <v/>
      </c>
      <c r="V126" t="str">
        <f t="shared" si="7"/>
        <v/>
      </c>
    </row>
    <row r="127" spans="12:22">
      <c r="L127" s="61">
        <v>43864</v>
      </c>
      <c r="M127" s="80">
        <v>8</v>
      </c>
      <c r="N127" s="75" t="s">
        <v>493</v>
      </c>
      <c r="O127" s="60" t="s">
        <v>52</v>
      </c>
      <c r="P127" s="64"/>
      <c r="Q127" s="64"/>
      <c r="R127" s="42" t="str">
        <f t="shared" si="9"/>
        <v/>
      </c>
      <c r="S127" s="73">
        <v>0.81</v>
      </c>
      <c r="T127" s="66"/>
      <c r="U127" s="72" t="str">
        <f t="shared" si="6"/>
        <v/>
      </c>
      <c r="V127" t="str">
        <f t="shared" si="7"/>
        <v/>
      </c>
    </row>
    <row r="128" spans="12:22">
      <c r="L128" s="61">
        <v>43833</v>
      </c>
      <c r="M128" s="80">
        <v>8</v>
      </c>
      <c r="N128" s="60" t="s">
        <v>51</v>
      </c>
      <c r="O128" s="60" t="s">
        <v>52</v>
      </c>
      <c r="P128" s="64"/>
      <c r="Q128" s="64"/>
      <c r="R128" s="42" t="str">
        <f t="shared" si="9"/>
        <v/>
      </c>
      <c r="S128" s="73">
        <v>0.79</v>
      </c>
      <c r="T128" s="66"/>
      <c r="U128" s="72" t="str">
        <f t="shared" si="6"/>
        <v/>
      </c>
      <c r="V128" t="str">
        <f t="shared" si="7"/>
        <v/>
      </c>
    </row>
    <row r="129" spans="12:22">
      <c r="L129" s="61">
        <v>43678</v>
      </c>
      <c r="M129" s="80">
        <v>8</v>
      </c>
      <c r="N129" s="60" t="s">
        <v>102</v>
      </c>
      <c r="O129" s="60" t="s">
        <v>103</v>
      </c>
      <c r="P129" s="64"/>
      <c r="Q129" s="64"/>
      <c r="R129" s="42" t="str">
        <f t="shared" si="9"/>
        <v/>
      </c>
      <c r="S129" s="73">
        <v>1.32</v>
      </c>
      <c r="T129" s="66"/>
      <c r="U129" s="72" t="str">
        <f t="shared" si="6"/>
        <v/>
      </c>
      <c r="V129" t="str">
        <f t="shared" si="7"/>
        <v/>
      </c>
    </row>
    <row r="130" spans="12:22">
      <c r="L130" s="61">
        <v>43073</v>
      </c>
      <c r="M130" s="80">
        <v>8</v>
      </c>
      <c r="N130" s="60" t="s">
        <v>118</v>
      </c>
      <c r="O130" s="60" t="s">
        <v>116</v>
      </c>
      <c r="P130" s="64"/>
      <c r="Q130" s="64"/>
      <c r="R130" s="42" t="str">
        <f t="shared" si="9"/>
        <v/>
      </c>
      <c r="S130" s="73">
        <v>2.2400000000000002</v>
      </c>
      <c r="T130" s="66"/>
      <c r="U130" s="72" t="str">
        <f t="shared" si="6"/>
        <v/>
      </c>
      <c r="V130" t="str">
        <f t="shared" si="7"/>
        <v/>
      </c>
    </row>
    <row r="131" spans="12:22">
      <c r="L131" s="61">
        <v>43864</v>
      </c>
      <c r="M131" s="80">
        <v>8</v>
      </c>
      <c r="N131" s="60" t="s">
        <v>99</v>
      </c>
      <c r="O131" s="60" t="s">
        <v>188</v>
      </c>
      <c r="P131" s="64"/>
      <c r="Q131" s="64"/>
      <c r="R131" s="42" t="str">
        <f t="shared" si="9"/>
        <v/>
      </c>
      <c r="S131" s="73">
        <v>1.43</v>
      </c>
      <c r="T131" s="66"/>
      <c r="U131" s="72" t="str">
        <f t="shared" si="6"/>
        <v/>
      </c>
      <c r="V131" t="str">
        <f t="shared" si="7"/>
        <v/>
      </c>
    </row>
    <row r="132" spans="12:22">
      <c r="L132" s="61">
        <v>43864</v>
      </c>
      <c r="M132" s="80">
        <v>8</v>
      </c>
      <c r="N132" s="75" t="s">
        <v>320</v>
      </c>
      <c r="O132" s="75" t="s">
        <v>319</v>
      </c>
      <c r="P132" s="64"/>
      <c r="Q132" s="64"/>
      <c r="R132" s="42"/>
      <c r="S132" s="73">
        <v>0.79</v>
      </c>
      <c r="T132" s="66"/>
      <c r="U132" s="72" t="str">
        <f t="shared" si="6"/>
        <v/>
      </c>
      <c r="V132" t="str">
        <f t="shared" si="7"/>
        <v/>
      </c>
    </row>
    <row r="133" spans="12:22">
      <c r="L133" s="61">
        <v>43864</v>
      </c>
      <c r="M133" s="80">
        <v>8</v>
      </c>
      <c r="N133" s="75" t="s">
        <v>318</v>
      </c>
      <c r="O133" s="75" t="s">
        <v>319</v>
      </c>
      <c r="P133" s="64"/>
      <c r="Q133" s="64"/>
      <c r="R133" s="42"/>
      <c r="S133" s="73">
        <v>0.94</v>
      </c>
      <c r="T133" s="66"/>
      <c r="U133" s="72" t="str">
        <f t="shared" si="6"/>
        <v/>
      </c>
      <c r="V133" t="str">
        <f t="shared" si="7"/>
        <v/>
      </c>
    </row>
    <row r="134" spans="12:22">
      <c r="L134" s="61">
        <v>43864</v>
      </c>
      <c r="M134" s="80">
        <v>8</v>
      </c>
      <c r="N134" s="60" t="s">
        <v>40</v>
      </c>
      <c r="O134" s="60" t="s">
        <v>188</v>
      </c>
      <c r="P134" s="64"/>
      <c r="Q134" s="64"/>
      <c r="R134" s="42" t="str">
        <f t="shared" ref="R134:R142" si="10">IF(P134="","",IF(Q134="","",PRODUCT(P134:Q134)))</f>
        <v/>
      </c>
      <c r="S134" s="73">
        <v>0.89</v>
      </c>
      <c r="T134" s="66"/>
      <c r="U134" s="72" t="str">
        <f t="shared" ref="U134:U197" si="11">IF(T134="","",IF(R134="",PRODUCT(T134,S134),IF(S134="",PRODUCT(R134,T134))))</f>
        <v/>
      </c>
      <c r="V134" t="str">
        <f t="shared" si="7"/>
        <v/>
      </c>
    </row>
    <row r="135" spans="12:22">
      <c r="L135" s="61">
        <v>43281</v>
      </c>
      <c r="M135" s="80">
        <v>8</v>
      </c>
      <c r="N135" s="60" t="s">
        <v>117</v>
      </c>
      <c r="O135" s="60" t="s">
        <v>100</v>
      </c>
      <c r="P135" s="64"/>
      <c r="Q135" s="64"/>
      <c r="R135" s="42" t="str">
        <f t="shared" si="10"/>
        <v/>
      </c>
      <c r="S135" s="73">
        <v>2.23</v>
      </c>
      <c r="T135" s="66"/>
      <c r="U135" s="72" t="str">
        <f t="shared" si="11"/>
        <v/>
      </c>
      <c r="V135" t="str">
        <f t="shared" ref="V135:V198" si="12">IF(T135="","","X")</f>
        <v/>
      </c>
    </row>
    <row r="136" spans="12:22">
      <c r="L136" s="61">
        <v>43073</v>
      </c>
      <c r="M136" s="80">
        <v>8</v>
      </c>
      <c r="N136" s="60" t="s">
        <v>117</v>
      </c>
      <c r="O136" s="60" t="s">
        <v>116</v>
      </c>
      <c r="P136" s="64"/>
      <c r="Q136" s="64"/>
      <c r="R136" s="42" t="str">
        <f t="shared" si="10"/>
        <v/>
      </c>
      <c r="S136" s="73">
        <v>2.23</v>
      </c>
      <c r="T136" s="66"/>
      <c r="U136" s="72" t="str">
        <f t="shared" si="11"/>
        <v/>
      </c>
      <c r="V136" t="str">
        <f t="shared" si="12"/>
        <v/>
      </c>
    </row>
    <row r="137" spans="12:22">
      <c r="L137" s="61">
        <v>43315</v>
      </c>
      <c r="M137" s="80">
        <v>8</v>
      </c>
      <c r="N137" s="60" t="s">
        <v>222</v>
      </c>
      <c r="O137" s="60" t="s">
        <v>44</v>
      </c>
      <c r="P137" s="64"/>
      <c r="Q137" s="64"/>
      <c r="R137" s="42" t="str">
        <f t="shared" si="10"/>
        <v/>
      </c>
      <c r="S137" s="73">
        <v>1.07</v>
      </c>
      <c r="T137" s="66"/>
      <c r="U137" s="72" t="str">
        <f t="shared" si="11"/>
        <v/>
      </c>
      <c r="V137" t="str">
        <f t="shared" si="12"/>
        <v/>
      </c>
    </row>
    <row r="138" spans="12:22">
      <c r="L138" s="61">
        <v>43833</v>
      </c>
      <c r="M138" s="80">
        <v>8</v>
      </c>
      <c r="N138" s="60" t="s">
        <v>68</v>
      </c>
      <c r="O138" s="60" t="s">
        <v>58</v>
      </c>
      <c r="P138" s="64"/>
      <c r="Q138" s="64"/>
      <c r="R138" s="42" t="str">
        <f t="shared" si="10"/>
        <v/>
      </c>
      <c r="S138" s="73">
        <v>1.96</v>
      </c>
      <c r="T138" s="66">
        <v>1</v>
      </c>
      <c r="U138" s="72">
        <f t="shared" si="11"/>
        <v>1.96</v>
      </c>
      <c r="V138" t="str">
        <f t="shared" si="12"/>
        <v>X</v>
      </c>
    </row>
    <row r="139" spans="12:22">
      <c r="L139" s="61">
        <v>43315</v>
      </c>
      <c r="M139" s="80">
        <v>8</v>
      </c>
      <c r="N139" s="60" t="s">
        <v>68</v>
      </c>
      <c r="O139" s="60" t="s">
        <v>69</v>
      </c>
      <c r="P139" s="64"/>
      <c r="Q139" s="64"/>
      <c r="R139" s="42" t="str">
        <f t="shared" si="10"/>
        <v/>
      </c>
      <c r="S139" s="73">
        <v>1.05</v>
      </c>
      <c r="T139" s="66"/>
      <c r="U139" s="72" t="str">
        <f t="shared" si="11"/>
        <v/>
      </c>
      <c r="V139" t="str">
        <f t="shared" si="12"/>
        <v/>
      </c>
    </row>
    <row r="140" spans="12:22">
      <c r="L140" s="61">
        <v>43255</v>
      </c>
      <c r="M140" s="80">
        <v>8</v>
      </c>
      <c r="N140" s="60" t="s">
        <v>195</v>
      </c>
      <c r="O140" s="60" t="s">
        <v>44</v>
      </c>
      <c r="P140" s="64"/>
      <c r="Q140" s="64"/>
      <c r="R140" s="42" t="str">
        <f t="shared" si="10"/>
        <v/>
      </c>
      <c r="S140" s="73">
        <v>1.07</v>
      </c>
      <c r="T140" s="66"/>
      <c r="U140" s="72" t="str">
        <f t="shared" si="11"/>
        <v/>
      </c>
      <c r="V140" t="str">
        <f t="shared" si="12"/>
        <v/>
      </c>
    </row>
    <row r="141" spans="12:22">
      <c r="L141" s="61"/>
      <c r="M141" s="80">
        <v>8</v>
      </c>
      <c r="N141" s="75" t="s">
        <v>495</v>
      </c>
      <c r="O141" s="75" t="s">
        <v>319</v>
      </c>
      <c r="P141" s="64"/>
      <c r="Q141" s="64"/>
      <c r="R141" s="42" t="str">
        <f t="shared" si="10"/>
        <v/>
      </c>
      <c r="S141" s="73"/>
      <c r="T141" s="66">
        <v>1</v>
      </c>
      <c r="U141" s="72">
        <f t="shared" si="11"/>
        <v>1</v>
      </c>
      <c r="V141" t="str">
        <f t="shared" si="12"/>
        <v>X</v>
      </c>
    </row>
    <row r="142" spans="12:22">
      <c r="L142" s="61">
        <v>43864</v>
      </c>
      <c r="M142" s="80">
        <v>9</v>
      </c>
      <c r="N142" s="60" t="s">
        <v>113</v>
      </c>
      <c r="O142" s="75" t="s">
        <v>319</v>
      </c>
      <c r="P142" s="64"/>
      <c r="Q142" s="64"/>
      <c r="R142" s="42" t="str">
        <f t="shared" si="10"/>
        <v/>
      </c>
      <c r="S142" s="73">
        <v>0.95</v>
      </c>
      <c r="T142" s="66"/>
      <c r="U142" s="72" t="str">
        <f t="shared" si="11"/>
        <v/>
      </c>
      <c r="V142" t="str">
        <f t="shared" si="12"/>
        <v/>
      </c>
    </row>
    <row r="143" spans="12:22">
      <c r="L143" s="61">
        <v>43864</v>
      </c>
      <c r="M143" s="80">
        <v>9</v>
      </c>
      <c r="N143" s="75" t="s">
        <v>321</v>
      </c>
      <c r="O143" s="75" t="s">
        <v>319</v>
      </c>
      <c r="P143" s="64"/>
      <c r="Q143" s="64"/>
      <c r="R143" s="42"/>
      <c r="S143" s="73">
        <v>0.95</v>
      </c>
      <c r="T143" s="66"/>
      <c r="U143" s="72" t="str">
        <f t="shared" si="11"/>
        <v/>
      </c>
      <c r="V143" t="str">
        <f t="shared" si="12"/>
        <v/>
      </c>
    </row>
    <row r="144" spans="12:22">
      <c r="L144" s="61">
        <v>43864</v>
      </c>
      <c r="M144" s="80">
        <v>9</v>
      </c>
      <c r="N144" s="60" t="s">
        <v>169</v>
      </c>
      <c r="O144" s="75" t="s">
        <v>305</v>
      </c>
      <c r="P144" s="64"/>
      <c r="Q144" s="64"/>
      <c r="R144" s="42" t="str">
        <f t="shared" ref="R144:R175" si="13">IF(P144="","",IF(Q144="","",PRODUCT(P144:Q144)))</f>
        <v/>
      </c>
      <c r="S144" s="73">
        <v>1.55</v>
      </c>
      <c r="T144" s="66">
        <v>1</v>
      </c>
      <c r="U144" s="72">
        <f t="shared" si="11"/>
        <v>1.55</v>
      </c>
      <c r="V144" t="str">
        <f t="shared" si="12"/>
        <v>X</v>
      </c>
    </row>
    <row r="145" spans="12:22">
      <c r="L145" s="61">
        <v>43864</v>
      </c>
      <c r="M145" s="80">
        <v>9</v>
      </c>
      <c r="N145" s="60" t="s">
        <v>202</v>
      </c>
      <c r="O145" s="75" t="s">
        <v>305</v>
      </c>
      <c r="P145" s="64"/>
      <c r="Q145" s="64"/>
      <c r="R145" s="42" t="str">
        <f t="shared" si="13"/>
        <v/>
      </c>
      <c r="S145" s="73">
        <v>1.52</v>
      </c>
      <c r="T145" s="66">
        <v>1</v>
      </c>
      <c r="U145" s="72">
        <f t="shared" si="11"/>
        <v>1.52</v>
      </c>
      <c r="V145" t="str">
        <f t="shared" si="12"/>
        <v>X</v>
      </c>
    </row>
    <row r="146" spans="12:22">
      <c r="L146" s="61">
        <v>43864</v>
      </c>
      <c r="M146" s="80">
        <v>9</v>
      </c>
      <c r="N146" s="75" t="s">
        <v>344</v>
      </c>
      <c r="O146" s="75" t="s">
        <v>305</v>
      </c>
      <c r="P146" s="64"/>
      <c r="Q146" s="64"/>
      <c r="R146" s="42" t="str">
        <f t="shared" si="13"/>
        <v/>
      </c>
      <c r="S146" s="73">
        <v>1.99</v>
      </c>
      <c r="T146" s="66">
        <v>1</v>
      </c>
      <c r="U146" s="72">
        <f t="shared" si="11"/>
        <v>1.99</v>
      </c>
      <c r="V146" t="str">
        <f t="shared" si="12"/>
        <v>X</v>
      </c>
    </row>
    <row r="147" spans="12:22">
      <c r="L147" s="61">
        <v>43864</v>
      </c>
      <c r="M147" s="80">
        <v>9</v>
      </c>
      <c r="N147" s="60" t="s">
        <v>201</v>
      </c>
      <c r="O147" s="75" t="s">
        <v>305</v>
      </c>
      <c r="P147" s="64"/>
      <c r="Q147" s="64"/>
      <c r="R147" s="42" t="str">
        <f t="shared" si="13"/>
        <v/>
      </c>
      <c r="S147" s="73">
        <v>1.82</v>
      </c>
      <c r="T147" s="66">
        <v>1</v>
      </c>
      <c r="U147" s="72">
        <f t="shared" si="11"/>
        <v>1.82</v>
      </c>
      <c r="V147" t="str">
        <f t="shared" si="12"/>
        <v>X</v>
      </c>
    </row>
    <row r="148" spans="12:22">
      <c r="L148" s="61">
        <v>43315</v>
      </c>
      <c r="M148" s="80">
        <v>9</v>
      </c>
      <c r="N148" s="60" t="s">
        <v>158</v>
      </c>
      <c r="O148" s="75" t="s">
        <v>305</v>
      </c>
      <c r="P148" s="64"/>
      <c r="Q148" s="64"/>
      <c r="R148" s="42" t="str">
        <f t="shared" si="13"/>
        <v/>
      </c>
      <c r="S148" s="73">
        <v>2.65</v>
      </c>
      <c r="T148" s="66"/>
      <c r="U148" s="72" t="str">
        <f t="shared" si="11"/>
        <v/>
      </c>
      <c r="V148" t="str">
        <f t="shared" si="12"/>
        <v/>
      </c>
    </row>
    <row r="149" spans="12:22">
      <c r="L149" s="61">
        <v>43255</v>
      </c>
      <c r="M149" s="80">
        <v>9</v>
      </c>
      <c r="N149" s="60" t="s">
        <v>189</v>
      </c>
      <c r="O149" s="75" t="s">
        <v>305</v>
      </c>
      <c r="P149" s="64"/>
      <c r="Q149" s="64"/>
      <c r="R149" s="42" t="str">
        <f t="shared" si="13"/>
        <v/>
      </c>
      <c r="S149" s="73">
        <v>2.15</v>
      </c>
      <c r="T149" s="66"/>
      <c r="U149" s="72" t="str">
        <f t="shared" si="11"/>
        <v/>
      </c>
      <c r="V149" t="str">
        <f t="shared" si="12"/>
        <v/>
      </c>
    </row>
    <row r="150" spans="12:22">
      <c r="L150" s="61">
        <v>43864</v>
      </c>
      <c r="M150" s="80">
        <v>9</v>
      </c>
      <c r="N150" s="75" t="s">
        <v>285</v>
      </c>
      <c r="O150" s="75" t="s">
        <v>305</v>
      </c>
      <c r="P150" s="64"/>
      <c r="Q150" s="64"/>
      <c r="R150" s="42" t="str">
        <f t="shared" si="13"/>
        <v/>
      </c>
      <c r="S150" s="73">
        <v>1.41</v>
      </c>
      <c r="T150" s="66">
        <v>1</v>
      </c>
      <c r="U150" s="72">
        <f t="shared" si="11"/>
        <v>1.41</v>
      </c>
      <c r="V150" t="str">
        <f t="shared" si="12"/>
        <v>X</v>
      </c>
    </row>
    <row r="151" spans="12:22">
      <c r="L151" s="61">
        <v>43864</v>
      </c>
      <c r="M151" s="80">
        <v>9</v>
      </c>
      <c r="N151" s="75" t="s">
        <v>307</v>
      </c>
      <c r="O151" s="75" t="s">
        <v>305</v>
      </c>
      <c r="P151" s="64"/>
      <c r="Q151" s="64"/>
      <c r="R151" s="42" t="str">
        <f t="shared" si="13"/>
        <v/>
      </c>
      <c r="S151" s="73">
        <v>2.09</v>
      </c>
      <c r="T151" s="66">
        <v>1</v>
      </c>
      <c r="U151" s="72">
        <f t="shared" si="11"/>
        <v>2.09</v>
      </c>
      <c r="V151" t="str">
        <f t="shared" si="12"/>
        <v>X</v>
      </c>
    </row>
    <row r="152" spans="12:22">
      <c r="L152" s="61">
        <v>43864</v>
      </c>
      <c r="M152" s="80">
        <v>9</v>
      </c>
      <c r="N152" s="60" t="s">
        <v>163</v>
      </c>
      <c r="O152" s="75" t="s">
        <v>305</v>
      </c>
      <c r="P152" s="64"/>
      <c r="Q152" s="64"/>
      <c r="R152" s="42" t="str">
        <f t="shared" si="13"/>
        <v/>
      </c>
      <c r="S152" s="73">
        <v>1.82</v>
      </c>
      <c r="T152" s="66">
        <v>1</v>
      </c>
      <c r="U152" s="72">
        <f t="shared" si="11"/>
        <v>1.82</v>
      </c>
      <c r="V152" t="str">
        <f t="shared" si="12"/>
        <v>X</v>
      </c>
    </row>
    <row r="153" spans="12:22">
      <c r="L153" s="61">
        <v>43864</v>
      </c>
      <c r="M153" s="80">
        <v>9</v>
      </c>
      <c r="N153" s="75" t="s">
        <v>306</v>
      </c>
      <c r="O153" s="75" t="s">
        <v>305</v>
      </c>
      <c r="P153" s="64"/>
      <c r="Q153" s="64"/>
      <c r="R153" s="42" t="str">
        <f t="shared" si="13"/>
        <v/>
      </c>
      <c r="S153" s="73">
        <v>1.69</v>
      </c>
      <c r="T153" s="66">
        <v>1</v>
      </c>
      <c r="U153" s="72">
        <f t="shared" si="11"/>
        <v>1.69</v>
      </c>
      <c r="V153" t="str">
        <f t="shared" si="12"/>
        <v>X</v>
      </c>
    </row>
    <row r="154" spans="12:22">
      <c r="L154" s="61">
        <v>43864</v>
      </c>
      <c r="M154" s="80">
        <v>10</v>
      </c>
      <c r="N154" s="60" t="s">
        <v>155</v>
      </c>
      <c r="O154" s="60" t="s">
        <v>44</v>
      </c>
      <c r="P154" s="64"/>
      <c r="Q154" s="64"/>
      <c r="R154" s="42" t="str">
        <f t="shared" si="13"/>
        <v/>
      </c>
      <c r="S154" s="73">
        <v>1.74</v>
      </c>
      <c r="T154" s="66">
        <v>1</v>
      </c>
      <c r="U154" s="72">
        <f t="shared" si="11"/>
        <v>1.74</v>
      </c>
      <c r="V154" t="str">
        <f t="shared" si="12"/>
        <v>X</v>
      </c>
    </row>
    <row r="155" spans="12:22">
      <c r="L155" s="61">
        <v>43140</v>
      </c>
      <c r="M155" s="80">
        <v>10</v>
      </c>
      <c r="N155" s="60" t="s">
        <v>166</v>
      </c>
      <c r="O155" s="60" t="s">
        <v>137</v>
      </c>
      <c r="P155" s="64"/>
      <c r="Q155" s="64"/>
      <c r="R155" s="42" t="str">
        <f t="shared" si="13"/>
        <v/>
      </c>
      <c r="S155" s="73">
        <v>4.8499999999999996</v>
      </c>
      <c r="T155" s="66"/>
      <c r="U155" s="72" t="str">
        <f t="shared" si="11"/>
        <v/>
      </c>
      <c r="V155" t="str">
        <f t="shared" si="12"/>
        <v/>
      </c>
    </row>
    <row r="156" spans="12:22">
      <c r="L156" s="61">
        <v>43864</v>
      </c>
      <c r="M156" s="80">
        <v>10</v>
      </c>
      <c r="N156" s="60" t="s">
        <v>167</v>
      </c>
      <c r="O156" s="60" t="s">
        <v>21</v>
      </c>
      <c r="P156" s="64"/>
      <c r="Q156" s="64"/>
      <c r="R156" s="42" t="str">
        <f t="shared" si="13"/>
        <v/>
      </c>
      <c r="S156" s="73">
        <v>1.97</v>
      </c>
      <c r="T156" s="66"/>
      <c r="U156" s="72" t="str">
        <f t="shared" si="11"/>
        <v/>
      </c>
      <c r="V156" t="str">
        <f t="shared" si="12"/>
        <v/>
      </c>
    </row>
    <row r="157" spans="12:22">
      <c r="L157" s="61">
        <v>43844</v>
      </c>
      <c r="M157" s="80">
        <v>11</v>
      </c>
      <c r="N157" s="60" t="s">
        <v>70</v>
      </c>
      <c r="O157" s="60" t="s">
        <v>212</v>
      </c>
      <c r="P157" s="64"/>
      <c r="Q157" s="64"/>
      <c r="R157" s="42" t="str">
        <f t="shared" si="13"/>
        <v/>
      </c>
      <c r="S157" s="73">
        <v>2.99</v>
      </c>
      <c r="T157" s="66"/>
      <c r="U157" s="72" t="str">
        <f t="shared" si="11"/>
        <v/>
      </c>
      <c r="V157" t="str">
        <f t="shared" si="12"/>
        <v/>
      </c>
    </row>
    <row r="158" spans="12:22">
      <c r="L158" s="61">
        <v>43014</v>
      </c>
      <c r="M158" s="80">
        <v>11</v>
      </c>
      <c r="N158" s="60" t="s">
        <v>55</v>
      </c>
      <c r="O158" s="60" t="s">
        <v>3</v>
      </c>
      <c r="P158" s="64">
        <v>2.99</v>
      </c>
      <c r="Q158" s="64">
        <v>1</v>
      </c>
      <c r="R158" s="42">
        <f t="shared" si="13"/>
        <v>2.99</v>
      </c>
      <c r="S158" s="73"/>
      <c r="T158" s="66"/>
      <c r="U158" s="72" t="str">
        <f t="shared" si="11"/>
        <v/>
      </c>
      <c r="V158" t="str">
        <f t="shared" si="12"/>
        <v/>
      </c>
    </row>
    <row r="159" spans="12:22">
      <c r="L159" s="61">
        <v>43347</v>
      </c>
      <c r="M159" s="80">
        <v>11</v>
      </c>
      <c r="N159" s="60" t="s">
        <v>229</v>
      </c>
      <c r="O159" s="60" t="s">
        <v>33</v>
      </c>
      <c r="P159" s="64"/>
      <c r="Q159" s="64"/>
      <c r="R159" s="42" t="str">
        <f t="shared" si="13"/>
        <v/>
      </c>
      <c r="S159" s="73">
        <v>1.05</v>
      </c>
      <c r="T159" s="66"/>
      <c r="U159" s="72" t="str">
        <f t="shared" si="11"/>
        <v/>
      </c>
      <c r="V159" t="str">
        <f t="shared" si="12"/>
        <v/>
      </c>
    </row>
    <row r="160" spans="12:22">
      <c r="L160" s="61">
        <v>43864</v>
      </c>
      <c r="M160" s="80">
        <v>11</v>
      </c>
      <c r="N160" s="60" t="s">
        <v>64</v>
      </c>
      <c r="O160" s="60" t="s">
        <v>3</v>
      </c>
      <c r="P160" s="64">
        <v>0.99</v>
      </c>
      <c r="Q160" s="64">
        <v>1</v>
      </c>
      <c r="R160" s="42">
        <f t="shared" si="13"/>
        <v>0.99</v>
      </c>
      <c r="S160" s="73"/>
      <c r="T160" s="66">
        <v>1</v>
      </c>
      <c r="U160" s="72">
        <f t="shared" si="11"/>
        <v>0.99</v>
      </c>
      <c r="V160" t="str">
        <f t="shared" si="12"/>
        <v>X</v>
      </c>
    </row>
    <row r="161" spans="12:22">
      <c r="L161" s="61">
        <v>43864</v>
      </c>
      <c r="M161" s="80">
        <v>11</v>
      </c>
      <c r="N161" s="60" t="s">
        <v>230</v>
      </c>
      <c r="O161" s="60" t="s">
        <v>3</v>
      </c>
      <c r="P161" s="64">
        <v>1.65</v>
      </c>
      <c r="Q161" s="64">
        <v>1</v>
      </c>
      <c r="R161" s="42">
        <f t="shared" si="13"/>
        <v>1.65</v>
      </c>
      <c r="S161" s="73"/>
      <c r="T161" s="66">
        <v>0.5</v>
      </c>
      <c r="U161" s="72">
        <f t="shared" si="11"/>
        <v>0.82499999999999996</v>
      </c>
      <c r="V161" t="str">
        <f t="shared" si="12"/>
        <v>X</v>
      </c>
    </row>
    <row r="162" spans="12:22">
      <c r="L162" s="61">
        <v>43833</v>
      </c>
      <c r="M162" s="80">
        <v>11</v>
      </c>
      <c r="N162" s="60" t="s">
        <v>230</v>
      </c>
      <c r="O162" s="60" t="s">
        <v>236</v>
      </c>
      <c r="P162" s="64">
        <v>1.65</v>
      </c>
      <c r="Q162" s="64">
        <v>1</v>
      </c>
      <c r="R162" s="42">
        <f t="shared" si="13"/>
        <v>1.65</v>
      </c>
      <c r="S162" s="73">
        <v>1.65</v>
      </c>
      <c r="T162" s="66"/>
      <c r="U162" s="72" t="str">
        <f t="shared" si="11"/>
        <v/>
      </c>
      <c r="V162" t="str">
        <f t="shared" si="12"/>
        <v/>
      </c>
    </row>
    <row r="163" spans="12:22">
      <c r="L163" s="61">
        <v>43498</v>
      </c>
      <c r="M163" s="80">
        <v>11</v>
      </c>
      <c r="N163" s="60" t="s">
        <v>230</v>
      </c>
      <c r="O163" s="60" t="s">
        <v>248</v>
      </c>
      <c r="P163" s="64"/>
      <c r="Q163" s="64"/>
      <c r="R163" s="42" t="str">
        <f t="shared" si="13"/>
        <v/>
      </c>
      <c r="S163" s="73">
        <v>1.55</v>
      </c>
      <c r="T163" s="66"/>
      <c r="U163" s="72" t="str">
        <f t="shared" si="11"/>
        <v/>
      </c>
      <c r="V163" t="str">
        <f t="shared" si="12"/>
        <v/>
      </c>
    </row>
    <row r="164" spans="12:22">
      <c r="L164" s="61">
        <v>43347</v>
      </c>
      <c r="M164" s="80">
        <v>11</v>
      </c>
      <c r="N164" s="60" t="s">
        <v>231</v>
      </c>
      <c r="O164" s="60" t="s">
        <v>33</v>
      </c>
      <c r="P164" s="64"/>
      <c r="Q164" s="64"/>
      <c r="R164" s="42" t="str">
        <f t="shared" si="13"/>
        <v/>
      </c>
      <c r="S164" s="73">
        <v>1.19</v>
      </c>
      <c r="T164" s="66"/>
      <c r="U164" s="72" t="str">
        <f t="shared" si="11"/>
        <v/>
      </c>
      <c r="V164" t="str">
        <f t="shared" si="12"/>
        <v/>
      </c>
    </row>
    <row r="165" spans="12:22">
      <c r="L165" s="61">
        <v>43833</v>
      </c>
      <c r="M165" s="80">
        <v>11</v>
      </c>
      <c r="N165" s="60" t="s">
        <v>12</v>
      </c>
      <c r="O165" s="60" t="s">
        <v>3</v>
      </c>
      <c r="P165" s="64">
        <v>2.19</v>
      </c>
      <c r="Q165" s="64">
        <v>1</v>
      </c>
      <c r="R165" s="42">
        <f t="shared" si="13"/>
        <v>2.19</v>
      </c>
      <c r="S165" s="73"/>
      <c r="T165" s="66"/>
      <c r="U165" s="72" t="str">
        <f t="shared" si="11"/>
        <v/>
      </c>
      <c r="V165" t="str">
        <f t="shared" si="12"/>
        <v/>
      </c>
    </row>
    <row r="166" spans="12:22">
      <c r="L166" s="61">
        <v>43799</v>
      </c>
      <c r="M166" s="80">
        <v>11</v>
      </c>
      <c r="N166" s="60" t="s">
        <v>12</v>
      </c>
      <c r="O166" s="60" t="s">
        <v>220</v>
      </c>
      <c r="P166" s="64"/>
      <c r="Q166" s="64"/>
      <c r="R166" s="42" t="str">
        <f t="shared" si="13"/>
        <v/>
      </c>
      <c r="S166" s="73">
        <v>2.15</v>
      </c>
      <c r="T166" s="66">
        <v>1</v>
      </c>
      <c r="U166" s="72">
        <f t="shared" si="11"/>
        <v>2.15</v>
      </c>
      <c r="V166" t="str">
        <f t="shared" si="12"/>
        <v>X</v>
      </c>
    </row>
    <row r="167" spans="12:22">
      <c r="L167" s="61">
        <v>43322</v>
      </c>
      <c r="M167" s="80">
        <v>11</v>
      </c>
      <c r="N167" s="60" t="s">
        <v>211</v>
      </c>
      <c r="O167" s="60" t="s">
        <v>33</v>
      </c>
      <c r="P167" s="64"/>
      <c r="Q167" s="64"/>
      <c r="R167" s="42" t="str">
        <f t="shared" si="13"/>
        <v/>
      </c>
      <c r="S167" s="73">
        <v>0.89</v>
      </c>
      <c r="T167" s="66"/>
      <c r="U167" s="72" t="str">
        <f t="shared" si="11"/>
        <v/>
      </c>
      <c r="V167" t="str">
        <f t="shared" si="12"/>
        <v/>
      </c>
    </row>
    <row r="168" spans="12:22">
      <c r="L168" s="61">
        <v>43844</v>
      </c>
      <c r="M168" s="80">
        <v>11</v>
      </c>
      <c r="N168" s="60" t="s">
        <v>59</v>
      </c>
      <c r="O168" s="60" t="s">
        <v>261</v>
      </c>
      <c r="P168" s="64"/>
      <c r="Q168" s="64"/>
      <c r="R168" s="42" t="str">
        <f t="shared" si="13"/>
        <v/>
      </c>
      <c r="S168" s="73">
        <v>1.1499999999999999</v>
      </c>
      <c r="T168" s="66"/>
      <c r="U168" s="72" t="str">
        <f t="shared" si="11"/>
        <v/>
      </c>
      <c r="V168" t="str">
        <f t="shared" si="12"/>
        <v/>
      </c>
    </row>
    <row r="169" spans="12:22">
      <c r="L169" s="61">
        <v>43833</v>
      </c>
      <c r="M169" s="80">
        <v>11</v>
      </c>
      <c r="N169" s="75" t="s">
        <v>59</v>
      </c>
      <c r="O169" s="75" t="s">
        <v>3</v>
      </c>
      <c r="P169" s="64">
        <v>3.25</v>
      </c>
      <c r="Q169" s="64">
        <v>1</v>
      </c>
      <c r="R169" s="42">
        <f t="shared" si="13"/>
        <v>3.25</v>
      </c>
      <c r="S169" s="73"/>
      <c r="T169" s="66"/>
      <c r="U169" s="72" t="str">
        <f t="shared" si="11"/>
        <v/>
      </c>
      <c r="V169" t="str">
        <f t="shared" si="12"/>
        <v/>
      </c>
    </row>
    <row r="170" spans="12:22">
      <c r="L170" s="61">
        <v>43833</v>
      </c>
      <c r="M170" s="80">
        <v>11</v>
      </c>
      <c r="N170" s="75" t="s">
        <v>341</v>
      </c>
      <c r="O170" s="75" t="s">
        <v>3</v>
      </c>
      <c r="P170" s="64">
        <v>4.09</v>
      </c>
      <c r="Q170" s="64">
        <v>1</v>
      </c>
      <c r="R170" s="42">
        <f t="shared" si="13"/>
        <v>4.09</v>
      </c>
      <c r="S170" s="73"/>
      <c r="T170" s="66"/>
      <c r="U170" s="72" t="str">
        <f t="shared" si="11"/>
        <v/>
      </c>
      <c r="V170" t="str">
        <f t="shared" si="12"/>
        <v/>
      </c>
    </row>
    <row r="171" spans="12:22">
      <c r="L171" s="61">
        <v>43035</v>
      </c>
      <c r="M171" s="80">
        <v>11</v>
      </c>
      <c r="N171" s="60" t="s">
        <v>47</v>
      </c>
      <c r="O171" s="60" t="s">
        <v>48</v>
      </c>
      <c r="P171" s="64"/>
      <c r="Q171" s="64"/>
      <c r="R171" s="42" t="str">
        <f t="shared" si="13"/>
        <v/>
      </c>
      <c r="S171" s="73">
        <v>1.99</v>
      </c>
      <c r="T171" s="66"/>
      <c r="U171" s="72" t="str">
        <f t="shared" si="11"/>
        <v/>
      </c>
      <c r="V171" t="str">
        <f t="shared" si="12"/>
        <v/>
      </c>
    </row>
    <row r="172" spans="12:22">
      <c r="L172" s="61">
        <v>43322</v>
      </c>
      <c r="M172" s="80">
        <v>11</v>
      </c>
      <c r="N172" s="60" t="s">
        <v>234</v>
      </c>
      <c r="O172" s="60" t="s">
        <v>20</v>
      </c>
      <c r="P172" s="64"/>
      <c r="Q172" s="64"/>
      <c r="R172" s="42" t="str">
        <f t="shared" si="13"/>
        <v/>
      </c>
      <c r="S172" s="73">
        <v>1.99</v>
      </c>
      <c r="T172" s="66"/>
      <c r="U172" s="72" t="str">
        <f t="shared" si="11"/>
        <v/>
      </c>
      <c r="V172" t="str">
        <f t="shared" si="12"/>
        <v/>
      </c>
    </row>
    <row r="173" spans="12:22">
      <c r="L173" s="61">
        <v>43315</v>
      </c>
      <c r="M173" s="80">
        <v>11</v>
      </c>
      <c r="N173" s="60" t="s">
        <v>221</v>
      </c>
      <c r="O173" s="60" t="s">
        <v>3</v>
      </c>
      <c r="P173" s="64">
        <v>1.75</v>
      </c>
      <c r="Q173" s="64">
        <v>1</v>
      </c>
      <c r="R173" s="42">
        <f t="shared" si="13"/>
        <v>1.75</v>
      </c>
      <c r="S173" s="73"/>
      <c r="T173" s="66"/>
      <c r="U173" s="72" t="str">
        <f t="shared" si="11"/>
        <v/>
      </c>
      <c r="V173" t="str">
        <f t="shared" si="12"/>
        <v/>
      </c>
    </row>
    <row r="174" spans="12:22">
      <c r="L174" s="61">
        <v>43833</v>
      </c>
      <c r="M174" s="80">
        <v>11</v>
      </c>
      <c r="N174" s="60" t="s">
        <v>13</v>
      </c>
      <c r="O174" s="60" t="s">
        <v>3</v>
      </c>
      <c r="P174" s="64">
        <v>2.79</v>
      </c>
      <c r="Q174" s="64">
        <v>1</v>
      </c>
      <c r="R174" s="42">
        <f t="shared" si="13"/>
        <v>2.79</v>
      </c>
      <c r="S174" s="73"/>
      <c r="T174" s="66">
        <v>0.25</v>
      </c>
      <c r="U174" s="72">
        <f t="shared" si="11"/>
        <v>0.69750000000000001</v>
      </c>
      <c r="V174" t="str">
        <f t="shared" si="12"/>
        <v>X</v>
      </c>
    </row>
    <row r="175" spans="12:22">
      <c r="L175" s="61">
        <v>43647</v>
      </c>
      <c r="M175" s="80">
        <v>11</v>
      </c>
      <c r="N175" s="60" t="s">
        <v>84</v>
      </c>
      <c r="O175" s="60" t="s">
        <v>3</v>
      </c>
      <c r="P175" s="64">
        <v>3.29</v>
      </c>
      <c r="Q175" s="64">
        <v>1</v>
      </c>
      <c r="R175" s="42">
        <f t="shared" si="13"/>
        <v>3.29</v>
      </c>
      <c r="S175" s="73"/>
      <c r="T175" s="66">
        <v>0.25</v>
      </c>
      <c r="U175" s="72">
        <f t="shared" si="11"/>
        <v>0.82250000000000001</v>
      </c>
      <c r="V175" t="str">
        <f t="shared" si="12"/>
        <v>X</v>
      </c>
    </row>
    <row r="176" spans="12:22">
      <c r="L176" s="61">
        <v>43864</v>
      </c>
      <c r="M176" s="80">
        <v>11</v>
      </c>
      <c r="N176" s="60" t="s">
        <v>1</v>
      </c>
      <c r="O176" s="60" t="s">
        <v>3</v>
      </c>
      <c r="P176" s="64">
        <v>1.89</v>
      </c>
      <c r="Q176" s="64">
        <v>1</v>
      </c>
      <c r="R176" s="42">
        <f t="shared" ref="R176:R207" si="14">IF(P176="","",IF(Q176="","",PRODUCT(P176:Q176)))</f>
        <v>1.89</v>
      </c>
      <c r="S176" s="73"/>
      <c r="T176" s="66">
        <v>1</v>
      </c>
      <c r="U176" s="72">
        <f t="shared" si="11"/>
        <v>1.89</v>
      </c>
      <c r="V176" t="str">
        <f t="shared" si="12"/>
        <v>X</v>
      </c>
    </row>
    <row r="177" spans="12:22">
      <c r="L177" s="61">
        <v>43389</v>
      </c>
      <c r="M177" s="80">
        <v>11</v>
      </c>
      <c r="N177" s="60" t="s">
        <v>1</v>
      </c>
      <c r="O177" s="60" t="s">
        <v>2</v>
      </c>
      <c r="P177" s="64"/>
      <c r="Q177" s="64"/>
      <c r="R177" s="42" t="str">
        <f t="shared" si="14"/>
        <v/>
      </c>
      <c r="S177" s="73">
        <v>3.15</v>
      </c>
      <c r="T177" s="66"/>
      <c r="U177" s="72" t="str">
        <f t="shared" si="11"/>
        <v/>
      </c>
      <c r="V177" t="str">
        <f t="shared" si="12"/>
        <v/>
      </c>
    </row>
    <row r="178" spans="12:22">
      <c r="L178" s="61">
        <v>43864</v>
      </c>
      <c r="M178" s="80">
        <v>11</v>
      </c>
      <c r="N178" s="60" t="s">
        <v>7</v>
      </c>
      <c r="O178" s="60" t="s">
        <v>3</v>
      </c>
      <c r="P178" s="64">
        <v>1.69</v>
      </c>
      <c r="Q178" s="64">
        <v>1</v>
      </c>
      <c r="R178" s="42">
        <f t="shared" si="14"/>
        <v>1.69</v>
      </c>
      <c r="S178" s="73"/>
      <c r="T178" s="66">
        <v>1</v>
      </c>
      <c r="U178" s="72">
        <f t="shared" si="11"/>
        <v>1.69</v>
      </c>
      <c r="V178" t="str">
        <f t="shared" si="12"/>
        <v>X</v>
      </c>
    </row>
    <row r="179" spans="12:22">
      <c r="L179" s="61">
        <v>43389</v>
      </c>
      <c r="M179" s="80">
        <v>11</v>
      </c>
      <c r="N179" s="60" t="s">
        <v>7</v>
      </c>
      <c r="O179" s="60" t="s">
        <v>44</v>
      </c>
      <c r="P179" s="64"/>
      <c r="Q179" s="64"/>
      <c r="R179" s="42" t="str">
        <f t="shared" si="14"/>
        <v/>
      </c>
      <c r="S179" s="73">
        <v>1.89</v>
      </c>
      <c r="T179" s="66"/>
      <c r="U179" s="72" t="str">
        <f t="shared" si="11"/>
        <v/>
      </c>
      <c r="V179" t="str">
        <f t="shared" si="12"/>
        <v/>
      </c>
    </row>
    <row r="180" spans="12:22">
      <c r="L180" s="61">
        <v>43647</v>
      </c>
      <c r="M180" s="80">
        <v>11</v>
      </c>
      <c r="N180" s="75" t="s">
        <v>284</v>
      </c>
      <c r="O180" s="75" t="s">
        <v>3</v>
      </c>
      <c r="P180" s="64">
        <v>2.09</v>
      </c>
      <c r="Q180" s="64">
        <v>1</v>
      </c>
      <c r="R180" s="42">
        <f t="shared" si="14"/>
        <v>2.09</v>
      </c>
      <c r="S180" s="73"/>
      <c r="T180" s="66"/>
      <c r="U180" s="72" t="str">
        <f t="shared" si="11"/>
        <v/>
      </c>
      <c r="V180" t="str">
        <f t="shared" si="12"/>
        <v/>
      </c>
    </row>
    <row r="181" spans="12:22">
      <c r="L181" s="61">
        <v>43864</v>
      </c>
      <c r="M181" s="80">
        <v>11</v>
      </c>
      <c r="N181" s="75" t="s">
        <v>492</v>
      </c>
      <c r="O181" s="75" t="s">
        <v>491</v>
      </c>
      <c r="P181" s="64"/>
      <c r="Q181" s="64"/>
      <c r="R181" s="42" t="str">
        <f t="shared" si="14"/>
        <v/>
      </c>
      <c r="S181" s="73">
        <v>5.99</v>
      </c>
      <c r="T181" s="66"/>
      <c r="U181" s="72" t="str">
        <f t="shared" si="11"/>
        <v/>
      </c>
      <c r="V181" t="str">
        <f t="shared" si="12"/>
        <v/>
      </c>
    </row>
    <row r="182" spans="12:22">
      <c r="L182" s="61">
        <v>43857</v>
      </c>
      <c r="M182" s="80">
        <v>11</v>
      </c>
      <c r="N182" s="60" t="s">
        <v>160</v>
      </c>
      <c r="O182" s="60" t="s">
        <v>10</v>
      </c>
      <c r="P182" s="64"/>
      <c r="Q182" s="64"/>
      <c r="R182" s="42" t="str">
        <f t="shared" si="14"/>
        <v/>
      </c>
      <c r="S182" s="73">
        <v>5.99</v>
      </c>
      <c r="T182" s="66"/>
      <c r="U182" s="72" t="str">
        <f t="shared" si="11"/>
        <v/>
      </c>
      <c r="V182" t="str">
        <f t="shared" si="12"/>
        <v/>
      </c>
    </row>
    <row r="183" spans="12:22">
      <c r="L183" s="61">
        <v>43663</v>
      </c>
      <c r="M183" s="80">
        <v>11</v>
      </c>
      <c r="N183" s="75" t="s">
        <v>294</v>
      </c>
      <c r="O183" s="75" t="s">
        <v>295</v>
      </c>
      <c r="P183" s="64"/>
      <c r="Q183" s="64"/>
      <c r="R183" s="42" t="str">
        <f t="shared" si="14"/>
        <v/>
      </c>
      <c r="S183" s="73">
        <v>8.59</v>
      </c>
      <c r="T183" s="66"/>
      <c r="U183" s="72" t="str">
        <f t="shared" si="11"/>
        <v/>
      </c>
      <c r="V183" t="str">
        <f t="shared" si="12"/>
        <v/>
      </c>
    </row>
    <row r="184" spans="12:22">
      <c r="L184" s="61">
        <v>43647</v>
      </c>
      <c r="M184" s="80">
        <v>11</v>
      </c>
      <c r="N184" s="75" t="s">
        <v>282</v>
      </c>
      <c r="O184" s="75" t="s">
        <v>283</v>
      </c>
      <c r="P184" s="64"/>
      <c r="Q184" s="64"/>
      <c r="R184" s="42" t="str">
        <f t="shared" si="14"/>
        <v/>
      </c>
      <c r="S184" s="73">
        <v>4.6500000000000004</v>
      </c>
      <c r="T184" s="66"/>
      <c r="U184" s="72" t="str">
        <f t="shared" si="11"/>
        <v/>
      </c>
      <c r="V184" t="str">
        <f t="shared" si="12"/>
        <v/>
      </c>
    </row>
    <row r="185" spans="12:22">
      <c r="L185" s="61">
        <v>43322</v>
      </c>
      <c r="M185" s="80">
        <v>11</v>
      </c>
      <c r="N185" s="60" t="s">
        <v>232</v>
      </c>
      <c r="O185" s="60" t="s">
        <v>233</v>
      </c>
      <c r="P185" s="64"/>
      <c r="Q185" s="64"/>
      <c r="R185" s="42" t="str">
        <f t="shared" si="14"/>
        <v/>
      </c>
      <c r="S185" s="73">
        <v>0.99</v>
      </c>
      <c r="T185" s="66"/>
      <c r="U185" s="72" t="str">
        <f t="shared" si="11"/>
        <v/>
      </c>
      <c r="V185" t="str">
        <f t="shared" si="12"/>
        <v/>
      </c>
    </row>
    <row r="186" spans="12:22">
      <c r="L186" s="61">
        <v>43389</v>
      </c>
      <c r="M186" s="80">
        <v>11</v>
      </c>
      <c r="N186" s="60" t="s">
        <v>242</v>
      </c>
      <c r="O186" s="60" t="s">
        <v>44</v>
      </c>
      <c r="P186" s="64"/>
      <c r="Q186" s="64"/>
      <c r="R186" s="42" t="str">
        <f t="shared" si="14"/>
        <v/>
      </c>
      <c r="S186" s="73">
        <v>0.99</v>
      </c>
      <c r="T186" s="66"/>
      <c r="U186" s="72" t="str">
        <f t="shared" si="11"/>
        <v/>
      </c>
      <c r="V186" t="str">
        <f t="shared" si="12"/>
        <v/>
      </c>
    </row>
    <row r="187" spans="12:22">
      <c r="L187" s="61">
        <v>43647</v>
      </c>
      <c r="M187" s="80">
        <v>11</v>
      </c>
      <c r="N187" s="60" t="s">
        <v>235</v>
      </c>
      <c r="O187" s="60" t="s">
        <v>236</v>
      </c>
      <c r="P187" s="64"/>
      <c r="Q187" s="64"/>
      <c r="R187" s="42" t="str">
        <f t="shared" si="14"/>
        <v/>
      </c>
      <c r="S187" s="73">
        <v>3.25</v>
      </c>
      <c r="T187" s="66"/>
      <c r="U187" s="72" t="str">
        <f t="shared" si="11"/>
        <v/>
      </c>
      <c r="V187" t="str">
        <f t="shared" si="12"/>
        <v/>
      </c>
    </row>
    <row r="188" spans="12:22">
      <c r="L188" s="61">
        <v>43437</v>
      </c>
      <c r="M188" s="80">
        <v>11</v>
      </c>
      <c r="N188" s="60" t="s">
        <v>239</v>
      </c>
      <c r="O188" s="60" t="s">
        <v>238</v>
      </c>
      <c r="P188" s="64"/>
      <c r="Q188" s="64"/>
      <c r="R188" s="42" t="str">
        <f t="shared" si="14"/>
        <v/>
      </c>
      <c r="S188" s="73">
        <v>1.1100000000000001</v>
      </c>
      <c r="T188" s="66"/>
      <c r="U188" s="72" t="str">
        <f t="shared" si="11"/>
        <v/>
      </c>
      <c r="V188" t="str">
        <f t="shared" si="12"/>
        <v/>
      </c>
    </row>
    <row r="189" spans="12:22">
      <c r="L189" s="61">
        <v>43451</v>
      </c>
      <c r="M189" s="80">
        <v>11</v>
      </c>
      <c r="N189" s="60" t="s">
        <v>252</v>
      </c>
      <c r="O189" s="60" t="s">
        <v>20</v>
      </c>
      <c r="P189" s="64"/>
      <c r="Q189" s="64"/>
      <c r="R189" s="42" t="str">
        <f t="shared" si="14"/>
        <v/>
      </c>
      <c r="S189" s="73">
        <v>0.99</v>
      </c>
      <c r="T189" s="66"/>
      <c r="U189" s="72" t="str">
        <f t="shared" si="11"/>
        <v/>
      </c>
      <c r="V189" t="str">
        <f t="shared" si="12"/>
        <v/>
      </c>
    </row>
    <row r="190" spans="12:22">
      <c r="L190" s="61">
        <v>43833</v>
      </c>
      <c r="M190" s="80">
        <v>11</v>
      </c>
      <c r="N190" s="60" t="s">
        <v>11</v>
      </c>
      <c r="O190" s="60" t="s">
        <v>3</v>
      </c>
      <c r="P190" s="64">
        <v>2.65</v>
      </c>
      <c r="Q190" s="64">
        <v>1</v>
      </c>
      <c r="R190" s="42">
        <f t="shared" si="14"/>
        <v>2.65</v>
      </c>
      <c r="S190" s="73"/>
      <c r="T190" s="66"/>
      <c r="U190" s="72" t="str">
        <f t="shared" si="11"/>
        <v/>
      </c>
      <c r="V190" t="str">
        <f t="shared" si="12"/>
        <v/>
      </c>
    </row>
    <row r="191" spans="12:22">
      <c r="L191" s="61">
        <v>43315</v>
      </c>
      <c r="M191" s="80">
        <v>11</v>
      </c>
      <c r="N191" s="60" t="s">
        <v>225</v>
      </c>
      <c r="O191" s="60" t="s">
        <v>3</v>
      </c>
      <c r="P191" s="64">
        <v>1.65</v>
      </c>
      <c r="Q191" s="64">
        <v>1</v>
      </c>
      <c r="R191" s="42">
        <f t="shared" si="14"/>
        <v>1.65</v>
      </c>
      <c r="S191" s="73"/>
      <c r="T191" s="66"/>
      <c r="U191" s="72" t="str">
        <f t="shared" si="11"/>
        <v/>
      </c>
      <c r="V191" t="str">
        <f t="shared" si="12"/>
        <v/>
      </c>
    </row>
    <row r="192" spans="12:22">
      <c r="L192" s="61">
        <v>43530</v>
      </c>
      <c r="M192" s="80">
        <v>12</v>
      </c>
      <c r="N192" s="60" t="s">
        <v>53</v>
      </c>
      <c r="O192" s="75" t="s">
        <v>277</v>
      </c>
      <c r="P192" s="64"/>
      <c r="Q192" s="64"/>
      <c r="R192" s="42" t="str">
        <f t="shared" si="14"/>
        <v/>
      </c>
      <c r="S192" s="73">
        <v>1.35</v>
      </c>
      <c r="T192" s="66"/>
      <c r="U192" s="72" t="str">
        <f t="shared" si="11"/>
        <v/>
      </c>
      <c r="V192" t="str">
        <f t="shared" si="12"/>
        <v/>
      </c>
    </row>
    <row r="193" spans="12:22">
      <c r="L193" s="61">
        <v>43507</v>
      </c>
      <c r="M193" s="80">
        <v>12</v>
      </c>
      <c r="N193" s="60" t="s">
        <v>193</v>
      </c>
      <c r="O193" s="60" t="s">
        <v>194</v>
      </c>
      <c r="P193" s="64"/>
      <c r="Q193" s="64"/>
      <c r="R193" s="42" t="str">
        <f t="shared" si="14"/>
        <v/>
      </c>
      <c r="S193" s="73">
        <v>1.69</v>
      </c>
      <c r="T193" s="66"/>
      <c r="U193" s="72" t="str">
        <f t="shared" si="11"/>
        <v/>
      </c>
      <c r="V193" t="str">
        <f t="shared" si="12"/>
        <v/>
      </c>
    </row>
    <row r="194" spans="12:22">
      <c r="L194" s="61">
        <v>43678</v>
      </c>
      <c r="M194" s="80">
        <v>12</v>
      </c>
      <c r="N194" s="75" t="s">
        <v>281</v>
      </c>
      <c r="O194" s="75" t="s">
        <v>296</v>
      </c>
      <c r="P194" s="64"/>
      <c r="Q194" s="64"/>
      <c r="R194" s="42" t="str">
        <f t="shared" si="14"/>
        <v/>
      </c>
      <c r="S194" s="73">
        <v>1.95</v>
      </c>
      <c r="T194" s="66"/>
      <c r="U194" s="72" t="str">
        <f t="shared" si="11"/>
        <v/>
      </c>
      <c r="V194" t="str">
        <f t="shared" si="12"/>
        <v/>
      </c>
    </row>
    <row r="195" spans="12:22">
      <c r="L195" s="61">
        <v>43647</v>
      </c>
      <c r="M195" s="80">
        <v>12</v>
      </c>
      <c r="N195" s="75" t="s">
        <v>287</v>
      </c>
      <c r="O195" s="75" t="s">
        <v>288</v>
      </c>
      <c r="P195" s="64"/>
      <c r="Q195" s="64"/>
      <c r="R195" s="42" t="str">
        <f t="shared" si="14"/>
        <v/>
      </c>
      <c r="S195" s="73">
        <v>5.97</v>
      </c>
      <c r="T195" s="66"/>
      <c r="U195" s="72" t="str">
        <f t="shared" si="11"/>
        <v/>
      </c>
      <c r="V195" t="str">
        <f t="shared" si="12"/>
        <v/>
      </c>
    </row>
    <row r="196" spans="12:22">
      <c r="L196" s="61"/>
      <c r="M196" s="80">
        <v>12</v>
      </c>
      <c r="N196" s="60" t="s">
        <v>187</v>
      </c>
      <c r="O196" s="60" t="s">
        <v>198</v>
      </c>
      <c r="P196" s="64"/>
      <c r="Q196" s="64"/>
      <c r="R196" s="42" t="str">
        <f t="shared" si="14"/>
        <v/>
      </c>
      <c r="S196" s="73"/>
      <c r="T196" s="66"/>
      <c r="U196" s="72" t="str">
        <f t="shared" si="11"/>
        <v/>
      </c>
      <c r="V196" t="str">
        <f t="shared" si="12"/>
        <v/>
      </c>
    </row>
    <row r="197" spans="12:22">
      <c r="L197" s="61">
        <v>43451</v>
      </c>
      <c r="M197" s="80">
        <v>12</v>
      </c>
      <c r="N197" s="60" t="s">
        <v>251</v>
      </c>
      <c r="O197" s="60" t="s">
        <v>255</v>
      </c>
      <c r="P197" s="64"/>
      <c r="Q197" s="64"/>
      <c r="R197" s="42" t="str">
        <f t="shared" si="14"/>
        <v/>
      </c>
      <c r="S197" s="73">
        <v>5.5</v>
      </c>
      <c r="T197" s="66"/>
      <c r="U197" s="72" t="str">
        <f t="shared" si="11"/>
        <v/>
      </c>
      <c r="V197" t="str">
        <f t="shared" si="12"/>
        <v/>
      </c>
    </row>
    <row r="198" spans="12:22">
      <c r="L198" s="61">
        <v>43507</v>
      </c>
      <c r="M198" s="80">
        <v>12</v>
      </c>
      <c r="N198" s="60" t="s">
        <v>262</v>
      </c>
      <c r="O198" s="60" t="s">
        <v>264</v>
      </c>
      <c r="P198" s="64"/>
      <c r="Q198" s="64"/>
      <c r="R198" s="42" t="str">
        <f t="shared" si="14"/>
        <v/>
      </c>
      <c r="S198" s="73">
        <v>1.57</v>
      </c>
      <c r="T198" s="66"/>
      <c r="U198" s="72" t="str">
        <f t="shared" ref="U198:U238" si="15">IF(T198="","",IF(R198="",PRODUCT(T198,S198),IF(S198="",PRODUCT(R198,T198))))</f>
        <v/>
      </c>
      <c r="V198" t="str">
        <f t="shared" si="12"/>
        <v/>
      </c>
    </row>
    <row r="199" spans="12:22">
      <c r="L199" s="61">
        <v>43755</v>
      </c>
      <c r="M199" s="80">
        <v>12</v>
      </c>
      <c r="N199" s="75" t="s">
        <v>290</v>
      </c>
      <c r="O199" s="75" t="s">
        <v>314</v>
      </c>
      <c r="P199" s="64"/>
      <c r="Q199" s="64"/>
      <c r="R199" s="42" t="str">
        <f t="shared" si="14"/>
        <v/>
      </c>
      <c r="S199" s="73">
        <v>2.12</v>
      </c>
      <c r="T199" s="66"/>
      <c r="U199" s="72" t="str">
        <f t="shared" si="15"/>
        <v/>
      </c>
      <c r="V199" t="str">
        <f t="shared" ref="V199:V238" si="16">IF(T199="","","X")</f>
        <v/>
      </c>
    </row>
    <row r="200" spans="12:22">
      <c r="L200" s="61">
        <v>43530</v>
      </c>
      <c r="M200" s="80">
        <v>12</v>
      </c>
      <c r="N200" s="60" t="s">
        <v>263</v>
      </c>
      <c r="O200" s="60" t="s">
        <v>264</v>
      </c>
      <c r="P200" s="64"/>
      <c r="Q200" s="64"/>
      <c r="R200" s="42" t="str">
        <f t="shared" si="14"/>
        <v/>
      </c>
      <c r="S200" s="73">
        <v>1.49</v>
      </c>
      <c r="T200" s="66"/>
      <c r="U200" s="72" t="str">
        <f t="shared" si="15"/>
        <v/>
      </c>
      <c r="V200" t="str">
        <f t="shared" si="16"/>
        <v/>
      </c>
    </row>
    <row r="201" spans="12:22">
      <c r="L201" s="61">
        <v>43451</v>
      </c>
      <c r="M201" s="80">
        <v>12</v>
      </c>
      <c r="N201" s="60" t="s">
        <v>254</v>
      </c>
      <c r="O201" s="60" t="s">
        <v>253</v>
      </c>
      <c r="P201" s="64"/>
      <c r="Q201" s="64"/>
      <c r="R201" s="42" t="str">
        <f t="shared" si="14"/>
        <v/>
      </c>
      <c r="S201" s="73">
        <v>4.54</v>
      </c>
      <c r="T201" s="66"/>
      <c r="U201" s="72" t="str">
        <f t="shared" si="15"/>
        <v/>
      </c>
      <c r="V201" t="str">
        <f t="shared" si="16"/>
        <v/>
      </c>
    </row>
    <row r="202" spans="12:22">
      <c r="L202" s="61">
        <v>43788</v>
      </c>
      <c r="M202" s="80">
        <v>12</v>
      </c>
      <c r="N202" s="60" t="s">
        <v>105</v>
      </c>
      <c r="O202" s="60" t="s">
        <v>42</v>
      </c>
      <c r="P202" s="64"/>
      <c r="Q202" s="64"/>
      <c r="R202" s="42" t="str">
        <f t="shared" si="14"/>
        <v/>
      </c>
      <c r="S202" s="73">
        <v>1.54</v>
      </c>
      <c r="T202" s="66"/>
      <c r="U202" s="72" t="str">
        <f t="shared" si="15"/>
        <v/>
      </c>
      <c r="V202" t="str">
        <f t="shared" si="16"/>
        <v/>
      </c>
    </row>
    <row r="203" spans="12:22">
      <c r="L203" s="61">
        <v>43724</v>
      </c>
      <c r="M203" s="80">
        <v>12</v>
      </c>
      <c r="N203" s="60" t="s">
        <v>63</v>
      </c>
      <c r="O203" s="60" t="s">
        <v>42</v>
      </c>
      <c r="P203" s="64"/>
      <c r="Q203" s="64"/>
      <c r="R203" s="42" t="str">
        <f t="shared" si="14"/>
        <v/>
      </c>
      <c r="S203" s="73">
        <v>1.1599999999999999</v>
      </c>
      <c r="T203" s="66">
        <v>1</v>
      </c>
      <c r="U203" s="72">
        <f t="shared" si="15"/>
        <v>1.1599999999999999</v>
      </c>
      <c r="V203" t="str">
        <f t="shared" si="16"/>
        <v>X</v>
      </c>
    </row>
    <row r="204" spans="12:22">
      <c r="L204" s="61">
        <v>43140</v>
      </c>
      <c r="M204" s="80">
        <v>12</v>
      </c>
      <c r="N204" s="60" t="s">
        <v>28</v>
      </c>
      <c r="O204" s="60" t="s">
        <v>29</v>
      </c>
      <c r="P204" s="64"/>
      <c r="Q204" s="64"/>
      <c r="R204" s="42" t="str">
        <f t="shared" si="14"/>
        <v/>
      </c>
      <c r="S204" s="73">
        <v>2.99</v>
      </c>
      <c r="T204" s="66"/>
      <c r="U204" s="72" t="str">
        <f t="shared" si="15"/>
        <v/>
      </c>
      <c r="V204" t="str">
        <f t="shared" si="16"/>
        <v/>
      </c>
    </row>
    <row r="205" spans="12:22">
      <c r="L205" s="61">
        <v>43530</v>
      </c>
      <c r="M205" s="80">
        <v>12</v>
      </c>
      <c r="N205" s="60" t="s">
        <v>269</v>
      </c>
      <c r="O205" s="60"/>
      <c r="P205" s="64"/>
      <c r="Q205" s="64"/>
      <c r="R205" s="42" t="str">
        <f t="shared" si="14"/>
        <v/>
      </c>
      <c r="S205" s="73">
        <v>1.55</v>
      </c>
      <c r="T205" s="66"/>
      <c r="U205" s="72" t="str">
        <f t="shared" si="15"/>
        <v/>
      </c>
      <c r="V205" t="str">
        <f t="shared" si="16"/>
        <v/>
      </c>
    </row>
    <row r="206" spans="12:22">
      <c r="L206" s="61">
        <v>43161</v>
      </c>
      <c r="M206" s="80">
        <v>13</v>
      </c>
      <c r="N206" s="60" t="s">
        <v>179</v>
      </c>
      <c r="O206" s="60" t="s">
        <v>217</v>
      </c>
      <c r="P206" s="64"/>
      <c r="Q206" s="64"/>
      <c r="R206" s="42" t="str">
        <f t="shared" si="14"/>
        <v/>
      </c>
      <c r="S206" s="73">
        <v>5</v>
      </c>
      <c r="T206" s="66"/>
      <c r="U206" s="72" t="str">
        <f t="shared" si="15"/>
        <v/>
      </c>
      <c r="V206" t="str">
        <f t="shared" si="16"/>
        <v/>
      </c>
    </row>
    <row r="207" spans="12:22">
      <c r="L207" s="61"/>
      <c r="M207" s="80">
        <v>13</v>
      </c>
      <c r="N207" s="60" t="s">
        <v>270</v>
      </c>
      <c r="O207" s="60" t="s">
        <v>271</v>
      </c>
      <c r="P207" s="64"/>
      <c r="Q207" s="64"/>
      <c r="R207" s="42" t="str">
        <f t="shared" si="14"/>
        <v/>
      </c>
      <c r="S207" s="73">
        <v>2</v>
      </c>
      <c r="T207" s="66"/>
      <c r="U207" s="72" t="str">
        <f t="shared" si="15"/>
        <v/>
      </c>
      <c r="V207" t="str">
        <f t="shared" si="16"/>
        <v/>
      </c>
    </row>
    <row r="208" spans="12:22">
      <c r="L208" s="61">
        <v>43789</v>
      </c>
      <c r="M208" s="80">
        <v>13</v>
      </c>
      <c r="N208" s="60" t="s">
        <v>41</v>
      </c>
      <c r="O208" s="60" t="s">
        <v>42</v>
      </c>
      <c r="P208" s="64"/>
      <c r="Q208" s="64"/>
      <c r="R208" s="42" t="str">
        <f t="shared" ref="R208:R209" si="17">IF(P208="","",IF(Q208="","",PRODUCT(P208:Q208)))</f>
        <v/>
      </c>
      <c r="S208" s="73">
        <v>4</v>
      </c>
      <c r="T208" s="66"/>
      <c r="U208" s="72" t="str">
        <f t="shared" si="15"/>
        <v/>
      </c>
      <c r="V208" t="str">
        <f t="shared" si="16"/>
        <v/>
      </c>
    </row>
    <row r="209" spans="12:22">
      <c r="L209" s="61">
        <v>43140</v>
      </c>
      <c r="M209" s="80">
        <v>13</v>
      </c>
      <c r="N209" s="60" t="s">
        <v>134</v>
      </c>
      <c r="O209" s="60" t="s">
        <v>135</v>
      </c>
      <c r="P209" s="64"/>
      <c r="Q209" s="64"/>
      <c r="R209" s="42" t="str">
        <f t="shared" si="17"/>
        <v/>
      </c>
      <c r="S209" s="73">
        <v>9.42</v>
      </c>
      <c r="T209" s="66"/>
      <c r="U209" s="72" t="str">
        <f t="shared" si="15"/>
        <v/>
      </c>
      <c r="V209" t="str">
        <f t="shared" si="16"/>
        <v/>
      </c>
    </row>
    <row r="210" spans="12:22">
      <c r="L210" s="61">
        <v>43789</v>
      </c>
      <c r="M210" s="80">
        <v>13</v>
      </c>
      <c r="N210" s="75" t="s">
        <v>317</v>
      </c>
      <c r="O210" s="75" t="s">
        <v>323</v>
      </c>
      <c r="P210" s="64"/>
      <c r="Q210" s="64"/>
      <c r="R210" s="42"/>
      <c r="S210" s="73">
        <v>1.48</v>
      </c>
      <c r="T210" s="66"/>
      <c r="U210" s="72" t="str">
        <f t="shared" si="15"/>
        <v/>
      </c>
      <c r="V210" t="str">
        <f t="shared" si="16"/>
        <v/>
      </c>
    </row>
    <row r="211" spans="12:22">
      <c r="L211" s="61">
        <v>43315</v>
      </c>
      <c r="M211" s="80">
        <v>13</v>
      </c>
      <c r="N211" s="60" t="s">
        <v>120</v>
      </c>
      <c r="O211" s="60" t="s">
        <v>121</v>
      </c>
      <c r="P211" s="64"/>
      <c r="Q211" s="64"/>
      <c r="R211" s="42" t="str">
        <f t="shared" ref="R211:R217" si="18">IF(P211="","",IF(Q211="","",PRODUCT(P211:Q211)))</f>
        <v/>
      </c>
      <c r="S211" s="73">
        <v>2.54</v>
      </c>
      <c r="T211" s="66"/>
      <c r="U211" s="72" t="str">
        <f t="shared" si="15"/>
        <v/>
      </c>
      <c r="V211" t="str">
        <f t="shared" si="16"/>
        <v/>
      </c>
    </row>
    <row r="212" spans="12:22">
      <c r="L212" s="61">
        <v>43724</v>
      </c>
      <c r="M212" s="80">
        <v>13</v>
      </c>
      <c r="N212" s="75" t="s">
        <v>302</v>
      </c>
      <c r="O212" s="75" t="s">
        <v>121</v>
      </c>
      <c r="P212" s="64"/>
      <c r="Q212" s="64"/>
      <c r="R212" s="42" t="str">
        <f t="shared" si="18"/>
        <v/>
      </c>
      <c r="S212" s="73">
        <v>2.25</v>
      </c>
      <c r="T212" s="66"/>
      <c r="U212" s="72" t="str">
        <f t="shared" si="15"/>
        <v/>
      </c>
      <c r="V212" t="str">
        <f t="shared" si="16"/>
        <v/>
      </c>
    </row>
    <row r="213" spans="12:22">
      <c r="L213" s="61">
        <v>43755</v>
      </c>
      <c r="M213" s="80">
        <v>13</v>
      </c>
      <c r="N213" s="60" t="s">
        <v>91</v>
      </c>
      <c r="O213" s="60" t="s">
        <v>85</v>
      </c>
      <c r="P213" s="64"/>
      <c r="Q213" s="64"/>
      <c r="R213" s="42" t="str">
        <f t="shared" si="18"/>
        <v/>
      </c>
      <c r="S213" s="73">
        <v>1.34</v>
      </c>
      <c r="T213" s="66">
        <v>1</v>
      </c>
      <c r="U213" s="72">
        <f t="shared" si="15"/>
        <v>1.34</v>
      </c>
      <c r="V213" t="str">
        <f t="shared" si="16"/>
        <v>X</v>
      </c>
    </row>
    <row r="214" spans="12:22">
      <c r="L214" s="61">
        <v>43647</v>
      </c>
      <c r="M214" s="80">
        <v>14</v>
      </c>
      <c r="N214" s="60" t="s">
        <v>259</v>
      </c>
      <c r="O214" s="60" t="s">
        <v>257</v>
      </c>
      <c r="P214" s="64"/>
      <c r="Q214" s="64"/>
      <c r="R214" s="42" t="str">
        <f t="shared" si="18"/>
        <v/>
      </c>
      <c r="S214" s="73">
        <v>1.08</v>
      </c>
      <c r="T214" s="66"/>
      <c r="U214" s="72" t="str">
        <f t="shared" si="15"/>
        <v/>
      </c>
      <c r="V214" t="str">
        <f t="shared" si="16"/>
        <v/>
      </c>
    </row>
    <row r="215" spans="12:22">
      <c r="L215" s="61">
        <v>43647</v>
      </c>
      <c r="M215" s="80">
        <v>14</v>
      </c>
      <c r="N215" s="75" t="s">
        <v>291</v>
      </c>
      <c r="O215" s="75" t="s">
        <v>292</v>
      </c>
      <c r="P215" s="64"/>
      <c r="Q215" s="64"/>
      <c r="R215" s="42" t="str">
        <f t="shared" si="18"/>
        <v/>
      </c>
      <c r="S215" s="73">
        <v>0.99</v>
      </c>
      <c r="T215" s="66"/>
      <c r="U215" s="72" t="str">
        <f t="shared" si="15"/>
        <v/>
      </c>
      <c r="V215" t="str">
        <f t="shared" si="16"/>
        <v/>
      </c>
    </row>
    <row r="216" spans="12:22">
      <c r="L216" s="61">
        <v>43024</v>
      </c>
      <c r="M216" s="80">
        <v>14</v>
      </c>
      <c r="N216" s="60" t="s">
        <v>18</v>
      </c>
      <c r="O216" s="60" t="s">
        <v>17</v>
      </c>
      <c r="P216" s="64"/>
      <c r="Q216" s="64"/>
      <c r="R216" s="42" t="str">
        <f t="shared" si="18"/>
        <v/>
      </c>
      <c r="S216" s="73">
        <v>1.85</v>
      </c>
      <c r="T216" s="66"/>
      <c r="U216" s="72" t="str">
        <f t="shared" si="15"/>
        <v/>
      </c>
      <c r="V216" t="str">
        <f t="shared" si="16"/>
        <v/>
      </c>
    </row>
    <row r="217" spans="12:22">
      <c r="L217" s="61">
        <v>43140</v>
      </c>
      <c r="M217" s="80">
        <v>14</v>
      </c>
      <c r="N217" s="60" t="s">
        <v>136</v>
      </c>
      <c r="O217" s="60" t="s">
        <v>85</v>
      </c>
      <c r="P217" s="64"/>
      <c r="Q217" s="64"/>
      <c r="R217" s="42" t="str">
        <f t="shared" si="18"/>
        <v/>
      </c>
      <c r="S217" s="73">
        <v>0.74</v>
      </c>
      <c r="T217" s="66"/>
      <c r="U217" s="72" t="str">
        <f t="shared" si="15"/>
        <v/>
      </c>
      <c r="V217" t="str">
        <f t="shared" si="16"/>
        <v/>
      </c>
    </row>
    <row r="218" spans="12:22">
      <c r="L218" s="61">
        <v>43789</v>
      </c>
      <c r="M218" s="80">
        <v>14</v>
      </c>
      <c r="N218" s="75" t="s">
        <v>324</v>
      </c>
      <c r="O218" s="75" t="s">
        <v>17</v>
      </c>
      <c r="P218" s="64"/>
      <c r="Q218" s="64"/>
      <c r="R218" s="42"/>
      <c r="S218" s="73">
        <v>1.85</v>
      </c>
      <c r="T218" s="66"/>
      <c r="U218" s="72" t="str">
        <f t="shared" si="15"/>
        <v/>
      </c>
      <c r="V218" t="str">
        <f t="shared" si="16"/>
        <v/>
      </c>
    </row>
    <row r="219" spans="12:22">
      <c r="L219" s="61"/>
      <c r="M219" s="80">
        <v>14</v>
      </c>
      <c r="N219" s="60" t="s">
        <v>246</v>
      </c>
      <c r="O219" s="60" t="s">
        <v>33</v>
      </c>
      <c r="P219" s="64"/>
      <c r="Q219" s="64"/>
      <c r="R219" s="42" t="str">
        <f>IF(P219="","",IF(Q219="","",PRODUCT(P219:Q219)))</f>
        <v/>
      </c>
      <c r="S219" s="73">
        <v>0</v>
      </c>
      <c r="T219" s="66"/>
      <c r="U219" s="72" t="str">
        <f t="shared" si="15"/>
        <v/>
      </c>
      <c r="V219" t="str">
        <f t="shared" si="16"/>
        <v/>
      </c>
    </row>
    <row r="220" spans="12:22">
      <c r="L220" s="61">
        <v>43739</v>
      </c>
      <c r="M220" s="80">
        <v>14</v>
      </c>
      <c r="N220" s="75" t="s">
        <v>308</v>
      </c>
      <c r="O220" s="60"/>
      <c r="P220" s="64"/>
      <c r="Q220" s="64"/>
      <c r="R220" s="42" t="str">
        <f>IF(P220="","",IF(Q220="","",PRODUCT(P220:Q220)))</f>
        <v/>
      </c>
      <c r="S220" s="73">
        <v>8.89</v>
      </c>
      <c r="T220" s="66"/>
      <c r="U220" s="72" t="str">
        <f t="shared" si="15"/>
        <v/>
      </c>
      <c r="V220" t="str">
        <f t="shared" si="16"/>
        <v/>
      </c>
    </row>
    <row r="221" spans="12:22">
      <c r="L221" s="61">
        <v>43140</v>
      </c>
      <c r="M221" s="80">
        <v>14</v>
      </c>
      <c r="N221" s="60" t="s">
        <v>139</v>
      </c>
      <c r="O221" s="60" t="s">
        <v>17</v>
      </c>
      <c r="P221" s="64"/>
      <c r="Q221" s="64"/>
      <c r="R221" s="42" t="str">
        <f>IF(P221="","",IF(Q221="","",PRODUCT(P221:Q221)))</f>
        <v/>
      </c>
      <c r="S221" s="73">
        <v>0.88</v>
      </c>
      <c r="T221" s="66"/>
      <c r="U221" s="72" t="str">
        <f t="shared" si="15"/>
        <v/>
      </c>
      <c r="V221" t="str">
        <f t="shared" si="16"/>
        <v/>
      </c>
    </row>
    <row r="222" spans="12:22">
      <c r="L222" s="61">
        <v>43788</v>
      </c>
      <c r="M222" s="80">
        <v>14</v>
      </c>
      <c r="N222" s="75" t="s">
        <v>322</v>
      </c>
      <c r="O222" s="75" t="s">
        <v>17</v>
      </c>
      <c r="P222" s="64"/>
      <c r="Q222" s="64"/>
      <c r="R222" s="42"/>
      <c r="S222" s="73">
        <v>2.4700000000000002</v>
      </c>
      <c r="T222" s="66"/>
      <c r="U222" s="72" t="str">
        <f t="shared" si="15"/>
        <v/>
      </c>
      <c r="V222" t="str">
        <f t="shared" si="16"/>
        <v/>
      </c>
    </row>
    <row r="223" spans="12:22">
      <c r="L223" s="61"/>
      <c r="M223" s="80">
        <v>14</v>
      </c>
      <c r="N223" s="75" t="s">
        <v>325</v>
      </c>
      <c r="O223" s="75" t="s">
        <v>326</v>
      </c>
      <c r="P223" s="64"/>
      <c r="Q223" s="64"/>
      <c r="R223" s="42"/>
      <c r="S223" s="73"/>
      <c r="T223" s="66"/>
      <c r="U223" s="72" t="str">
        <f t="shared" si="15"/>
        <v/>
      </c>
      <c r="V223" t="str">
        <f t="shared" si="16"/>
        <v/>
      </c>
    </row>
    <row r="224" spans="12:22">
      <c r="L224" s="61">
        <v>43739</v>
      </c>
      <c r="M224" s="80">
        <v>15</v>
      </c>
      <c r="N224" s="75" t="s">
        <v>309</v>
      </c>
      <c r="O224" s="75" t="s">
        <v>310</v>
      </c>
      <c r="P224" s="64"/>
      <c r="Q224" s="64"/>
      <c r="R224" s="42" t="str">
        <f t="shared" ref="R224:R230" si="19">IF(P224="","",IF(Q224="","",PRODUCT(P224:Q224)))</f>
        <v/>
      </c>
      <c r="S224" s="73">
        <v>1.4</v>
      </c>
      <c r="T224" s="66"/>
      <c r="U224" s="72" t="str">
        <f t="shared" si="15"/>
        <v/>
      </c>
      <c r="V224" t="str">
        <f t="shared" si="16"/>
        <v/>
      </c>
    </row>
    <row r="225" spans="12:22">
      <c r="L225" s="61">
        <v>43819</v>
      </c>
      <c r="M225" s="80">
        <v>15</v>
      </c>
      <c r="N225" s="60" t="s">
        <v>159</v>
      </c>
      <c r="O225" s="60" t="s">
        <v>49</v>
      </c>
      <c r="P225" s="64"/>
      <c r="Q225" s="64"/>
      <c r="R225" s="42" t="str">
        <f t="shared" si="19"/>
        <v/>
      </c>
      <c r="S225" s="73">
        <v>0.99</v>
      </c>
      <c r="T225" s="66"/>
      <c r="U225" s="72" t="str">
        <f t="shared" si="15"/>
        <v/>
      </c>
      <c r="V225" t="str">
        <f t="shared" si="16"/>
        <v/>
      </c>
    </row>
    <row r="226" spans="12:22">
      <c r="L226" s="61"/>
      <c r="M226" s="80">
        <v>15</v>
      </c>
      <c r="N226" s="60" t="s">
        <v>181</v>
      </c>
      <c r="O226" s="60"/>
      <c r="P226" s="64"/>
      <c r="Q226" s="64"/>
      <c r="R226" s="42" t="str">
        <f t="shared" si="19"/>
        <v/>
      </c>
      <c r="S226" s="73">
        <v>2</v>
      </c>
      <c r="T226" s="66"/>
      <c r="U226" s="72" t="str">
        <f t="shared" si="15"/>
        <v/>
      </c>
      <c r="V226" t="str">
        <f t="shared" si="16"/>
        <v/>
      </c>
    </row>
    <row r="227" spans="12:22">
      <c r="L227" s="61">
        <v>43789</v>
      </c>
      <c r="M227" s="80">
        <v>16</v>
      </c>
      <c r="N227" s="75" t="s">
        <v>313</v>
      </c>
      <c r="O227" s="60" t="s">
        <v>14</v>
      </c>
      <c r="P227" s="64"/>
      <c r="Q227" s="64"/>
      <c r="R227" s="42" t="str">
        <f t="shared" si="19"/>
        <v/>
      </c>
      <c r="S227" s="73">
        <v>2.7</v>
      </c>
      <c r="T227" s="66">
        <v>1</v>
      </c>
      <c r="U227" s="72">
        <f t="shared" si="15"/>
        <v>2.7</v>
      </c>
      <c r="V227" t="str">
        <f t="shared" si="16"/>
        <v>X</v>
      </c>
    </row>
    <row r="228" spans="12:22">
      <c r="L228" s="61">
        <v>43281</v>
      </c>
      <c r="M228" s="80">
        <v>16</v>
      </c>
      <c r="N228" s="75" t="s">
        <v>280</v>
      </c>
      <c r="O228" s="60" t="s">
        <v>138</v>
      </c>
      <c r="P228" s="64"/>
      <c r="Q228" s="64"/>
      <c r="R228" s="42" t="str">
        <f t="shared" si="19"/>
        <v/>
      </c>
      <c r="S228" s="73">
        <v>1.1200000000000001</v>
      </c>
      <c r="T228" s="66"/>
      <c r="U228" s="72" t="str">
        <f t="shared" si="15"/>
        <v/>
      </c>
      <c r="V228" t="str">
        <f t="shared" si="16"/>
        <v/>
      </c>
    </row>
    <row r="229" spans="12:22">
      <c r="L229" s="61">
        <v>43739</v>
      </c>
      <c r="M229" s="80">
        <v>16</v>
      </c>
      <c r="N229" s="60" t="s">
        <v>218</v>
      </c>
      <c r="O229" s="60" t="s">
        <v>219</v>
      </c>
      <c r="P229" s="64"/>
      <c r="Q229" s="64"/>
      <c r="R229" s="42" t="str">
        <f t="shared" si="19"/>
        <v/>
      </c>
      <c r="S229" s="73">
        <v>3.73</v>
      </c>
      <c r="T229" s="66">
        <v>1</v>
      </c>
      <c r="U229" s="72">
        <f t="shared" si="15"/>
        <v>3.73</v>
      </c>
      <c r="V229" t="str">
        <f t="shared" si="16"/>
        <v>X</v>
      </c>
    </row>
    <row r="230" spans="12:22">
      <c r="L230" s="61">
        <v>43678</v>
      </c>
      <c r="M230" s="80">
        <v>16</v>
      </c>
      <c r="N230" s="75" t="s">
        <v>299</v>
      </c>
      <c r="O230" s="75" t="s">
        <v>300</v>
      </c>
      <c r="P230" s="64"/>
      <c r="Q230" s="64"/>
      <c r="R230" s="42" t="str">
        <f t="shared" si="19"/>
        <v/>
      </c>
      <c r="S230" s="73">
        <v>1.69</v>
      </c>
      <c r="T230" s="66"/>
      <c r="U230" s="72" t="str">
        <f t="shared" si="15"/>
        <v/>
      </c>
      <c r="V230" t="str">
        <f t="shared" si="16"/>
        <v/>
      </c>
    </row>
    <row r="231" spans="12:22">
      <c r="L231" s="61">
        <v>43799</v>
      </c>
      <c r="M231" s="80">
        <v>16</v>
      </c>
      <c r="N231" s="75" t="s">
        <v>339</v>
      </c>
      <c r="O231" s="75" t="s">
        <v>340</v>
      </c>
      <c r="P231" s="64"/>
      <c r="Q231" s="64"/>
      <c r="R231" s="42"/>
      <c r="S231" s="73">
        <v>1.95</v>
      </c>
      <c r="T231" s="66"/>
      <c r="U231" s="72" t="str">
        <f t="shared" si="15"/>
        <v/>
      </c>
      <c r="V231" t="str">
        <f t="shared" si="16"/>
        <v/>
      </c>
    </row>
    <row r="232" spans="12:22">
      <c r="L232" s="61"/>
      <c r="M232" s="80"/>
      <c r="N232" s="60"/>
      <c r="O232" s="60"/>
      <c r="P232" s="64"/>
      <c r="Q232" s="64"/>
      <c r="R232" s="42" t="str">
        <f t="shared" ref="R232:R238" si="20">IF(P232="","",IF(Q232="","",PRODUCT(P232:Q232)))</f>
        <v/>
      </c>
      <c r="S232" s="73"/>
      <c r="T232" s="66"/>
      <c r="U232" s="72" t="str">
        <f t="shared" si="15"/>
        <v/>
      </c>
      <c r="V232" t="str">
        <f t="shared" si="16"/>
        <v/>
      </c>
    </row>
    <row r="233" spans="12:22">
      <c r="L233" s="61"/>
      <c r="M233" s="80"/>
      <c r="N233" s="60"/>
      <c r="O233" s="60"/>
      <c r="P233" s="64"/>
      <c r="Q233" s="64"/>
      <c r="R233" s="42" t="str">
        <f t="shared" si="20"/>
        <v/>
      </c>
      <c r="S233" s="73"/>
      <c r="T233" s="66"/>
      <c r="U233" s="72" t="str">
        <f t="shared" si="15"/>
        <v/>
      </c>
      <c r="V233" t="str">
        <f t="shared" si="16"/>
        <v/>
      </c>
    </row>
    <row r="234" spans="12:22">
      <c r="L234" s="61"/>
      <c r="M234" s="80"/>
      <c r="N234" s="60"/>
      <c r="O234" s="60"/>
      <c r="P234" s="64"/>
      <c r="Q234" s="64"/>
      <c r="R234" s="42" t="str">
        <f t="shared" si="20"/>
        <v/>
      </c>
      <c r="S234" s="73"/>
      <c r="T234" s="66"/>
      <c r="U234" s="72" t="str">
        <f t="shared" si="15"/>
        <v/>
      </c>
      <c r="V234" t="str">
        <f t="shared" si="16"/>
        <v/>
      </c>
    </row>
    <row r="235" spans="12:22">
      <c r="L235" s="61"/>
      <c r="M235" s="80"/>
      <c r="N235" s="60"/>
      <c r="O235" s="60"/>
      <c r="P235" s="64"/>
      <c r="Q235" s="64"/>
      <c r="R235" s="42" t="str">
        <f t="shared" si="20"/>
        <v/>
      </c>
      <c r="S235" s="73"/>
      <c r="T235" s="66"/>
      <c r="U235" s="72" t="str">
        <f t="shared" si="15"/>
        <v/>
      </c>
      <c r="V235" t="str">
        <f t="shared" si="16"/>
        <v/>
      </c>
    </row>
    <row r="236" spans="12:22">
      <c r="L236" s="61"/>
      <c r="M236" s="80"/>
      <c r="N236" s="75"/>
      <c r="O236" s="75"/>
      <c r="P236" s="64"/>
      <c r="Q236" s="64"/>
      <c r="R236" s="42" t="str">
        <f t="shared" si="20"/>
        <v/>
      </c>
      <c r="S236" s="73"/>
      <c r="T236" s="66"/>
      <c r="U236" s="72" t="str">
        <f t="shared" si="15"/>
        <v/>
      </c>
      <c r="V236" t="str">
        <f t="shared" si="16"/>
        <v/>
      </c>
    </row>
    <row r="237" spans="12:22">
      <c r="L237" s="61"/>
      <c r="M237" s="80"/>
      <c r="N237" s="60"/>
      <c r="O237" s="60"/>
      <c r="P237" s="64"/>
      <c r="Q237" s="64"/>
      <c r="R237" s="42" t="str">
        <f t="shared" si="20"/>
        <v/>
      </c>
      <c r="S237" s="73"/>
      <c r="T237" s="66"/>
      <c r="U237" s="72" t="str">
        <f t="shared" si="15"/>
        <v/>
      </c>
      <c r="V237" t="str">
        <f t="shared" si="16"/>
        <v/>
      </c>
    </row>
    <row r="238" spans="12:22" ht="15" thickBot="1">
      <c r="L238" s="62"/>
      <c r="M238" s="82"/>
      <c r="N238" s="63"/>
      <c r="O238" s="63"/>
      <c r="P238" s="65"/>
      <c r="Q238" s="65"/>
      <c r="R238" s="42" t="str">
        <f t="shared" si="20"/>
        <v/>
      </c>
      <c r="S238" s="74"/>
      <c r="T238" s="67"/>
      <c r="U238" s="72" t="str">
        <f t="shared" si="15"/>
        <v/>
      </c>
      <c r="V238" t="str">
        <f t="shared" si="16"/>
        <v/>
      </c>
    </row>
    <row r="239" spans="12:22" ht="15" thickTop="1">
      <c r="L239" s="23"/>
      <c r="M239" s="23"/>
      <c r="N239" s="13"/>
      <c r="O239" s="13"/>
      <c r="P239" s="14"/>
      <c r="Q239" s="15"/>
      <c r="R239" s="16"/>
      <c r="S239" s="17"/>
      <c r="T239" s="15"/>
      <c r="U239" s="16"/>
    </row>
    <row r="240" spans="12:22">
      <c r="L240" s="18"/>
      <c r="M240" s="18"/>
      <c r="N240" s="18"/>
      <c r="O240" s="18"/>
      <c r="P240" s="22"/>
      <c r="Q240" s="21"/>
      <c r="R240" s="19"/>
      <c r="S240" s="20"/>
      <c r="T240" s="24" t="s">
        <v>36</v>
      </c>
      <c r="U240" s="25">
        <f>SUM(U6:U238)</f>
        <v>101.78119999999998</v>
      </c>
    </row>
  </sheetData>
  <sheetProtection selectLockedCells="1" sort="0" autoFilter="0"/>
  <protectedRanges>
    <protectedRange sqref="L5:U238" name="Netto"/>
    <protectedRange sqref="B40:G70" name="Prix observés"/>
    <protectedRange sqref="C6" name="Plage2_1"/>
    <protectedRange sqref="L5:S5" name="Plage1"/>
    <protectedRange sqref="C7:F38 D6:F6" name="Plage2"/>
  </protectedRanges>
  <autoFilter ref="L5:V238"/>
  <mergeCells count="16">
    <mergeCell ref="J26:J27"/>
    <mergeCell ref="J2:J4"/>
    <mergeCell ref="I26:I29"/>
    <mergeCell ref="I2:I4"/>
    <mergeCell ref="J28:J29"/>
    <mergeCell ref="C1:F1"/>
    <mergeCell ref="B2:B5"/>
    <mergeCell ref="C2:F5"/>
    <mergeCell ref="G2:G4"/>
    <mergeCell ref="L1:U1"/>
    <mergeCell ref="N2:S3"/>
    <mergeCell ref="P4:Q4"/>
    <mergeCell ref="R4:S4"/>
    <mergeCell ref="T2:U3"/>
    <mergeCell ref="L2:L3"/>
    <mergeCell ref="I1:J1"/>
  </mergeCells>
  <phoneticPr fontId="0" type="noConversion"/>
  <hyperlinks>
    <hyperlink ref="V1" r:id="rId1"/>
  </hyperlinks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2"/>
  <drawing r:id="rId3"/>
  <legacyDrawing r:id="rId4"/>
  <controls>
    <control shapeId="1037" r:id="rId5" name="CommandButton1"/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G81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58" sqref="C58"/>
    </sheetView>
  </sheetViews>
  <sheetFormatPr baseColWidth="10" defaultRowHeight="14.5"/>
  <cols>
    <col min="1" max="1" width="18.453125" customWidth="1"/>
    <col min="2" max="2" width="7.54296875" style="8" customWidth="1"/>
    <col min="3" max="3" width="50.1796875" customWidth="1"/>
    <col min="4" max="4" width="86.26953125" style="84" customWidth="1"/>
    <col min="5" max="5" width="11.453125" style="10"/>
    <col min="6" max="6" width="11.453125" style="9"/>
    <col min="7" max="7" width="32.26953125" style="8" customWidth="1"/>
  </cols>
  <sheetData>
    <row r="1" spans="1:7">
      <c r="B1" s="83"/>
    </row>
    <row r="2" spans="1:7">
      <c r="B2" s="83"/>
    </row>
    <row r="3" spans="1:7" ht="15" thickBot="1">
      <c r="B3" s="83"/>
    </row>
    <row r="4" spans="1:7" s="84" customFormat="1" ht="30" thickTop="1" thickBot="1">
      <c r="A4" s="85" t="s">
        <v>462</v>
      </c>
      <c r="B4" s="86" t="s">
        <v>461</v>
      </c>
      <c r="C4" s="85" t="s">
        <v>463</v>
      </c>
      <c r="D4" s="85" t="s">
        <v>464</v>
      </c>
      <c r="E4" s="87" t="s">
        <v>353</v>
      </c>
      <c r="F4" s="87" t="s">
        <v>354</v>
      </c>
      <c r="G4" s="85" t="s">
        <v>465</v>
      </c>
    </row>
    <row r="5" spans="1:7" ht="15" thickTop="1">
      <c r="A5" s="90" t="s">
        <v>428</v>
      </c>
      <c r="B5" s="91">
        <v>1</v>
      </c>
      <c r="C5" s="92" t="s">
        <v>434</v>
      </c>
      <c r="D5" s="93" t="s">
        <v>435</v>
      </c>
      <c r="E5" s="94">
        <v>1</v>
      </c>
      <c r="F5" s="113">
        <v>36</v>
      </c>
      <c r="G5" s="95" t="s">
        <v>436</v>
      </c>
    </row>
    <row r="6" spans="1:7" ht="15" customHeight="1">
      <c r="A6" s="96" t="s">
        <v>395</v>
      </c>
      <c r="B6" s="97"/>
      <c r="C6" s="98" t="s">
        <v>397</v>
      </c>
      <c r="D6" s="99" t="s">
        <v>397</v>
      </c>
      <c r="E6" s="100">
        <v>1</v>
      </c>
      <c r="F6" s="114">
        <v>17.79</v>
      </c>
      <c r="G6" s="101" t="s">
        <v>361</v>
      </c>
    </row>
    <row r="7" spans="1:7" ht="15" customHeight="1">
      <c r="A7" s="102" t="s">
        <v>395</v>
      </c>
      <c r="B7" s="97"/>
      <c r="C7" s="98" t="s">
        <v>407</v>
      </c>
      <c r="D7" s="99" t="s">
        <v>408</v>
      </c>
      <c r="E7" s="100">
        <v>1</v>
      </c>
      <c r="F7" s="114">
        <v>42.14</v>
      </c>
      <c r="G7" s="101" t="s">
        <v>361</v>
      </c>
    </row>
    <row r="8" spans="1:7">
      <c r="A8" s="102" t="s">
        <v>395</v>
      </c>
      <c r="B8" s="97"/>
      <c r="C8" s="98" t="s">
        <v>404</v>
      </c>
      <c r="D8" s="99" t="s">
        <v>405</v>
      </c>
      <c r="E8" s="100">
        <v>1</v>
      </c>
      <c r="F8" s="114">
        <v>46.95</v>
      </c>
      <c r="G8" s="101" t="s">
        <v>361</v>
      </c>
    </row>
    <row r="9" spans="1:7">
      <c r="A9" s="102" t="s">
        <v>395</v>
      </c>
      <c r="B9" s="97"/>
      <c r="C9" s="98" t="s">
        <v>402</v>
      </c>
      <c r="D9" s="99" t="s">
        <v>403</v>
      </c>
      <c r="E9" s="100">
        <v>1</v>
      </c>
      <c r="F9" s="114">
        <v>63.49</v>
      </c>
      <c r="G9" s="101" t="s">
        <v>361</v>
      </c>
    </row>
    <row r="10" spans="1:7">
      <c r="A10" s="102" t="s">
        <v>395</v>
      </c>
      <c r="B10" s="97"/>
      <c r="C10" s="98" t="s">
        <v>409</v>
      </c>
      <c r="D10" s="99" t="s">
        <v>410</v>
      </c>
      <c r="E10" s="100">
        <v>1</v>
      </c>
      <c r="F10" s="114">
        <v>71.900000000000006</v>
      </c>
      <c r="G10" s="101" t="s">
        <v>411</v>
      </c>
    </row>
    <row r="11" spans="1:7">
      <c r="A11" s="102" t="s">
        <v>395</v>
      </c>
      <c r="B11" s="97"/>
      <c r="C11" s="98" t="s">
        <v>415</v>
      </c>
      <c r="D11" s="99" t="s">
        <v>416</v>
      </c>
      <c r="E11" s="100">
        <v>2</v>
      </c>
      <c r="F11" s="114">
        <v>80</v>
      </c>
      <c r="G11" s="101" t="s">
        <v>361</v>
      </c>
    </row>
    <row r="12" spans="1:7">
      <c r="A12" s="102" t="s">
        <v>395</v>
      </c>
      <c r="B12" s="97"/>
      <c r="C12" s="98" t="s">
        <v>406</v>
      </c>
      <c r="D12" s="99" t="s">
        <v>406</v>
      </c>
      <c r="E12" s="100">
        <v>1</v>
      </c>
      <c r="F12" s="114">
        <v>119.99</v>
      </c>
      <c r="G12" s="101" t="s">
        <v>361</v>
      </c>
    </row>
    <row r="13" spans="1:7">
      <c r="A13" s="102" t="s">
        <v>395</v>
      </c>
      <c r="B13" s="97"/>
      <c r="C13" s="98" t="s">
        <v>396</v>
      </c>
      <c r="D13" s="99" t="s">
        <v>396</v>
      </c>
      <c r="E13" s="100">
        <v>1</v>
      </c>
      <c r="F13" s="114">
        <v>140</v>
      </c>
      <c r="G13" s="101" t="s">
        <v>361</v>
      </c>
    </row>
    <row r="14" spans="1:7">
      <c r="A14" s="102" t="s">
        <v>395</v>
      </c>
      <c r="B14" s="97"/>
      <c r="C14" s="98" t="s">
        <v>412</v>
      </c>
      <c r="D14" s="99" t="s">
        <v>413</v>
      </c>
      <c r="E14" s="100">
        <v>6</v>
      </c>
      <c r="F14" s="114">
        <v>188.94</v>
      </c>
      <c r="G14" s="101" t="s">
        <v>414</v>
      </c>
    </row>
    <row r="15" spans="1:7">
      <c r="A15" s="102" t="s">
        <v>395</v>
      </c>
      <c r="B15" s="97"/>
      <c r="C15" s="98" t="s">
        <v>398</v>
      </c>
      <c r="D15" s="103" t="s">
        <v>399</v>
      </c>
      <c r="E15" s="100">
        <v>1</v>
      </c>
      <c r="F15" s="114"/>
      <c r="G15" s="101" t="s">
        <v>361</v>
      </c>
    </row>
    <row r="16" spans="1:7">
      <c r="A16" s="102" t="s">
        <v>395</v>
      </c>
      <c r="B16" s="97"/>
      <c r="C16" s="98" t="s">
        <v>400</v>
      </c>
      <c r="D16" s="99" t="s">
        <v>401</v>
      </c>
      <c r="E16" s="100">
        <v>1</v>
      </c>
      <c r="F16" s="114"/>
      <c r="G16" s="101" t="s">
        <v>361</v>
      </c>
    </row>
    <row r="17" spans="1:7">
      <c r="A17" s="102" t="s">
        <v>428</v>
      </c>
      <c r="B17" s="97"/>
      <c r="C17" s="98" t="s">
        <v>429</v>
      </c>
      <c r="D17" s="99" t="s">
        <v>430</v>
      </c>
      <c r="E17" s="100">
        <v>2</v>
      </c>
      <c r="F17" s="114">
        <v>60</v>
      </c>
      <c r="G17" s="101" t="s">
        <v>431</v>
      </c>
    </row>
    <row r="18" spans="1:7">
      <c r="A18" s="102" t="s">
        <v>428</v>
      </c>
      <c r="B18" s="97"/>
      <c r="C18" s="98" t="s">
        <v>432</v>
      </c>
      <c r="D18" s="99" t="s">
        <v>433</v>
      </c>
      <c r="E18" s="100">
        <v>2</v>
      </c>
      <c r="F18" s="114">
        <v>90</v>
      </c>
      <c r="G18" s="101" t="s">
        <v>431</v>
      </c>
    </row>
    <row r="19" spans="1:7">
      <c r="A19" s="102" t="s">
        <v>355</v>
      </c>
      <c r="B19" s="97"/>
      <c r="C19" s="98" t="s">
        <v>391</v>
      </c>
      <c r="D19" s="99" t="s">
        <v>392</v>
      </c>
      <c r="E19" s="100">
        <v>1</v>
      </c>
      <c r="F19" s="114">
        <v>17.5</v>
      </c>
      <c r="G19" s="101" t="s">
        <v>361</v>
      </c>
    </row>
    <row r="20" spans="1:7" ht="29">
      <c r="A20" s="102" t="s">
        <v>355</v>
      </c>
      <c r="B20" s="97"/>
      <c r="C20" s="98" t="s">
        <v>393</v>
      </c>
      <c r="D20" s="99" t="s">
        <v>394</v>
      </c>
      <c r="E20" s="100">
        <v>1</v>
      </c>
      <c r="F20" s="114">
        <v>17.77</v>
      </c>
      <c r="G20" s="101" t="s">
        <v>375</v>
      </c>
    </row>
    <row r="21" spans="1:7">
      <c r="A21" s="102" t="s">
        <v>355</v>
      </c>
      <c r="B21" s="97"/>
      <c r="C21" s="98" t="s">
        <v>386</v>
      </c>
      <c r="D21" s="99" t="s">
        <v>387</v>
      </c>
      <c r="E21" s="100">
        <v>1</v>
      </c>
      <c r="F21" s="114">
        <v>22.39</v>
      </c>
      <c r="G21" s="101" t="s">
        <v>361</v>
      </c>
    </row>
    <row r="22" spans="1:7">
      <c r="A22" s="104" t="s">
        <v>355</v>
      </c>
      <c r="B22" s="97"/>
      <c r="C22" s="98" t="s">
        <v>356</v>
      </c>
      <c r="D22" s="99" t="s">
        <v>357</v>
      </c>
      <c r="E22" s="100">
        <v>1</v>
      </c>
      <c r="F22" s="114">
        <v>79</v>
      </c>
      <c r="G22" s="101" t="s">
        <v>358</v>
      </c>
    </row>
    <row r="23" spans="1:7">
      <c r="A23" s="102" t="s">
        <v>355</v>
      </c>
      <c r="B23" s="97"/>
      <c r="C23" s="98" t="s">
        <v>383</v>
      </c>
      <c r="D23" s="99" t="s">
        <v>384</v>
      </c>
      <c r="E23" s="100">
        <v>1</v>
      </c>
      <c r="F23" s="114"/>
      <c r="G23" s="101" t="s">
        <v>385</v>
      </c>
    </row>
    <row r="24" spans="1:7">
      <c r="A24" s="102" t="s">
        <v>388</v>
      </c>
      <c r="B24" s="97"/>
      <c r="C24" s="98" t="s">
        <v>455</v>
      </c>
      <c r="D24" s="99" t="s">
        <v>457</v>
      </c>
      <c r="E24" s="100">
        <v>1</v>
      </c>
      <c r="F24" s="114">
        <v>7</v>
      </c>
      <c r="G24" s="101" t="s">
        <v>361</v>
      </c>
    </row>
    <row r="25" spans="1:7">
      <c r="A25" s="102" t="s">
        <v>388</v>
      </c>
      <c r="B25" s="97"/>
      <c r="C25" s="98" t="s">
        <v>389</v>
      </c>
      <c r="D25" s="99" t="s">
        <v>390</v>
      </c>
      <c r="E25" s="100">
        <v>1</v>
      </c>
      <c r="F25" s="114">
        <v>7.78</v>
      </c>
      <c r="G25" s="101" t="s">
        <v>375</v>
      </c>
    </row>
    <row r="26" spans="1:7">
      <c r="A26" s="102" t="s">
        <v>388</v>
      </c>
      <c r="B26" s="97"/>
      <c r="C26" s="98" t="s">
        <v>437</v>
      </c>
      <c r="D26" s="99" t="s">
        <v>438</v>
      </c>
      <c r="E26" s="100">
        <v>2</v>
      </c>
      <c r="F26" s="114">
        <v>12</v>
      </c>
      <c r="G26" s="101" t="s">
        <v>361</v>
      </c>
    </row>
    <row r="27" spans="1:7">
      <c r="A27" s="102" t="s">
        <v>388</v>
      </c>
      <c r="B27" s="97"/>
      <c r="C27" s="98" t="s">
        <v>439</v>
      </c>
      <c r="D27" s="99" t="s">
        <v>440</v>
      </c>
      <c r="E27" s="100">
        <v>1</v>
      </c>
      <c r="F27" s="114">
        <v>22.16</v>
      </c>
      <c r="G27" s="101" t="s">
        <v>361</v>
      </c>
    </row>
    <row r="28" spans="1:7">
      <c r="A28" s="102" t="s">
        <v>388</v>
      </c>
      <c r="B28" s="97"/>
      <c r="C28" s="98" t="s">
        <v>441</v>
      </c>
      <c r="D28" s="103" t="s">
        <v>442</v>
      </c>
      <c r="E28" s="100">
        <v>1</v>
      </c>
      <c r="F28" s="114">
        <v>23.97</v>
      </c>
      <c r="G28" s="101" t="s">
        <v>375</v>
      </c>
    </row>
    <row r="29" spans="1:7">
      <c r="A29" s="102" t="s">
        <v>388</v>
      </c>
      <c r="B29" s="97"/>
      <c r="C29" s="98" t="s">
        <v>455</v>
      </c>
      <c r="D29" s="99" t="s">
        <v>456</v>
      </c>
      <c r="E29" s="100">
        <v>1</v>
      </c>
      <c r="F29" s="114">
        <v>24</v>
      </c>
      <c r="G29" s="101" t="s">
        <v>361</v>
      </c>
    </row>
    <row r="30" spans="1:7">
      <c r="A30" s="102" t="s">
        <v>372</v>
      </c>
      <c r="B30" s="97"/>
      <c r="C30" s="98" t="s">
        <v>417</v>
      </c>
      <c r="D30" s="99" t="s">
        <v>418</v>
      </c>
      <c r="E30" s="100">
        <v>1</v>
      </c>
      <c r="F30" s="114"/>
      <c r="G30" s="101" t="s">
        <v>419</v>
      </c>
    </row>
    <row r="31" spans="1:7">
      <c r="A31" s="102" t="s">
        <v>372</v>
      </c>
      <c r="B31" s="97"/>
      <c r="C31" s="98" t="s">
        <v>420</v>
      </c>
      <c r="D31" s="99" t="s">
        <v>421</v>
      </c>
      <c r="E31" s="100">
        <v>1</v>
      </c>
      <c r="F31" s="114">
        <v>7.69</v>
      </c>
      <c r="G31" s="101" t="s">
        <v>422</v>
      </c>
    </row>
    <row r="32" spans="1:7">
      <c r="A32" s="102" t="s">
        <v>372</v>
      </c>
      <c r="B32" s="97"/>
      <c r="C32" s="98" t="s">
        <v>458</v>
      </c>
      <c r="D32" s="99" t="s">
        <v>459</v>
      </c>
      <c r="E32" s="100">
        <v>1</v>
      </c>
      <c r="F32" s="114">
        <v>7</v>
      </c>
      <c r="G32" s="101" t="s">
        <v>460</v>
      </c>
    </row>
    <row r="33" spans="1:7">
      <c r="A33" s="102" t="s">
        <v>372</v>
      </c>
      <c r="B33" s="97"/>
      <c r="C33" s="98" t="s">
        <v>379</v>
      </c>
      <c r="D33" s="99" t="s">
        <v>380</v>
      </c>
      <c r="E33" s="100">
        <v>1</v>
      </c>
      <c r="F33" s="114">
        <v>9.49</v>
      </c>
      <c r="G33" s="101" t="s">
        <v>361</v>
      </c>
    </row>
    <row r="34" spans="1:7">
      <c r="A34" s="102" t="s">
        <v>372</v>
      </c>
      <c r="B34" s="97"/>
      <c r="C34" s="98" t="s">
        <v>448</v>
      </c>
      <c r="D34" s="99" t="s">
        <v>448</v>
      </c>
      <c r="E34" s="100">
        <v>1</v>
      </c>
      <c r="F34" s="114">
        <v>12</v>
      </c>
      <c r="G34" s="101" t="s">
        <v>445</v>
      </c>
    </row>
    <row r="35" spans="1:7">
      <c r="A35" s="102" t="s">
        <v>372</v>
      </c>
      <c r="B35" s="97"/>
      <c r="C35" s="98" t="s">
        <v>446</v>
      </c>
      <c r="D35" s="99" t="s">
        <v>446</v>
      </c>
      <c r="E35" s="100">
        <v>1</v>
      </c>
      <c r="F35" s="114">
        <v>14.9</v>
      </c>
      <c r="G35" s="101" t="s">
        <v>445</v>
      </c>
    </row>
    <row r="36" spans="1:7">
      <c r="A36" s="102" t="s">
        <v>372</v>
      </c>
      <c r="B36" s="97"/>
      <c r="C36" s="98" t="s">
        <v>447</v>
      </c>
      <c r="D36" s="99" t="s">
        <v>447</v>
      </c>
      <c r="E36" s="100">
        <v>1</v>
      </c>
      <c r="F36" s="114">
        <v>24.9</v>
      </c>
      <c r="G36" s="101" t="s">
        <v>445</v>
      </c>
    </row>
    <row r="37" spans="1:7">
      <c r="A37" s="102" t="s">
        <v>372</v>
      </c>
      <c r="B37" s="97"/>
      <c r="C37" s="98" t="s">
        <v>426</v>
      </c>
      <c r="D37" s="99" t="s">
        <v>427</v>
      </c>
      <c r="E37" s="100">
        <v>1</v>
      </c>
      <c r="F37" s="114">
        <v>45</v>
      </c>
      <c r="G37" s="101" t="s">
        <v>425</v>
      </c>
    </row>
    <row r="38" spans="1:7" ht="29">
      <c r="A38" s="102" t="s">
        <v>372</v>
      </c>
      <c r="B38" s="105"/>
      <c r="C38" s="98" t="s">
        <v>373</v>
      </c>
      <c r="D38" s="99" t="s">
        <v>374</v>
      </c>
      <c r="E38" s="100">
        <v>1</v>
      </c>
      <c r="F38" s="114">
        <v>51.1</v>
      </c>
      <c r="G38" s="101" t="s">
        <v>375</v>
      </c>
    </row>
    <row r="39" spans="1:7">
      <c r="A39" s="102" t="s">
        <v>372</v>
      </c>
      <c r="B39" s="97"/>
      <c r="C39" s="98" t="s">
        <v>381</v>
      </c>
      <c r="D39" s="99" t="s">
        <v>382</v>
      </c>
      <c r="E39" s="100">
        <v>1</v>
      </c>
      <c r="F39" s="114">
        <v>76.98</v>
      </c>
      <c r="G39" s="101" t="s">
        <v>375</v>
      </c>
    </row>
    <row r="40" spans="1:7">
      <c r="A40" s="102" t="s">
        <v>372</v>
      </c>
      <c r="B40" s="97"/>
      <c r="C40" s="98" t="s">
        <v>443</v>
      </c>
      <c r="D40" s="99" t="s">
        <v>444</v>
      </c>
      <c r="E40" s="100">
        <v>1</v>
      </c>
      <c r="F40" s="114">
        <v>79.900000000000006</v>
      </c>
      <c r="G40" s="101" t="s">
        <v>445</v>
      </c>
    </row>
    <row r="41" spans="1:7">
      <c r="A41" s="102" t="s">
        <v>372</v>
      </c>
      <c r="B41" s="97"/>
      <c r="C41" s="98" t="s">
        <v>449</v>
      </c>
      <c r="D41" s="99" t="s">
        <v>450</v>
      </c>
      <c r="E41" s="100">
        <v>1</v>
      </c>
      <c r="F41" s="114">
        <v>118</v>
      </c>
      <c r="G41" s="101" t="s">
        <v>451</v>
      </c>
    </row>
    <row r="42" spans="1:7">
      <c r="A42" s="102" t="s">
        <v>372</v>
      </c>
      <c r="B42" s="97"/>
      <c r="C42" s="98" t="s">
        <v>423</v>
      </c>
      <c r="D42" s="99" t="s">
        <v>424</v>
      </c>
      <c r="E42" s="100">
        <v>1</v>
      </c>
      <c r="F42" s="114"/>
      <c r="G42" s="101" t="s">
        <v>425</v>
      </c>
    </row>
    <row r="43" spans="1:7">
      <c r="A43" s="102" t="s">
        <v>365</v>
      </c>
      <c r="B43" s="105"/>
      <c r="C43" s="98" t="s">
        <v>369</v>
      </c>
      <c r="D43" s="99" t="s">
        <v>370</v>
      </c>
      <c r="E43" s="100">
        <v>1</v>
      </c>
      <c r="F43" s="114">
        <v>25</v>
      </c>
      <c r="G43" s="101" t="s">
        <v>371</v>
      </c>
    </row>
    <row r="44" spans="1:7">
      <c r="A44" s="102" t="s">
        <v>365</v>
      </c>
      <c r="B44" s="105"/>
      <c r="C44" s="98" t="s">
        <v>362</v>
      </c>
      <c r="D44" s="99" t="s">
        <v>363</v>
      </c>
      <c r="E44" s="100">
        <v>1</v>
      </c>
      <c r="F44" s="114">
        <v>77.989999999999995</v>
      </c>
      <c r="G44" s="101" t="s">
        <v>364</v>
      </c>
    </row>
    <row r="45" spans="1:7" ht="15" customHeight="1">
      <c r="A45" s="102" t="s">
        <v>365</v>
      </c>
      <c r="B45" s="105"/>
      <c r="C45" s="98" t="s">
        <v>366</v>
      </c>
      <c r="D45" s="99" t="s">
        <v>367</v>
      </c>
      <c r="E45" s="100">
        <v>1</v>
      </c>
      <c r="F45" s="114">
        <v>138.57</v>
      </c>
      <c r="G45" s="101" t="s">
        <v>368</v>
      </c>
    </row>
    <row r="46" spans="1:7" ht="15" customHeight="1">
      <c r="A46" s="102" t="s">
        <v>365</v>
      </c>
      <c r="B46" s="105"/>
      <c r="C46" s="98" t="s">
        <v>359</v>
      </c>
      <c r="D46" s="99" t="s">
        <v>360</v>
      </c>
      <c r="E46" s="100">
        <v>1</v>
      </c>
      <c r="F46" s="114"/>
      <c r="G46" s="101" t="s">
        <v>361</v>
      </c>
    </row>
    <row r="47" spans="1:7">
      <c r="A47" s="102" t="s">
        <v>376</v>
      </c>
      <c r="B47" s="97"/>
      <c r="C47" s="98" t="s">
        <v>452</v>
      </c>
      <c r="D47" s="99" t="s">
        <v>453</v>
      </c>
      <c r="E47" s="100">
        <v>1</v>
      </c>
      <c r="F47" s="114">
        <v>6</v>
      </c>
      <c r="G47" s="101" t="s">
        <v>454</v>
      </c>
    </row>
    <row r="48" spans="1:7">
      <c r="A48" s="102" t="s">
        <v>376</v>
      </c>
      <c r="B48" s="105"/>
      <c r="C48" s="98" t="s">
        <v>377</v>
      </c>
      <c r="D48" s="99" t="s">
        <v>377</v>
      </c>
      <c r="E48" s="100">
        <v>1</v>
      </c>
      <c r="F48" s="114">
        <v>129</v>
      </c>
      <c r="G48" s="101" t="s">
        <v>378</v>
      </c>
    </row>
    <row r="49" spans="1:7">
      <c r="A49" s="104" t="s">
        <v>467</v>
      </c>
      <c r="B49" s="111"/>
      <c r="C49" s="98" t="s">
        <v>468</v>
      </c>
      <c r="D49" s="99" t="s">
        <v>469</v>
      </c>
      <c r="E49" s="100">
        <v>1</v>
      </c>
      <c r="F49" s="114">
        <v>10</v>
      </c>
      <c r="G49" s="101" t="s">
        <v>470</v>
      </c>
    </row>
    <row r="50" spans="1:7">
      <c r="A50" s="104" t="s">
        <v>467</v>
      </c>
      <c r="B50" s="111"/>
      <c r="C50" s="98" t="s">
        <v>471</v>
      </c>
      <c r="D50" s="99" t="s">
        <v>472</v>
      </c>
      <c r="E50" s="100">
        <v>1</v>
      </c>
      <c r="F50" s="114">
        <v>6</v>
      </c>
      <c r="G50" s="101" t="s">
        <v>470</v>
      </c>
    </row>
    <row r="51" spans="1:7">
      <c r="A51" s="104" t="s">
        <v>467</v>
      </c>
      <c r="B51" s="111"/>
      <c r="C51" s="98" t="s">
        <v>473</v>
      </c>
      <c r="D51" s="106" t="s">
        <v>474</v>
      </c>
      <c r="E51" s="100">
        <v>1</v>
      </c>
      <c r="F51" s="114">
        <v>9</v>
      </c>
      <c r="G51" s="101" t="s">
        <v>470</v>
      </c>
    </row>
    <row r="52" spans="1:7">
      <c r="A52" s="104" t="s">
        <v>467</v>
      </c>
      <c r="B52" s="111"/>
      <c r="C52" s="98" t="s">
        <v>468</v>
      </c>
      <c r="D52" s="99" t="s">
        <v>475</v>
      </c>
      <c r="E52" s="100">
        <v>1</v>
      </c>
      <c r="F52" s="114">
        <v>35</v>
      </c>
      <c r="G52" s="101" t="s">
        <v>375</v>
      </c>
    </row>
    <row r="53" spans="1:7">
      <c r="A53" s="104" t="s">
        <v>467</v>
      </c>
      <c r="B53" s="111"/>
      <c r="C53" s="117" t="s">
        <v>478</v>
      </c>
      <c r="D53" s="99" t="s">
        <v>477</v>
      </c>
      <c r="E53" s="100">
        <v>1</v>
      </c>
      <c r="F53" s="114">
        <v>22</v>
      </c>
      <c r="G53" s="101" t="s">
        <v>476</v>
      </c>
    </row>
    <row r="54" spans="1:7">
      <c r="A54" s="104" t="s">
        <v>467</v>
      </c>
      <c r="B54" s="111"/>
      <c r="C54" s="98" t="s">
        <v>480</v>
      </c>
      <c r="D54" t="s">
        <v>479</v>
      </c>
      <c r="E54" s="100">
        <v>1</v>
      </c>
      <c r="F54" s="114">
        <v>50</v>
      </c>
      <c r="G54" s="101" t="s">
        <v>470</v>
      </c>
    </row>
    <row r="55" spans="1:7">
      <c r="A55" s="104" t="s">
        <v>388</v>
      </c>
      <c r="B55" s="111"/>
      <c r="C55" s="106"/>
      <c r="D55" s="99" t="s">
        <v>481</v>
      </c>
      <c r="E55" s="100"/>
      <c r="F55" s="114"/>
      <c r="G55" s="101"/>
    </row>
    <row r="56" spans="1:7" ht="29">
      <c r="A56" s="104" t="s">
        <v>372</v>
      </c>
      <c r="B56" s="111"/>
      <c r="C56" s="117" t="s">
        <v>482</v>
      </c>
      <c r="D56" s="99" t="s">
        <v>484</v>
      </c>
      <c r="E56" s="100">
        <v>1</v>
      </c>
      <c r="F56" s="114">
        <v>80</v>
      </c>
      <c r="G56" s="101" t="s">
        <v>483</v>
      </c>
    </row>
    <row r="57" spans="1:7">
      <c r="A57" s="104" t="s">
        <v>372</v>
      </c>
      <c r="B57" s="111"/>
      <c r="C57" s="117" t="s">
        <v>485</v>
      </c>
      <c r="D57" s="99" t="s">
        <v>486</v>
      </c>
      <c r="E57" s="100">
        <v>1</v>
      </c>
      <c r="F57" s="114">
        <v>69</v>
      </c>
      <c r="G57" s="101" t="s">
        <v>375</v>
      </c>
    </row>
    <row r="58" spans="1:7">
      <c r="A58" s="104" t="s">
        <v>388</v>
      </c>
      <c r="B58" s="111"/>
      <c r="C58" s="98" t="s">
        <v>487</v>
      </c>
      <c r="D58" s="99" t="s">
        <v>488</v>
      </c>
      <c r="E58" s="100">
        <v>2</v>
      </c>
      <c r="F58" s="114">
        <v>25.4</v>
      </c>
      <c r="G58" s="101" t="s">
        <v>419</v>
      </c>
    </row>
    <row r="59" spans="1:7">
      <c r="A59" s="104"/>
      <c r="B59" s="111"/>
      <c r="C59" s="106"/>
      <c r="D59" s="99"/>
      <c r="E59" s="100"/>
      <c r="F59" s="114"/>
      <c r="G59" s="101"/>
    </row>
    <row r="60" spans="1:7">
      <c r="A60" s="104"/>
      <c r="B60" s="111"/>
      <c r="C60" s="106"/>
      <c r="D60" s="99"/>
      <c r="E60" s="100"/>
      <c r="F60" s="114"/>
      <c r="G60" s="101"/>
    </row>
    <row r="61" spans="1:7">
      <c r="A61" s="104"/>
      <c r="B61" s="111"/>
      <c r="C61" s="106"/>
      <c r="D61" s="99"/>
      <c r="E61" s="100"/>
      <c r="F61" s="114"/>
      <c r="G61" s="101"/>
    </row>
    <row r="62" spans="1:7">
      <c r="A62" s="104"/>
      <c r="B62" s="111"/>
      <c r="C62" s="106"/>
      <c r="D62" s="99"/>
      <c r="E62" s="100"/>
      <c r="F62" s="114"/>
      <c r="G62" s="101"/>
    </row>
    <row r="63" spans="1:7">
      <c r="A63" s="104"/>
      <c r="B63" s="111"/>
      <c r="C63" s="106"/>
      <c r="D63" s="99"/>
      <c r="E63" s="100"/>
      <c r="F63" s="114"/>
      <c r="G63" s="101"/>
    </row>
    <row r="64" spans="1:7">
      <c r="A64" s="104"/>
      <c r="B64" s="111"/>
      <c r="C64" s="106"/>
      <c r="D64" s="99"/>
      <c r="E64" s="100"/>
      <c r="F64" s="114"/>
      <c r="G64" s="101"/>
    </row>
    <row r="65" spans="1:7">
      <c r="A65" s="104"/>
      <c r="B65" s="111"/>
      <c r="C65" s="106"/>
      <c r="D65" s="99"/>
      <c r="E65" s="100"/>
      <c r="F65" s="114"/>
      <c r="G65" s="101"/>
    </row>
    <row r="66" spans="1:7">
      <c r="A66" s="104"/>
      <c r="B66" s="111"/>
      <c r="C66" s="106"/>
      <c r="D66" s="99"/>
      <c r="E66" s="100"/>
      <c r="F66" s="114"/>
      <c r="G66" s="101"/>
    </row>
    <row r="67" spans="1:7">
      <c r="A67" s="104"/>
      <c r="B67" s="111"/>
      <c r="C67" s="106"/>
      <c r="D67" s="99"/>
      <c r="E67" s="100"/>
      <c r="F67" s="114"/>
      <c r="G67" s="101"/>
    </row>
    <row r="68" spans="1:7">
      <c r="A68" s="104"/>
      <c r="B68" s="111"/>
      <c r="C68" s="106"/>
      <c r="D68" s="99"/>
      <c r="E68" s="100"/>
      <c r="F68" s="114"/>
      <c r="G68" s="101"/>
    </row>
    <row r="69" spans="1:7">
      <c r="A69" s="104"/>
      <c r="B69" s="111"/>
      <c r="C69" s="106"/>
      <c r="D69" s="99"/>
      <c r="E69" s="100"/>
      <c r="F69" s="114"/>
      <c r="G69" s="101"/>
    </row>
    <row r="70" spans="1:7">
      <c r="A70" s="104"/>
      <c r="B70" s="111"/>
      <c r="C70" s="106"/>
      <c r="D70" s="99"/>
      <c r="E70" s="100"/>
      <c r="F70" s="114"/>
      <c r="G70" s="101"/>
    </row>
    <row r="71" spans="1:7">
      <c r="A71" s="104"/>
      <c r="B71" s="111"/>
      <c r="C71" s="106"/>
      <c r="D71" s="99"/>
      <c r="E71" s="100"/>
      <c r="F71" s="114"/>
      <c r="G71" s="101"/>
    </row>
    <row r="72" spans="1:7">
      <c r="A72" s="104"/>
      <c r="B72" s="111"/>
      <c r="C72" s="106"/>
      <c r="D72" s="99"/>
      <c r="E72" s="100"/>
      <c r="F72" s="114"/>
      <c r="G72" s="101"/>
    </row>
    <row r="73" spans="1:7">
      <c r="A73" s="104"/>
      <c r="B73" s="111"/>
      <c r="C73" s="106"/>
      <c r="D73" s="99"/>
      <c r="E73" s="100"/>
      <c r="F73" s="114"/>
      <c r="G73" s="101"/>
    </row>
    <row r="74" spans="1:7">
      <c r="A74" s="104"/>
      <c r="B74" s="111"/>
      <c r="C74" s="106"/>
      <c r="D74" s="99"/>
      <c r="E74" s="100"/>
      <c r="F74" s="114"/>
      <c r="G74" s="101"/>
    </row>
    <row r="75" spans="1:7">
      <c r="A75" s="104"/>
      <c r="B75" s="111"/>
      <c r="C75" s="106"/>
      <c r="D75" s="99"/>
      <c r="E75" s="100"/>
      <c r="F75" s="114"/>
      <c r="G75" s="101"/>
    </row>
    <row r="76" spans="1:7">
      <c r="A76" s="104"/>
      <c r="B76" s="111"/>
      <c r="C76" s="106"/>
      <c r="D76" s="99"/>
      <c r="E76" s="100"/>
      <c r="F76" s="114"/>
      <c r="G76" s="101"/>
    </row>
    <row r="77" spans="1:7">
      <c r="A77" s="104"/>
      <c r="B77" s="111"/>
      <c r="C77" s="106"/>
      <c r="D77" s="99"/>
      <c r="E77" s="100"/>
      <c r="F77" s="114"/>
      <c r="G77" s="101"/>
    </row>
    <row r="78" spans="1:7">
      <c r="A78" s="104"/>
      <c r="B78" s="111"/>
      <c r="C78" s="106"/>
      <c r="D78" s="99"/>
      <c r="E78" s="100"/>
      <c r="F78" s="114"/>
      <c r="G78" s="101"/>
    </row>
    <row r="79" spans="1:7">
      <c r="A79" s="104"/>
      <c r="B79" s="111"/>
      <c r="C79" s="106"/>
      <c r="D79" s="99"/>
      <c r="E79" s="100"/>
      <c r="F79" s="114"/>
      <c r="G79" s="101"/>
    </row>
    <row r="80" spans="1:7" ht="15" thickBot="1">
      <c r="A80" s="107"/>
      <c r="B80" s="112"/>
      <c r="C80" s="108"/>
      <c r="D80" s="109"/>
      <c r="E80" s="116"/>
      <c r="F80" s="115"/>
      <c r="G80" s="110"/>
    </row>
    <row r="81" spans="1:6" ht="15" thickTop="1">
      <c r="A81" t="s">
        <v>466</v>
      </c>
      <c r="F81" s="9">
        <f>SUM(F5:F80)</f>
        <v>2320.6900000000005</v>
      </c>
    </row>
  </sheetData>
  <autoFilter ref="A4:G79">
    <sortState ref="A5:G55">
      <sortCondition ref="B4:B55"/>
    </sortState>
  </autoFilter>
  <phoneticPr fontId="0" type="noConversion"/>
  <hyperlinks>
    <hyperlink ref="C22" r:id="rId1"/>
    <hyperlink ref="C44" r:id="rId2" location="accessories"/>
    <hyperlink ref="C46" r:id="rId3"/>
    <hyperlink ref="C45" r:id="rId4"/>
    <hyperlink ref="C43" r:id="rId5"/>
    <hyperlink ref="C38" r:id="rId6"/>
    <hyperlink ref="C48" r:id="rId7"/>
    <hyperlink ref="C33" r:id="rId8"/>
    <hyperlink ref="C39" r:id="rId9"/>
    <hyperlink ref="C23" r:id="rId10"/>
    <hyperlink ref="C21" r:id="rId11" location="mpos=7|mp"/>
    <hyperlink ref="C25" r:id="rId12" location="customerReviews"/>
    <hyperlink ref="C19" r:id="rId13" location="mpos=0|mp&amp;mbid=75683797_57_1203_0E027_gallery-headline_0UGxhbmNoZSDDoCBkw6ljb3VwZXI=_OFNBBpW9fdmBsNkVjPSsD53wz"/>
    <hyperlink ref="C20" r:id="rId14"/>
    <hyperlink ref="C13" r:id="rId15"/>
    <hyperlink ref="C6" r:id="rId16"/>
    <hyperlink ref="D15" r:id="rId17" display="Couette bicolore gris foncé et gris 220 x 240 CM 300 gr"/>
    <hyperlink ref="C15" r:id="rId18" location="_his_"/>
    <hyperlink ref="C16" r:id="rId19"/>
    <hyperlink ref="C9" r:id="rId20"/>
    <hyperlink ref="C8" r:id="rId21" location="mpos=0|mp"/>
    <hyperlink ref="C12" r:id="rId22"/>
    <hyperlink ref="C7" r:id="rId23"/>
    <hyperlink ref="C10" r:id="rId24"/>
    <hyperlink ref="C14" r:id="rId25"/>
    <hyperlink ref="C11" r:id="rId26"/>
    <hyperlink ref="C30" r:id="rId27" location="product-description"/>
    <hyperlink ref="C31" r:id="rId28"/>
    <hyperlink ref="C42" r:id="rId29"/>
    <hyperlink ref="C37" r:id="rId30"/>
    <hyperlink ref="C17" r:id="rId31"/>
    <hyperlink ref="C18" r:id="rId32"/>
    <hyperlink ref="C5" r:id="rId33"/>
    <hyperlink ref="C26" r:id="rId34" location="cm_rr=SE:8768636:EB:CAR&amp;recId=be7587f0-0c97-11ea-b286-29e1798dd700&amp;wId=5d9c43c72240796cf5b81037"/>
    <hyperlink ref="C27" r:id="rId35"/>
    <hyperlink ref="C28" r:id="rId36"/>
    <hyperlink ref="D28" r:id="rId37"/>
    <hyperlink ref="C40" r:id="rId38"/>
    <hyperlink ref="C35" r:id="rId39"/>
    <hyperlink ref="C36" r:id="rId40"/>
    <hyperlink ref="C34" r:id="rId41"/>
    <hyperlink ref="C41" r:id="rId42"/>
    <hyperlink ref="C47" r:id="rId43"/>
    <hyperlink ref="C29" r:id="rId44"/>
    <hyperlink ref="C24" r:id="rId45" location="cm_rr=FP:7583423:SP:CAR&amp;recId=bf52da80-0c95-11ea-a62d-ff9fd1e2ca0d&amp;wId=5bb237a923fd9cbd691ab42e"/>
    <hyperlink ref="C32" r:id="rId46"/>
    <hyperlink ref="C49" r:id="rId47" location="couleur=noir&amp;ref=40672220457&amp;taille=s"/>
    <hyperlink ref="C50" r:id="rId48" location="couleur=marine&amp;ref=40179540496&amp;taille=xxl"/>
    <hyperlink ref="C51" r:id="rId49"/>
    <hyperlink ref="C52" r:id="rId50"/>
    <hyperlink ref="C53" r:id="rId51"/>
    <hyperlink ref="C54" r:id="rId52"/>
    <hyperlink ref="C56" r:id="rId53"/>
    <hyperlink ref="C57" r:id="rId54"/>
    <hyperlink ref="C58" r:id="rId55"/>
  </hyperlinks>
  <pageMargins left="0.7" right="0.7" top="0.75" bottom="0.75" header="0.3" footer="0.3"/>
  <pageSetup paperSize="9" orientation="portrait" horizontalDpi="0" verticalDpi="0" r:id="rId5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Achats</vt:lpstr>
      <vt:lpstr>Prévisionnel Achats</vt:lpstr>
      <vt:lpstr>Achats!Zone_d_impression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AFEH56</cp:lastModifiedBy>
  <cp:lastPrinted>2020-02-16T18:26:09Z</cp:lastPrinted>
  <dcterms:created xsi:type="dcterms:W3CDTF">2017-11-04T10:15:10Z</dcterms:created>
  <dcterms:modified xsi:type="dcterms:W3CDTF">2020-02-16T18:29:53Z</dcterms:modified>
</cp:coreProperties>
</file>