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420" windowHeight="11020"/>
  </bookViews>
  <sheets>
    <sheet name="Accueil" sheetId="3" r:id="rId1"/>
    <sheet name="BDD" sheetId="2" r:id="rId2"/>
  </sheets>
  <definedNames>
    <definedName name="Identité">OFFSET(Tableau1[Nom et Prénom],,,COUNTA(BDD!$C:$C)-1)</definedName>
  </definedNames>
  <calcPr calcId="124519"/>
</workbook>
</file>

<file path=xl/calcChain.xml><?xml version="1.0" encoding="utf-8"?>
<calcChain xmlns="http://schemas.openxmlformats.org/spreadsheetml/2006/main">
  <c r="R4" i="2"/>
  <c r="S4"/>
  <c r="T4" s="1"/>
  <c r="R5"/>
  <c r="S5"/>
  <c r="T5" s="1"/>
  <c r="R6"/>
  <c r="S6"/>
  <c r="T6" s="1"/>
  <c r="R7"/>
  <c r="S7"/>
  <c r="T7" s="1"/>
  <c r="R8"/>
  <c r="S8"/>
  <c r="T8" s="1"/>
  <c r="R9"/>
  <c r="S9"/>
  <c r="T9" s="1"/>
  <c r="R10"/>
  <c r="S10"/>
  <c r="T10" s="1"/>
  <c r="R11"/>
  <c r="S11" s="1"/>
  <c r="T11" s="1"/>
  <c r="R12"/>
  <c r="S12" s="1"/>
  <c r="T12" s="1"/>
  <c r="R13"/>
  <c r="S13" s="1"/>
  <c r="T13" s="1"/>
  <c r="R14"/>
  <c r="S14" s="1"/>
  <c r="T14" s="1"/>
  <c r="R15"/>
  <c r="S15" s="1"/>
  <c r="T15" s="1"/>
  <c r="R16"/>
  <c r="S16" s="1"/>
  <c r="T16" s="1"/>
  <c r="R17"/>
  <c r="S17" s="1"/>
  <c r="T17" s="1"/>
  <c r="R18"/>
  <c r="S18" s="1"/>
  <c r="T18" s="1"/>
  <c r="R19"/>
  <c r="S19" s="1"/>
  <c r="T19" s="1"/>
  <c r="R20"/>
  <c r="S20" s="1"/>
  <c r="T20" s="1"/>
  <c r="R21"/>
  <c r="S21" s="1"/>
  <c r="T21" s="1"/>
  <c r="R22"/>
  <c r="S22" s="1"/>
  <c r="T22" s="1"/>
  <c r="R23"/>
  <c r="S23" s="1"/>
  <c r="T23" s="1"/>
  <c r="R24"/>
  <c r="S24" s="1"/>
  <c r="T24" s="1"/>
  <c r="R25"/>
  <c r="S25" s="1"/>
  <c r="T25" s="1"/>
  <c r="R26"/>
  <c r="S26" s="1"/>
  <c r="T26" s="1"/>
  <c r="R27"/>
  <c r="S27" s="1"/>
  <c r="T27" s="1"/>
  <c r="R28"/>
  <c r="S28" s="1"/>
  <c r="T28" s="1"/>
  <c r="R29"/>
  <c r="S29" s="1"/>
  <c r="T29" s="1"/>
  <c r="R30"/>
  <c r="S30" s="1"/>
  <c r="T30" s="1"/>
  <c r="R31"/>
  <c r="S31" s="1"/>
  <c r="T31" s="1"/>
  <c r="R32"/>
  <c r="S32" s="1"/>
  <c r="T32" s="1"/>
  <c r="R33"/>
  <c r="S33" s="1"/>
  <c r="T33" s="1"/>
  <c r="R34"/>
  <c r="S34" s="1"/>
  <c r="T34" s="1"/>
  <c r="R35"/>
  <c r="S35" s="1"/>
  <c r="T35" s="1"/>
  <c r="R36"/>
  <c r="S36" s="1"/>
  <c r="T36" s="1"/>
  <c r="R37"/>
  <c r="S37" s="1"/>
  <c r="T37" s="1"/>
  <c r="R38"/>
  <c r="S38" s="1"/>
  <c r="T38" s="1"/>
  <c r="R39"/>
  <c r="S39" s="1"/>
  <c r="R40"/>
  <c r="S40" s="1"/>
  <c r="T40" s="1"/>
  <c r="R41"/>
  <c r="S41" s="1"/>
  <c r="T41" s="1"/>
  <c r="R42"/>
  <c r="S42" s="1"/>
  <c r="T42" s="1"/>
  <c r="R43"/>
  <c r="S43" s="1"/>
  <c r="T43" s="1"/>
  <c r="R44"/>
  <c r="S44" s="1"/>
  <c r="T44" s="1"/>
  <c r="R45"/>
  <c r="S45" s="1"/>
  <c r="T45" s="1"/>
  <c r="R46"/>
  <c r="S46" s="1"/>
  <c r="T46" s="1"/>
  <c r="R3"/>
  <c r="M6"/>
  <c r="M8"/>
  <c r="M12"/>
  <c r="M13"/>
  <c r="M14"/>
  <c r="M16"/>
  <c r="M17"/>
  <c r="M18"/>
  <c r="M21"/>
  <c r="M25"/>
  <c r="M27"/>
  <c r="M31"/>
  <c r="M32"/>
  <c r="M33"/>
  <c r="M35"/>
  <c r="M38"/>
  <c r="M39"/>
  <c r="M42"/>
  <c r="M43"/>
  <c r="E46"/>
  <c r="H46"/>
  <c r="J46"/>
  <c r="E45"/>
  <c r="H45"/>
  <c r="J45"/>
  <c r="E44"/>
  <c r="H44"/>
  <c r="J44"/>
  <c r="E43"/>
  <c r="H43"/>
  <c r="J43"/>
  <c r="E42"/>
  <c r="H42"/>
  <c r="J42"/>
  <c r="E41"/>
  <c r="H41"/>
  <c r="J41"/>
  <c r="E40"/>
  <c r="H40"/>
  <c r="J40"/>
  <c r="E39"/>
  <c r="H39"/>
  <c r="J39"/>
  <c r="E38"/>
  <c r="H38"/>
  <c r="J38"/>
  <c r="E37"/>
  <c r="H37"/>
  <c r="J37"/>
  <c r="E36"/>
  <c r="H36"/>
  <c r="J36"/>
  <c r="E35"/>
  <c r="H35"/>
  <c r="J35"/>
  <c r="E34"/>
  <c r="H34"/>
  <c r="J34"/>
  <c r="E33"/>
  <c r="H33"/>
  <c r="J33"/>
  <c r="E32"/>
  <c r="H32"/>
  <c r="J32"/>
  <c r="E31"/>
  <c r="H31"/>
  <c r="J31"/>
  <c r="E30"/>
  <c r="H30"/>
  <c r="J30"/>
  <c r="E29"/>
  <c r="H29"/>
  <c r="J29"/>
  <c r="E28"/>
  <c r="H28"/>
  <c r="J28"/>
  <c r="E27"/>
  <c r="H27"/>
  <c r="J27"/>
  <c r="E26"/>
  <c r="H26"/>
  <c r="J26"/>
  <c r="E25"/>
  <c r="H25"/>
  <c r="J25"/>
  <c r="E24"/>
  <c r="H24"/>
  <c r="J24"/>
  <c r="E23"/>
  <c r="H23"/>
  <c r="J23"/>
  <c r="E22"/>
  <c r="H22"/>
  <c r="J22"/>
  <c r="E21"/>
  <c r="H21"/>
  <c r="J21"/>
  <c r="E20"/>
  <c r="H20"/>
  <c r="J20"/>
  <c r="E19"/>
  <c r="H19"/>
  <c r="J19"/>
  <c r="E18"/>
  <c r="H18"/>
  <c r="J18"/>
  <c r="E17"/>
  <c r="H17"/>
  <c r="J17"/>
  <c r="E16"/>
  <c r="H16"/>
  <c r="J16"/>
  <c r="E15"/>
  <c r="H15"/>
  <c r="J15"/>
  <c r="E14"/>
  <c r="H14"/>
  <c r="J14"/>
  <c r="E13"/>
  <c r="H13"/>
  <c r="J13"/>
  <c r="E12"/>
  <c r="H12"/>
  <c r="J12"/>
  <c r="E11"/>
  <c r="H11"/>
  <c r="J11"/>
  <c r="E10"/>
  <c r="H10"/>
  <c r="J10"/>
  <c r="E9"/>
  <c r="H9"/>
  <c r="J9"/>
  <c r="E8"/>
  <c r="H8"/>
  <c r="J8"/>
  <c r="E3"/>
  <c r="E4"/>
  <c r="E5"/>
  <c r="E6"/>
  <c r="E7"/>
  <c r="S3" l="1"/>
  <c r="T3" s="1"/>
  <c r="T39"/>
  <c r="J3"/>
  <c r="J4"/>
  <c r="J5"/>
  <c r="J6"/>
  <c r="J7"/>
  <c r="H4"/>
  <c r="H5"/>
  <c r="H6"/>
  <c r="H7"/>
  <c r="Z1"/>
  <c r="H3"/>
  <c r="U3" l="1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M4"/>
  <c r="M10"/>
  <c r="M20"/>
  <c r="M22"/>
  <c r="M24"/>
  <c r="M26"/>
  <c r="M28"/>
  <c r="M30"/>
  <c r="M34"/>
  <c r="M36"/>
  <c r="M40"/>
  <c r="M46"/>
  <c r="M3"/>
  <c r="M5"/>
  <c r="M7"/>
  <c r="M9"/>
  <c r="M11"/>
  <c r="M15"/>
  <c r="M19"/>
  <c r="M23"/>
  <c r="M29"/>
  <c r="M37"/>
  <c r="M41"/>
  <c r="M45"/>
  <c r="M44"/>
  <c r="V4"/>
  <c r="V6"/>
  <c r="V8"/>
  <c r="V10"/>
  <c r="V12"/>
  <c r="V14"/>
  <c r="V16"/>
  <c r="V18"/>
  <c r="V20"/>
  <c r="V22"/>
  <c r="V24"/>
  <c r="V26"/>
  <c r="V28"/>
  <c r="V30"/>
  <c r="V32"/>
  <c r="V34"/>
  <c r="V36"/>
  <c r="V38"/>
  <c r="V40"/>
  <c r="V42"/>
  <c r="V44"/>
  <c r="V46"/>
  <c r="V17"/>
  <c r="V19"/>
  <c r="V21"/>
  <c r="V27"/>
  <c r="V39"/>
  <c r="V43"/>
  <c r="V5"/>
  <c r="V7"/>
  <c r="V9"/>
  <c r="V11"/>
  <c r="V13"/>
  <c r="V15"/>
  <c r="V23"/>
  <c r="V25"/>
  <c r="V29"/>
  <c r="V31"/>
  <c r="V33"/>
  <c r="V35"/>
  <c r="V37"/>
  <c r="V41"/>
  <c r="V45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3"/>
  <c r="P5"/>
  <c r="P7"/>
  <c r="P4"/>
  <c r="P6"/>
  <c r="O6" s="1"/>
  <c r="V3"/>
  <c r="O45" l="1"/>
  <c r="O46"/>
  <c r="O44"/>
  <c r="O43"/>
  <c r="O42"/>
  <c r="O40"/>
  <c r="O41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0"/>
  <c r="O21"/>
  <c r="O19"/>
  <c r="O18"/>
  <c r="O17"/>
  <c r="O16"/>
  <c r="O15"/>
  <c r="O14"/>
  <c r="O13"/>
  <c r="O12"/>
  <c r="O11"/>
  <c r="O10"/>
  <c r="O9"/>
  <c r="O8"/>
  <c r="O5"/>
  <c r="O7"/>
  <c r="O3"/>
  <c r="O4"/>
</calcChain>
</file>

<file path=xl/sharedStrings.xml><?xml version="1.0" encoding="utf-8"?>
<sst xmlns="http://schemas.openxmlformats.org/spreadsheetml/2006/main" count="137" uniqueCount="91">
  <si>
    <t>Date entrée</t>
  </si>
  <si>
    <t>Date sortie</t>
  </si>
  <si>
    <t>Date de naissance</t>
  </si>
  <si>
    <t>Jours Majeures</t>
  </si>
  <si>
    <t>MAJEURE</t>
  </si>
  <si>
    <t>Age entrée</t>
  </si>
  <si>
    <t>Age sortie</t>
  </si>
  <si>
    <t>Motif sortie</t>
  </si>
  <si>
    <t>Organisme de placement</t>
  </si>
  <si>
    <t>Jours Mineures</t>
  </si>
  <si>
    <t>REGISTRE</t>
  </si>
  <si>
    <t>Majorité</t>
  </si>
  <si>
    <t>Date sortie urgence</t>
  </si>
  <si>
    <t>Nb jour URG</t>
  </si>
  <si>
    <t>Tableau Récapitulatif</t>
  </si>
  <si>
    <t>N°</t>
  </si>
  <si>
    <t/>
  </si>
  <si>
    <t>Total</t>
  </si>
  <si>
    <t xml:space="preserve">Présence globale </t>
  </si>
  <si>
    <t>1075</t>
  </si>
  <si>
    <t>Tableau récapitulatif des présences</t>
  </si>
  <si>
    <t>1076</t>
  </si>
  <si>
    <t>NOM1 PRÉNOM1</t>
  </si>
  <si>
    <t>NOM2 PRÉNOM2</t>
  </si>
  <si>
    <t>1079</t>
  </si>
  <si>
    <t>NOM3 PRÉNOM3</t>
  </si>
  <si>
    <t>1080</t>
  </si>
  <si>
    <t>NOM4 PRÉNOM4</t>
  </si>
  <si>
    <t>1090</t>
  </si>
  <si>
    <t>NOM5 PRÉNOM5</t>
  </si>
  <si>
    <t>Nom et Prénom</t>
  </si>
  <si>
    <t>http://forum.excel-pratique.com/viewtopic.php?f=2&amp;t=131391&amp;sid=d40a815b8fe62da1dc1829b8906fb8ba</t>
  </si>
  <si>
    <t>https://forum.excel-pratique.com/viewtopic.php?f=2&amp;t=131805&amp;sid=bd87515ee63993fe5b72e9266184161a</t>
  </si>
  <si>
    <t>14</t>
  </si>
  <si>
    <t>1105</t>
  </si>
  <si>
    <t>Foyer Marie Madeleine Illkirch</t>
  </si>
  <si>
    <t>1113</t>
  </si>
  <si>
    <t>Majorité Retour Mère</t>
  </si>
  <si>
    <t>1115</t>
  </si>
  <si>
    <t>1119</t>
  </si>
  <si>
    <t>1120</t>
  </si>
  <si>
    <t>Fin Mise À Pied</t>
  </si>
  <si>
    <t>Séjour De Rupture</t>
  </si>
  <si>
    <t>1121</t>
  </si>
  <si>
    <t>Majorité Retour Père</t>
  </si>
  <si>
    <t>1123</t>
  </si>
  <si>
    <t>Majorité Retour Parents</t>
  </si>
  <si>
    <t>1124</t>
  </si>
  <si>
    <t>1125</t>
  </si>
  <si>
    <t>1127</t>
  </si>
  <si>
    <t>??</t>
  </si>
  <si>
    <t>1128</t>
  </si>
  <si>
    <t>1130</t>
  </si>
  <si>
    <t>1133</t>
  </si>
  <si>
    <t>Fin De Placement Retour Mère</t>
  </si>
  <si>
    <t>1134</t>
  </si>
  <si>
    <t>10</t>
  </si>
  <si>
    <t>19</t>
  </si>
  <si>
    <t>1135</t>
  </si>
  <si>
    <t>1136</t>
  </si>
  <si>
    <t>1137</t>
  </si>
  <si>
    <t>Foyer St Joseph</t>
  </si>
  <si>
    <t>7</t>
  </si>
  <si>
    <t>1138</t>
  </si>
  <si>
    <t>1139</t>
  </si>
  <si>
    <t>Retour Père</t>
  </si>
  <si>
    <t>1140</t>
  </si>
  <si>
    <t>1141</t>
  </si>
  <si>
    <t>1142</t>
  </si>
  <si>
    <t>1143</t>
  </si>
  <si>
    <t>Retour Département Naissance</t>
  </si>
  <si>
    <t>1</t>
  </si>
  <si>
    <t>3</t>
  </si>
  <si>
    <t>1144</t>
  </si>
  <si>
    <t>1145</t>
  </si>
  <si>
    <t>Fin De Placement-Orient Visa Vie</t>
  </si>
  <si>
    <t>1146</t>
  </si>
  <si>
    <t>Retour Lorraine</t>
  </si>
  <si>
    <t>1147</t>
  </si>
  <si>
    <t>1148</t>
  </si>
  <si>
    <t>Foyer Le Relais</t>
  </si>
  <si>
    <t>1149</t>
  </si>
  <si>
    <t>1150</t>
  </si>
  <si>
    <t>Retour Parents-Annulation Placement</t>
  </si>
  <si>
    <t>1151</t>
  </si>
  <si>
    <t>1152</t>
  </si>
  <si>
    <t>Réorientation Pacor</t>
  </si>
  <si>
    <t>1154</t>
  </si>
  <si>
    <t>1153</t>
  </si>
  <si>
    <t>1155</t>
  </si>
  <si>
    <t>1156</t>
  </si>
</sst>
</file>

<file path=xl/styles.xml><?xml version="1.0" encoding="utf-8"?>
<styleSheet xmlns="http://schemas.openxmlformats.org/spreadsheetml/2006/main">
  <numFmts count="1">
    <numFmt numFmtId="164" formatCode="yyyy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</font>
    <font>
      <b/>
      <sz val="10"/>
      <color theme="1"/>
      <name val="Arial"/>
    </font>
    <font>
      <b/>
      <sz val="10"/>
      <name val="Arial"/>
    </font>
    <font>
      <b/>
      <sz val="11"/>
      <color rgb="FFFF0000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14" fontId="3" fillId="12" borderId="1" xfId="0" applyNumberFormat="1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4" fontId="7" fillId="12" borderId="1" xfId="0" applyNumberFormat="1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0" fillId="12" borderId="1" xfId="0" applyFill="1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4" fontId="0" fillId="13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0" borderId="0" xfId="1" applyAlignment="1" applyProtection="1"/>
    <xf numFmtId="0" fontId="0" fillId="14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14" fontId="9" fillId="2" borderId="8" xfId="0" applyNumberFormat="1" applyFont="1" applyFill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/>
    </xf>
    <xf numFmtId="0" fontId="2" fillId="0" borderId="8" xfId="0" applyFont="1" applyBorder="1" applyAlignment="1">
      <alignment horizontal="center" vertical="top"/>
    </xf>
    <xf numFmtId="14" fontId="10" fillId="2" borderId="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10" fillId="2" borderId="8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/>
    </xf>
    <xf numFmtId="14" fontId="11" fillId="0" borderId="8" xfId="0" applyNumberFormat="1" applyFont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16"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textRotation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</font>
      <alignment horizontal="center" vertical="top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yyyy"/>
      <alignment horizont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9</xdr:row>
      <xdr:rowOff>146050</xdr:rowOff>
    </xdr:from>
    <xdr:to>
      <xdr:col>4</xdr:col>
      <xdr:colOff>260350</xdr:colOff>
      <xdr:row>13</xdr:row>
      <xdr:rowOff>22098</xdr:rowOff>
    </xdr:to>
    <xdr:sp macro="[0]!essai" textlink="">
      <xdr:nvSpPr>
        <xdr:cNvPr id="2" name="Organigramme : Alternative 1"/>
        <xdr:cNvSpPr/>
      </xdr:nvSpPr>
      <xdr:spPr>
        <a:xfrm>
          <a:off x="2000250" y="1803400"/>
          <a:ext cx="13081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Création </a:t>
          </a:r>
        </a:p>
        <a:p>
          <a:pPr algn="ctr"/>
          <a:r>
            <a:rPr lang="fr-FR" sz="1100"/>
            <a:t>nouvelle fiche</a:t>
          </a:r>
        </a:p>
      </xdr:txBody>
    </xdr:sp>
    <xdr:clientData/>
  </xdr:twoCellAnchor>
  <xdr:twoCellAnchor>
    <xdr:from>
      <xdr:col>6</xdr:col>
      <xdr:colOff>12700</xdr:colOff>
      <xdr:row>9</xdr:row>
      <xdr:rowOff>158750</xdr:rowOff>
    </xdr:from>
    <xdr:to>
      <xdr:col>8</xdr:col>
      <xdr:colOff>228600</xdr:colOff>
      <xdr:row>13</xdr:row>
      <xdr:rowOff>34798</xdr:rowOff>
    </xdr:to>
    <xdr:sp macro="[0]!essai2" textlink="">
      <xdr:nvSpPr>
        <xdr:cNvPr id="3" name="Organigramme : Alternative 2"/>
        <xdr:cNvSpPr/>
      </xdr:nvSpPr>
      <xdr:spPr>
        <a:xfrm>
          <a:off x="4584700" y="1816100"/>
          <a:ext cx="17399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Consulation/Modification</a:t>
          </a:r>
        </a:p>
        <a:p>
          <a:pPr algn="ctr"/>
          <a:r>
            <a:rPr lang="fr-FR" sz="1100"/>
            <a:t>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P46" totalsRowShown="0">
  <autoFilter ref="A2:P46"/>
  <tableColumns count="16">
    <tableColumn id="1" name="N°" dataDxfId="15"/>
    <tableColumn id="2" name="REGISTRE" dataDxfId="14"/>
    <tableColumn id="3" name="Nom et Prénom" dataDxfId="13"/>
    <tableColumn id="4" name="Date de naissance" dataDxfId="12"/>
    <tableColumn id="5" name="MAJEURE" dataDxfId="11">
      <calculatedColumnFormula>DATE(YEAR(D3)+18,MONTH(D3),DAY(D3))</calculatedColumnFormula>
    </tableColumn>
    <tableColumn id="6" name="Organisme de placement" dataDxfId="10"/>
    <tableColumn id="7" name="Date entrée" dataDxfId="9"/>
    <tableColumn id="8" name="Age entrée" dataDxfId="8">
      <calculatedColumnFormula>DATEDIF(D3,G3,"y")</calculatedColumnFormula>
    </tableColumn>
    <tableColumn id="9" name="Date sortie" dataDxfId="7"/>
    <tableColumn id="10" name="Age sortie" dataDxfId="6">
      <calculatedColumnFormula>IFERROR(DATEDIF(D3,I3,"y"),"")</calculatedColumnFormula>
    </tableColumn>
    <tableColumn id="11" name="Motif sortie" dataDxfId="5"/>
    <tableColumn id="12" name="Date sortie urgence" dataDxfId="4"/>
    <tableColumn id="13" name="Présence globale " dataDxfId="3">
      <calculatedColumnFormula>IF(I3&lt;&gt;"",DATEDIF([Date entrée]-1,[Date sortie],"d"),DATEDIF([Date entrée]-1,$Z$1,"d"))</calculatedColumnFormula>
    </tableColumn>
    <tableColumn id="14" name="Nb jour URG" dataDxfId="2"/>
    <tableColumn id="15" name="Jours Mineures" dataDxfId="1">
      <calculatedColumnFormula>[[Présence globale ]]-[Jours Majeures]</calculatedColumnFormula>
    </tableColumn>
    <tableColumn id="16" name="Jours Majeures" dataDxfId="0">
      <calculatedColumnFormula>IF([MAJEURE]&gt;$Z$1,0,IFERROR(IF([Date sortie]&lt;&gt;"",DATEDIF([MAJEURE],[Date sortie],"d"),DATEDIF([MAJEURE],$Z$1,"d")),0))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viewtopic.php?f=2&amp;t=131805&amp;sid=bd87515ee63993fe5b72e9266184161a" TargetMode="External"/><Relationship Id="rId1" Type="http://schemas.openxmlformats.org/officeDocument/2006/relationships/hyperlink" Target="http://forum.excel-pratique.com/viewtopic.php?f=2&amp;t=131391&amp;sid=d40a815b8fe62da1dc1829b8906fb8ba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11"/>
  <sheetViews>
    <sheetView tabSelected="1" workbookViewId="0">
      <selection activeCell="A2" sqref="A2"/>
    </sheetView>
  </sheetViews>
  <sheetFormatPr baseColWidth="10" defaultRowHeight="14.5"/>
  <sheetData>
    <row r="1" spans="1:11">
      <c r="A1" s="42" t="s">
        <v>31</v>
      </c>
    </row>
    <row r="2" spans="1:11">
      <c r="A2" s="42" t="s">
        <v>32</v>
      </c>
    </row>
    <row r="10" spans="1:11">
      <c r="K10" s="14"/>
    </row>
    <row r="11" spans="1:11">
      <c r="K11" s="14"/>
    </row>
  </sheetData>
  <hyperlinks>
    <hyperlink ref="A1" r:id="rId1"/>
    <hyperlink ref="A2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47"/>
  <sheetViews>
    <sheetView workbookViewId="0">
      <selection activeCell="K9" sqref="K9"/>
    </sheetView>
  </sheetViews>
  <sheetFormatPr baseColWidth="10" defaultRowHeight="14.5"/>
  <cols>
    <col min="1" max="1" width="4.81640625" customWidth="1"/>
    <col min="3" max="3" width="26.36328125" customWidth="1"/>
    <col min="4" max="4" width="17.90625" style="12" customWidth="1"/>
    <col min="5" max="5" width="10.90625" style="12"/>
    <col min="6" max="6" width="23.6328125" style="15" customWidth="1"/>
    <col min="7" max="7" width="12.81640625" customWidth="1"/>
    <col min="8" max="8" width="11.90625" style="13" customWidth="1"/>
    <col min="9" max="9" width="12.08984375" customWidth="1"/>
    <col min="10" max="10" width="11.1796875" style="13" customWidth="1"/>
    <col min="11" max="11" width="40.90625" customWidth="1"/>
    <col min="12" max="12" width="19.1796875" style="18" customWidth="1"/>
    <col min="13" max="13" width="10.90625" style="18"/>
    <col min="14" max="14" width="13.1796875" style="18" customWidth="1"/>
    <col min="15" max="16" width="15.54296875" style="18" customWidth="1"/>
    <col min="22" max="22" width="10.90625" style="40"/>
  </cols>
  <sheetData>
    <row r="1" spans="1:26" ht="15" thickBot="1">
      <c r="A1" s="57" t="s">
        <v>14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R1" s="57" t="s">
        <v>20</v>
      </c>
      <c r="S1" s="57"/>
      <c r="T1" s="57"/>
      <c r="U1" s="57"/>
      <c r="Z1" s="39">
        <f ca="1">TODAY()</f>
        <v>43776</v>
      </c>
    </row>
    <row r="2" spans="1:26" ht="30.5" customHeight="1" thickTop="1">
      <c r="A2" s="2" t="s">
        <v>15</v>
      </c>
      <c r="B2" s="26" t="s">
        <v>10</v>
      </c>
      <c r="C2" s="11" t="s">
        <v>30</v>
      </c>
      <c r="D2" s="27" t="s">
        <v>2</v>
      </c>
      <c r="E2" s="5" t="s">
        <v>4</v>
      </c>
      <c r="F2" s="6" t="s">
        <v>8</v>
      </c>
      <c r="G2" s="7" t="s">
        <v>0</v>
      </c>
      <c r="H2" s="8" t="s">
        <v>5</v>
      </c>
      <c r="I2" s="9" t="s">
        <v>1</v>
      </c>
      <c r="J2" s="8" t="s">
        <v>6</v>
      </c>
      <c r="K2" s="8" t="s">
        <v>7</v>
      </c>
      <c r="L2" s="10" t="s">
        <v>12</v>
      </c>
      <c r="M2" s="28" t="s">
        <v>18</v>
      </c>
      <c r="N2" s="29" t="s">
        <v>13</v>
      </c>
      <c r="O2" s="30" t="s">
        <v>9</v>
      </c>
      <c r="P2" s="31" t="s">
        <v>3</v>
      </c>
      <c r="Q2" s="14"/>
      <c r="R2" s="16">
        <v>42735</v>
      </c>
      <c r="S2" s="16">
        <v>43100</v>
      </c>
      <c r="T2" s="16">
        <v>43465</v>
      </c>
      <c r="U2" s="16">
        <v>43830</v>
      </c>
      <c r="V2" s="43" t="s">
        <v>17</v>
      </c>
    </row>
    <row r="3" spans="1:26">
      <c r="A3" s="17">
        <v>1</v>
      </c>
      <c r="B3" s="1" t="s">
        <v>19</v>
      </c>
      <c r="C3" s="32" t="s">
        <v>22</v>
      </c>
      <c r="D3" s="23">
        <v>37215</v>
      </c>
      <c r="E3" s="33">
        <f t="shared" ref="E3:E7" si="0">DATE(YEAR(D3)+18,MONTH(D3),DAY(D3))</f>
        <v>43789</v>
      </c>
      <c r="F3" s="21"/>
      <c r="G3" s="19">
        <v>42724</v>
      </c>
      <c r="H3" s="34">
        <f t="shared" ref="H3:H7" si="1">DATEDIF(D3,G3,"y")</f>
        <v>15</v>
      </c>
      <c r="I3" s="19"/>
      <c r="J3" s="35" t="str">
        <f t="shared" ref="J3:J7" si="2">IFERROR(DATEDIF(D3,I3,"y"),"")</f>
        <v/>
      </c>
      <c r="K3" s="20"/>
      <c r="L3" s="36"/>
      <c r="M3" s="35">
        <f ca="1">IF(I3&lt;&gt;"",DATEDIF([Date entrée]-1,[Date sortie],"d"),DATEDIF([Date entrée]-1,$Z$1,"d"))</f>
        <v>1053</v>
      </c>
      <c r="N3" s="36" t="s">
        <v>16</v>
      </c>
      <c r="O3" s="35">
        <f ca="1">[[Présence globale ]]-[Jours Majeures]</f>
        <v>1053</v>
      </c>
      <c r="P3" s="35">
        <f ca="1">IF([MAJEURE]&gt;$Z$1,0,IFERROR(IF([Date sortie]&lt;&gt;"",DATEDIF([MAJEURE],[Date sortie],"d"),DATEDIF([MAJEURE],$Z$1,"d")),0))</f>
        <v>0</v>
      </c>
      <c r="R3" s="1">
        <f>IFERROR(IF(I3="",DATEDIF(G3-1,$R$2,"d"),IF(I3&lt;$R$2,DATEDIF(G3-1,I3,"d"),0)),0)</f>
        <v>12</v>
      </c>
      <c r="S3" s="1">
        <f>IFERROR(IF(I3="",DATEDIF(G3-1,$S$2,"d"),IF(I3&lt;$S$2,DATEDIF(G3-1,I3,"d"),0)),0)-R3</f>
        <v>365</v>
      </c>
      <c r="T3" s="1">
        <f>IFERROR(IF(I3="",DATEDIF(G3-1,$T$2,"d"),IF(I3&lt;$T$2,DATEDIF(G3-1,I3,"d"),0)),0)-R3-S3</f>
        <v>365</v>
      </c>
      <c r="U3" s="1">
        <f ca="1">IFERROR(IF(I3="",DATEDIF(G3-1,$Z$1,"d"),IF(I3&lt;$Z$1,DATEDIF(G3-1,I3,"d"),0)),0)-R3-S3-T3</f>
        <v>311</v>
      </c>
      <c r="V3" s="44">
        <f ca="1">SUM(R3:U3)</f>
        <v>1053</v>
      </c>
    </row>
    <row r="4" spans="1:26">
      <c r="A4" s="17">
        <v>2</v>
      </c>
      <c r="B4" s="37" t="s">
        <v>21</v>
      </c>
      <c r="C4" s="17" t="s">
        <v>23</v>
      </c>
      <c r="D4" s="24">
        <v>36995</v>
      </c>
      <c r="E4" s="33">
        <f t="shared" si="0"/>
        <v>43569</v>
      </c>
      <c r="F4" s="22"/>
      <c r="G4" s="4">
        <v>42724</v>
      </c>
      <c r="H4" s="34">
        <f t="shared" si="1"/>
        <v>15</v>
      </c>
      <c r="I4" s="4"/>
      <c r="J4" s="35" t="str">
        <f t="shared" si="2"/>
        <v/>
      </c>
      <c r="K4" s="3"/>
      <c r="L4" s="36"/>
      <c r="M4" s="35">
        <f ca="1">IF(I4&lt;&gt;"",DATEDIF([Date entrée]-1,[Date sortie],"d"),DATEDIF([Date entrée]-1,$Z$1,"d"))</f>
        <v>1053</v>
      </c>
      <c r="N4" s="36" t="s">
        <v>16</v>
      </c>
      <c r="O4" s="35">
        <f ca="1">[[Présence globale ]]-[Jours Majeures]</f>
        <v>846</v>
      </c>
      <c r="P4" s="35">
        <f ca="1">IF([MAJEURE]&gt;$Z$1,0,IFERROR(IF([Date sortie]&lt;&gt;"",DATEDIF([MAJEURE],[Date sortie],"d"),DATEDIF([MAJEURE],$Z$1,"d")),0))</f>
        <v>207</v>
      </c>
      <c r="R4" s="1">
        <f t="shared" ref="R4:R46" si="3">IFERROR(IF(I4="",DATEDIF(G4-1,$R$2,"d"),IF(I4&lt;$R$2,DATEDIF(G4-1,I4,"d"),0)),0)</f>
        <v>12</v>
      </c>
      <c r="S4" s="1">
        <f t="shared" ref="S4:S46" si="4">IFERROR(IF(I4="",DATEDIF(G4-1,$S$2,"d"),IF(I4&lt;$S$2,DATEDIF(G4-1,I4,"d"),0)),0)-R4</f>
        <v>365</v>
      </c>
      <c r="T4" s="1">
        <f t="shared" ref="T4:T46" si="5">IFERROR(IF(I4="",DATEDIF(G4-1,$T$2,"d"),IF(I4&lt;$T$2,DATEDIF(G4-1,I4,"d"),0)),0)-R4-S4</f>
        <v>365</v>
      </c>
      <c r="U4" s="1">
        <f t="shared" ref="U4:U46" ca="1" si="6">IFERROR(IF(I4="",DATEDIF(G4-1,$Z$1,"d"),IF(I4&lt;$Z$1,DATEDIF(G4-1,I4,"d"),0)),0)-R4-S4-T4</f>
        <v>311</v>
      </c>
      <c r="V4" s="44">
        <f t="shared" ref="V4:V46" ca="1" si="7">SUM(R4:U4)</f>
        <v>1053</v>
      </c>
    </row>
    <row r="5" spans="1:26">
      <c r="A5" s="17">
        <v>3</v>
      </c>
      <c r="B5" s="1" t="s">
        <v>24</v>
      </c>
      <c r="C5" s="17" t="s">
        <v>25</v>
      </c>
      <c r="D5" s="23">
        <v>37088</v>
      </c>
      <c r="E5" s="33">
        <f t="shared" si="0"/>
        <v>43662</v>
      </c>
      <c r="F5" s="21"/>
      <c r="G5" s="19">
        <v>42824</v>
      </c>
      <c r="H5" s="34">
        <f t="shared" si="1"/>
        <v>15</v>
      </c>
      <c r="I5" s="19"/>
      <c r="J5" s="35" t="str">
        <f t="shared" si="2"/>
        <v/>
      </c>
      <c r="K5" s="20"/>
      <c r="L5" s="36"/>
      <c r="M5" s="35">
        <f ca="1">IF(I5&lt;&gt;"",DATEDIF([Date entrée]-1,[Date sortie],"d"),DATEDIF([Date entrée]-1,$Z$1,"d"))</f>
        <v>953</v>
      </c>
      <c r="N5" s="36" t="s">
        <v>16</v>
      </c>
      <c r="O5" s="35">
        <f ca="1">[[Présence globale ]]-[Jours Majeures]</f>
        <v>839</v>
      </c>
      <c r="P5" s="35">
        <f ca="1">IF([MAJEURE]&gt;$Z$1,0,IFERROR(IF([Date sortie]&lt;&gt;"",DATEDIF([MAJEURE],[Date sortie],"d"),DATEDIF([MAJEURE],$Z$1,"d")),0))</f>
        <v>114</v>
      </c>
      <c r="R5" s="1">
        <f t="shared" si="3"/>
        <v>0</v>
      </c>
      <c r="S5" s="1">
        <f t="shared" si="4"/>
        <v>277</v>
      </c>
      <c r="T5" s="1">
        <f t="shared" si="5"/>
        <v>365</v>
      </c>
      <c r="U5" s="1">
        <f t="shared" ca="1" si="6"/>
        <v>311</v>
      </c>
      <c r="V5" s="44">
        <f t="shared" ca="1" si="7"/>
        <v>953</v>
      </c>
    </row>
    <row r="6" spans="1:26">
      <c r="A6" s="17">
        <v>4</v>
      </c>
      <c r="B6" s="37" t="s">
        <v>26</v>
      </c>
      <c r="C6" s="17" t="s">
        <v>27</v>
      </c>
      <c r="D6" s="24">
        <v>36908</v>
      </c>
      <c r="E6" s="33">
        <f t="shared" si="0"/>
        <v>43482</v>
      </c>
      <c r="F6" s="22"/>
      <c r="G6" s="24">
        <v>42852</v>
      </c>
      <c r="H6" s="34">
        <f t="shared" si="1"/>
        <v>16</v>
      </c>
      <c r="I6" s="24">
        <v>43482</v>
      </c>
      <c r="J6" s="35">
        <f t="shared" si="2"/>
        <v>18</v>
      </c>
      <c r="K6" s="25" t="s">
        <v>11</v>
      </c>
      <c r="L6" s="36"/>
      <c r="M6" s="35">
        <f>IF(I6&lt;&gt;"",DATEDIF([Date entrée]-1,[Date sortie],"d"),DATEDIF([Date entrée]-1,$Z$1,"d"))</f>
        <v>631</v>
      </c>
      <c r="N6" s="36" t="s">
        <v>16</v>
      </c>
      <c r="O6" s="35">
        <f ca="1">[[Présence globale ]]-[Jours Majeures]</f>
        <v>631</v>
      </c>
      <c r="P6" s="35">
        <f ca="1">IF([MAJEURE]&gt;$Z$1,0,IFERROR(IF([Date sortie]&lt;&gt;"",DATEDIF([MAJEURE],[Date sortie],"d"),DATEDIF([MAJEURE],$Z$1,"d")),0))</f>
        <v>0</v>
      </c>
      <c r="R6" s="1">
        <f t="shared" si="3"/>
        <v>0</v>
      </c>
      <c r="S6" s="1">
        <f t="shared" si="4"/>
        <v>0</v>
      </c>
      <c r="T6" s="1">
        <f t="shared" si="5"/>
        <v>0</v>
      </c>
      <c r="U6" s="1">
        <f t="shared" ca="1" si="6"/>
        <v>631</v>
      </c>
      <c r="V6" s="44">
        <f t="shared" ca="1" si="7"/>
        <v>631</v>
      </c>
    </row>
    <row r="7" spans="1:26">
      <c r="A7" s="17">
        <v>5</v>
      </c>
      <c r="B7" s="38" t="s">
        <v>28</v>
      </c>
      <c r="C7" s="17" t="s">
        <v>29</v>
      </c>
      <c r="D7" s="23">
        <v>37417</v>
      </c>
      <c r="E7" s="33">
        <f t="shared" si="0"/>
        <v>43992</v>
      </c>
      <c r="F7" s="21"/>
      <c r="G7" s="19">
        <v>42950</v>
      </c>
      <c r="H7" s="34">
        <f t="shared" si="1"/>
        <v>15</v>
      </c>
      <c r="I7" s="20"/>
      <c r="J7" s="35" t="str">
        <f t="shared" si="2"/>
        <v/>
      </c>
      <c r="K7" s="20"/>
      <c r="L7" s="45">
        <v>42963</v>
      </c>
      <c r="M7" s="35">
        <f ca="1">IF(I7&lt;&gt;"",DATEDIF([Date entrée]-1,[Date sortie],"d"),DATEDIF([Date entrée]-1,$Z$1,"d"))</f>
        <v>827</v>
      </c>
      <c r="N7" s="36" t="s">
        <v>33</v>
      </c>
      <c r="O7" s="35">
        <f ca="1">[[Présence globale ]]-[Jours Majeures]</f>
        <v>827</v>
      </c>
      <c r="P7" s="35">
        <f ca="1">IF([MAJEURE]&gt;$Z$1,0,IFERROR(IF([Date sortie]&lt;&gt;"",DATEDIF([MAJEURE],[Date sortie],"d"),DATEDIF([MAJEURE],$Z$1,"d")),0))</f>
        <v>0</v>
      </c>
      <c r="R7" s="1">
        <f t="shared" si="3"/>
        <v>0</v>
      </c>
      <c r="S7" s="1">
        <f t="shared" si="4"/>
        <v>151</v>
      </c>
      <c r="T7" s="1">
        <f t="shared" si="5"/>
        <v>365</v>
      </c>
      <c r="U7" s="1">
        <f t="shared" ca="1" si="6"/>
        <v>311</v>
      </c>
      <c r="V7" s="44">
        <f t="shared" ca="1" si="7"/>
        <v>827</v>
      </c>
    </row>
    <row r="8" spans="1:26">
      <c r="A8" s="46">
        <v>6</v>
      </c>
      <c r="B8" s="47" t="s">
        <v>34</v>
      </c>
      <c r="C8" s="46"/>
      <c r="D8" s="48">
        <v>37215</v>
      </c>
      <c r="E8" s="49">
        <f t="shared" ref="E8:E46" si="8">DATE(YEAR(D8)+18,MONTH(D8),DAY(D8))</f>
        <v>43789</v>
      </c>
      <c r="F8" s="50"/>
      <c r="G8" s="51">
        <v>43160</v>
      </c>
      <c r="H8" s="52">
        <f t="shared" ref="H8:H46" si="9">DATEDIF(D8,G8,"y")</f>
        <v>16</v>
      </c>
      <c r="I8" s="51">
        <v>43640</v>
      </c>
      <c r="J8" s="53">
        <f t="shared" ref="J8:J46" si="10">IFERROR(DATEDIF(D8,I8,"y"),"")</f>
        <v>17</v>
      </c>
      <c r="K8" s="54" t="s">
        <v>35</v>
      </c>
      <c r="L8" s="55"/>
      <c r="M8" s="53">
        <f>IF(I8&lt;&gt;"",DATEDIF([Date entrée]-1,[Date sortie],"d"),DATEDIF([Date entrée]-1,$Z$1,"d"))</f>
        <v>481</v>
      </c>
      <c r="N8" s="55" t="s">
        <v>16</v>
      </c>
      <c r="O8" s="53">
        <f ca="1">[[Présence globale ]]-[Jours Majeures]</f>
        <v>481</v>
      </c>
      <c r="P8" s="53">
        <f ca="1">IF([MAJEURE]&gt;$Z$1,0,IFERROR(IF([Date sortie]&lt;&gt;"",DATEDIF([MAJEURE],[Date sortie],"d"),DATEDIF([MAJEURE],$Z$1,"d")),0))</f>
        <v>0</v>
      </c>
      <c r="R8" s="1">
        <f t="shared" si="3"/>
        <v>0</v>
      </c>
      <c r="S8" s="1">
        <f t="shared" si="4"/>
        <v>0</v>
      </c>
      <c r="T8" s="1">
        <f t="shared" si="5"/>
        <v>0</v>
      </c>
      <c r="U8" s="1">
        <f t="shared" ca="1" si="6"/>
        <v>481</v>
      </c>
      <c r="V8" s="44">
        <f t="shared" ca="1" si="7"/>
        <v>481</v>
      </c>
    </row>
    <row r="9" spans="1:26">
      <c r="A9" s="46">
        <v>7</v>
      </c>
      <c r="B9" s="47" t="s">
        <v>36</v>
      </c>
      <c r="C9" s="46"/>
      <c r="D9" s="48">
        <v>37110</v>
      </c>
      <c r="E9" s="49">
        <f t="shared" si="8"/>
        <v>43684</v>
      </c>
      <c r="F9" s="50"/>
      <c r="G9" s="51">
        <v>43278</v>
      </c>
      <c r="H9" s="52">
        <f t="shared" si="9"/>
        <v>16</v>
      </c>
      <c r="I9" s="51"/>
      <c r="J9" s="53" t="str">
        <f t="shared" si="10"/>
        <v/>
      </c>
      <c r="K9" s="54" t="s">
        <v>37</v>
      </c>
      <c r="L9" s="55"/>
      <c r="M9" s="53">
        <f ca="1">IF(I9&lt;&gt;"",DATEDIF([Date entrée]-1,[Date sortie],"d"),DATEDIF([Date entrée]-1,$Z$1,"d"))</f>
        <v>499</v>
      </c>
      <c r="N9" s="55" t="s">
        <v>16</v>
      </c>
      <c r="O9" s="53">
        <f ca="1">[[Présence globale ]]-[Jours Majeures]</f>
        <v>407</v>
      </c>
      <c r="P9" s="53">
        <f ca="1">IF([MAJEURE]&gt;$Z$1,0,IFERROR(IF([Date sortie]&lt;&gt;"",DATEDIF([MAJEURE],[Date sortie],"d"),DATEDIF([MAJEURE],$Z$1,"d")),0))</f>
        <v>92</v>
      </c>
      <c r="R9" s="1">
        <f t="shared" si="3"/>
        <v>0</v>
      </c>
      <c r="S9" s="1">
        <f t="shared" si="4"/>
        <v>0</v>
      </c>
      <c r="T9" s="1">
        <f t="shared" si="5"/>
        <v>188</v>
      </c>
      <c r="U9" s="1">
        <f t="shared" ca="1" si="6"/>
        <v>311</v>
      </c>
      <c r="V9" s="44">
        <f t="shared" ca="1" si="7"/>
        <v>499</v>
      </c>
    </row>
    <row r="10" spans="1:26">
      <c r="A10" s="46">
        <v>8</v>
      </c>
      <c r="B10" s="47" t="s">
        <v>38</v>
      </c>
      <c r="C10" s="46"/>
      <c r="D10" s="48">
        <v>38017</v>
      </c>
      <c r="E10" s="49">
        <f t="shared" si="8"/>
        <v>44592</v>
      </c>
      <c r="F10" s="50"/>
      <c r="G10" s="51">
        <v>43297</v>
      </c>
      <c r="H10" s="52">
        <f t="shared" si="9"/>
        <v>14</v>
      </c>
      <c r="I10" s="51"/>
      <c r="J10" s="53" t="str">
        <f t="shared" si="10"/>
        <v/>
      </c>
      <c r="K10" s="54"/>
      <c r="L10" s="55"/>
      <c r="M10" s="53">
        <f ca="1">IF(I10&lt;&gt;"",DATEDIF([Date entrée]-1,[Date sortie],"d"),DATEDIF([Date entrée]-1,$Z$1,"d"))</f>
        <v>480</v>
      </c>
      <c r="N10" s="55" t="s">
        <v>16</v>
      </c>
      <c r="O10" s="53">
        <f ca="1">[[Présence globale ]]-[Jours Majeures]</f>
        <v>480</v>
      </c>
      <c r="P10" s="53">
        <f ca="1">IF([MAJEURE]&gt;$Z$1,0,IFERROR(IF([Date sortie]&lt;&gt;"",DATEDIF([MAJEURE],[Date sortie],"d"),DATEDIF([MAJEURE],$Z$1,"d")),0))</f>
        <v>0</v>
      </c>
      <c r="R10" s="1">
        <f t="shared" si="3"/>
        <v>0</v>
      </c>
      <c r="S10" s="1">
        <f t="shared" si="4"/>
        <v>0</v>
      </c>
      <c r="T10" s="1">
        <f t="shared" si="5"/>
        <v>169</v>
      </c>
      <c r="U10" s="1">
        <f t="shared" ca="1" si="6"/>
        <v>311</v>
      </c>
      <c r="V10" s="44">
        <f t="shared" ca="1" si="7"/>
        <v>480</v>
      </c>
    </row>
    <row r="11" spans="1:26">
      <c r="A11" s="46">
        <v>9</v>
      </c>
      <c r="B11" s="47" t="s">
        <v>39</v>
      </c>
      <c r="C11" s="46"/>
      <c r="D11" s="48">
        <v>37474</v>
      </c>
      <c r="E11" s="49">
        <f t="shared" si="8"/>
        <v>44049</v>
      </c>
      <c r="F11" s="50"/>
      <c r="G11" s="51">
        <v>43334</v>
      </c>
      <c r="H11" s="52">
        <f t="shared" si="9"/>
        <v>16</v>
      </c>
      <c r="I11" s="51"/>
      <c r="J11" s="53" t="str">
        <f t="shared" si="10"/>
        <v/>
      </c>
      <c r="K11" s="54"/>
      <c r="L11" s="55"/>
      <c r="M11" s="53">
        <f ca="1">IF(I11&lt;&gt;"",DATEDIF([Date entrée]-1,[Date sortie],"d"),DATEDIF([Date entrée]-1,$Z$1,"d"))</f>
        <v>443</v>
      </c>
      <c r="N11" s="55" t="s">
        <v>16</v>
      </c>
      <c r="O11" s="53">
        <f ca="1">[[Présence globale ]]-[Jours Majeures]</f>
        <v>443</v>
      </c>
      <c r="P11" s="53">
        <f ca="1">IF([MAJEURE]&gt;$Z$1,0,IFERROR(IF([Date sortie]&lt;&gt;"",DATEDIF([MAJEURE],[Date sortie],"d"),DATEDIF([MAJEURE],$Z$1,"d")),0))</f>
        <v>0</v>
      </c>
      <c r="R11" s="1">
        <f t="shared" si="3"/>
        <v>0</v>
      </c>
      <c r="S11" s="1">
        <f t="shared" si="4"/>
        <v>0</v>
      </c>
      <c r="T11" s="1">
        <f t="shared" si="5"/>
        <v>132</v>
      </c>
      <c r="U11" s="1">
        <f t="shared" ca="1" si="6"/>
        <v>311</v>
      </c>
      <c r="V11" s="44">
        <f t="shared" ca="1" si="7"/>
        <v>443</v>
      </c>
    </row>
    <row r="12" spans="1:26">
      <c r="A12" s="46">
        <v>10</v>
      </c>
      <c r="B12" s="47" t="s">
        <v>40</v>
      </c>
      <c r="C12" s="46"/>
      <c r="D12" s="48">
        <v>37764</v>
      </c>
      <c r="E12" s="49">
        <f t="shared" si="8"/>
        <v>44339</v>
      </c>
      <c r="F12" s="50"/>
      <c r="G12" s="51">
        <v>43330</v>
      </c>
      <c r="H12" s="52">
        <f t="shared" si="9"/>
        <v>15</v>
      </c>
      <c r="I12" s="51">
        <v>43362</v>
      </c>
      <c r="J12" s="53">
        <f t="shared" si="10"/>
        <v>15</v>
      </c>
      <c r="K12" s="54" t="s">
        <v>41</v>
      </c>
      <c r="L12" s="55"/>
      <c r="M12" s="53">
        <f>IF(I12&lt;&gt;"",DATEDIF([Date entrée]-1,[Date sortie],"d"),DATEDIF([Date entrée]-1,$Z$1,"d"))</f>
        <v>33</v>
      </c>
      <c r="N12" s="55" t="s">
        <v>16</v>
      </c>
      <c r="O12" s="53">
        <f ca="1">[[Présence globale ]]-[Jours Majeures]</f>
        <v>33</v>
      </c>
      <c r="P12" s="53">
        <f ca="1">IF([MAJEURE]&gt;$Z$1,0,IFERROR(IF([Date sortie]&lt;&gt;"",DATEDIF([MAJEURE],[Date sortie],"d"),DATEDIF([MAJEURE],$Z$1,"d")),0))</f>
        <v>0</v>
      </c>
      <c r="R12" s="1">
        <f t="shared" si="3"/>
        <v>0</v>
      </c>
      <c r="S12" s="1">
        <f t="shared" si="4"/>
        <v>0</v>
      </c>
      <c r="T12" s="1">
        <f t="shared" si="5"/>
        <v>33</v>
      </c>
      <c r="U12" s="1">
        <f t="shared" ca="1" si="6"/>
        <v>0</v>
      </c>
      <c r="V12" s="44">
        <f t="shared" ca="1" si="7"/>
        <v>33</v>
      </c>
    </row>
    <row r="13" spans="1:26">
      <c r="A13" s="46">
        <v>10</v>
      </c>
      <c r="B13" s="47" t="s">
        <v>40</v>
      </c>
      <c r="C13" s="46"/>
      <c r="D13" s="48">
        <v>37764</v>
      </c>
      <c r="E13" s="49">
        <f t="shared" si="8"/>
        <v>44339</v>
      </c>
      <c r="F13" s="50"/>
      <c r="G13" s="51">
        <v>43353</v>
      </c>
      <c r="H13" s="52">
        <f t="shared" si="9"/>
        <v>15</v>
      </c>
      <c r="I13" s="51">
        <v>43511</v>
      </c>
      <c r="J13" s="53">
        <f t="shared" si="10"/>
        <v>15</v>
      </c>
      <c r="K13" s="54" t="s">
        <v>42</v>
      </c>
      <c r="L13" s="55"/>
      <c r="M13" s="53">
        <f>IF(I13&lt;&gt;"",DATEDIF([Date entrée]-1,[Date sortie],"d"),DATEDIF([Date entrée]-1,$Z$1,"d"))</f>
        <v>159</v>
      </c>
      <c r="N13" s="55" t="s">
        <v>16</v>
      </c>
      <c r="O13" s="53">
        <f ca="1">[[Présence globale ]]-[Jours Majeures]</f>
        <v>159</v>
      </c>
      <c r="P13" s="53">
        <f ca="1">IF([MAJEURE]&gt;$Z$1,0,IFERROR(IF([Date sortie]&lt;&gt;"",DATEDIF([MAJEURE],[Date sortie],"d"),DATEDIF([MAJEURE],$Z$1,"d")),0))</f>
        <v>0</v>
      </c>
      <c r="R13" s="1">
        <f t="shared" si="3"/>
        <v>0</v>
      </c>
      <c r="S13" s="1">
        <f t="shared" si="4"/>
        <v>0</v>
      </c>
      <c r="T13" s="1">
        <f t="shared" si="5"/>
        <v>0</v>
      </c>
      <c r="U13" s="1">
        <f t="shared" ca="1" si="6"/>
        <v>159</v>
      </c>
      <c r="V13" s="44">
        <f t="shared" ca="1" si="7"/>
        <v>159</v>
      </c>
    </row>
    <row r="14" spans="1:26">
      <c r="A14" s="46">
        <v>11</v>
      </c>
      <c r="B14" s="47" t="s">
        <v>43</v>
      </c>
      <c r="C14" s="46"/>
      <c r="D14" s="48">
        <v>37089</v>
      </c>
      <c r="E14" s="49">
        <f t="shared" si="8"/>
        <v>43663</v>
      </c>
      <c r="F14" s="50"/>
      <c r="G14" s="51">
        <v>43336</v>
      </c>
      <c r="H14" s="52">
        <f t="shared" si="9"/>
        <v>17</v>
      </c>
      <c r="I14" s="51">
        <v>43731</v>
      </c>
      <c r="J14" s="53">
        <f t="shared" si="10"/>
        <v>18</v>
      </c>
      <c r="K14" s="54" t="s">
        <v>44</v>
      </c>
      <c r="L14" s="55"/>
      <c r="M14" s="53">
        <f>IF(I14&lt;&gt;"",DATEDIF([Date entrée]-1,[Date sortie],"d"),DATEDIF([Date entrée]-1,$Z$1,"d"))</f>
        <v>396</v>
      </c>
      <c r="N14" s="55" t="s">
        <v>16</v>
      </c>
      <c r="O14" s="53">
        <f ca="1">[[Présence globale ]]-[Jours Majeures]</f>
        <v>328</v>
      </c>
      <c r="P14" s="53">
        <f ca="1">IF([MAJEURE]&gt;$Z$1,0,IFERROR(IF([Date sortie]&lt;&gt;"",DATEDIF([MAJEURE],[Date sortie],"d"),DATEDIF([MAJEURE],$Z$1,"d")),0))</f>
        <v>68</v>
      </c>
      <c r="R14" s="1">
        <f t="shared" si="3"/>
        <v>0</v>
      </c>
      <c r="S14" s="1">
        <f t="shared" si="4"/>
        <v>0</v>
      </c>
      <c r="T14" s="1">
        <f t="shared" si="5"/>
        <v>0</v>
      </c>
      <c r="U14" s="1">
        <f t="shared" ca="1" si="6"/>
        <v>396</v>
      </c>
      <c r="V14" s="44">
        <f t="shared" ca="1" si="7"/>
        <v>396</v>
      </c>
    </row>
    <row r="15" spans="1:26">
      <c r="A15" s="46">
        <v>12</v>
      </c>
      <c r="B15" s="47" t="s">
        <v>45</v>
      </c>
      <c r="C15" s="46"/>
      <c r="D15" s="48">
        <v>37153</v>
      </c>
      <c r="E15" s="49">
        <f t="shared" si="8"/>
        <v>43727</v>
      </c>
      <c r="F15" s="50"/>
      <c r="G15" s="51">
        <v>43357</v>
      </c>
      <c r="H15" s="52">
        <f t="shared" si="9"/>
        <v>16</v>
      </c>
      <c r="I15" s="51"/>
      <c r="J15" s="53" t="str">
        <f t="shared" si="10"/>
        <v/>
      </c>
      <c r="K15" s="54" t="s">
        <v>46</v>
      </c>
      <c r="L15" s="55"/>
      <c r="M15" s="53">
        <f ca="1">IF(I15&lt;&gt;"",DATEDIF([Date entrée]-1,[Date sortie],"d"),DATEDIF([Date entrée]-1,$Z$1,"d"))</f>
        <v>420</v>
      </c>
      <c r="N15" s="55" t="s">
        <v>16</v>
      </c>
      <c r="O15" s="53">
        <f ca="1">[[Présence globale ]]-[Jours Majeures]</f>
        <v>371</v>
      </c>
      <c r="P15" s="53">
        <f ca="1">IF([MAJEURE]&gt;$Z$1,0,IFERROR(IF([Date sortie]&lt;&gt;"",DATEDIF([MAJEURE],[Date sortie],"d"),DATEDIF([MAJEURE],$Z$1,"d")),0))</f>
        <v>49</v>
      </c>
      <c r="R15" s="1">
        <f t="shared" si="3"/>
        <v>0</v>
      </c>
      <c r="S15" s="1">
        <f t="shared" si="4"/>
        <v>0</v>
      </c>
      <c r="T15" s="1">
        <f t="shared" si="5"/>
        <v>109</v>
      </c>
      <c r="U15" s="1">
        <f t="shared" ca="1" si="6"/>
        <v>311</v>
      </c>
      <c r="V15" s="44">
        <f t="shared" ca="1" si="7"/>
        <v>420</v>
      </c>
    </row>
    <row r="16" spans="1:26">
      <c r="A16" s="46">
        <v>13</v>
      </c>
      <c r="B16" s="47" t="s">
        <v>47</v>
      </c>
      <c r="C16" s="46"/>
      <c r="D16" s="48">
        <v>37013</v>
      </c>
      <c r="E16" s="49">
        <f t="shared" si="8"/>
        <v>43587</v>
      </c>
      <c r="F16" s="50"/>
      <c r="G16" s="51">
        <v>43362</v>
      </c>
      <c r="H16" s="52">
        <f t="shared" si="9"/>
        <v>17</v>
      </c>
      <c r="I16" s="51">
        <v>43648</v>
      </c>
      <c r="J16" s="53">
        <f t="shared" si="10"/>
        <v>18</v>
      </c>
      <c r="K16" s="54" t="s">
        <v>11</v>
      </c>
      <c r="L16" s="55"/>
      <c r="M16" s="53">
        <f>IF(I16&lt;&gt;"",DATEDIF([Date entrée]-1,[Date sortie],"d"),DATEDIF([Date entrée]-1,$Z$1,"d"))</f>
        <v>287</v>
      </c>
      <c r="N16" s="55" t="s">
        <v>16</v>
      </c>
      <c r="O16" s="53">
        <f ca="1">[[Présence globale ]]-[Jours Majeures]</f>
        <v>226</v>
      </c>
      <c r="P16" s="53">
        <f ca="1">IF([MAJEURE]&gt;$Z$1,0,IFERROR(IF([Date sortie]&lt;&gt;"",DATEDIF([MAJEURE],[Date sortie],"d"),DATEDIF([MAJEURE],$Z$1,"d")),0))</f>
        <v>61</v>
      </c>
      <c r="R16" s="1">
        <f t="shared" si="3"/>
        <v>0</v>
      </c>
      <c r="S16" s="1">
        <f t="shared" si="4"/>
        <v>0</v>
      </c>
      <c r="T16" s="1">
        <f t="shared" si="5"/>
        <v>0</v>
      </c>
      <c r="U16" s="1">
        <f t="shared" ca="1" si="6"/>
        <v>287</v>
      </c>
      <c r="V16" s="44">
        <f t="shared" ca="1" si="7"/>
        <v>287</v>
      </c>
    </row>
    <row r="17" spans="1:22">
      <c r="A17" s="46">
        <v>14</v>
      </c>
      <c r="B17" s="47" t="s">
        <v>48</v>
      </c>
      <c r="C17" s="46"/>
      <c r="D17" s="48">
        <v>36927</v>
      </c>
      <c r="E17" s="49">
        <f t="shared" si="8"/>
        <v>43501</v>
      </c>
      <c r="F17" s="50"/>
      <c r="G17" s="51">
        <v>43364</v>
      </c>
      <c r="H17" s="52">
        <f t="shared" si="9"/>
        <v>17</v>
      </c>
      <c r="I17" s="51">
        <v>43708</v>
      </c>
      <c r="J17" s="53">
        <f t="shared" si="10"/>
        <v>18</v>
      </c>
      <c r="K17" s="54" t="s">
        <v>11</v>
      </c>
      <c r="L17" s="55"/>
      <c r="M17" s="53">
        <f>IF(I17&lt;&gt;"",DATEDIF([Date entrée]-1,[Date sortie],"d"),DATEDIF([Date entrée]-1,$Z$1,"d"))</f>
        <v>345</v>
      </c>
      <c r="N17" s="55" t="s">
        <v>16</v>
      </c>
      <c r="O17" s="53">
        <f ca="1">[[Présence globale ]]-[Jours Majeures]</f>
        <v>138</v>
      </c>
      <c r="P17" s="53">
        <f ca="1">IF([MAJEURE]&gt;$Z$1,0,IFERROR(IF([Date sortie]&lt;&gt;"",DATEDIF([MAJEURE],[Date sortie],"d"),DATEDIF([MAJEURE],$Z$1,"d")),0))</f>
        <v>207</v>
      </c>
      <c r="R17" s="1">
        <f t="shared" si="3"/>
        <v>0</v>
      </c>
      <c r="S17" s="1">
        <f t="shared" si="4"/>
        <v>0</v>
      </c>
      <c r="T17" s="1">
        <f t="shared" si="5"/>
        <v>0</v>
      </c>
      <c r="U17" s="1">
        <f t="shared" ca="1" si="6"/>
        <v>345</v>
      </c>
      <c r="V17" s="44">
        <f t="shared" ca="1" si="7"/>
        <v>345</v>
      </c>
    </row>
    <row r="18" spans="1:22">
      <c r="A18" s="46">
        <v>15</v>
      </c>
      <c r="B18" s="47" t="s">
        <v>49</v>
      </c>
      <c r="C18" s="46"/>
      <c r="D18" s="48">
        <v>37389</v>
      </c>
      <c r="E18" s="49">
        <f t="shared" si="8"/>
        <v>43964</v>
      </c>
      <c r="F18" s="50"/>
      <c r="G18" s="51">
        <v>43392</v>
      </c>
      <c r="H18" s="52">
        <f t="shared" si="9"/>
        <v>16</v>
      </c>
      <c r="I18" s="51">
        <v>43621</v>
      </c>
      <c r="J18" s="53">
        <f t="shared" si="10"/>
        <v>17</v>
      </c>
      <c r="K18" s="54" t="s">
        <v>50</v>
      </c>
      <c r="L18" s="55"/>
      <c r="M18" s="53">
        <f>IF(I18&lt;&gt;"",DATEDIF([Date entrée]-1,[Date sortie],"d"),DATEDIF([Date entrée]-1,$Z$1,"d"))</f>
        <v>230</v>
      </c>
      <c r="N18" s="55" t="s">
        <v>16</v>
      </c>
      <c r="O18" s="53">
        <f ca="1">[[Présence globale ]]-[Jours Majeures]</f>
        <v>230</v>
      </c>
      <c r="P18" s="53">
        <f ca="1">IF([MAJEURE]&gt;$Z$1,0,IFERROR(IF([Date sortie]&lt;&gt;"",DATEDIF([MAJEURE],[Date sortie],"d"),DATEDIF([MAJEURE],$Z$1,"d")),0))</f>
        <v>0</v>
      </c>
      <c r="R18" s="1">
        <f t="shared" si="3"/>
        <v>0</v>
      </c>
      <c r="S18" s="1">
        <f t="shared" si="4"/>
        <v>0</v>
      </c>
      <c r="T18" s="1">
        <f t="shared" si="5"/>
        <v>0</v>
      </c>
      <c r="U18" s="1">
        <f t="shared" ca="1" si="6"/>
        <v>230</v>
      </c>
      <c r="V18" s="44">
        <f t="shared" ca="1" si="7"/>
        <v>230</v>
      </c>
    </row>
    <row r="19" spans="1:22">
      <c r="A19" s="46">
        <v>16</v>
      </c>
      <c r="B19" s="47" t="s">
        <v>51</v>
      </c>
      <c r="C19" s="46"/>
      <c r="D19" s="48">
        <v>37761</v>
      </c>
      <c r="E19" s="49">
        <f t="shared" si="8"/>
        <v>44336</v>
      </c>
      <c r="F19" s="50"/>
      <c r="G19" s="51">
        <v>43406</v>
      </c>
      <c r="H19" s="52">
        <f t="shared" si="9"/>
        <v>15</v>
      </c>
      <c r="I19" s="51"/>
      <c r="J19" s="53" t="str">
        <f t="shared" si="10"/>
        <v/>
      </c>
      <c r="K19" s="54"/>
      <c r="L19" s="55"/>
      <c r="M19" s="53">
        <f ca="1">IF(I19&lt;&gt;"",DATEDIF([Date entrée]-1,[Date sortie],"d"),DATEDIF([Date entrée]-1,$Z$1,"d"))</f>
        <v>371</v>
      </c>
      <c r="N19" s="55" t="s">
        <v>16</v>
      </c>
      <c r="O19" s="53">
        <f ca="1">[[Présence globale ]]-[Jours Majeures]</f>
        <v>371</v>
      </c>
      <c r="P19" s="53">
        <f ca="1">IF([MAJEURE]&gt;$Z$1,0,IFERROR(IF([Date sortie]&lt;&gt;"",DATEDIF([MAJEURE],[Date sortie],"d"),DATEDIF([MAJEURE],$Z$1,"d")),0))</f>
        <v>0</v>
      </c>
      <c r="R19" s="1">
        <f t="shared" si="3"/>
        <v>0</v>
      </c>
      <c r="S19" s="1">
        <f t="shared" si="4"/>
        <v>0</v>
      </c>
      <c r="T19" s="1">
        <f t="shared" si="5"/>
        <v>60</v>
      </c>
      <c r="U19" s="1">
        <f t="shared" ca="1" si="6"/>
        <v>311</v>
      </c>
      <c r="V19" s="44">
        <f t="shared" ca="1" si="7"/>
        <v>371</v>
      </c>
    </row>
    <row r="20" spans="1:22">
      <c r="A20" s="46">
        <v>17</v>
      </c>
      <c r="B20" s="47" t="s">
        <v>52</v>
      </c>
      <c r="C20" s="46"/>
      <c r="D20" s="48">
        <v>37803</v>
      </c>
      <c r="E20" s="49">
        <f t="shared" si="8"/>
        <v>44378</v>
      </c>
      <c r="F20" s="50"/>
      <c r="G20" s="51">
        <v>43427</v>
      </c>
      <c r="H20" s="52">
        <f t="shared" si="9"/>
        <v>15</v>
      </c>
      <c r="I20" s="51"/>
      <c r="J20" s="53" t="str">
        <f t="shared" si="10"/>
        <v/>
      </c>
      <c r="K20" s="54"/>
      <c r="L20" s="56">
        <v>43445</v>
      </c>
      <c r="M20" s="53">
        <f ca="1">IF(I20&lt;&gt;"",DATEDIF([Date entrée]-1,[Date sortie],"d"),DATEDIF([Date entrée]-1,$Z$1,"d"))</f>
        <v>350</v>
      </c>
      <c r="N20" s="55" t="s">
        <v>57</v>
      </c>
      <c r="O20" s="53">
        <f ca="1">[[Présence globale ]]-[Jours Majeures]</f>
        <v>350</v>
      </c>
      <c r="P20" s="53">
        <f ca="1">IF([MAJEURE]&gt;$Z$1,0,IFERROR(IF([Date sortie]&lt;&gt;"",DATEDIF([MAJEURE],[Date sortie],"d"),DATEDIF([MAJEURE],$Z$1,"d")),0))</f>
        <v>0</v>
      </c>
      <c r="R20" s="1">
        <f t="shared" si="3"/>
        <v>0</v>
      </c>
      <c r="S20" s="1">
        <f t="shared" si="4"/>
        <v>0</v>
      </c>
      <c r="T20" s="1">
        <f t="shared" si="5"/>
        <v>39</v>
      </c>
      <c r="U20" s="1">
        <f t="shared" ca="1" si="6"/>
        <v>311</v>
      </c>
      <c r="V20" s="44">
        <f t="shared" ca="1" si="7"/>
        <v>350</v>
      </c>
    </row>
    <row r="21" spans="1:22">
      <c r="A21" s="46">
        <v>18</v>
      </c>
      <c r="B21" s="47" t="s">
        <v>53</v>
      </c>
      <c r="C21" s="46"/>
      <c r="D21" s="48">
        <v>37160</v>
      </c>
      <c r="E21" s="49">
        <f t="shared" si="8"/>
        <v>43734</v>
      </c>
      <c r="F21" s="50"/>
      <c r="G21" s="51">
        <v>43453</v>
      </c>
      <c r="H21" s="52">
        <f t="shared" si="9"/>
        <v>17</v>
      </c>
      <c r="I21" s="51">
        <v>43710</v>
      </c>
      <c r="J21" s="53">
        <f t="shared" si="10"/>
        <v>17</v>
      </c>
      <c r="K21" s="54" t="s">
        <v>54</v>
      </c>
      <c r="L21" s="55"/>
      <c r="M21" s="53">
        <f>IF(I21&lt;&gt;"",DATEDIF([Date entrée]-1,[Date sortie],"d"),DATEDIF([Date entrée]-1,$Z$1,"d"))</f>
        <v>258</v>
      </c>
      <c r="N21" s="55" t="s">
        <v>16</v>
      </c>
      <c r="O21" s="53">
        <f ca="1">[[Présence globale ]]-[Jours Majeures]</f>
        <v>258</v>
      </c>
      <c r="P21" s="53">
        <f ca="1">IF([MAJEURE]&gt;$Z$1,0,IFERROR(IF([Date sortie]&lt;&gt;"",DATEDIF([MAJEURE],[Date sortie],"d"),DATEDIF([MAJEURE],$Z$1,"d")),0))</f>
        <v>0</v>
      </c>
      <c r="R21" s="1">
        <f t="shared" si="3"/>
        <v>0</v>
      </c>
      <c r="S21" s="1">
        <f t="shared" si="4"/>
        <v>0</v>
      </c>
      <c r="T21" s="1">
        <f t="shared" si="5"/>
        <v>0</v>
      </c>
      <c r="U21" s="1">
        <f t="shared" ca="1" si="6"/>
        <v>258</v>
      </c>
      <c r="V21" s="44">
        <f t="shared" ca="1" si="7"/>
        <v>258</v>
      </c>
    </row>
    <row r="22" spans="1:22">
      <c r="A22" s="46">
        <v>19</v>
      </c>
      <c r="B22" s="47" t="s">
        <v>55</v>
      </c>
      <c r="C22" s="46"/>
      <c r="D22" s="48">
        <v>37469</v>
      </c>
      <c r="E22" s="49">
        <f t="shared" si="8"/>
        <v>44044</v>
      </c>
      <c r="F22" s="50"/>
      <c r="G22" s="51">
        <v>43453</v>
      </c>
      <c r="H22" s="52">
        <f t="shared" si="9"/>
        <v>16</v>
      </c>
      <c r="I22" s="51"/>
      <c r="J22" s="53" t="str">
        <f t="shared" si="10"/>
        <v/>
      </c>
      <c r="K22" s="54"/>
      <c r="L22" s="56">
        <v>43461</v>
      </c>
      <c r="M22" s="53">
        <f ca="1">IF(I22&lt;&gt;"",DATEDIF([Date entrée]-1,[Date sortie],"d"),DATEDIF([Date entrée]-1,$Z$1,"d"))</f>
        <v>324</v>
      </c>
      <c r="N22" s="55" t="s">
        <v>56</v>
      </c>
      <c r="O22" s="53">
        <f ca="1">[[Présence globale ]]-[Jours Majeures]</f>
        <v>324</v>
      </c>
      <c r="P22" s="53">
        <f ca="1">IF([MAJEURE]&gt;$Z$1,0,IFERROR(IF([Date sortie]&lt;&gt;"",DATEDIF([MAJEURE],[Date sortie],"d"),DATEDIF([MAJEURE],$Z$1,"d")),0))</f>
        <v>0</v>
      </c>
      <c r="R22" s="1">
        <f t="shared" si="3"/>
        <v>0</v>
      </c>
      <c r="S22" s="1">
        <f t="shared" si="4"/>
        <v>0</v>
      </c>
      <c r="T22" s="1">
        <f t="shared" si="5"/>
        <v>13</v>
      </c>
      <c r="U22" s="1">
        <f t="shared" ca="1" si="6"/>
        <v>311</v>
      </c>
      <c r="V22" s="44">
        <f t="shared" ca="1" si="7"/>
        <v>324</v>
      </c>
    </row>
    <row r="23" spans="1:22">
      <c r="A23" s="46">
        <v>20</v>
      </c>
      <c r="B23" s="47" t="s">
        <v>58</v>
      </c>
      <c r="C23" s="46"/>
      <c r="D23" s="48">
        <v>37252</v>
      </c>
      <c r="E23" s="49">
        <f t="shared" si="8"/>
        <v>43826</v>
      </c>
      <c r="F23" s="50"/>
      <c r="G23" s="51">
        <v>43455</v>
      </c>
      <c r="H23" s="52">
        <f t="shared" si="9"/>
        <v>16</v>
      </c>
      <c r="I23" s="51"/>
      <c r="J23" s="53" t="str">
        <f t="shared" si="10"/>
        <v/>
      </c>
      <c r="K23" s="54"/>
      <c r="L23" s="55"/>
      <c r="M23" s="53">
        <f ca="1">IF(I23&lt;&gt;"",DATEDIF([Date entrée]-1,[Date sortie],"d"),DATEDIF([Date entrée]-1,$Z$1,"d"))</f>
        <v>322</v>
      </c>
      <c r="N23" s="55" t="s">
        <v>16</v>
      </c>
      <c r="O23" s="53">
        <f ca="1">[[Présence globale ]]-[Jours Majeures]</f>
        <v>322</v>
      </c>
      <c r="P23" s="53">
        <f ca="1">IF([MAJEURE]&gt;$Z$1,0,IFERROR(IF([Date sortie]&lt;&gt;"",DATEDIF([MAJEURE],[Date sortie],"d"),DATEDIF([MAJEURE],$Z$1,"d")),0))</f>
        <v>0</v>
      </c>
      <c r="R23" s="1">
        <f t="shared" si="3"/>
        <v>0</v>
      </c>
      <c r="S23" s="1">
        <f t="shared" si="4"/>
        <v>0</v>
      </c>
      <c r="T23" s="1">
        <f t="shared" si="5"/>
        <v>11</v>
      </c>
      <c r="U23" s="1">
        <f t="shared" ca="1" si="6"/>
        <v>311</v>
      </c>
      <c r="V23" s="44">
        <f t="shared" ca="1" si="7"/>
        <v>322</v>
      </c>
    </row>
    <row r="24" spans="1:22">
      <c r="A24" s="46">
        <v>21</v>
      </c>
      <c r="B24" s="47" t="s">
        <v>59</v>
      </c>
      <c r="C24" s="46"/>
      <c r="D24" s="48">
        <v>37279</v>
      </c>
      <c r="E24" s="49">
        <f t="shared" si="8"/>
        <v>43853</v>
      </c>
      <c r="F24" s="50"/>
      <c r="G24" s="51">
        <v>43471</v>
      </c>
      <c r="H24" s="52">
        <f t="shared" si="9"/>
        <v>16</v>
      </c>
      <c r="I24" s="51"/>
      <c r="J24" s="53" t="str">
        <f t="shared" si="10"/>
        <v/>
      </c>
      <c r="K24" s="54"/>
      <c r="L24" s="55"/>
      <c r="M24" s="53">
        <f ca="1">IF(I24&lt;&gt;"",DATEDIF([Date entrée]-1,[Date sortie],"d"),DATEDIF([Date entrée]-1,$Z$1,"d"))</f>
        <v>306</v>
      </c>
      <c r="N24" s="55" t="s">
        <v>16</v>
      </c>
      <c r="O24" s="53">
        <f ca="1">[[Présence globale ]]-[Jours Majeures]</f>
        <v>306</v>
      </c>
      <c r="P24" s="53">
        <f ca="1">IF([MAJEURE]&gt;$Z$1,0,IFERROR(IF([Date sortie]&lt;&gt;"",DATEDIF([MAJEURE],[Date sortie],"d"),DATEDIF([MAJEURE],$Z$1,"d")),0))</f>
        <v>0</v>
      </c>
      <c r="R24" s="1">
        <f t="shared" si="3"/>
        <v>0</v>
      </c>
      <c r="S24" s="1">
        <f t="shared" si="4"/>
        <v>0</v>
      </c>
      <c r="T24" s="1">
        <f t="shared" si="5"/>
        <v>0</v>
      </c>
      <c r="U24" s="1">
        <f t="shared" ca="1" si="6"/>
        <v>306</v>
      </c>
      <c r="V24" s="44">
        <f t="shared" ca="1" si="7"/>
        <v>306</v>
      </c>
    </row>
    <row r="25" spans="1:22">
      <c r="A25" s="46">
        <v>22</v>
      </c>
      <c r="B25" s="47" t="s">
        <v>60</v>
      </c>
      <c r="C25" s="46"/>
      <c r="D25" s="48">
        <v>37562</v>
      </c>
      <c r="E25" s="49">
        <f t="shared" si="8"/>
        <v>44137</v>
      </c>
      <c r="F25" s="50"/>
      <c r="G25" s="51">
        <v>43494</v>
      </c>
      <c r="H25" s="52">
        <f t="shared" si="9"/>
        <v>16</v>
      </c>
      <c r="I25" s="51">
        <v>43501</v>
      </c>
      <c r="J25" s="53">
        <f t="shared" si="10"/>
        <v>16</v>
      </c>
      <c r="K25" s="54" t="s">
        <v>61</v>
      </c>
      <c r="L25" s="56">
        <v>43501</v>
      </c>
      <c r="M25" s="53">
        <f>IF(I25&lt;&gt;"",DATEDIF([Date entrée]-1,[Date sortie],"d"),DATEDIF([Date entrée]-1,$Z$1,"d"))</f>
        <v>8</v>
      </c>
      <c r="N25" s="55" t="s">
        <v>62</v>
      </c>
      <c r="O25" s="53">
        <f ca="1">[[Présence globale ]]-[Jours Majeures]</f>
        <v>8</v>
      </c>
      <c r="P25" s="53">
        <f ca="1">IF([MAJEURE]&gt;$Z$1,0,IFERROR(IF([Date sortie]&lt;&gt;"",DATEDIF([MAJEURE],[Date sortie],"d"),DATEDIF([MAJEURE],$Z$1,"d")),0))</f>
        <v>0</v>
      </c>
      <c r="R25" s="1">
        <f t="shared" si="3"/>
        <v>0</v>
      </c>
      <c r="S25" s="1">
        <f t="shared" si="4"/>
        <v>0</v>
      </c>
      <c r="T25" s="1">
        <f t="shared" si="5"/>
        <v>0</v>
      </c>
      <c r="U25" s="1">
        <f t="shared" ca="1" si="6"/>
        <v>8</v>
      </c>
      <c r="V25" s="44">
        <f t="shared" ca="1" si="7"/>
        <v>8</v>
      </c>
    </row>
    <row r="26" spans="1:22">
      <c r="A26" s="46">
        <v>23</v>
      </c>
      <c r="B26" s="47" t="s">
        <v>63</v>
      </c>
      <c r="C26" s="46"/>
      <c r="D26" s="48">
        <v>37767</v>
      </c>
      <c r="E26" s="49">
        <f t="shared" si="8"/>
        <v>44342</v>
      </c>
      <c r="F26" s="50"/>
      <c r="G26" s="51">
        <v>43504</v>
      </c>
      <c r="H26" s="52">
        <f t="shared" si="9"/>
        <v>15</v>
      </c>
      <c r="I26" s="51"/>
      <c r="J26" s="53" t="str">
        <f t="shared" si="10"/>
        <v/>
      </c>
      <c r="K26" s="54"/>
      <c r="L26" s="55"/>
      <c r="M26" s="53">
        <f ca="1">IF(I26&lt;&gt;"",DATEDIF([Date entrée]-1,[Date sortie],"d"),DATEDIF([Date entrée]-1,$Z$1,"d"))</f>
        <v>273</v>
      </c>
      <c r="N26" s="55" t="s">
        <v>16</v>
      </c>
      <c r="O26" s="53">
        <f ca="1">[[Présence globale ]]-[Jours Majeures]</f>
        <v>273</v>
      </c>
      <c r="P26" s="53">
        <f ca="1">IF([MAJEURE]&gt;$Z$1,0,IFERROR(IF([Date sortie]&lt;&gt;"",DATEDIF([MAJEURE],[Date sortie],"d"),DATEDIF([MAJEURE],$Z$1,"d")),0))</f>
        <v>0</v>
      </c>
      <c r="R26" s="1">
        <f t="shared" si="3"/>
        <v>0</v>
      </c>
      <c r="S26" s="1">
        <f t="shared" si="4"/>
        <v>0</v>
      </c>
      <c r="T26" s="1">
        <f t="shared" si="5"/>
        <v>0</v>
      </c>
      <c r="U26" s="1">
        <f t="shared" ca="1" si="6"/>
        <v>273</v>
      </c>
      <c r="V26" s="44">
        <f t="shared" ca="1" si="7"/>
        <v>273</v>
      </c>
    </row>
    <row r="27" spans="1:22">
      <c r="A27" s="46">
        <v>24</v>
      </c>
      <c r="B27" s="47" t="s">
        <v>64</v>
      </c>
      <c r="C27" s="46"/>
      <c r="D27" s="48">
        <v>37882</v>
      </c>
      <c r="E27" s="49">
        <f t="shared" si="8"/>
        <v>44457</v>
      </c>
      <c r="F27" s="50"/>
      <c r="G27" s="51">
        <v>43517</v>
      </c>
      <c r="H27" s="52">
        <f t="shared" si="9"/>
        <v>15</v>
      </c>
      <c r="I27" s="51">
        <v>43532</v>
      </c>
      <c r="J27" s="53">
        <f t="shared" si="10"/>
        <v>15</v>
      </c>
      <c r="K27" s="54" t="s">
        <v>65</v>
      </c>
      <c r="L27" s="55"/>
      <c r="M27" s="53">
        <f>IF(I27&lt;&gt;"",DATEDIF([Date entrée]-1,[Date sortie],"d"),DATEDIF([Date entrée]-1,$Z$1,"d"))</f>
        <v>16</v>
      </c>
      <c r="N27" s="55" t="s">
        <v>16</v>
      </c>
      <c r="O27" s="53">
        <f ca="1">[[Présence globale ]]-[Jours Majeures]</f>
        <v>16</v>
      </c>
      <c r="P27" s="53">
        <f ca="1">IF([MAJEURE]&gt;$Z$1,0,IFERROR(IF([Date sortie]&lt;&gt;"",DATEDIF([MAJEURE],[Date sortie],"d"),DATEDIF([MAJEURE],$Z$1,"d")),0))</f>
        <v>0</v>
      </c>
      <c r="R27" s="1">
        <f t="shared" si="3"/>
        <v>0</v>
      </c>
      <c r="S27" s="1">
        <f t="shared" si="4"/>
        <v>0</v>
      </c>
      <c r="T27" s="1">
        <f t="shared" si="5"/>
        <v>0</v>
      </c>
      <c r="U27" s="1">
        <f t="shared" ca="1" si="6"/>
        <v>16</v>
      </c>
      <c r="V27" s="44">
        <f t="shared" ca="1" si="7"/>
        <v>16</v>
      </c>
    </row>
    <row r="28" spans="1:22">
      <c r="A28" s="46">
        <v>25</v>
      </c>
      <c r="B28" s="47" t="s">
        <v>66</v>
      </c>
      <c r="C28" s="46"/>
      <c r="D28" s="48">
        <v>37482</v>
      </c>
      <c r="E28" s="49">
        <f t="shared" si="8"/>
        <v>44057</v>
      </c>
      <c r="F28" s="50"/>
      <c r="G28" s="51">
        <v>43558</v>
      </c>
      <c r="H28" s="52">
        <f t="shared" si="9"/>
        <v>16</v>
      </c>
      <c r="I28" s="51"/>
      <c r="J28" s="53" t="str">
        <f t="shared" si="10"/>
        <v/>
      </c>
      <c r="K28" s="54"/>
      <c r="L28" s="55"/>
      <c r="M28" s="53">
        <f ca="1">IF(I28&lt;&gt;"",DATEDIF([Date entrée]-1,[Date sortie],"d"),DATEDIF([Date entrée]-1,$Z$1,"d"))</f>
        <v>219</v>
      </c>
      <c r="N28" s="55" t="s">
        <v>16</v>
      </c>
      <c r="O28" s="53">
        <f ca="1">[[Présence globale ]]-[Jours Majeures]</f>
        <v>219</v>
      </c>
      <c r="P28" s="53">
        <f ca="1">IF([MAJEURE]&gt;$Z$1,0,IFERROR(IF([Date sortie]&lt;&gt;"",DATEDIF([MAJEURE],[Date sortie],"d"),DATEDIF([MAJEURE],$Z$1,"d")),0))</f>
        <v>0</v>
      </c>
      <c r="R28" s="1">
        <f t="shared" si="3"/>
        <v>0</v>
      </c>
      <c r="S28" s="1">
        <f t="shared" si="4"/>
        <v>0</v>
      </c>
      <c r="T28" s="1">
        <f t="shared" si="5"/>
        <v>0</v>
      </c>
      <c r="U28" s="1">
        <f t="shared" ca="1" si="6"/>
        <v>219</v>
      </c>
      <c r="V28" s="44">
        <f t="shared" ca="1" si="7"/>
        <v>219</v>
      </c>
    </row>
    <row r="29" spans="1:22">
      <c r="A29" s="46">
        <v>26</v>
      </c>
      <c r="B29" s="47" t="s">
        <v>67</v>
      </c>
      <c r="C29" s="46"/>
      <c r="D29" s="48">
        <v>37482</v>
      </c>
      <c r="E29" s="49">
        <f t="shared" si="8"/>
        <v>44057</v>
      </c>
      <c r="F29" s="50"/>
      <c r="G29" s="51">
        <v>43558</v>
      </c>
      <c r="H29" s="52">
        <f t="shared" si="9"/>
        <v>16</v>
      </c>
      <c r="I29" s="51"/>
      <c r="J29" s="53" t="str">
        <f t="shared" si="10"/>
        <v/>
      </c>
      <c r="K29" s="54"/>
      <c r="L29" s="55"/>
      <c r="M29" s="53">
        <f ca="1">IF(I29&lt;&gt;"",DATEDIF([Date entrée]-1,[Date sortie],"d"),DATEDIF([Date entrée]-1,$Z$1,"d"))</f>
        <v>219</v>
      </c>
      <c r="N29" s="55" t="s">
        <v>16</v>
      </c>
      <c r="O29" s="53">
        <f ca="1">[[Présence globale ]]-[Jours Majeures]</f>
        <v>219</v>
      </c>
      <c r="P29" s="53">
        <f ca="1">IF([MAJEURE]&gt;$Z$1,0,IFERROR(IF([Date sortie]&lt;&gt;"",DATEDIF([MAJEURE],[Date sortie],"d"),DATEDIF([MAJEURE],$Z$1,"d")),0))</f>
        <v>0</v>
      </c>
      <c r="R29" s="1">
        <f t="shared" si="3"/>
        <v>0</v>
      </c>
      <c r="S29" s="1">
        <f t="shared" si="4"/>
        <v>0</v>
      </c>
      <c r="T29" s="1">
        <f t="shared" si="5"/>
        <v>0</v>
      </c>
      <c r="U29" s="1">
        <f t="shared" ca="1" si="6"/>
        <v>219</v>
      </c>
      <c r="V29" s="44">
        <f t="shared" ca="1" si="7"/>
        <v>219</v>
      </c>
    </row>
    <row r="30" spans="1:22">
      <c r="A30" s="46">
        <v>27</v>
      </c>
      <c r="B30" s="47" t="s">
        <v>68</v>
      </c>
      <c r="C30" s="46"/>
      <c r="D30" s="48">
        <v>37418</v>
      </c>
      <c r="E30" s="49">
        <f t="shared" si="8"/>
        <v>43993</v>
      </c>
      <c r="F30" s="50"/>
      <c r="G30" s="51">
        <v>43570</v>
      </c>
      <c r="H30" s="52">
        <f t="shared" si="9"/>
        <v>16</v>
      </c>
      <c r="I30" s="51"/>
      <c r="J30" s="53" t="str">
        <f t="shared" si="10"/>
        <v/>
      </c>
      <c r="K30" s="54"/>
      <c r="L30" s="55"/>
      <c r="M30" s="53">
        <f ca="1">IF(I30&lt;&gt;"",DATEDIF([Date entrée]-1,[Date sortie],"d"),DATEDIF([Date entrée]-1,$Z$1,"d"))</f>
        <v>207</v>
      </c>
      <c r="N30" s="55" t="s">
        <v>16</v>
      </c>
      <c r="O30" s="53">
        <f ca="1">[[Présence globale ]]-[Jours Majeures]</f>
        <v>207</v>
      </c>
      <c r="P30" s="53">
        <f ca="1">IF([MAJEURE]&gt;$Z$1,0,IFERROR(IF([Date sortie]&lt;&gt;"",DATEDIF([MAJEURE],[Date sortie],"d"),DATEDIF([MAJEURE],$Z$1,"d")),0))</f>
        <v>0</v>
      </c>
      <c r="R30" s="1">
        <f t="shared" si="3"/>
        <v>0</v>
      </c>
      <c r="S30" s="1">
        <f t="shared" si="4"/>
        <v>0</v>
      </c>
      <c r="T30" s="1">
        <f t="shared" si="5"/>
        <v>0</v>
      </c>
      <c r="U30" s="1">
        <f t="shared" ca="1" si="6"/>
        <v>207</v>
      </c>
      <c r="V30" s="44">
        <f t="shared" ca="1" si="7"/>
        <v>207</v>
      </c>
    </row>
    <row r="31" spans="1:22">
      <c r="A31" s="46">
        <v>28</v>
      </c>
      <c r="B31" s="47" t="s">
        <v>69</v>
      </c>
      <c r="C31" s="46"/>
      <c r="D31" s="48">
        <v>38357</v>
      </c>
      <c r="E31" s="49">
        <f t="shared" si="8"/>
        <v>44931</v>
      </c>
      <c r="F31" s="50"/>
      <c r="G31" s="51">
        <v>43567</v>
      </c>
      <c r="H31" s="52">
        <f t="shared" si="9"/>
        <v>14</v>
      </c>
      <c r="I31" s="51">
        <v>43568</v>
      </c>
      <c r="J31" s="53">
        <f t="shared" si="10"/>
        <v>14</v>
      </c>
      <c r="K31" s="54" t="s">
        <v>70</v>
      </c>
      <c r="L31" s="56">
        <v>43568</v>
      </c>
      <c r="M31" s="53">
        <f>IF(I31&lt;&gt;"",DATEDIF([Date entrée]-1,[Date sortie],"d"),DATEDIF([Date entrée]-1,$Z$1,"d"))</f>
        <v>2</v>
      </c>
      <c r="N31" s="55" t="s">
        <v>71</v>
      </c>
      <c r="O31" s="53">
        <f ca="1">[[Présence globale ]]-[Jours Majeures]</f>
        <v>2</v>
      </c>
      <c r="P31" s="53">
        <f ca="1">IF([MAJEURE]&gt;$Z$1,0,IFERROR(IF([Date sortie]&lt;&gt;"",DATEDIF([MAJEURE],[Date sortie],"d"),DATEDIF([MAJEURE],$Z$1,"d")),0))</f>
        <v>0</v>
      </c>
      <c r="R31" s="1">
        <f t="shared" si="3"/>
        <v>0</v>
      </c>
      <c r="S31" s="1">
        <f t="shared" si="4"/>
        <v>0</v>
      </c>
      <c r="T31" s="1">
        <f t="shared" si="5"/>
        <v>0</v>
      </c>
      <c r="U31" s="1">
        <f t="shared" ca="1" si="6"/>
        <v>2</v>
      </c>
      <c r="V31" s="44">
        <f t="shared" ca="1" si="7"/>
        <v>2</v>
      </c>
    </row>
    <row r="32" spans="1:22">
      <c r="A32" s="46">
        <v>28</v>
      </c>
      <c r="B32" s="47" t="s">
        <v>69</v>
      </c>
      <c r="C32" s="46"/>
      <c r="D32" s="48">
        <v>38357</v>
      </c>
      <c r="E32" s="49">
        <f t="shared" si="8"/>
        <v>44931</v>
      </c>
      <c r="F32" s="50"/>
      <c r="G32" s="51">
        <v>43612</v>
      </c>
      <c r="H32" s="52">
        <f t="shared" si="9"/>
        <v>14</v>
      </c>
      <c r="I32" s="51">
        <v>43615</v>
      </c>
      <c r="J32" s="53">
        <f t="shared" si="10"/>
        <v>14</v>
      </c>
      <c r="K32" s="54" t="s">
        <v>50</v>
      </c>
      <c r="L32" s="56">
        <v>43615</v>
      </c>
      <c r="M32" s="53">
        <f>IF(I32&lt;&gt;"",DATEDIF([Date entrée]-1,[Date sortie],"d"),DATEDIF([Date entrée]-1,$Z$1,"d"))</f>
        <v>4</v>
      </c>
      <c r="N32" s="55" t="s">
        <v>72</v>
      </c>
      <c r="O32" s="53">
        <f ca="1">[[Présence globale ]]-[Jours Majeures]</f>
        <v>4</v>
      </c>
      <c r="P32" s="53">
        <f ca="1">IF([MAJEURE]&gt;$Z$1,0,IFERROR(IF([Date sortie]&lt;&gt;"",DATEDIF([MAJEURE],[Date sortie],"d"),DATEDIF([MAJEURE],$Z$1,"d")),0))</f>
        <v>0</v>
      </c>
      <c r="R32" s="1">
        <f t="shared" si="3"/>
        <v>0</v>
      </c>
      <c r="S32" s="1">
        <f t="shared" si="4"/>
        <v>0</v>
      </c>
      <c r="T32" s="1">
        <f t="shared" si="5"/>
        <v>0</v>
      </c>
      <c r="U32" s="1">
        <f t="shared" ca="1" si="6"/>
        <v>4</v>
      </c>
      <c r="V32" s="44">
        <f t="shared" ca="1" si="7"/>
        <v>4</v>
      </c>
    </row>
    <row r="33" spans="1:22">
      <c r="A33" s="46">
        <v>29</v>
      </c>
      <c r="B33" s="47" t="s">
        <v>73</v>
      </c>
      <c r="C33" s="46"/>
      <c r="D33" s="48">
        <v>37344</v>
      </c>
      <c r="E33" s="49">
        <f t="shared" si="8"/>
        <v>43919</v>
      </c>
      <c r="F33" s="50"/>
      <c r="G33" s="51">
        <v>43571</v>
      </c>
      <c r="H33" s="52">
        <f t="shared" si="9"/>
        <v>17</v>
      </c>
      <c r="I33" s="51">
        <v>43578</v>
      </c>
      <c r="J33" s="53">
        <f t="shared" si="10"/>
        <v>17</v>
      </c>
      <c r="K33" s="54" t="s">
        <v>50</v>
      </c>
      <c r="L33" s="55"/>
      <c r="M33" s="53">
        <f>IF(I33&lt;&gt;"",DATEDIF([Date entrée]-1,[Date sortie],"d"),DATEDIF([Date entrée]-1,$Z$1,"d"))</f>
        <v>8</v>
      </c>
      <c r="N33" s="55" t="s">
        <v>16</v>
      </c>
      <c r="O33" s="53">
        <f ca="1">[[Présence globale ]]-[Jours Majeures]</f>
        <v>8</v>
      </c>
      <c r="P33" s="53">
        <f ca="1">IF([MAJEURE]&gt;$Z$1,0,IFERROR(IF([Date sortie]&lt;&gt;"",DATEDIF([MAJEURE],[Date sortie],"d"),DATEDIF([MAJEURE],$Z$1,"d")),0))</f>
        <v>0</v>
      </c>
      <c r="R33" s="1">
        <f t="shared" si="3"/>
        <v>0</v>
      </c>
      <c r="S33" s="1">
        <f t="shared" si="4"/>
        <v>0</v>
      </c>
      <c r="T33" s="1">
        <f t="shared" si="5"/>
        <v>0</v>
      </c>
      <c r="U33" s="1">
        <f t="shared" ca="1" si="6"/>
        <v>8</v>
      </c>
      <c r="V33" s="44">
        <f t="shared" ca="1" si="7"/>
        <v>8</v>
      </c>
    </row>
    <row r="34" spans="1:22">
      <c r="A34" s="46">
        <v>30</v>
      </c>
      <c r="B34" s="47" t="s">
        <v>74</v>
      </c>
      <c r="C34" s="46"/>
      <c r="D34" s="48">
        <v>37701</v>
      </c>
      <c r="E34" s="49">
        <f t="shared" si="8"/>
        <v>44276</v>
      </c>
      <c r="F34" s="50"/>
      <c r="G34" s="51">
        <v>43609</v>
      </c>
      <c r="H34" s="52">
        <f t="shared" si="9"/>
        <v>16</v>
      </c>
      <c r="I34" s="51"/>
      <c r="J34" s="53" t="str">
        <f t="shared" si="10"/>
        <v/>
      </c>
      <c r="K34" s="54" t="s">
        <v>75</v>
      </c>
      <c r="L34" s="55"/>
      <c r="M34" s="53">
        <f ca="1">IF(I34&lt;&gt;"",DATEDIF([Date entrée]-1,[Date sortie],"d"),DATEDIF([Date entrée]-1,$Z$1,"d"))</f>
        <v>168</v>
      </c>
      <c r="N34" s="55" t="s">
        <v>16</v>
      </c>
      <c r="O34" s="53">
        <f ca="1">[[Présence globale ]]-[Jours Majeures]</f>
        <v>168</v>
      </c>
      <c r="P34" s="53">
        <f ca="1">IF([MAJEURE]&gt;$Z$1,0,IFERROR(IF([Date sortie]&lt;&gt;"",DATEDIF([MAJEURE],[Date sortie],"d"),DATEDIF([MAJEURE],$Z$1,"d")),0))</f>
        <v>0</v>
      </c>
      <c r="R34" s="1">
        <f t="shared" si="3"/>
        <v>0</v>
      </c>
      <c r="S34" s="1">
        <f t="shared" si="4"/>
        <v>0</v>
      </c>
      <c r="T34" s="1">
        <f t="shared" si="5"/>
        <v>0</v>
      </c>
      <c r="U34" s="1">
        <f t="shared" ca="1" si="6"/>
        <v>168</v>
      </c>
      <c r="V34" s="44">
        <f t="shared" ca="1" si="7"/>
        <v>168</v>
      </c>
    </row>
    <row r="35" spans="1:22">
      <c r="A35" s="46">
        <v>31</v>
      </c>
      <c r="B35" s="47" t="s">
        <v>76</v>
      </c>
      <c r="C35" s="46"/>
      <c r="D35" s="48">
        <v>37532</v>
      </c>
      <c r="E35" s="49">
        <f t="shared" si="8"/>
        <v>44107</v>
      </c>
      <c r="F35" s="50"/>
      <c r="G35" s="51">
        <v>43641</v>
      </c>
      <c r="H35" s="52">
        <f t="shared" si="9"/>
        <v>16</v>
      </c>
      <c r="I35" s="51">
        <v>43641</v>
      </c>
      <c r="J35" s="53">
        <f t="shared" si="10"/>
        <v>16</v>
      </c>
      <c r="K35" s="54" t="s">
        <v>77</v>
      </c>
      <c r="L35" s="56">
        <v>43641</v>
      </c>
      <c r="M35" s="53">
        <f>IF(I35&lt;&gt;"",DATEDIF([Date entrée]-1,[Date sortie],"d"),DATEDIF([Date entrée]-1,$Z$1,"d"))</f>
        <v>1</v>
      </c>
      <c r="N35" s="55" t="s">
        <v>71</v>
      </c>
      <c r="O35" s="53">
        <f ca="1">[[Présence globale ]]-[Jours Majeures]</f>
        <v>1</v>
      </c>
      <c r="P35" s="53">
        <f ca="1">IF([MAJEURE]&gt;$Z$1,0,IFERROR(IF([Date sortie]&lt;&gt;"",DATEDIF([MAJEURE],[Date sortie],"d"),DATEDIF([MAJEURE],$Z$1,"d")),0))</f>
        <v>0</v>
      </c>
      <c r="R35" s="1">
        <f t="shared" si="3"/>
        <v>0</v>
      </c>
      <c r="S35" s="1">
        <f t="shared" si="4"/>
        <v>0</v>
      </c>
      <c r="T35" s="1">
        <f t="shared" si="5"/>
        <v>0</v>
      </c>
      <c r="U35" s="1">
        <f t="shared" ca="1" si="6"/>
        <v>1</v>
      </c>
      <c r="V35" s="44">
        <f t="shared" ca="1" si="7"/>
        <v>1</v>
      </c>
    </row>
    <row r="36" spans="1:22">
      <c r="A36" s="46">
        <v>31</v>
      </c>
      <c r="B36" s="47" t="s">
        <v>76</v>
      </c>
      <c r="C36" s="46"/>
      <c r="D36" s="48">
        <v>37532</v>
      </c>
      <c r="E36" s="49">
        <f t="shared" si="8"/>
        <v>44107</v>
      </c>
      <c r="F36" s="50"/>
      <c r="G36" s="51">
        <v>43703</v>
      </c>
      <c r="H36" s="52">
        <f t="shared" si="9"/>
        <v>16</v>
      </c>
      <c r="I36" s="51"/>
      <c r="J36" s="53" t="str">
        <f t="shared" si="10"/>
        <v/>
      </c>
      <c r="K36" s="54"/>
      <c r="L36" s="55"/>
      <c r="M36" s="53">
        <f ca="1">IF(I36&lt;&gt;"",DATEDIF([Date entrée]-1,[Date sortie],"d"),DATEDIF([Date entrée]-1,$Z$1,"d"))</f>
        <v>74</v>
      </c>
      <c r="N36" s="55" t="s">
        <v>16</v>
      </c>
      <c r="O36" s="53">
        <f ca="1">[[Présence globale ]]-[Jours Majeures]</f>
        <v>74</v>
      </c>
      <c r="P36" s="53">
        <f ca="1">IF([MAJEURE]&gt;$Z$1,0,IFERROR(IF([Date sortie]&lt;&gt;"",DATEDIF([MAJEURE],[Date sortie],"d"),DATEDIF([MAJEURE],$Z$1,"d")),0))</f>
        <v>0</v>
      </c>
      <c r="R36" s="1">
        <f t="shared" si="3"/>
        <v>0</v>
      </c>
      <c r="S36" s="1">
        <f t="shared" si="4"/>
        <v>0</v>
      </c>
      <c r="T36" s="1">
        <f t="shared" si="5"/>
        <v>0</v>
      </c>
      <c r="U36" s="1">
        <f t="shared" ca="1" si="6"/>
        <v>74</v>
      </c>
      <c r="V36" s="44">
        <f t="shared" ca="1" si="7"/>
        <v>74</v>
      </c>
    </row>
    <row r="37" spans="1:22">
      <c r="A37" s="46">
        <v>32</v>
      </c>
      <c r="B37" s="47" t="s">
        <v>78</v>
      </c>
      <c r="C37" s="46"/>
      <c r="D37" s="48">
        <v>37413</v>
      </c>
      <c r="E37" s="49">
        <f t="shared" si="8"/>
        <v>43988</v>
      </c>
      <c r="F37" s="50"/>
      <c r="G37" s="51">
        <v>43661</v>
      </c>
      <c r="H37" s="52">
        <f t="shared" si="9"/>
        <v>17</v>
      </c>
      <c r="I37" s="51"/>
      <c r="J37" s="53" t="str">
        <f t="shared" si="10"/>
        <v/>
      </c>
      <c r="K37" s="54"/>
      <c r="L37" s="55"/>
      <c r="M37" s="53">
        <f ca="1">IF(I37&lt;&gt;"",DATEDIF([Date entrée]-1,[Date sortie],"d"),DATEDIF([Date entrée]-1,$Z$1,"d"))</f>
        <v>116</v>
      </c>
      <c r="N37" s="55" t="s">
        <v>16</v>
      </c>
      <c r="O37" s="53">
        <f ca="1">[[Présence globale ]]-[Jours Majeures]</f>
        <v>116</v>
      </c>
      <c r="P37" s="53">
        <f ca="1">IF([MAJEURE]&gt;$Z$1,0,IFERROR(IF([Date sortie]&lt;&gt;"",DATEDIF([MAJEURE],[Date sortie],"d"),DATEDIF([MAJEURE],$Z$1,"d")),0))</f>
        <v>0</v>
      </c>
      <c r="R37" s="1">
        <f t="shared" si="3"/>
        <v>0</v>
      </c>
      <c r="S37" s="1">
        <f t="shared" si="4"/>
        <v>0</v>
      </c>
      <c r="T37" s="1">
        <f t="shared" si="5"/>
        <v>0</v>
      </c>
      <c r="U37" s="1">
        <f t="shared" ca="1" si="6"/>
        <v>116</v>
      </c>
      <c r="V37" s="44">
        <f t="shared" ca="1" si="7"/>
        <v>116</v>
      </c>
    </row>
    <row r="38" spans="1:22">
      <c r="A38" s="46">
        <v>33</v>
      </c>
      <c r="B38" s="47" t="s">
        <v>79</v>
      </c>
      <c r="C38" s="46"/>
      <c r="D38" s="48">
        <v>37689</v>
      </c>
      <c r="E38" s="49">
        <f t="shared" si="8"/>
        <v>44264</v>
      </c>
      <c r="F38" s="50"/>
      <c r="G38" s="51">
        <v>43663</v>
      </c>
      <c r="H38" s="52">
        <f t="shared" si="9"/>
        <v>16</v>
      </c>
      <c r="I38" s="51">
        <v>43666</v>
      </c>
      <c r="J38" s="53">
        <f t="shared" si="10"/>
        <v>16</v>
      </c>
      <c r="K38" s="54" t="s">
        <v>80</v>
      </c>
      <c r="L38" s="55"/>
      <c r="M38" s="53">
        <f>IF(I38&lt;&gt;"",DATEDIF([Date entrée]-1,[Date sortie],"d"),DATEDIF([Date entrée]-1,$Z$1,"d"))</f>
        <v>4</v>
      </c>
      <c r="N38" s="55" t="s">
        <v>16</v>
      </c>
      <c r="O38" s="53">
        <f ca="1">[[Présence globale ]]-[Jours Majeures]</f>
        <v>4</v>
      </c>
      <c r="P38" s="53">
        <f ca="1">IF([MAJEURE]&gt;$Z$1,0,IFERROR(IF([Date sortie]&lt;&gt;"",DATEDIF([MAJEURE],[Date sortie],"d"),DATEDIF([MAJEURE],$Z$1,"d")),0))</f>
        <v>0</v>
      </c>
      <c r="R38" s="1">
        <f t="shared" si="3"/>
        <v>0</v>
      </c>
      <c r="S38" s="1">
        <f t="shared" si="4"/>
        <v>0</v>
      </c>
      <c r="T38" s="1">
        <f t="shared" si="5"/>
        <v>0</v>
      </c>
      <c r="U38" s="1">
        <f t="shared" ca="1" si="6"/>
        <v>4</v>
      </c>
      <c r="V38" s="44">
        <f t="shared" ca="1" si="7"/>
        <v>4</v>
      </c>
    </row>
    <row r="39" spans="1:22">
      <c r="A39" s="46">
        <v>34</v>
      </c>
      <c r="B39" s="47" t="s">
        <v>81</v>
      </c>
      <c r="C39" s="46"/>
      <c r="D39" s="48">
        <v>38250</v>
      </c>
      <c r="E39" s="49">
        <f t="shared" si="8"/>
        <v>44824</v>
      </c>
      <c r="F39" s="50"/>
      <c r="G39" s="51">
        <v>43663</v>
      </c>
      <c r="H39" s="52">
        <f t="shared" si="9"/>
        <v>14</v>
      </c>
      <c r="I39" s="51">
        <v>43666</v>
      </c>
      <c r="J39" s="53">
        <f t="shared" si="10"/>
        <v>14</v>
      </c>
      <c r="K39" s="54" t="s">
        <v>80</v>
      </c>
      <c r="L39" s="55"/>
      <c r="M39" s="53">
        <f>IF(I39&lt;&gt;"",DATEDIF([Date entrée]-1,[Date sortie],"d"),DATEDIF([Date entrée]-1,$Z$1,"d"))</f>
        <v>4</v>
      </c>
      <c r="N39" s="55" t="s">
        <v>16</v>
      </c>
      <c r="O39" s="53">
        <f ca="1">[[Présence globale ]]-[Jours Majeures]</f>
        <v>4</v>
      </c>
      <c r="P39" s="53">
        <f ca="1">IF([MAJEURE]&gt;$Z$1,0,IFERROR(IF([Date sortie]&lt;&gt;"",DATEDIF([MAJEURE],[Date sortie],"d"),DATEDIF([MAJEURE],$Z$1,"d")),0))</f>
        <v>0</v>
      </c>
      <c r="R39" s="1">
        <f t="shared" si="3"/>
        <v>0</v>
      </c>
      <c r="S39" s="1">
        <f t="shared" si="4"/>
        <v>0</v>
      </c>
      <c r="T39" s="1">
        <f t="shared" si="5"/>
        <v>0</v>
      </c>
      <c r="U39" s="1">
        <f t="shared" ca="1" si="6"/>
        <v>4</v>
      </c>
      <c r="V39" s="44">
        <f t="shared" ca="1" si="7"/>
        <v>4</v>
      </c>
    </row>
    <row r="40" spans="1:22">
      <c r="A40" s="46">
        <v>35</v>
      </c>
      <c r="B40" s="47" t="s">
        <v>82</v>
      </c>
      <c r="C40" s="46"/>
      <c r="D40" s="48">
        <v>37914</v>
      </c>
      <c r="E40" s="49">
        <f t="shared" si="8"/>
        <v>44489</v>
      </c>
      <c r="F40" s="50"/>
      <c r="G40" s="51">
        <v>43668</v>
      </c>
      <c r="H40" s="52">
        <f t="shared" si="9"/>
        <v>15</v>
      </c>
      <c r="I40" s="51"/>
      <c r="J40" s="53" t="str">
        <f t="shared" si="10"/>
        <v/>
      </c>
      <c r="K40" s="54" t="s">
        <v>83</v>
      </c>
      <c r="L40" s="55"/>
      <c r="M40" s="53">
        <f ca="1">IF(I40&lt;&gt;"",DATEDIF([Date entrée]-1,[Date sortie],"d"),DATEDIF([Date entrée]-1,$Z$1,"d"))</f>
        <v>109</v>
      </c>
      <c r="N40" s="55" t="s">
        <v>16</v>
      </c>
      <c r="O40" s="53">
        <f ca="1">[[Présence globale ]]-[Jours Majeures]</f>
        <v>109</v>
      </c>
      <c r="P40" s="53">
        <f ca="1">IF([MAJEURE]&gt;$Z$1,0,IFERROR(IF([Date sortie]&lt;&gt;"",DATEDIF([MAJEURE],[Date sortie],"d"),DATEDIF([MAJEURE],$Z$1,"d")),0))</f>
        <v>0</v>
      </c>
      <c r="R40" s="1">
        <f t="shared" si="3"/>
        <v>0</v>
      </c>
      <c r="S40" s="1">
        <f t="shared" si="4"/>
        <v>0</v>
      </c>
      <c r="T40" s="1">
        <f t="shared" si="5"/>
        <v>0</v>
      </c>
      <c r="U40" s="1">
        <f t="shared" ca="1" si="6"/>
        <v>109</v>
      </c>
      <c r="V40" s="44">
        <f t="shared" ca="1" si="7"/>
        <v>109</v>
      </c>
    </row>
    <row r="41" spans="1:22">
      <c r="A41" s="46">
        <v>36</v>
      </c>
      <c r="B41" s="47" t="s">
        <v>84</v>
      </c>
      <c r="C41" s="46"/>
      <c r="D41" s="48">
        <v>38150</v>
      </c>
      <c r="E41" s="49">
        <f t="shared" si="8"/>
        <v>44724</v>
      </c>
      <c r="F41" s="50"/>
      <c r="G41" s="51">
        <v>43677</v>
      </c>
      <c r="H41" s="52">
        <f t="shared" si="9"/>
        <v>15</v>
      </c>
      <c r="I41" s="51"/>
      <c r="J41" s="53" t="str">
        <f t="shared" si="10"/>
        <v/>
      </c>
      <c r="K41" s="54"/>
      <c r="L41" s="55"/>
      <c r="M41" s="53">
        <f ca="1">IF(I41&lt;&gt;"",DATEDIF([Date entrée]-1,[Date sortie],"d"),DATEDIF([Date entrée]-1,$Z$1,"d"))</f>
        <v>100</v>
      </c>
      <c r="N41" s="55" t="s">
        <v>16</v>
      </c>
      <c r="O41" s="53">
        <f ca="1">[[Présence globale ]]-[Jours Majeures]</f>
        <v>100</v>
      </c>
      <c r="P41" s="53">
        <f ca="1">IF([MAJEURE]&gt;$Z$1,0,IFERROR(IF([Date sortie]&lt;&gt;"",DATEDIF([MAJEURE],[Date sortie],"d"),DATEDIF([MAJEURE],$Z$1,"d")),0))</f>
        <v>0</v>
      </c>
      <c r="R41" s="1">
        <f t="shared" si="3"/>
        <v>0</v>
      </c>
      <c r="S41" s="1">
        <f t="shared" si="4"/>
        <v>0</v>
      </c>
      <c r="T41" s="1">
        <f t="shared" si="5"/>
        <v>0</v>
      </c>
      <c r="U41" s="1">
        <f t="shared" ca="1" si="6"/>
        <v>100</v>
      </c>
      <c r="V41" s="44">
        <f t="shared" ca="1" si="7"/>
        <v>100</v>
      </c>
    </row>
    <row r="42" spans="1:22">
      <c r="A42" s="46">
        <v>37</v>
      </c>
      <c r="B42" s="47" t="s">
        <v>85</v>
      </c>
      <c r="C42" s="46"/>
      <c r="D42" s="48">
        <v>37626</v>
      </c>
      <c r="E42" s="49">
        <f t="shared" si="8"/>
        <v>44201</v>
      </c>
      <c r="F42" s="50"/>
      <c r="G42" s="51">
        <v>43697</v>
      </c>
      <c r="H42" s="52">
        <f t="shared" si="9"/>
        <v>16</v>
      </c>
      <c r="I42" s="51">
        <v>43703</v>
      </c>
      <c r="J42" s="53">
        <f t="shared" si="10"/>
        <v>16</v>
      </c>
      <c r="K42" s="54" t="s">
        <v>86</v>
      </c>
      <c r="L42" s="55"/>
      <c r="M42" s="53">
        <f>IF(I42&lt;&gt;"",DATEDIF([Date entrée]-1,[Date sortie],"d"),DATEDIF([Date entrée]-1,$Z$1,"d"))</f>
        <v>7</v>
      </c>
      <c r="N42" s="55" t="s">
        <v>16</v>
      </c>
      <c r="O42" s="53">
        <f ca="1">[[Présence globale ]]-[Jours Majeures]</f>
        <v>7</v>
      </c>
      <c r="P42" s="53">
        <f ca="1">IF([MAJEURE]&gt;$Z$1,0,IFERROR(IF([Date sortie]&lt;&gt;"",DATEDIF([MAJEURE],[Date sortie],"d"),DATEDIF([MAJEURE],$Z$1,"d")),0))</f>
        <v>0</v>
      </c>
      <c r="R42" s="1">
        <f t="shared" si="3"/>
        <v>0</v>
      </c>
      <c r="S42" s="1">
        <f t="shared" si="4"/>
        <v>0</v>
      </c>
      <c r="T42" s="1">
        <f t="shared" si="5"/>
        <v>0</v>
      </c>
      <c r="U42" s="1">
        <f t="shared" ca="1" si="6"/>
        <v>7</v>
      </c>
      <c r="V42" s="44">
        <f t="shared" ca="1" si="7"/>
        <v>7</v>
      </c>
    </row>
    <row r="43" spans="1:22">
      <c r="A43" s="46">
        <v>38</v>
      </c>
      <c r="B43" s="47" t="s">
        <v>87</v>
      </c>
      <c r="C43" s="46"/>
      <c r="D43" s="48">
        <v>38628</v>
      </c>
      <c r="E43" s="49">
        <f t="shared" si="8"/>
        <v>45202</v>
      </c>
      <c r="F43" s="50"/>
      <c r="G43" s="51">
        <v>43735</v>
      </c>
      <c r="H43" s="52">
        <f t="shared" si="9"/>
        <v>13</v>
      </c>
      <c r="I43" s="51">
        <v>43741</v>
      </c>
      <c r="J43" s="53">
        <f t="shared" si="10"/>
        <v>14</v>
      </c>
      <c r="K43" s="54" t="s">
        <v>50</v>
      </c>
      <c r="L43" s="55"/>
      <c r="M43" s="53">
        <f>IF(I43&lt;&gt;"",DATEDIF([Date entrée]-1,[Date sortie],"d"),DATEDIF([Date entrée]-1,$Z$1,"d"))</f>
        <v>7</v>
      </c>
      <c r="N43" s="55" t="s">
        <v>16</v>
      </c>
      <c r="O43" s="53">
        <f ca="1">[[Présence globale ]]-[Jours Majeures]</f>
        <v>7</v>
      </c>
      <c r="P43" s="53">
        <f ca="1">IF([MAJEURE]&gt;$Z$1,0,IFERROR(IF([Date sortie]&lt;&gt;"",DATEDIF([MAJEURE],[Date sortie],"d"),DATEDIF([MAJEURE],$Z$1,"d")),0))</f>
        <v>0</v>
      </c>
      <c r="R43" s="1">
        <f t="shared" si="3"/>
        <v>0</v>
      </c>
      <c r="S43" s="1">
        <f t="shared" si="4"/>
        <v>0</v>
      </c>
      <c r="T43" s="1">
        <f t="shared" si="5"/>
        <v>0</v>
      </c>
      <c r="U43" s="1">
        <f t="shared" ca="1" si="6"/>
        <v>7</v>
      </c>
      <c r="V43" s="44">
        <f t="shared" ca="1" si="7"/>
        <v>7</v>
      </c>
    </row>
    <row r="44" spans="1:22">
      <c r="A44" s="46">
        <v>39</v>
      </c>
      <c r="B44" s="47" t="s">
        <v>88</v>
      </c>
      <c r="C44" s="46"/>
      <c r="D44" s="48">
        <v>37927</v>
      </c>
      <c r="E44" s="49">
        <f t="shared" si="8"/>
        <v>44502</v>
      </c>
      <c r="F44" s="50"/>
      <c r="G44" s="51">
        <v>43738</v>
      </c>
      <c r="H44" s="52">
        <f t="shared" si="9"/>
        <v>15</v>
      </c>
      <c r="I44" s="51"/>
      <c r="J44" s="53" t="str">
        <f t="shared" si="10"/>
        <v/>
      </c>
      <c r="K44" s="54"/>
      <c r="L44" s="55"/>
      <c r="M44" s="53">
        <f ca="1">IF(I44&lt;&gt;"",DATEDIF([Date entrée]-1,[Date sortie],"d"),DATEDIF([Date entrée]-1,$Z$1,"d"))</f>
        <v>39</v>
      </c>
      <c r="N44" s="55" t="s">
        <v>16</v>
      </c>
      <c r="O44" s="53">
        <f ca="1">[[Présence globale ]]-[Jours Majeures]</f>
        <v>39</v>
      </c>
      <c r="P44" s="53">
        <f ca="1">IF([MAJEURE]&gt;$Z$1,0,IFERROR(IF([Date sortie]&lt;&gt;"",DATEDIF([MAJEURE],[Date sortie],"d"),DATEDIF([MAJEURE],$Z$1,"d")),0))</f>
        <v>0</v>
      </c>
      <c r="R44" s="1">
        <f t="shared" si="3"/>
        <v>0</v>
      </c>
      <c r="S44" s="1">
        <f t="shared" si="4"/>
        <v>0</v>
      </c>
      <c r="T44" s="1">
        <f t="shared" si="5"/>
        <v>0</v>
      </c>
      <c r="U44" s="1">
        <f t="shared" ca="1" si="6"/>
        <v>39</v>
      </c>
      <c r="V44" s="44">
        <f t="shared" ca="1" si="7"/>
        <v>39</v>
      </c>
    </row>
    <row r="45" spans="1:22">
      <c r="A45" s="46">
        <v>40</v>
      </c>
      <c r="B45" s="47" t="s">
        <v>89</v>
      </c>
      <c r="C45" s="46"/>
      <c r="D45" s="48">
        <v>37229</v>
      </c>
      <c r="E45" s="49">
        <f t="shared" si="8"/>
        <v>43803</v>
      </c>
      <c r="F45" s="50"/>
      <c r="G45" s="51">
        <v>43752</v>
      </c>
      <c r="H45" s="52">
        <f t="shared" si="9"/>
        <v>17</v>
      </c>
      <c r="I45" s="51"/>
      <c r="J45" s="53" t="str">
        <f t="shared" si="10"/>
        <v/>
      </c>
      <c r="K45" s="54"/>
      <c r="L45" s="55"/>
      <c r="M45" s="53">
        <f ca="1">IF(I45&lt;&gt;"",DATEDIF([Date entrée]-1,[Date sortie],"d"),DATEDIF([Date entrée]-1,$Z$1,"d"))</f>
        <v>25</v>
      </c>
      <c r="N45" s="55" t="s">
        <v>16</v>
      </c>
      <c r="O45" s="53">
        <f ca="1">[[Présence globale ]]-[Jours Majeures]</f>
        <v>25</v>
      </c>
      <c r="P45" s="53">
        <f ca="1">IF([MAJEURE]&gt;$Z$1,0,IFERROR(IF([Date sortie]&lt;&gt;"",DATEDIF([MAJEURE],[Date sortie],"d"),DATEDIF([MAJEURE],$Z$1,"d")),0))</f>
        <v>0</v>
      </c>
      <c r="R45" s="1">
        <f t="shared" si="3"/>
        <v>0</v>
      </c>
      <c r="S45" s="1">
        <f t="shared" si="4"/>
        <v>0</v>
      </c>
      <c r="T45" s="1">
        <f t="shared" si="5"/>
        <v>0</v>
      </c>
      <c r="U45" s="1">
        <f t="shared" ca="1" si="6"/>
        <v>25</v>
      </c>
      <c r="V45" s="44">
        <f t="shared" ca="1" si="7"/>
        <v>25</v>
      </c>
    </row>
    <row r="46" spans="1:22">
      <c r="A46" s="46">
        <v>41</v>
      </c>
      <c r="B46" s="47" t="s">
        <v>90</v>
      </c>
      <c r="C46" s="46"/>
      <c r="D46" s="48">
        <v>38243</v>
      </c>
      <c r="E46" s="49">
        <f t="shared" si="8"/>
        <v>44817</v>
      </c>
      <c r="F46" s="50"/>
      <c r="G46" s="51">
        <v>43759</v>
      </c>
      <c r="H46" s="52">
        <f t="shared" si="9"/>
        <v>15</v>
      </c>
      <c r="I46" s="51"/>
      <c r="J46" s="53" t="str">
        <f t="shared" si="10"/>
        <v/>
      </c>
      <c r="K46" s="54"/>
      <c r="L46" s="55"/>
      <c r="M46" s="53">
        <f ca="1">IF(I46&lt;&gt;"",DATEDIF([Date entrée]-1,[Date sortie],"d"),DATEDIF([Date entrée]-1,$Z$1,"d"))</f>
        <v>18</v>
      </c>
      <c r="N46" s="55" t="s">
        <v>16</v>
      </c>
      <c r="O46" s="53">
        <f ca="1">[[Présence globale ]]-[Jours Majeures]</f>
        <v>18</v>
      </c>
      <c r="P46" s="53">
        <f ca="1">IF([MAJEURE]&gt;$Z$1,0,IFERROR(IF([Date sortie]&lt;&gt;"",DATEDIF([MAJEURE],[Date sortie],"d"),DATEDIF([MAJEURE],$Z$1,"d")),0))</f>
        <v>0</v>
      </c>
      <c r="R46" s="1">
        <f t="shared" si="3"/>
        <v>0</v>
      </c>
      <c r="S46" s="1">
        <f t="shared" si="4"/>
        <v>0</v>
      </c>
      <c r="T46" s="1">
        <f t="shared" si="5"/>
        <v>0</v>
      </c>
      <c r="U46" s="1">
        <f t="shared" ca="1" si="6"/>
        <v>18</v>
      </c>
      <c r="V46" s="44">
        <f t="shared" ca="1" si="7"/>
        <v>18</v>
      </c>
    </row>
    <row r="47" spans="1:22">
      <c r="V47" s="41"/>
    </row>
  </sheetData>
  <sheetProtection sheet="1" objects="1" scenarios="1"/>
  <mergeCells count="2">
    <mergeCell ref="A1:P1"/>
    <mergeCell ref="R1:U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2019-10-29T13:28:32Z</cp:lastPrinted>
  <dcterms:created xsi:type="dcterms:W3CDTF">2019-09-10T09:26:55Z</dcterms:created>
  <dcterms:modified xsi:type="dcterms:W3CDTF">2019-11-07T11:50:39Z</dcterms:modified>
</cp:coreProperties>
</file>