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890" yWindow="4200" windowWidth="18920" windowHeight="11020"/>
  </bookViews>
  <sheets>
    <sheet name="Menu" sheetId="22" r:id="rId1"/>
    <sheet name="Paramètres" sheetId="9" state="hidden" r:id="rId2"/>
    <sheet name="Base" sheetId="1" state="hidden" r:id="rId3"/>
    <sheet name="Employeurs" sheetId="36" state="hidden" r:id="rId4"/>
    <sheet name="Janvier" sheetId="37" state="hidden" r:id="rId5"/>
  </sheets>
  <functionGroups/>
  <definedNames>
    <definedName name="Liste_E">Employeurs!$A$2:$I$5</definedName>
    <definedName name="Noms">Employeurs!$A$3:$A$10</definedName>
    <definedName name="_xlnm.Print_Area" localSheetId="2">Base!$A$1:$T$49</definedName>
    <definedName name="_xlnm.Print_Area" localSheetId="4">Janvier!$A$1:$T$49</definedName>
  </definedNames>
  <calcPr calcId="125725"/>
</workbook>
</file>

<file path=xl/calcChain.xml><?xml version="1.0" encoding="utf-8"?>
<calcChain xmlns="http://schemas.openxmlformats.org/spreadsheetml/2006/main">
  <c r="B7" i="1"/>
  <c r="B6"/>
  <c r="B5"/>
  <c r="B4"/>
  <c r="E46" i="37" l="1"/>
  <c r="T42"/>
  <c r="S42"/>
  <c r="Q42"/>
  <c r="O42"/>
  <c r="M42"/>
  <c r="K42"/>
  <c r="I42"/>
  <c r="G42"/>
  <c r="T41"/>
  <c r="S41"/>
  <c r="Q41"/>
  <c r="O41"/>
  <c r="M41"/>
  <c r="K41"/>
  <c r="I41"/>
  <c r="G41"/>
  <c r="T40"/>
  <c r="S40"/>
  <c r="Q40"/>
  <c r="O40"/>
  <c r="M40"/>
  <c r="K40"/>
  <c r="I40"/>
  <c r="G40"/>
  <c r="T39"/>
  <c r="S39"/>
  <c r="Q39"/>
  <c r="O39"/>
  <c r="M39"/>
  <c r="K39"/>
  <c r="I39"/>
  <c r="G39"/>
  <c r="T38"/>
  <c r="S38"/>
  <c r="Q38"/>
  <c r="O38"/>
  <c r="M38"/>
  <c r="K38"/>
  <c r="I38"/>
  <c r="G38"/>
  <c r="T37"/>
  <c r="S37"/>
  <c r="Q37"/>
  <c r="O37"/>
  <c r="M37"/>
  <c r="K37"/>
  <c r="I37"/>
  <c r="G37"/>
  <c r="T36"/>
  <c r="S36"/>
  <c r="Q36"/>
  <c r="O36"/>
  <c r="M36"/>
  <c r="K36"/>
  <c r="I36"/>
  <c r="G36"/>
  <c r="T35"/>
  <c r="S35"/>
  <c r="Q35"/>
  <c r="O35"/>
  <c r="M35"/>
  <c r="K35"/>
  <c r="I35"/>
  <c r="G35"/>
  <c r="T34"/>
  <c r="S34"/>
  <c r="Q34"/>
  <c r="O34"/>
  <c r="M34"/>
  <c r="K34"/>
  <c r="I34"/>
  <c r="G34"/>
  <c r="T33"/>
  <c r="S33"/>
  <c r="Q33"/>
  <c r="O33"/>
  <c r="M33"/>
  <c r="K33"/>
  <c r="I33"/>
  <c r="G33"/>
  <c r="T32"/>
  <c r="S32"/>
  <c r="Q32"/>
  <c r="O32"/>
  <c r="M32"/>
  <c r="K32"/>
  <c r="I32"/>
  <c r="G32"/>
  <c r="T31"/>
  <c r="S31"/>
  <c r="Q31"/>
  <c r="O31"/>
  <c r="M31"/>
  <c r="K31"/>
  <c r="I31"/>
  <c r="G31"/>
  <c r="T30"/>
  <c r="S30"/>
  <c r="Q30"/>
  <c r="O30"/>
  <c r="M30"/>
  <c r="K30"/>
  <c r="I30"/>
  <c r="G30"/>
  <c r="T29"/>
  <c r="S29"/>
  <c r="Q29"/>
  <c r="O29"/>
  <c r="M29"/>
  <c r="K29"/>
  <c r="I29"/>
  <c r="G29"/>
  <c r="T28"/>
  <c r="S28"/>
  <c r="Q28"/>
  <c r="O28"/>
  <c r="M28"/>
  <c r="K28"/>
  <c r="I28"/>
  <c r="G28"/>
  <c r="T27"/>
  <c r="S27"/>
  <c r="Q27"/>
  <c r="O27"/>
  <c r="M27"/>
  <c r="K27"/>
  <c r="I27"/>
  <c r="G27"/>
  <c r="T26"/>
  <c r="S26"/>
  <c r="Q26"/>
  <c r="O26"/>
  <c r="M26"/>
  <c r="K26"/>
  <c r="I26"/>
  <c r="G26"/>
  <c r="T25"/>
  <c r="S25"/>
  <c r="Q25"/>
  <c r="O25"/>
  <c r="M25"/>
  <c r="K25"/>
  <c r="I25"/>
  <c r="G25"/>
  <c r="T24"/>
  <c r="S24"/>
  <c r="Q24"/>
  <c r="O24"/>
  <c r="M24"/>
  <c r="K24"/>
  <c r="I24"/>
  <c r="G24"/>
  <c r="T23"/>
  <c r="S23"/>
  <c r="Q23"/>
  <c r="O23"/>
  <c r="M23"/>
  <c r="K23"/>
  <c r="I23"/>
  <c r="G23"/>
  <c r="T22"/>
  <c r="S22"/>
  <c r="Q22"/>
  <c r="O22"/>
  <c r="M22"/>
  <c r="K22"/>
  <c r="I22"/>
  <c r="G22"/>
  <c r="T21"/>
  <c r="S21"/>
  <c r="Q21"/>
  <c r="O21"/>
  <c r="M21"/>
  <c r="K21"/>
  <c r="I21"/>
  <c r="G21"/>
  <c r="T20"/>
  <c r="S20"/>
  <c r="Q20"/>
  <c r="O20"/>
  <c r="M20"/>
  <c r="K20"/>
  <c r="I20"/>
  <c r="G20"/>
  <c r="T19"/>
  <c r="S19"/>
  <c r="Q19"/>
  <c r="O19"/>
  <c r="M19"/>
  <c r="K19"/>
  <c r="I19"/>
  <c r="G19"/>
  <c r="T18"/>
  <c r="S18"/>
  <c r="Q18"/>
  <c r="O18"/>
  <c r="M18"/>
  <c r="K18"/>
  <c r="I18"/>
  <c r="G18"/>
  <c r="T17"/>
  <c r="S17"/>
  <c r="Q17"/>
  <c r="O17"/>
  <c r="M17"/>
  <c r="K17"/>
  <c r="I17"/>
  <c r="G17"/>
  <c r="T16"/>
  <c r="S16"/>
  <c r="Q16"/>
  <c r="O16"/>
  <c r="M16"/>
  <c r="K16"/>
  <c r="I16"/>
  <c r="G16"/>
  <c r="T15"/>
  <c r="S15"/>
  <c r="Q15"/>
  <c r="O15"/>
  <c r="M15"/>
  <c r="K15"/>
  <c r="I15"/>
  <c r="G15"/>
  <c r="T14"/>
  <c r="S14"/>
  <c r="Q14"/>
  <c r="O14"/>
  <c r="M14"/>
  <c r="K14"/>
  <c r="I14"/>
  <c r="G14"/>
  <c r="T13"/>
  <c r="S13"/>
  <c r="Q13"/>
  <c r="O13"/>
  <c r="M13"/>
  <c r="K13"/>
  <c r="I13"/>
  <c r="G13"/>
  <c r="T12"/>
  <c r="T43" s="1"/>
  <c r="E47" s="1"/>
  <c r="E48" s="1"/>
  <c r="S12"/>
  <c r="R43" s="1"/>
  <c r="Q12"/>
  <c r="P43" s="1"/>
  <c r="O12"/>
  <c r="N43" s="1"/>
  <c r="M12"/>
  <c r="L43" s="1"/>
  <c r="K12"/>
  <c r="J43" s="1"/>
  <c r="I12"/>
  <c r="H43" s="1"/>
  <c r="G12"/>
  <c r="F43" s="1"/>
  <c r="B7"/>
  <c r="B6"/>
  <c r="B5"/>
  <c r="B4"/>
  <c r="G12" i="1"/>
  <c r="I12"/>
  <c r="K12"/>
  <c r="M12"/>
  <c r="O12"/>
  <c r="Q12"/>
  <c r="G13"/>
  <c r="I13"/>
  <c r="K13"/>
  <c r="M13"/>
  <c r="O13"/>
  <c r="Q13"/>
  <c r="G14"/>
  <c r="I14"/>
  <c r="K14"/>
  <c r="M14"/>
  <c r="O14"/>
  <c r="Q14"/>
  <c r="G15"/>
  <c r="I15"/>
  <c r="K15"/>
  <c r="M15"/>
  <c r="O15"/>
  <c r="Q15"/>
  <c r="G16"/>
  <c r="I16"/>
  <c r="K16"/>
  <c r="M16"/>
  <c r="O16"/>
  <c r="Q16"/>
  <c r="G17"/>
  <c r="I17"/>
  <c r="K17"/>
  <c r="M17"/>
  <c r="O17"/>
  <c r="Q17"/>
  <c r="G18"/>
  <c r="I18"/>
  <c r="K18"/>
  <c r="M18"/>
  <c r="O18"/>
  <c r="Q18"/>
  <c r="G19"/>
  <c r="I19"/>
  <c r="K19"/>
  <c r="M19"/>
  <c r="O19"/>
  <c r="Q19"/>
  <c r="G20"/>
  <c r="I20"/>
  <c r="K20"/>
  <c r="M20"/>
  <c r="O20"/>
  <c r="Q20"/>
  <c r="G21"/>
  <c r="I21"/>
  <c r="K21"/>
  <c r="M21"/>
  <c r="O21"/>
  <c r="Q21"/>
  <c r="G22"/>
  <c r="I22"/>
  <c r="K22"/>
  <c r="M22"/>
  <c r="O22"/>
  <c r="Q22"/>
  <c r="G23"/>
  <c r="I23"/>
  <c r="K23"/>
  <c r="M23"/>
  <c r="O23"/>
  <c r="Q23"/>
  <c r="G24"/>
  <c r="I24"/>
  <c r="K24"/>
  <c r="M24"/>
  <c r="O24"/>
  <c r="Q24"/>
  <c r="G25"/>
  <c r="I25"/>
  <c r="K25"/>
  <c r="M25"/>
  <c r="O25"/>
  <c r="Q25"/>
  <c r="G26"/>
  <c r="I26"/>
  <c r="K26"/>
  <c r="M26"/>
  <c r="O26"/>
  <c r="Q26"/>
  <c r="G27"/>
  <c r="I27"/>
  <c r="K27"/>
  <c r="M27"/>
  <c r="O27"/>
  <c r="Q27"/>
  <c r="G28"/>
  <c r="I28"/>
  <c r="K28"/>
  <c r="M28"/>
  <c r="O28"/>
  <c r="Q28"/>
  <c r="G29"/>
  <c r="I29"/>
  <c r="K29"/>
  <c r="M29"/>
  <c r="O29"/>
  <c r="Q29"/>
  <c r="G30"/>
  <c r="I30"/>
  <c r="K30"/>
  <c r="M30"/>
  <c r="O30"/>
  <c r="Q30"/>
  <c r="G31"/>
  <c r="I31"/>
  <c r="K31"/>
  <c r="M31"/>
  <c r="O31"/>
  <c r="Q31"/>
  <c r="G32"/>
  <c r="I32"/>
  <c r="K32"/>
  <c r="M32"/>
  <c r="O32"/>
  <c r="Q32"/>
  <c r="G33"/>
  <c r="I33"/>
  <c r="K33"/>
  <c r="M33"/>
  <c r="O33"/>
  <c r="Q33"/>
  <c r="G34"/>
  <c r="I34"/>
  <c r="K34"/>
  <c r="M34"/>
  <c r="O34"/>
  <c r="Q34"/>
  <c r="G35"/>
  <c r="I35"/>
  <c r="K35"/>
  <c r="M35"/>
  <c r="O35"/>
  <c r="Q35"/>
  <c r="G36"/>
  <c r="I36"/>
  <c r="K36"/>
  <c r="M36"/>
  <c r="O36"/>
  <c r="Q36"/>
  <c r="G37"/>
  <c r="I37"/>
  <c r="K37"/>
  <c r="M37"/>
  <c r="O37"/>
  <c r="Q37"/>
  <c r="G38"/>
  <c r="I38"/>
  <c r="K38"/>
  <c r="M38"/>
  <c r="O38"/>
  <c r="Q38"/>
  <c r="G39"/>
  <c r="I39"/>
  <c r="K39"/>
  <c r="M39"/>
  <c r="O39"/>
  <c r="Q39"/>
  <c r="G40"/>
  <c r="I40"/>
  <c r="K40"/>
  <c r="M40"/>
  <c r="O40"/>
  <c r="Q40"/>
  <c r="G41"/>
  <c r="I41"/>
  <c r="K41"/>
  <c r="M41"/>
  <c r="O41"/>
  <c r="Q41"/>
  <c r="G42"/>
  <c r="I42"/>
  <c r="K42"/>
  <c r="M42"/>
  <c r="O42"/>
  <c r="Q42"/>
  <c r="E9" l="1"/>
  <c r="E46" l="1"/>
  <c r="T42"/>
  <c r="S42"/>
  <c r="T41"/>
  <c r="S41"/>
  <c r="T40"/>
  <c r="S40"/>
  <c r="T39"/>
  <c r="S39"/>
  <c r="T38"/>
  <c r="S38"/>
  <c r="T37"/>
  <c r="S37"/>
  <c r="T36"/>
  <c r="S36"/>
  <c r="T35"/>
  <c r="S35"/>
  <c r="T34"/>
  <c r="S34"/>
  <c r="T33"/>
  <c r="S33"/>
  <c r="T32"/>
  <c r="S32"/>
  <c r="T31"/>
  <c r="S31"/>
  <c r="T30"/>
  <c r="S30"/>
  <c r="T29"/>
  <c r="S29"/>
  <c r="T28"/>
  <c r="S28"/>
  <c r="T27"/>
  <c r="S27"/>
  <c r="T26"/>
  <c r="S26"/>
  <c r="T25"/>
  <c r="S25"/>
  <c r="T24"/>
  <c r="S24"/>
  <c r="T23"/>
  <c r="S23"/>
  <c r="T22"/>
  <c r="S22"/>
  <c r="T21"/>
  <c r="S21"/>
  <c r="T20"/>
  <c r="S20"/>
  <c r="T19"/>
  <c r="S19"/>
  <c r="T18"/>
  <c r="S18"/>
  <c r="T17"/>
  <c r="S17"/>
  <c r="T16"/>
  <c r="S16"/>
  <c r="T15"/>
  <c r="S15"/>
  <c r="T14"/>
  <c r="S14"/>
  <c r="T13"/>
  <c r="S13"/>
  <c r="T12"/>
  <c r="T43" s="1"/>
  <c r="S12"/>
  <c r="C8" i="9"/>
  <c r="D8" s="1"/>
  <c r="E47" i="1" l="1"/>
  <c r="E48" s="1"/>
  <c r="R43"/>
  <c r="N43"/>
  <c r="L43"/>
  <c r="J43"/>
  <c r="H43"/>
  <c r="F43"/>
  <c r="P43" l="1"/>
</calcChain>
</file>

<file path=xl/sharedStrings.xml><?xml version="1.0" encoding="utf-8"?>
<sst xmlns="http://schemas.openxmlformats.org/spreadsheetml/2006/main" count="110" uniqueCount="68">
  <si>
    <t>Employeur</t>
  </si>
  <si>
    <t>Nom</t>
  </si>
  <si>
    <t>Prénom</t>
  </si>
  <si>
    <t>Adresse</t>
  </si>
  <si>
    <t>Enfant(s)</t>
  </si>
  <si>
    <t>Date</t>
  </si>
  <si>
    <t>Matin</t>
  </si>
  <si>
    <t>Départ</t>
  </si>
  <si>
    <t>Déjeuner</t>
  </si>
  <si>
    <t>Entretien</t>
  </si>
  <si>
    <t>H Sup</t>
  </si>
  <si>
    <t>Gôuter</t>
  </si>
  <si>
    <t>Diner</t>
  </si>
  <si>
    <t>Total</t>
  </si>
  <si>
    <t>Kilométre</t>
  </si>
  <si>
    <t>Tarif Horaire Net</t>
  </si>
  <si>
    <t>Tarif Petit Déjeuner</t>
  </si>
  <si>
    <t>Tarif Déjeuner</t>
  </si>
  <si>
    <t>Tarif Goûter</t>
  </si>
  <si>
    <t>Tarif Diner</t>
  </si>
  <si>
    <t>Tarif Entretien</t>
  </si>
  <si>
    <t>Frais kilométrique</t>
  </si>
  <si>
    <t>Heures supplémentaires (en %)</t>
  </si>
  <si>
    <t>Nombre de semaine (sur une année)</t>
  </si>
  <si>
    <t>Nombre d'heures semaine</t>
  </si>
  <si>
    <t>Perte d'heures</t>
  </si>
  <si>
    <t>Perte Salaire</t>
  </si>
  <si>
    <t>Signature des deux parties</t>
  </si>
  <si>
    <t>http://forum.excel-pratique.com/excel/bouton-nouveau-mois-t44371.html</t>
  </si>
  <si>
    <t>Employé</t>
  </si>
  <si>
    <t>Pt Déjeuner</t>
  </si>
  <si>
    <t>MOIS DE:</t>
  </si>
  <si>
    <t>Arrivée</t>
  </si>
  <si>
    <t>Après-midi</t>
  </si>
  <si>
    <t>Nombre d'heures Mensuelles</t>
  </si>
  <si>
    <t>N° Tél.</t>
  </si>
  <si>
    <t>2,51</t>
  </si>
  <si>
    <t>ANNEE:</t>
  </si>
  <si>
    <t>Fiche des Employeurs</t>
  </si>
  <si>
    <t>TOTO</t>
  </si>
  <si>
    <t xml:space="preserve">DUPONT </t>
  </si>
  <si>
    <t>VANNES</t>
  </si>
  <si>
    <t>NOMS</t>
  </si>
  <si>
    <t>PRÉNOMS</t>
  </si>
  <si>
    <t>ADRESSE</t>
  </si>
  <si>
    <t>VILLE</t>
  </si>
  <si>
    <t>CODE POSTAL</t>
  </si>
  <si>
    <t>PRÉNOM ENFANT</t>
  </si>
  <si>
    <t>N° TÉL.</t>
  </si>
  <si>
    <t>N° TÉL. URGENCE</t>
  </si>
  <si>
    <t>N° PAJE</t>
  </si>
  <si>
    <t>DUBOIS</t>
  </si>
  <si>
    <t>JULES</t>
  </si>
  <si>
    <t>1 RUE NOIRE</t>
  </si>
  <si>
    <t>BIBI</t>
  </si>
  <si>
    <t>JEAN</t>
  </si>
  <si>
    <t xml:space="preserve">1 RUE BLEUE </t>
  </si>
  <si>
    <t>DURAND</t>
  </si>
  <si>
    <t>JACQUES</t>
  </si>
  <si>
    <t>JUJU</t>
  </si>
  <si>
    <t>02 97 54 00 00</t>
  </si>
  <si>
    <t>06 87 00 02 03</t>
  </si>
  <si>
    <t>1 RUE VERTE</t>
  </si>
  <si>
    <t>02 97 54 01 01</t>
  </si>
  <si>
    <t>06 86 25 12 56</t>
  </si>
  <si>
    <t>02 97 56 24 55</t>
  </si>
  <si>
    <t>06 86 45 25 21</t>
  </si>
  <si>
    <t>DULAC</t>
  </si>
</sst>
</file>

<file path=xl/styles.xml><?xml version="1.0" encoding="utf-8"?>
<styleSheet xmlns="http://schemas.openxmlformats.org/spreadsheetml/2006/main">
  <numFmts count="5">
    <numFmt numFmtId="164" formatCode="#,##0.00\ &quot;€&quot;"/>
    <numFmt numFmtId="165" formatCode="h:mm;@"/>
    <numFmt numFmtId="166" formatCode="0.0"/>
    <numFmt numFmtId="167" formatCode="mmmm"/>
    <numFmt numFmtId="168" formatCode="0#&quot; &quot;##&quot; &quot;##&quot; &quot;##&quot; &quot;##"/>
  </numFmts>
  <fonts count="7">
    <font>
      <sz val="11"/>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i/>
      <sz val="9"/>
      <color theme="1"/>
      <name val="Calibri"/>
      <family val="2"/>
      <scheme val="minor"/>
    </font>
    <font>
      <b/>
      <sz val="18"/>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123">
    <xf numFmtId="0" fontId="0" fillId="0" borderId="0" xfId="0"/>
    <xf numFmtId="0" fontId="0" fillId="0" borderId="2" xfId="0" applyBorder="1"/>
    <xf numFmtId="0" fontId="3" fillId="0" borderId="29" xfId="0" applyFont="1" applyBorder="1" applyAlignment="1">
      <alignment horizontal="center" vertical="center" textRotation="45"/>
    </xf>
    <xf numFmtId="0" fontId="3" fillId="0" borderId="21" xfId="0" applyFont="1" applyBorder="1" applyAlignment="1">
      <alignment horizontal="center" vertical="center" textRotation="45"/>
    </xf>
    <xf numFmtId="0" fontId="3" fillId="0" borderId="30" xfId="0" applyFont="1" applyBorder="1" applyAlignment="1">
      <alignment horizontal="center" vertical="center" textRotation="45"/>
    </xf>
    <xf numFmtId="0" fontId="3" fillId="0" borderId="27" xfId="0" applyFont="1" applyBorder="1" applyAlignment="1">
      <alignment horizontal="center" vertical="center" textRotation="45"/>
    </xf>
    <xf numFmtId="164" fontId="0" fillId="0" borderId="22" xfId="0" applyNumberFormat="1" applyBorder="1" applyProtection="1">
      <protection locked="0"/>
    </xf>
    <xf numFmtId="0" fontId="0" fillId="0" borderId="0" xfId="0" applyProtection="1">
      <protection hidden="1"/>
    </xf>
    <xf numFmtId="165" fontId="0" fillId="0" borderId="0" xfId="0" applyNumberFormat="1" applyProtection="1">
      <protection hidden="1"/>
    </xf>
    <xf numFmtId="164" fontId="0" fillId="0" borderId="25" xfId="0" applyNumberFormat="1" applyBorder="1" applyProtection="1">
      <protection locked="0"/>
    </xf>
    <xf numFmtId="0" fontId="0" fillId="0" borderId="25" xfId="0" applyBorder="1" applyProtection="1">
      <protection locked="0"/>
    </xf>
    <xf numFmtId="164" fontId="0" fillId="0" borderId="0" xfId="0" applyNumberFormat="1" applyProtection="1">
      <protection hidden="1"/>
    </xf>
    <xf numFmtId="3" fontId="0" fillId="0" borderId="25" xfId="0" applyNumberFormat="1" applyBorder="1" applyProtection="1">
      <protection locked="0"/>
    </xf>
    <xf numFmtId="4" fontId="0" fillId="0" borderId="28" xfId="0" applyNumberFormat="1" applyBorder="1" applyProtection="1">
      <protection locked="0"/>
    </xf>
    <xf numFmtId="165" fontId="0" fillId="0" borderId="0" xfId="0" applyNumberFormat="1"/>
    <xf numFmtId="2" fontId="0" fillId="0" borderId="33" xfId="0" applyNumberFormat="1" applyBorder="1" applyProtection="1">
      <protection hidden="1"/>
    </xf>
    <xf numFmtId="0" fontId="3" fillId="0" borderId="2" xfId="0" applyFont="1" applyBorder="1" applyAlignment="1">
      <alignment horizontal="center" vertical="center"/>
    </xf>
    <xf numFmtId="164" fontId="3" fillId="0" borderId="2" xfId="0" applyNumberFormat="1" applyFont="1" applyBorder="1" applyAlignment="1">
      <alignment horizontal="center" vertical="center"/>
    </xf>
    <xf numFmtId="0" fontId="3" fillId="0" borderId="2" xfId="0" applyFont="1" applyBorder="1" applyAlignment="1" applyProtection="1">
      <alignment horizontal="center" vertical="center"/>
      <protection hidden="1"/>
    </xf>
    <xf numFmtId="165" fontId="0" fillId="0" borderId="33" xfId="0" applyNumberFormat="1" applyBorder="1" applyProtection="1">
      <protection locked="0"/>
    </xf>
    <xf numFmtId="165" fontId="0" fillId="0" borderId="1" xfId="0" applyNumberFormat="1" applyBorder="1" applyProtection="1">
      <protection locked="0"/>
    </xf>
    <xf numFmtId="165" fontId="0" fillId="0" borderId="42" xfId="0" applyNumberFormat="1" applyBorder="1" applyProtection="1">
      <protection locked="0"/>
    </xf>
    <xf numFmtId="1" fontId="0" fillId="0" borderId="33" xfId="0" applyNumberFormat="1" applyBorder="1" applyProtection="1">
      <protection locked="0"/>
    </xf>
    <xf numFmtId="1" fontId="0" fillId="0" borderId="1" xfId="0" applyNumberFormat="1" applyBorder="1" applyProtection="1">
      <protection locked="0"/>
    </xf>
    <xf numFmtId="1" fontId="0" fillId="0" borderId="42" xfId="0" applyNumberFormat="1" applyBorder="1" applyProtection="1">
      <protection locked="0"/>
    </xf>
    <xf numFmtId="2" fontId="3" fillId="0" borderId="39" xfId="0" applyNumberFormat="1" applyFont="1" applyBorder="1" applyAlignment="1" applyProtection="1">
      <alignment horizontal="center" vertical="center" textRotation="45"/>
      <protection hidden="1"/>
    </xf>
    <xf numFmtId="2" fontId="3" fillId="0" borderId="40" xfId="0" applyNumberFormat="1" applyFont="1" applyBorder="1" applyAlignment="1" applyProtection="1">
      <alignment horizontal="center" vertical="center" textRotation="45"/>
      <protection hidden="1"/>
    </xf>
    <xf numFmtId="2" fontId="3" fillId="0" borderId="29" xfId="0" applyNumberFormat="1" applyFont="1" applyBorder="1" applyAlignment="1" applyProtection="1">
      <alignment horizontal="center" vertical="center" textRotation="45"/>
      <protection hidden="1"/>
    </xf>
    <xf numFmtId="2" fontId="3" fillId="0" borderId="30" xfId="0" applyNumberFormat="1" applyFont="1" applyBorder="1" applyAlignment="1" applyProtection="1">
      <alignment horizontal="center" vertical="center" textRotation="45"/>
      <protection hidden="1"/>
    </xf>
    <xf numFmtId="2" fontId="3" fillId="0" borderId="21" xfId="0" applyNumberFormat="1" applyFont="1" applyBorder="1" applyAlignment="1" applyProtection="1">
      <alignment horizontal="center" vertical="center" textRotation="45"/>
      <protection hidden="1"/>
    </xf>
    <xf numFmtId="2" fontId="3" fillId="0" borderId="27" xfId="0" applyNumberFormat="1" applyFont="1" applyBorder="1" applyAlignment="1" applyProtection="1">
      <alignment horizontal="center" vertical="center" textRotation="45"/>
      <protection hidden="1"/>
    </xf>
    <xf numFmtId="2" fontId="3" fillId="0" borderId="2" xfId="0" applyNumberFormat="1" applyFont="1" applyBorder="1" applyAlignment="1">
      <alignment horizontal="center" vertical="center"/>
    </xf>
    <xf numFmtId="2" fontId="0" fillId="0" borderId="36" xfId="0" applyNumberFormat="1" applyBorder="1" applyProtection="1">
      <protection hidden="1"/>
    </xf>
    <xf numFmtId="2" fontId="0" fillId="0" borderId="36" xfId="0" applyNumberFormat="1" applyBorder="1" applyProtection="1">
      <protection locked="0"/>
    </xf>
    <xf numFmtId="2" fontId="0" fillId="0" borderId="23" xfId="0" applyNumberFormat="1" applyBorder="1" applyProtection="1">
      <protection locked="0"/>
    </xf>
    <xf numFmtId="2" fontId="0" fillId="0" borderId="43" xfId="0" applyNumberFormat="1" applyBorder="1" applyProtection="1">
      <protection locked="0"/>
    </xf>
    <xf numFmtId="2" fontId="0" fillId="0" borderId="45" xfId="0" applyNumberFormat="1" applyBorder="1" applyProtection="1">
      <protection hidden="1"/>
    </xf>
    <xf numFmtId="165" fontId="0" fillId="0" borderId="31" xfId="0" applyNumberFormat="1" applyBorder="1"/>
    <xf numFmtId="0" fontId="0" fillId="0" borderId="0" xfId="0" applyBorder="1"/>
    <xf numFmtId="0" fontId="4" fillId="0" borderId="2" xfId="0" applyFont="1" applyBorder="1" applyAlignment="1">
      <alignment horizontal="center" vertical="center"/>
    </xf>
    <xf numFmtId="165" fontId="0" fillId="0" borderId="32" xfId="0" applyNumberFormat="1" applyBorder="1" applyAlignment="1" applyProtection="1">
      <alignment horizontal="center" vertical="center"/>
      <protection locked="0"/>
    </xf>
    <xf numFmtId="165" fontId="0" fillId="0" borderId="33" xfId="0" applyNumberFormat="1" applyBorder="1" applyAlignment="1" applyProtection="1">
      <alignment horizontal="center" vertical="center"/>
      <protection locked="0"/>
    </xf>
    <xf numFmtId="165" fontId="0" fillId="0" borderId="12" xfId="0" applyNumberFormat="1" applyBorder="1" applyAlignment="1" applyProtection="1">
      <alignment horizontal="center" vertical="center"/>
      <protection locked="0"/>
    </xf>
    <xf numFmtId="165" fontId="0" fillId="0" borderId="1" xfId="0" applyNumberFormat="1" applyBorder="1" applyAlignment="1" applyProtection="1">
      <alignment horizontal="center" vertical="center"/>
      <protection locked="0"/>
    </xf>
    <xf numFmtId="165" fontId="0" fillId="0" borderId="44" xfId="0" applyNumberFormat="1" applyBorder="1" applyAlignment="1" applyProtection="1">
      <alignment horizontal="center" vertical="center"/>
      <protection locked="0"/>
    </xf>
    <xf numFmtId="165" fontId="0" fillId="0" borderId="42" xfId="0" applyNumberFormat="1" applyBorder="1" applyAlignment="1" applyProtection="1">
      <alignment horizontal="center" vertical="center"/>
      <protection locked="0"/>
    </xf>
    <xf numFmtId="0" fontId="0" fillId="0" borderId="1" xfId="0" applyBorder="1"/>
    <xf numFmtId="0" fontId="0" fillId="0" borderId="4" xfId="0" applyBorder="1"/>
    <xf numFmtId="0" fontId="0" fillId="0" borderId="9" xfId="0" applyBorder="1"/>
    <xf numFmtId="0" fontId="1" fillId="0" borderId="2" xfId="0" applyFont="1" applyBorder="1" applyAlignment="1">
      <alignment horizontal="left" vertical="center"/>
    </xf>
    <xf numFmtId="0" fontId="6" fillId="0" borderId="0" xfId="1"/>
    <xf numFmtId="0" fontId="0" fillId="2" borderId="0" xfId="0" applyFill="1" applyAlignment="1">
      <alignment horizontal="right"/>
    </xf>
    <xf numFmtId="167" fontId="0" fillId="2" borderId="0" xfId="0" applyNumberFormat="1" applyFill="1"/>
    <xf numFmtId="14" fontId="2" fillId="0" borderId="2" xfId="0" applyNumberFormat="1" applyFont="1" applyBorder="1" applyAlignment="1" applyProtection="1">
      <alignment horizontal="left" vertical="center"/>
      <protection locked="0"/>
    </xf>
    <xf numFmtId="14" fontId="2" fillId="0" borderId="39" xfId="0" applyNumberFormat="1" applyFont="1" applyBorder="1" applyAlignment="1" applyProtection="1">
      <alignment horizontal="left" vertical="center"/>
      <protection locked="0"/>
    </xf>
    <xf numFmtId="0" fontId="0" fillId="3" borderId="0" xfId="0" applyFill="1" applyAlignment="1">
      <alignment horizontal="right"/>
    </xf>
    <xf numFmtId="0" fontId="0" fillId="3" borderId="0" xfId="0" applyFill="1"/>
    <xf numFmtId="168" fontId="0" fillId="0" borderId="0" xfId="0" applyNumberFormat="1"/>
    <xf numFmtId="0" fontId="0" fillId="0" borderId="0" xfId="0" applyNumberFormat="1"/>
    <xf numFmtId="0" fontId="0" fillId="0" borderId="0" xfId="0" applyAlignment="1">
      <alignment horizontal="center"/>
    </xf>
    <xf numFmtId="168" fontId="0" fillId="0" borderId="0" xfId="0" applyNumberFormat="1" applyAlignment="1">
      <alignment horizontal="center"/>
    </xf>
    <xf numFmtId="0" fontId="0" fillId="0" borderId="0" xfId="0" applyNumberFormat="1" applyAlignment="1">
      <alignment horizontal="center"/>
    </xf>
    <xf numFmtId="0" fontId="3" fillId="0" borderId="29" xfId="0" applyFont="1" applyBorder="1" applyAlignment="1">
      <alignment horizontal="center" vertical="center" textRotation="45"/>
    </xf>
    <xf numFmtId="0" fontId="3" fillId="0" borderId="30" xfId="0" applyFont="1" applyBorder="1" applyAlignment="1">
      <alignment horizontal="center" vertical="center" textRotation="45"/>
    </xf>
    <xf numFmtId="0" fontId="3" fillId="0" borderId="21" xfId="0" applyFont="1" applyBorder="1" applyAlignment="1">
      <alignment horizontal="center" vertical="center" textRotation="45"/>
    </xf>
    <xf numFmtId="0" fontId="3" fillId="0" borderId="27" xfId="0" applyFont="1" applyBorder="1" applyAlignment="1">
      <alignment horizontal="center" vertical="center" textRotation="45"/>
    </xf>
    <xf numFmtId="0" fontId="1" fillId="0" borderId="37" xfId="0" applyFont="1" applyBorder="1" applyAlignment="1">
      <alignment horizontal="center" vertical="center"/>
    </xf>
    <xf numFmtId="0" fontId="1" fillId="0" borderId="41" xfId="0" applyFont="1" applyBorder="1" applyAlignment="1">
      <alignment horizontal="center" vertical="center"/>
    </xf>
    <xf numFmtId="0" fontId="1" fillId="0" borderId="38" xfId="0" applyFont="1" applyBorder="1" applyAlignment="1">
      <alignment horizontal="center"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6" xfId="0" applyFont="1" applyBorder="1" applyAlignment="1">
      <alignment horizontal="left" vertical="center"/>
    </xf>
    <xf numFmtId="0" fontId="1" fillId="0" borderId="1" xfId="0" applyFont="1" applyBorder="1" applyAlignment="1">
      <alignment horizontal="left" vertical="center"/>
    </xf>
    <xf numFmtId="0" fontId="1" fillId="0" borderId="8" xfId="0" applyFont="1" applyBorder="1" applyAlignment="1">
      <alignment horizontal="left" vertical="center"/>
    </xf>
    <xf numFmtId="0" fontId="1" fillId="0" borderId="9" xfId="0" applyFont="1" applyBorder="1" applyAlignment="1">
      <alignment horizontal="left" vertic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2" fillId="0" borderId="25" xfId="0" applyFont="1" applyBorder="1" applyAlignment="1">
      <alignment horizontal="center"/>
    </xf>
    <xf numFmtId="0" fontId="2" fillId="0" borderId="26" xfId="0" applyFont="1" applyBorder="1" applyAlignment="1">
      <alignment horizontal="center"/>
    </xf>
    <xf numFmtId="0" fontId="2" fillId="0" borderId="27" xfId="0" applyFont="1" applyBorder="1" applyAlignment="1">
      <alignment horizontal="center"/>
    </xf>
    <xf numFmtId="0" fontId="2" fillId="0" borderId="28" xfId="0" applyFont="1" applyBorder="1" applyAlignment="1">
      <alignment horizontal="center"/>
    </xf>
    <xf numFmtId="0" fontId="3" fillId="0" borderId="21" xfId="0" applyFont="1" applyBorder="1" applyAlignment="1">
      <alignment horizontal="center" vertical="center" textRotation="45"/>
    </xf>
    <xf numFmtId="0" fontId="3" fillId="0" borderId="27" xfId="0" applyFont="1" applyBorder="1" applyAlignment="1">
      <alignment horizontal="center" vertical="center" textRotation="45"/>
    </xf>
    <xf numFmtId="0" fontId="0" fillId="0" borderId="14"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0" xfId="0" applyBorder="1" applyAlignment="1" applyProtection="1">
      <alignment horizontal="center"/>
      <protection locked="0"/>
    </xf>
    <xf numFmtId="0" fontId="0" fillId="0" borderId="48"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18" xfId="0" applyBorder="1" applyAlignment="1" applyProtection="1">
      <alignment horizontal="center"/>
      <protection locked="0"/>
    </xf>
    <xf numFmtId="0" fontId="0" fillId="0" borderId="19" xfId="0" applyBorder="1" applyAlignment="1" applyProtection="1">
      <alignment horizontal="center"/>
      <protection locked="0"/>
    </xf>
    <xf numFmtId="0" fontId="1" fillId="0" borderId="34" xfId="0" applyFont="1" applyBorder="1" applyAlignment="1">
      <alignment horizontal="left" vertical="center"/>
    </xf>
    <xf numFmtId="0" fontId="1" fillId="0" borderId="46" xfId="0" applyFont="1" applyBorder="1" applyAlignment="1">
      <alignment horizontal="left" vertical="center"/>
    </xf>
    <xf numFmtId="0" fontId="1" fillId="0" borderId="35" xfId="0" applyFont="1" applyBorder="1" applyAlignment="1">
      <alignment horizontal="left" vertical="center"/>
    </xf>
    <xf numFmtId="166" fontId="0" fillId="0" borderId="11" xfId="0" applyNumberFormat="1" applyBorder="1" applyAlignment="1">
      <alignment horizontal="center" vertical="center"/>
    </xf>
    <xf numFmtId="166" fontId="0" fillId="0" borderId="5" xfId="0" applyNumberFormat="1" applyBorder="1" applyAlignment="1">
      <alignment horizontal="center" vertical="center"/>
    </xf>
    <xf numFmtId="0" fontId="0" fillId="0" borderId="12" xfId="0" applyBorder="1" applyAlignment="1" applyProtection="1">
      <alignment horizontal="center"/>
      <protection locked="0"/>
    </xf>
    <xf numFmtId="0" fontId="0" fillId="0" borderId="1" xfId="0" applyBorder="1" applyAlignment="1" applyProtection="1">
      <alignment horizontal="center"/>
      <protection locked="0"/>
    </xf>
    <xf numFmtId="0" fontId="0" fillId="0" borderId="7" xfId="0" applyBorder="1" applyAlignment="1" applyProtection="1">
      <alignment horizontal="center"/>
      <protection locked="0"/>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9" xfId="0" applyFont="1" applyBorder="1" applyAlignment="1">
      <alignment horizontal="center" vertical="center" textRotation="45"/>
    </xf>
    <xf numFmtId="0" fontId="0" fillId="0" borderId="40" xfId="0" applyBorder="1"/>
    <xf numFmtId="0" fontId="3" fillId="0" borderId="29" xfId="0" applyFont="1" applyBorder="1" applyAlignment="1">
      <alignment horizontal="center" vertical="center" textRotation="45"/>
    </xf>
    <xf numFmtId="0" fontId="3" fillId="0" borderId="30" xfId="0" applyFont="1" applyBorder="1" applyAlignment="1">
      <alignment horizontal="center" vertical="center" textRotation="45"/>
    </xf>
    <xf numFmtId="2" fontId="0" fillId="0" borderId="12" xfId="0" applyNumberFormat="1" applyBorder="1" applyAlignment="1">
      <alignment horizontal="center" vertical="center"/>
    </xf>
    <xf numFmtId="0" fontId="0" fillId="0" borderId="7" xfId="0" applyBorder="1" applyAlignment="1">
      <alignment horizontal="center" vertical="center"/>
    </xf>
    <xf numFmtId="164" fontId="0" fillId="0" borderId="13" xfId="0" applyNumberFormat="1" applyBorder="1" applyAlignment="1">
      <alignment horizontal="center" vertical="center"/>
    </xf>
    <xf numFmtId="164" fontId="0" fillId="0" borderId="10" xfId="0" applyNumberFormat="1" applyBorder="1" applyAlignment="1">
      <alignment horizontal="center" vertical="center"/>
    </xf>
    <xf numFmtId="0" fontId="0" fillId="0" borderId="37" xfId="0" applyBorder="1" applyAlignment="1" applyProtection="1">
      <alignment horizontal="center"/>
    </xf>
    <xf numFmtId="0" fontId="0" fillId="0" borderId="41" xfId="0" applyBorder="1" applyAlignment="1" applyProtection="1">
      <alignment horizontal="center"/>
    </xf>
    <xf numFmtId="0" fontId="0" fillId="0" borderId="38" xfId="0" applyBorder="1" applyAlignment="1" applyProtection="1">
      <alignment horizont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5" fillId="0" borderId="0" xfId="0" applyFont="1" applyAlignment="1">
      <alignment horizontal="center" vertical="center"/>
    </xf>
    <xf numFmtId="0" fontId="0" fillId="4" borderId="49" xfId="0" applyFill="1" applyBorder="1" applyAlignment="1" applyProtection="1">
      <alignment horizontal="center" vertical="center"/>
      <protection locked="0"/>
    </xf>
    <xf numFmtId="0" fontId="0" fillId="4" borderId="21" xfId="0" applyFill="1" applyBorder="1" applyAlignment="1" applyProtection="1">
      <alignment horizontal="center" vertical="center"/>
      <protection locked="0"/>
    </xf>
    <xf numFmtId="0" fontId="0" fillId="4" borderId="22" xfId="0" applyFill="1" applyBorder="1" applyAlignment="1" applyProtection="1">
      <alignment horizontal="center" vertical="center"/>
      <protection locked="0"/>
    </xf>
    <xf numFmtId="0" fontId="0" fillId="0" borderId="0" xfId="0" applyAlignment="1">
      <alignment horizontal="center"/>
    </xf>
  </cellXfs>
  <cellStyles count="2">
    <cellStyle name="Lien hypertexte" xfId="1" builtinId="8"/>
    <cellStyle name="Normal" xfId="0" builtinId="0"/>
  </cellStyles>
  <dxfs count="10">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431800</xdr:colOff>
      <xdr:row>12</xdr:row>
      <xdr:rowOff>152400</xdr:rowOff>
    </xdr:from>
    <xdr:to>
      <xdr:col>8</xdr:col>
      <xdr:colOff>174625</xdr:colOff>
      <xdr:row>19</xdr:row>
      <xdr:rowOff>25400</xdr:rowOff>
    </xdr:to>
    <xdr:sp macro="[0]!OuvreUsf" textlink="">
      <xdr:nvSpPr>
        <xdr:cNvPr id="2" name="Émoticône 1"/>
        <xdr:cNvSpPr/>
      </xdr:nvSpPr>
      <xdr:spPr>
        <a:xfrm>
          <a:off x="5003800" y="2362200"/>
          <a:ext cx="1266825" cy="1162050"/>
        </a:xfrm>
        <a:prstGeom prst="smileyFace">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285750</xdr:colOff>
      <xdr:row>26</xdr:row>
      <xdr:rowOff>0</xdr:rowOff>
    </xdr:from>
    <xdr:to>
      <xdr:col>13</xdr:col>
      <xdr:colOff>9525</xdr:colOff>
      <xdr:row>52</xdr:row>
      <xdr:rowOff>180975</xdr:rowOff>
    </xdr:to>
    <xdr:sp macro="" textlink="">
      <xdr:nvSpPr>
        <xdr:cNvPr id="3" name="ZoneTexte 2"/>
        <xdr:cNvSpPr txBox="1"/>
      </xdr:nvSpPr>
      <xdr:spPr>
        <a:xfrm>
          <a:off x="1047750" y="4953000"/>
          <a:ext cx="8867775" cy="5133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Voila j'ai créer un tableau pour ma femme qui est assistante maternelle j'ai quasiment fini ce tableur il me reste juste une chose à faire mais malgré mes divers recherches je n'est trouver aucune solution.</a:t>
          </a:r>
          <a:br>
            <a:rPr lang="fr-FR"/>
          </a:br>
          <a:r>
            <a:rPr lang="fr-FR"/>
            <a:t/>
          </a:r>
          <a:br>
            <a:rPr lang="fr-FR"/>
          </a:br>
          <a:r>
            <a:rPr lang="fr-FR"/>
            <a:t>Je m'explique j'ai une feuille pour le mois de janvier 2013 avec plusieurs colonnes</a:t>
          </a:r>
          <a:br>
            <a:rPr lang="fr-FR"/>
          </a:br>
          <a:r>
            <a:rPr lang="fr-FR"/>
            <a:t/>
          </a:r>
          <a:br>
            <a:rPr lang="fr-FR"/>
          </a:br>
          <a:r>
            <a:rPr lang="fr-FR"/>
            <a:t>Date Matin après midi P Déjeuner Déjeuner Gouter Diner Entretien Hsup Kilométre Total Heures</a:t>
          </a:r>
          <a:br>
            <a:rPr lang="fr-FR"/>
          </a:br>
          <a:r>
            <a:rPr lang="fr-FR"/>
            <a:t/>
          </a:r>
          <a:br>
            <a:rPr lang="fr-FR"/>
          </a:br>
          <a:r>
            <a:rPr lang="fr-FR"/>
            <a:t/>
          </a:r>
          <a:br>
            <a:rPr lang="fr-FR"/>
          </a:br>
          <a:r>
            <a:rPr lang="fr-FR"/>
            <a:t>J'ai bien sur 31 ligne pour chaque jour</a:t>
          </a:r>
          <a:br>
            <a:rPr lang="fr-FR"/>
          </a:br>
          <a:r>
            <a:rPr lang="fr-FR"/>
            <a:t/>
          </a:r>
          <a:br>
            <a:rPr lang="fr-FR"/>
          </a:br>
          <a:r>
            <a:rPr lang="fr-FR"/>
            <a:t>J'ai donc créer plusieurs bouton pour facilité l'utilisation avec un bouton imprimer , un bouton paramètre qui ouvre un userform qui remplie la feuille paramètre et le dernier bouton nouveau mois.</a:t>
          </a:r>
          <a:br>
            <a:rPr lang="fr-FR"/>
          </a:br>
          <a:r>
            <a:rPr lang="fr-FR"/>
            <a:t/>
          </a:r>
          <a:br>
            <a:rPr lang="fr-FR"/>
          </a:br>
          <a:r>
            <a:rPr lang="fr-FR"/>
            <a:t>Le problème et sur ce dernier bouton je voudrais avoir une macro qui me créer une nouvelle feuille vierge de tous renseignements mais qui me remplirai la colonne date et le nom de la feuille par le mois suivant .</a:t>
          </a:r>
          <a:br>
            <a:rPr lang="fr-FR"/>
          </a:br>
          <a:r>
            <a:rPr lang="fr-FR"/>
            <a:t/>
          </a:r>
          <a:br>
            <a:rPr lang="fr-FR"/>
          </a:br>
          <a:r>
            <a:rPr lang="fr-FR"/>
            <a:t>Exemple</a:t>
          </a:r>
          <a:br>
            <a:rPr lang="fr-FR"/>
          </a:br>
          <a:r>
            <a:rPr lang="fr-FR"/>
            <a:t>clic sur le bouton feuille janvier créer et dans la colonne date 1/1/2013</a:t>
          </a:r>
          <a:br>
            <a:rPr lang="fr-FR"/>
          </a:br>
          <a:r>
            <a:rPr lang="fr-FR"/>
            <a:t>clic sur le bouton feuille janvier créer et dans colonne date 1/2/2013</a:t>
          </a:r>
          <a:br>
            <a:rPr lang="fr-FR"/>
          </a:br>
          <a:r>
            <a:rPr lang="fr-FR"/>
            <a:t/>
          </a:r>
          <a:br>
            <a:rPr lang="fr-FR"/>
          </a:br>
          <a:r>
            <a:rPr lang="fr-FR"/>
            <a:t>ect ect jusqu'au mois de décembre</a:t>
          </a:r>
          <a:br>
            <a:rPr lang="fr-FR"/>
          </a:br>
          <a:r>
            <a:rPr lang="fr-FR"/>
            <a:t/>
          </a:r>
          <a:br>
            <a:rPr lang="fr-FR"/>
          </a:br>
          <a:r>
            <a:rPr lang="fr-FR"/>
            <a:t/>
          </a:r>
          <a:br>
            <a:rPr lang="fr-FR"/>
          </a:br>
          <a:r>
            <a:rPr lang="fr-FR"/>
            <a:t>J'espere que ma question à était assez claire et vous remercie déjà d'avance pour votre aide.</a:t>
          </a:r>
          <a:br>
            <a:rPr lang="fr-FR"/>
          </a:br>
          <a:r>
            <a:rPr lang="fr-FR"/>
            <a:t/>
          </a:r>
          <a:br>
            <a:rPr lang="fr-FR"/>
          </a:br>
          <a:r>
            <a:rPr lang="fr-FR"/>
            <a:t>je vous fourni ce que j'ai fait si une ame charitable pourrais m'aider sa serai super cool</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bouton-nouveau-mois-t44371.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dimension ref="F1"/>
  <sheetViews>
    <sheetView tabSelected="1" workbookViewId="0">
      <selection activeCell="K19" sqref="K19"/>
    </sheetView>
  </sheetViews>
  <sheetFormatPr baseColWidth="10" defaultRowHeight="14.5"/>
  <sheetData>
    <row r="1" spans="6:6">
      <c r="F1" s="50" t="s">
        <v>28</v>
      </c>
    </row>
  </sheetData>
  <sortState ref="M1:N6">
    <sortCondition ref="N1"/>
  </sortState>
  <hyperlinks>
    <hyperlink ref="F1" r:id="rId1"/>
  </hyperlinks>
  <pageMargins left="0.7" right="0.7" top="0.75" bottom="0.75" header="0.3" footer="0.3"/>
  <pageSetup paperSize="9" orientation="portrait" horizontalDpi="0" verticalDpi="0" r:id="rId2"/>
  <drawing r:id="rId3"/>
</worksheet>
</file>

<file path=xl/worksheets/sheet2.xml><?xml version="1.0" encoding="utf-8"?>
<worksheet xmlns="http://schemas.openxmlformats.org/spreadsheetml/2006/main" xmlns:r="http://schemas.openxmlformats.org/officeDocument/2006/relationships">
  <sheetPr codeName="Feuil2"/>
  <dimension ref="A1:E107"/>
  <sheetViews>
    <sheetView workbookViewId="0">
      <selection activeCell="B37" sqref="B37"/>
    </sheetView>
  </sheetViews>
  <sheetFormatPr baseColWidth="10" defaultRowHeight="14.5"/>
  <cols>
    <col min="1" max="1" width="33.54296875" customWidth="1"/>
    <col min="2" max="2" width="13.453125" customWidth="1"/>
    <col min="3" max="3" width="8.453125" style="7" customWidth="1"/>
    <col min="4" max="4" width="10.1796875" style="7" customWidth="1"/>
    <col min="5" max="5" width="12.453125" customWidth="1"/>
  </cols>
  <sheetData>
    <row r="1" spans="1:5" ht="15" thickBot="1">
      <c r="A1" s="1" t="s">
        <v>15</v>
      </c>
      <c r="B1" s="6" t="s">
        <v>36</v>
      </c>
      <c r="E1" s="8">
        <v>0</v>
      </c>
    </row>
    <row r="2" spans="1:5" ht="15" thickBot="1">
      <c r="A2" s="1" t="s">
        <v>16</v>
      </c>
      <c r="B2" s="9">
        <v>2</v>
      </c>
      <c r="E2" s="8">
        <v>2.0833333333333332E-2</v>
      </c>
    </row>
    <row r="3" spans="1:5" ht="15" thickBot="1">
      <c r="A3" s="1" t="s">
        <v>17</v>
      </c>
      <c r="B3" s="9">
        <v>2</v>
      </c>
      <c r="E3" s="8">
        <v>4.1666666666666699E-2</v>
      </c>
    </row>
    <row r="4" spans="1:5" ht="15" thickBot="1">
      <c r="A4" s="1" t="s">
        <v>18</v>
      </c>
      <c r="B4" s="9">
        <v>2</v>
      </c>
      <c r="E4" s="8">
        <v>6.25E-2</v>
      </c>
    </row>
    <row r="5" spans="1:5" ht="15" thickBot="1">
      <c r="A5" s="1" t="s">
        <v>19</v>
      </c>
      <c r="B5" s="9">
        <v>2</v>
      </c>
      <c r="E5" s="8">
        <v>8.3333333333333301E-2</v>
      </c>
    </row>
    <row r="6" spans="1:5" ht="15" thickBot="1">
      <c r="A6" s="1" t="s">
        <v>20</v>
      </c>
      <c r="B6" s="9">
        <v>2</v>
      </c>
      <c r="E6" s="8">
        <v>0.104166666666667</v>
      </c>
    </row>
    <row r="7" spans="1:5" ht="15" thickBot="1">
      <c r="A7" s="1" t="s">
        <v>21</v>
      </c>
      <c r="B7" s="9">
        <v>2</v>
      </c>
      <c r="E7" s="8">
        <v>0.125</v>
      </c>
    </row>
    <row r="8" spans="1:5" ht="15" thickBot="1">
      <c r="A8" s="1" t="s">
        <v>22</v>
      </c>
      <c r="B8" s="10">
        <v>10</v>
      </c>
      <c r="C8" s="11">
        <f>SUM(B1*B8/100)</f>
        <v>0.251</v>
      </c>
      <c r="D8" s="11">
        <f>SUM(C8+B1)</f>
        <v>2.7609999999999997</v>
      </c>
      <c r="E8" s="8">
        <v>0.14583333333333301</v>
      </c>
    </row>
    <row r="9" spans="1:5" ht="15" thickBot="1">
      <c r="A9" s="1" t="s">
        <v>23</v>
      </c>
      <c r="B9" s="12">
        <v>47</v>
      </c>
      <c r="E9" s="8">
        <v>0.16666666666666699</v>
      </c>
    </row>
    <row r="10" spans="1:5" ht="15" thickBot="1">
      <c r="A10" s="1" t="s">
        <v>24</v>
      </c>
      <c r="B10" s="13">
        <v>35</v>
      </c>
      <c r="E10" s="8">
        <v>0.1875</v>
      </c>
    </row>
    <row r="11" spans="1:5">
      <c r="E11" s="8">
        <v>0.20833333333333301</v>
      </c>
    </row>
    <row r="12" spans="1:5">
      <c r="E12" s="8">
        <v>0.22916666666666699</v>
      </c>
    </row>
    <row r="13" spans="1:5">
      <c r="E13" s="8">
        <v>0.25</v>
      </c>
    </row>
    <row r="14" spans="1:5">
      <c r="E14" s="8">
        <v>0.27083333333333298</v>
      </c>
    </row>
    <row r="15" spans="1:5">
      <c r="E15" s="8">
        <v>0.29166666666666702</v>
      </c>
    </row>
    <row r="16" spans="1:5">
      <c r="E16" s="8">
        <v>0.3125</v>
      </c>
    </row>
    <row r="17" spans="5:5" customFormat="1">
      <c r="E17" s="8">
        <v>0.33333333333333298</v>
      </c>
    </row>
    <row r="18" spans="5:5" customFormat="1">
      <c r="E18" s="8">
        <v>0.35416666666666702</v>
      </c>
    </row>
    <row r="19" spans="5:5" customFormat="1">
      <c r="E19" s="8">
        <v>0.375</v>
      </c>
    </row>
    <row r="20" spans="5:5" customFormat="1">
      <c r="E20" s="8">
        <v>0.39583333333333298</v>
      </c>
    </row>
    <row r="21" spans="5:5" customFormat="1">
      <c r="E21" s="8">
        <v>0.41666666666666702</v>
      </c>
    </row>
    <row r="22" spans="5:5" customFormat="1">
      <c r="E22" s="8">
        <v>0.4375</v>
      </c>
    </row>
    <row r="23" spans="5:5" customFormat="1">
      <c r="E23" s="8">
        <v>0.45833333333333298</v>
      </c>
    </row>
    <row r="24" spans="5:5" customFormat="1">
      <c r="E24" s="8">
        <v>0.47916666666666702</v>
      </c>
    </row>
    <row r="25" spans="5:5" customFormat="1">
      <c r="E25" s="8">
        <v>0.5</v>
      </c>
    </row>
    <row r="26" spans="5:5" customFormat="1">
      <c r="E26" s="8">
        <v>0.52083333333333304</v>
      </c>
    </row>
    <row r="27" spans="5:5" customFormat="1">
      <c r="E27" s="8">
        <v>0.54166666666666696</v>
      </c>
    </row>
    <row r="28" spans="5:5" customFormat="1">
      <c r="E28" s="8">
        <v>0.5625</v>
      </c>
    </row>
    <row r="29" spans="5:5" customFormat="1">
      <c r="E29" s="8">
        <v>0.58333333333333304</v>
      </c>
    </row>
    <row r="30" spans="5:5" customFormat="1">
      <c r="E30" s="8">
        <v>0.60416666666666696</v>
      </c>
    </row>
    <row r="31" spans="5:5" customFormat="1">
      <c r="E31" s="8">
        <v>0.625</v>
      </c>
    </row>
    <row r="32" spans="5:5" customFormat="1">
      <c r="E32" s="8">
        <v>0.64583333333333304</v>
      </c>
    </row>
    <row r="33" spans="5:5" customFormat="1">
      <c r="E33" s="8">
        <v>0.66666666666666696</v>
      </c>
    </row>
    <row r="34" spans="5:5" customFormat="1">
      <c r="E34" s="8">
        <v>0.6875</v>
      </c>
    </row>
    <row r="35" spans="5:5" customFormat="1">
      <c r="E35" s="8">
        <v>0.70833333333333304</v>
      </c>
    </row>
    <row r="36" spans="5:5" customFormat="1">
      <c r="E36" s="8">
        <v>0.72916666666666696</v>
      </c>
    </row>
    <row r="37" spans="5:5" customFormat="1">
      <c r="E37" s="8">
        <v>0.75</v>
      </c>
    </row>
    <row r="38" spans="5:5" customFormat="1">
      <c r="E38" s="8">
        <v>0.77083333333333304</v>
      </c>
    </row>
    <row r="39" spans="5:5" customFormat="1">
      <c r="E39" s="8">
        <v>0.79166666666666696</v>
      </c>
    </row>
    <row r="40" spans="5:5" customFormat="1">
      <c r="E40" s="8">
        <v>0.8125</v>
      </c>
    </row>
    <row r="41" spans="5:5" customFormat="1">
      <c r="E41" s="8">
        <v>0.83333333333333304</v>
      </c>
    </row>
    <row r="42" spans="5:5" customFormat="1">
      <c r="E42" s="8">
        <v>0.85416666666666696</v>
      </c>
    </row>
    <row r="43" spans="5:5" customFormat="1">
      <c r="E43" s="8">
        <v>0.875</v>
      </c>
    </row>
    <row r="44" spans="5:5" customFormat="1">
      <c r="E44" s="8">
        <v>0.89583333333333304</v>
      </c>
    </row>
    <row r="45" spans="5:5" customFormat="1">
      <c r="E45" s="8">
        <v>0.91666666666666696</v>
      </c>
    </row>
    <row r="46" spans="5:5" customFormat="1">
      <c r="E46" s="8">
        <v>0.9375</v>
      </c>
    </row>
    <row r="47" spans="5:5" customFormat="1">
      <c r="E47" s="8">
        <v>0.95833333333333304</v>
      </c>
    </row>
    <row r="48" spans="5:5" customFormat="1">
      <c r="E48" s="8">
        <v>0.97916666666666696</v>
      </c>
    </row>
    <row r="60" spans="1:1" customFormat="1">
      <c r="A60" s="14"/>
    </row>
    <row r="61" spans="1:1" customFormat="1">
      <c r="A61" s="14"/>
    </row>
    <row r="62" spans="1:1" customFormat="1">
      <c r="A62" s="14"/>
    </row>
    <row r="63" spans="1:1" customFormat="1">
      <c r="A63" s="14"/>
    </row>
    <row r="64" spans="1:1" customFormat="1">
      <c r="A64" s="14"/>
    </row>
    <row r="65" spans="1:1" customFormat="1">
      <c r="A65" s="14"/>
    </row>
    <row r="66" spans="1:1" customFormat="1">
      <c r="A66" s="14"/>
    </row>
    <row r="67" spans="1:1" customFormat="1">
      <c r="A67" s="14"/>
    </row>
    <row r="68" spans="1:1" customFormat="1">
      <c r="A68" s="14"/>
    </row>
    <row r="69" spans="1:1" customFormat="1">
      <c r="A69" s="14"/>
    </row>
    <row r="70" spans="1:1" customFormat="1">
      <c r="A70" s="14"/>
    </row>
    <row r="71" spans="1:1" customFormat="1">
      <c r="A71" s="14"/>
    </row>
    <row r="72" spans="1:1" customFormat="1">
      <c r="A72" s="14"/>
    </row>
    <row r="73" spans="1:1" customFormat="1">
      <c r="A73" s="14"/>
    </row>
    <row r="74" spans="1:1" customFormat="1">
      <c r="A74" s="14"/>
    </row>
    <row r="75" spans="1:1" customFormat="1">
      <c r="A75" s="14"/>
    </row>
    <row r="76" spans="1:1" customFormat="1">
      <c r="A76" s="14"/>
    </row>
    <row r="77" spans="1:1" customFormat="1">
      <c r="A77" s="14"/>
    </row>
    <row r="78" spans="1:1" customFormat="1">
      <c r="A78" s="14"/>
    </row>
    <row r="79" spans="1:1" customFormat="1">
      <c r="A79" s="14"/>
    </row>
    <row r="80" spans="1:1" customFormat="1">
      <c r="A80" s="14"/>
    </row>
    <row r="81" spans="1:1" customFormat="1">
      <c r="A81" s="14"/>
    </row>
    <row r="82" spans="1:1" customFormat="1">
      <c r="A82" s="14"/>
    </row>
    <row r="83" spans="1:1" customFormat="1">
      <c r="A83" s="14"/>
    </row>
    <row r="84" spans="1:1" customFormat="1">
      <c r="A84" s="14"/>
    </row>
    <row r="85" spans="1:1" customFormat="1">
      <c r="A85" s="14"/>
    </row>
    <row r="86" spans="1:1" customFormat="1">
      <c r="A86" s="14"/>
    </row>
    <row r="87" spans="1:1" customFormat="1">
      <c r="A87" s="14"/>
    </row>
    <row r="88" spans="1:1" customFormat="1">
      <c r="A88" s="14"/>
    </row>
    <row r="89" spans="1:1" customFormat="1">
      <c r="A89" s="14"/>
    </row>
    <row r="90" spans="1:1" customFormat="1">
      <c r="A90" s="14"/>
    </row>
    <row r="91" spans="1:1" customFormat="1">
      <c r="A91" s="14"/>
    </row>
    <row r="92" spans="1:1" customFormat="1">
      <c r="A92" s="14"/>
    </row>
    <row r="93" spans="1:1" customFormat="1">
      <c r="A93" s="14"/>
    </row>
    <row r="94" spans="1:1" customFormat="1">
      <c r="A94" s="14"/>
    </row>
    <row r="95" spans="1:1" customFormat="1">
      <c r="A95" s="14"/>
    </row>
    <row r="96" spans="1:1" customFormat="1">
      <c r="A96" s="14"/>
    </row>
    <row r="97" spans="1:1" customFormat="1">
      <c r="A97" s="14"/>
    </row>
    <row r="98" spans="1:1" customFormat="1">
      <c r="A98" s="14"/>
    </row>
    <row r="99" spans="1:1" customFormat="1">
      <c r="A99" s="14"/>
    </row>
    <row r="100" spans="1:1" customFormat="1">
      <c r="A100" s="14"/>
    </row>
    <row r="101" spans="1:1" customFormat="1">
      <c r="A101" s="14"/>
    </row>
    <row r="102" spans="1:1" customFormat="1">
      <c r="A102" s="14"/>
    </row>
    <row r="103" spans="1:1" customFormat="1">
      <c r="A103" s="14"/>
    </row>
    <row r="104" spans="1:1" customFormat="1">
      <c r="A104" s="14"/>
    </row>
    <row r="105" spans="1:1" customFormat="1">
      <c r="A105" s="14"/>
    </row>
    <row r="106" spans="1:1" customFormat="1">
      <c r="A106" s="14"/>
    </row>
    <row r="107" spans="1:1" customFormat="1">
      <c r="A107" s="1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pageSetUpPr fitToPage="1"/>
  </sheetPr>
  <dimension ref="A1:XFC1048576"/>
  <sheetViews>
    <sheetView showGridLines="0" zoomScaleNormal="100" workbookViewId="0">
      <selection activeCell="B3" sqref="B3:D3"/>
    </sheetView>
  </sheetViews>
  <sheetFormatPr baseColWidth="10" defaultColWidth="0" defaultRowHeight="14.5" zeroHeight="1"/>
  <cols>
    <col min="1" max="1" width="9" customWidth="1"/>
    <col min="2" max="5" width="12.1796875" customWidth="1"/>
    <col min="6" max="6" width="6.1796875" customWidth="1"/>
    <col min="7" max="7" width="6.1796875" style="7" hidden="1" customWidth="1"/>
    <col min="8" max="8" width="6.1796875" customWidth="1"/>
    <col min="9" max="9" width="6.1796875" style="7" hidden="1" customWidth="1"/>
    <col min="10" max="10" width="6.1796875" customWidth="1"/>
    <col min="11" max="11" width="6.1796875" style="7" hidden="1" customWidth="1"/>
    <col min="12" max="12" width="6.1796875" customWidth="1"/>
    <col min="13" max="13" width="6.1796875" hidden="1" customWidth="1"/>
    <col min="14" max="14" width="6.1796875" customWidth="1"/>
    <col min="15" max="15" width="6.1796875" hidden="1" customWidth="1"/>
    <col min="16" max="16" width="6.1796875" customWidth="1"/>
    <col min="17" max="17" width="6.1796875" hidden="1" customWidth="1"/>
    <col min="18" max="18" width="6.1796875" customWidth="1"/>
    <col min="19" max="19" width="6.1796875" hidden="1" customWidth="1"/>
    <col min="20" max="20" width="6.1796875" customWidth="1"/>
    <col min="21" max="21" width="22.54296875" hidden="1" customWidth="1"/>
    <col min="22" max="22" width="0" hidden="1" customWidth="1"/>
    <col min="23" max="23" width="11.453125" hidden="1" customWidth="1"/>
    <col min="24" max="16378" width="11.453125" hidden="1"/>
    <col min="16379" max="16379" width="15.54296875" customWidth="1"/>
    <col min="16380" max="16380" width="6.7265625" hidden="1" customWidth="1"/>
    <col min="16381" max="16381" width="7.1796875" hidden="1" customWidth="1"/>
    <col min="16382" max="16382" width="7.453125" hidden="1" customWidth="1"/>
    <col min="16383" max="16383" width="11.81640625" hidden="1" customWidth="1"/>
    <col min="16384" max="16384" width="8.7265625" hidden="1" customWidth="1"/>
  </cols>
  <sheetData>
    <row r="1" spans="1:20" ht="23.5">
      <c r="A1" s="118" t="s">
        <v>0</v>
      </c>
      <c r="B1" s="118"/>
      <c r="C1" s="118"/>
      <c r="D1" s="118"/>
      <c r="J1" s="118" t="s">
        <v>29</v>
      </c>
      <c r="K1" s="118"/>
      <c r="L1" s="118"/>
      <c r="M1" s="118"/>
      <c r="N1" s="118"/>
      <c r="O1" s="118"/>
      <c r="P1" s="118"/>
      <c r="Q1" s="118"/>
      <c r="R1" s="118"/>
      <c r="S1" s="118"/>
      <c r="T1" s="118"/>
    </row>
    <row r="2" spans="1:20" ht="3" customHeight="1" thickBot="1"/>
    <row r="3" spans="1:20" ht="28.4" customHeight="1" thickBot="1">
      <c r="A3" s="49" t="s">
        <v>1</v>
      </c>
      <c r="B3" s="119" t="s">
        <v>67</v>
      </c>
      <c r="C3" s="120"/>
      <c r="D3" s="121"/>
      <c r="J3" s="69" t="s">
        <v>1</v>
      </c>
      <c r="K3" s="70"/>
      <c r="L3" s="70"/>
      <c r="M3" s="47"/>
      <c r="N3" s="75"/>
      <c r="O3" s="76"/>
      <c r="P3" s="76"/>
      <c r="Q3" s="76"/>
      <c r="R3" s="76"/>
      <c r="S3" s="76"/>
      <c r="T3" s="77"/>
    </row>
    <row r="4" spans="1:20" ht="28.4" customHeight="1" thickBot="1">
      <c r="A4" s="49" t="s">
        <v>2</v>
      </c>
      <c r="B4" s="100" t="str">
        <f>IFERROR(VLOOKUP($B$3,Liste_E,2,FALSE),"")</f>
        <v/>
      </c>
      <c r="C4" s="101"/>
      <c r="D4" s="102"/>
      <c r="J4" s="71" t="s">
        <v>2</v>
      </c>
      <c r="K4" s="72"/>
      <c r="L4" s="72"/>
      <c r="M4" s="46"/>
      <c r="N4" s="78"/>
      <c r="O4" s="79"/>
      <c r="P4" s="79"/>
      <c r="Q4" s="79"/>
      <c r="R4" s="79"/>
      <c r="S4" s="79"/>
      <c r="T4" s="80"/>
    </row>
    <row r="5" spans="1:20" ht="28.4" customHeight="1" thickBot="1">
      <c r="A5" s="49" t="s">
        <v>3</v>
      </c>
      <c r="B5" s="100" t="str">
        <f>IFERROR(VLOOKUP($B$3,Liste_E,3,FALSE),"")</f>
        <v/>
      </c>
      <c r="C5" s="101"/>
      <c r="D5" s="102"/>
      <c r="J5" s="71" t="s">
        <v>3</v>
      </c>
      <c r="K5" s="72"/>
      <c r="L5" s="72"/>
      <c r="M5" s="46"/>
      <c r="N5" s="78"/>
      <c r="O5" s="79"/>
      <c r="P5" s="79"/>
      <c r="Q5" s="79"/>
      <c r="R5" s="79"/>
      <c r="S5" s="79"/>
      <c r="T5" s="80"/>
    </row>
    <row r="6" spans="1:20" ht="28.4" customHeight="1" thickBot="1">
      <c r="A6" s="49" t="s">
        <v>35</v>
      </c>
      <c r="B6" s="100" t="str">
        <f>IFERROR(VLOOKUP($B$3,Liste_E,7,FALSE),"")</f>
        <v/>
      </c>
      <c r="C6" s="101"/>
      <c r="D6" s="102"/>
      <c r="J6" s="73" t="s">
        <v>35</v>
      </c>
      <c r="K6" s="74"/>
      <c r="L6" s="74"/>
      <c r="M6" s="48"/>
      <c r="N6" s="81"/>
      <c r="O6" s="82"/>
      <c r="P6" s="82"/>
      <c r="Q6" s="82"/>
      <c r="R6" s="82"/>
      <c r="S6" s="82"/>
      <c r="T6" s="83"/>
    </row>
    <row r="7" spans="1:20" ht="28.4" customHeight="1" thickBot="1">
      <c r="A7" s="49" t="s">
        <v>4</v>
      </c>
      <c r="B7" s="100" t="str">
        <f>IFERROR(VLOOKUP($B$3,Liste_E,6,FALSE),"")</f>
        <v/>
      </c>
      <c r="C7" s="101"/>
      <c r="D7" s="102"/>
    </row>
    <row r="8" spans="1:20">
      <c r="D8" s="55" t="s">
        <v>37</v>
      </c>
      <c r="E8" s="56">
        <v>2013</v>
      </c>
    </row>
    <row r="9" spans="1:20" ht="15" thickBot="1">
      <c r="D9" s="51" t="s">
        <v>31</v>
      </c>
      <c r="E9" s="52">
        <f>DATE(YEAR(A12),MONTH(A12),DAY(A12))</f>
        <v>41640</v>
      </c>
    </row>
    <row r="10" spans="1:20" ht="15.75" customHeight="1" thickBot="1">
      <c r="A10" s="103" t="s">
        <v>5</v>
      </c>
      <c r="B10" s="116" t="s">
        <v>6</v>
      </c>
      <c r="C10" s="117"/>
      <c r="D10" s="116" t="s">
        <v>33</v>
      </c>
      <c r="E10" s="117"/>
      <c r="F10" s="105" t="s">
        <v>30</v>
      </c>
      <c r="G10" s="25"/>
      <c r="H10" s="107" t="s">
        <v>8</v>
      </c>
      <c r="I10" s="27"/>
      <c r="J10" s="107" t="s">
        <v>11</v>
      </c>
      <c r="K10" s="27"/>
      <c r="L10" s="107" t="s">
        <v>12</v>
      </c>
      <c r="M10" s="29"/>
      <c r="N10" s="84" t="s">
        <v>9</v>
      </c>
      <c r="O10" s="3"/>
      <c r="P10" s="107" t="s">
        <v>10</v>
      </c>
      <c r="Q10" s="2"/>
      <c r="R10" s="107" t="s">
        <v>14</v>
      </c>
      <c r="S10" s="2"/>
      <c r="T10" s="107" t="s">
        <v>13</v>
      </c>
    </row>
    <row r="11" spans="1:20" ht="15" thickBot="1">
      <c r="A11" s="104"/>
      <c r="B11" s="39" t="s">
        <v>32</v>
      </c>
      <c r="C11" s="39" t="s">
        <v>7</v>
      </c>
      <c r="D11" s="39" t="s">
        <v>32</v>
      </c>
      <c r="E11" s="39" t="s">
        <v>7</v>
      </c>
      <c r="F11" s="106"/>
      <c r="G11" s="26"/>
      <c r="H11" s="108"/>
      <c r="I11" s="28"/>
      <c r="J11" s="108"/>
      <c r="K11" s="28"/>
      <c r="L11" s="108"/>
      <c r="M11" s="30"/>
      <c r="N11" s="85"/>
      <c r="O11" s="5"/>
      <c r="P11" s="108"/>
      <c r="Q11" s="4"/>
      <c r="R11" s="108"/>
      <c r="S11" s="4"/>
      <c r="T11" s="108"/>
    </row>
    <row r="12" spans="1:20" ht="15" thickBot="1">
      <c r="A12" s="53">
        <v>41640</v>
      </c>
      <c r="B12" s="40">
        <v>0.3125</v>
      </c>
      <c r="C12" s="41"/>
      <c r="D12" s="41"/>
      <c r="E12" s="41">
        <v>0.66666666666666696</v>
      </c>
      <c r="F12" s="22">
        <v>1</v>
      </c>
      <c r="G12" s="15">
        <f>SUM(F12*Paramètres!B2)</f>
        <v>2</v>
      </c>
      <c r="H12" s="22">
        <v>1</v>
      </c>
      <c r="I12" s="15">
        <f>SUM(H12*Paramètres!B3)</f>
        <v>2</v>
      </c>
      <c r="J12" s="22">
        <v>1</v>
      </c>
      <c r="K12" s="15">
        <f>SUM(J12*Paramètres!B4)</f>
        <v>2</v>
      </c>
      <c r="L12" s="22">
        <v>1</v>
      </c>
      <c r="M12" s="15">
        <f>SUM(L12*Paramètres!B5)</f>
        <v>2</v>
      </c>
      <c r="N12" s="22">
        <v>1</v>
      </c>
      <c r="O12" s="15">
        <f>SUM(N12*Paramètres!B6)</f>
        <v>2</v>
      </c>
      <c r="P12" s="19">
        <v>2.0833333333333332E-2</v>
      </c>
      <c r="Q12" s="32">
        <f>SUM(P12*Paramètres!D8)*24</f>
        <v>1.3804999999999998</v>
      </c>
      <c r="R12" s="33">
        <v>1.2</v>
      </c>
      <c r="S12" s="36">
        <f>SUM(R12*Paramètres!B7)</f>
        <v>2.4</v>
      </c>
      <c r="T12" s="37">
        <f>E12-D12+C12-B12</f>
        <v>0.35416666666666696</v>
      </c>
    </row>
    <row r="13" spans="1:20" ht="15" thickBot="1">
      <c r="A13" s="53">
        <v>41276</v>
      </c>
      <c r="B13" s="42">
        <v>0.3125</v>
      </c>
      <c r="C13" s="43"/>
      <c r="D13" s="43"/>
      <c r="E13" s="43">
        <v>0.66666666666666696</v>
      </c>
      <c r="F13" s="23"/>
      <c r="G13" s="15">
        <f>SUM(F13*Paramètres!B2)</f>
        <v>0</v>
      </c>
      <c r="H13" s="23"/>
      <c r="I13" s="15">
        <f>SUM(H13*Paramètres!B3)</f>
        <v>0</v>
      </c>
      <c r="J13" s="23"/>
      <c r="K13" s="15">
        <f>SUM(J13*Paramètres!B4)</f>
        <v>0</v>
      </c>
      <c r="L13" s="23"/>
      <c r="M13" s="15">
        <f>SUM(L13*Paramètres!B5)</f>
        <v>0</v>
      </c>
      <c r="N13" s="23"/>
      <c r="O13" s="15">
        <f>SUM(N13*Paramètres!B6)</f>
        <v>0</v>
      </c>
      <c r="P13" s="20">
        <v>4.1666666666666699E-2</v>
      </c>
      <c r="Q13" s="32">
        <f>SUM(P13*Paramètres!D8)*24</f>
        <v>2.7610000000000019</v>
      </c>
      <c r="R13" s="34"/>
      <c r="S13" s="36">
        <f>SUM(R13*Paramètres!B7)</f>
        <v>0</v>
      </c>
      <c r="T13" s="37">
        <f t="shared" ref="T13:T42" si="0">E13-D13+C13-B13</f>
        <v>0.35416666666666696</v>
      </c>
    </row>
    <row r="14" spans="1:20" ht="15" thickBot="1">
      <c r="A14" s="53">
        <v>41277</v>
      </c>
      <c r="B14" s="42">
        <v>0.3125</v>
      </c>
      <c r="C14" s="43"/>
      <c r="D14" s="43"/>
      <c r="E14" s="43">
        <v>0.66666666666666696</v>
      </c>
      <c r="F14" s="23"/>
      <c r="G14" s="15">
        <f>SUM(F14*Paramètres!B2)</f>
        <v>0</v>
      </c>
      <c r="H14" s="23"/>
      <c r="I14" s="15">
        <f>SUM(H14*Paramètres!B3)</f>
        <v>0</v>
      </c>
      <c r="J14" s="23"/>
      <c r="K14" s="15">
        <f>SUM(J14*Paramètres!B4)</f>
        <v>0</v>
      </c>
      <c r="L14" s="23"/>
      <c r="M14" s="15">
        <f>SUM(L14*Paramètres!B5)</f>
        <v>0</v>
      </c>
      <c r="N14" s="23"/>
      <c r="O14" s="15">
        <f>SUM(N14*Paramètres!B6)</f>
        <v>0</v>
      </c>
      <c r="P14" s="20">
        <v>8.3333333333333301E-2</v>
      </c>
      <c r="Q14" s="32">
        <f>SUM(P14*Paramètres!D8)*24</f>
        <v>5.5219999999999976</v>
      </c>
      <c r="R14" s="34"/>
      <c r="S14" s="36">
        <f>SUM(R14*Paramètres!B7)</f>
        <v>0</v>
      </c>
      <c r="T14" s="37">
        <f t="shared" si="0"/>
        <v>0.35416666666666696</v>
      </c>
    </row>
    <row r="15" spans="1:20" ht="15" thickBot="1">
      <c r="A15" s="53">
        <v>41278</v>
      </c>
      <c r="B15" s="42">
        <v>0.3125</v>
      </c>
      <c r="C15" s="43"/>
      <c r="D15" s="43"/>
      <c r="E15" s="43">
        <v>0.66666666666666696</v>
      </c>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0.35416666666666696</v>
      </c>
    </row>
    <row r="16" spans="1:20" ht="15" thickBot="1">
      <c r="A16" s="53">
        <v>41279</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 thickBot="1">
      <c r="A17" s="53">
        <v>41280</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 thickBot="1">
      <c r="A18" s="53">
        <v>41281</v>
      </c>
      <c r="B18" s="42">
        <v>0.3125</v>
      </c>
      <c r="C18" s="43"/>
      <c r="D18" s="43"/>
      <c r="E18" s="43">
        <v>0.66666666666666696</v>
      </c>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0.35416666666666696</v>
      </c>
    </row>
    <row r="19" spans="1:20" ht="15" thickBot="1">
      <c r="A19" s="53">
        <v>41282</v>
      </c>
      <c r="B19" s="42">
        <v>0.3125</v>
      </c>
      <c r="C19" s="43"/>
      <c r="D19" s="43"/>
      <c r="E19" s="43">
        <v>0.66666666666666696</v>
      </c>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0.35416666666666696</v>
      </c>
    </row>
    <row r="20" spans="1:20" ht="15" thickBot="1">
      <c r="A20" s="53">
        <v>41283</v>
      </c>
      <c r="B20" s="42">
        <v>0.3125</v>
      </c>
      <c r="C20" s="43"/>
      <c r="D20" s="43"/>
      <c r="E20" s="43">
        <v>0.66666666666666696</v>
      </c>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0.35416666666666696</v>
      </c>
    </row>
    <row r="21" spans="1:20" ht="15" thickBot="1">
      <c r="A21" s="53">
        <v>41284</v>
      </c>
      <c r="B21" s="42">
        <v>0.3125</v>
      </c>
      <c r="C21" s="43"/>
      <c r="D21" s="43"/>
      <c r="E21" s="43">
        <v>0.66666666666666696</v>
      </c>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0.35416666666666696</v>
      </c>
    </row>
    <row r="22" spans="1:20" ht="15" thickBot="1">
      <c r="A22" s="53">
        <v>41285</v>
      </c>
      <c r="B22" s="42">
        <v>0.3125</v>
      </c>
      <c r="C22" s="43"/>
      <c r="D22" s="43"/>
      <c r="E22" s="43">
        <v>0.66666666666666696</v>
      </c>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0.35416666666666696</v>
      </c>
    </row>
    <row r="23" spans="1:20" ht="15" thickBot="1">
      <c r="A23" s="53">
        <v>41286</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 thickBot="1">
      <c r="A24" s="53">
        <v>41287</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 thickBot="1">
      <c r="A25" s="53">
        <v>41288</v>
      </c>
      <c r="B25" s="42">
        <v>0.3125</v>
      </c>
      <c r="C25" s="43"/>
      <c r="D25" s="43"/>
      <c r="E25" s="43">
        <v>0.66666666666666696</v>
      </c>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0.35416666666666696</v>
      </c>
    </row>
    <row r="26" spans="1:20" ht="15" thickBot="1">
      <c r="A26" s="53">
        <v>41289</v>
      </c>
      <c r="B26" s="42">
        <v>0.3125</v>
      </c>
      <c r="C26" s="43"/>
      <c r="D26" s="43"/>
      <c r="E26" s="43">
        <v>0.66666666666666696</v>
      </c>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0.35416666666666696</v>
      </c>
    </row>
    <row r="27" spans="1:20" ht="15" thickBot="1">
      <c r="A27" s="53">
        <v>41290</v>
      </c>
      <c r="B27" s="42">
        <v>0.3125</v>
      </c>
      <c r="C27" s="43"/>
      <c r="D27" s="43"/>
      <c r="E27" s="43">
        <v>0.66666666666666696</v>
      </c>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0.35416666666666696</v>
      </c>
    </row>
    <row r="28" spans="1:20" ht="15" thickBot="1">
      <c r="A28" s="53">
        <v>41291</v>
      </c>
      <c r="B28" s="42">
        <v>0.3125</v>
      </c>
      <c r="C28" s="43"/>
      <c r="D28" s="43"/>
      <c r="E28" s="43">
        <v>0.66666666666666696</v>
      </c>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0.35416666666666696</v>
      </c>
    </row>
    <row r="29" spans="1:20" ht="15" thickBot="1">
      <c r="A29" s="53">
        <v>41292</v>
      </c>
      <c r="B29" s="42">
        <v>0.3125</v>
      </c>
      <c r="C29" s="43"/>
      <c r="D29" s="43"/>
      <c r="E29" s="43">
        <v>0.66666666666666696</v>
      </c>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0.35416666666666696</v>
      </c>
    </row>
    <row r="30" spans="1:20" ht="15" thickBot="1">
      <c r="A30" s="53">
        <v>41293</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 thickBot="1">
      <c r="A31" s="53">
        <v>41294</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 thickBot="1">
      <c r="A32" s="53">
        <v>41295</v>
      </c>
      <c r="B32" s="42">
        <v>0.3125</v>
      </c>
      <c r="C32" s="43"/>
      <c r="D32" s="43"/>
      <c r="E32" s="43">
        <v>0.66666666666666696</v>
      </c>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0.35416666666666696</v>
      </c>
    </row>
    <row r="33" spans="1:20" ht="15" thickBot="1">
      <c r="A33" s="53">
        <v>41296</v>
      </c>
      <c r="B33" s="42">
        <v>0.3125</v>
      </c>
      <c r="C33" s="43"/>
      <c r="D33" s="43"/>
      <c r="E33" s="43">
        <v>0.66666666666666696</v>
      </c>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0.35416666666666696</v>
      </c>
    </row>
    <row r="34" spans="1:20" ht="15" thickBot="1">
      <c r="A34" s="53">
        <v>41297</v>
      </c>
      <c r="B34" s="42">
        <v>0.3125</v>
      </c>
      <c r="C34" s="43"/>
      <c r="D34" s="43"/>
      <c r="E34" s="43">
        <v>0.66666666666666696</v>
      </c>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0.35416666666666696</v>
      </c>
    </row>
    <row r="35" spans="1:20" ht="15" thickBot="1">
      <c r="A35" s="53">
        <v>41298</v>
      </c>
      <c r="B35" s="42">
        <v>0.3125</v>
      </c>
      <c r="C35" s="43"/>
      <c r="D35" s="43"/>
      <c r="E35" s="43">
        <v>0.66666666666666696</v>
      </c>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0.35416666666666696</v>
      </c>
    </row>
    <row r="36" spans="1:20" ht="15" thickBot="1">
      <c r="A36" s="53">
        <v>41299</v>
      </c>
      <c r="B36" s="42">
        <v>0.3125</v>
      </c>
      <c r="C36" s="43"/>
      <c r="D36" s="43"/>
      <c r="E36" s="43">
        <v>0.66666666666666696</v>
      </c>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0.35416666666666696</v>
      </c>
    </row>
    <row r="37" spans="1:20" ht="15" thickBot="1">
      <c r="A37" s="53">
        <v>41300</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 thickBot="1">
      <c r="A38" s="53">
        <v>41301</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 thickBot="1">
      <c r="A39" s="53">
        <v>41302</v>
      </c>
      <c r="B39" s="42">
        <v>0.3125</v>
      </c>
      <c r="C39" s="43"/>
      <c r="D39" s="43"/>
      <c r="E39" s="43">
        <v>0.66666666666666696</v>
      </c>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0.35416666666666696</v>
      </c>
    </row>
    <row r="40" spans="1:20" ht="15" thickBot="1">
      <c r="A40" s="53">
        <v>41303</v>
      </c>
      <c r="B40" s="42">
        <v>0.3125</v>
      </c>
      <c r="C40" s="43"/>
      <c r="D40" s="43"/>
      <c r="E40" s="43">
        <v>0.66666666666666696</v>
      </c>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0.35416666666666696</v>
      </c>
    </row>
    <row r="41" spans="1:20" ht="15" thickBot="1">
      <c r="A41" s="53">
        <v>41304</v>
      </c>
      <c r="B41" s="42">
        <v>0.3125</v>
      </c>
      <c r="C41" s="43"/>
      <c r="D41" s="43"/>
      <c r="E41" s="43">
        <v>0.66666666666666696</v>
      </c>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0.35416666666666696</v>
      </c>
    </row>
    <row r="42" spans="1:20" ht="15" thickBot="1">
      <c r="A42" s="54">
        <v>41305</v>
      </c>
      <c r="B42" s="44">
        <v>0.3125</v>
      </c>
      <c r="C42" s="45"/>
      <c r="D42" s="45"/>
      <c r="E42" s="45">
        <v>0.66666666666666696</v>
      </c>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0.35416666666666696</v>
      </c>
    </row>
    <row r="43" spans="1:20" ht="15" thickBot="1">
      <c r="A43" s="113" t="s">
        <v>13</v>
      </c>
      <c r="B43" s="114"/>
      <c r="C43" s="114"/>
      <c r="D43" s="114"/>
      <c r="E43" s="115"/>
      <c r="F43" s="17">
        <f>SUM(G12:G42)</f>
        <v>2</v>
      </c>
      <c r="G43" s="18"/>
      <c r="H43" s="17">
        <f>SUM(I12:I42)</f>
        <v>2</v>
      </c>
      <c r="I43" s="18"/>
      <c r="J43" s="17">
        <f>SUM(K12:K42)</f>
        <v>2</v>
      </c>
      <c r="K43" s="18"/>
      <c r="L43" s="17">
        <f>SUM(M12:M42)</f>
        <v>2</v>
      </c>
      <c r="M43" s="16"/>
      <c r="N43" s="17">
        <f>SUM(O12:O42)</f>
        <v>2</v>
      </c>
      <c r="O43" s="16"/>
      <c r="P43" s="17">
        <f>SUM(Q12:Q42)</f>
        <v>9.6634999999999991</v>
      </c>
      <c r="Q43" s="16"/>
      <c r="R43" s="17">
        <f>SUM(S12:S42)</f>
        <v>2.4</v>
      </c>
      <c r="S43" s="16"/>
      <c r="T43" s="31">
        <f>SUM(T12:T42)*24</f>
        <v>195.50000000000014</v>
      </c>
    </row>
    <row r="44" spans="1:20" ht="15" thickBot="1"/>
    <row r="45" spans="1:20" ht="28.4" customHeight="1" thickBot="1">
      <c r="J45" s="66" t="s">
        <v>27</v>
      </c>
      <c r="K45" s="67"/>
      <c r="L45" s="67"/>
      <c r="M45" s="67"/>
      <c r="N45" s="67"/>
      <c r="O45" s="67"/>
      <c r="P45" s="67"/>
      <c r="Q45" s="67"/>
      <c r="R45" s="67"/>
      <c r="S45" s="67"/>
      <c r="T45" s="68"/>
    </row>
    <row r="46" spans="1:20" ht="28.4" customHeight="1" thickBot="1">
      <c r="A46" s="95" t="s">
        <v>34</v>
      </c>
      <c r="B46" s="96"/>
      <c r="C46" s="96"/>
      <c r="D46" s="97"/>
      <c r="E46" s="98">
        <f>SUM(Paramètres!B9/12*Paramètres!B10)</f>
        <v>137.08333333333331</v>
      </c>
      <c r="F46" s="99"/>
      <c r="J46" s="86"/>
      <c r="K46" s="87"/>
      <c r="L46" s="87"/>
      <c r="M46" s="87"/>
      <c r="N46" s="87"/>
      <c r="O46" s="87"/>
      <c r="P46" s="87"/>
      <c r="Q46" s="87"/>
      <c r="R46" s="87"/>
      <c r="S46" s="87"/>
      <c r="T46" s="88"/>
    </row>
    <row r="47" spans="1:20" ht="28.4" customHeight="1" thickBot="1">
      <c r="A47" s="95" t="s">
        <v>25</v>
      </c>
      <c r="B47" s="96"/>
      <c r="C47" s="96"/>
      <c r="D47" s="97"/>
      <c r="E47" s="109">
        <f>T43-E46</f>
        <v>58.416666666666828</v>
      </c>
      <c r="F47" s="110"/>
      <c r="J47" s="89"/>
      <c r="K47" s="90"/>
      <c r="L47" s="90"/>
      <c r="M47" s="90"/>
      <c r="N47" s="90"/>
      <c r="O47" s="90"/>
      <c r="P47" s="90"/>
      <c r="Q47" s="90"/>
      <c r="R47" s="90"/>
      <c r="S47" s="90"/>
      <c r="T47" s="91"/>
    </row>
    <row r="48" spans="1:20" ht="28.4" customHeight="1" thickBot="1">
      <c r="A48" s="95" t="s">
        <v>26</v>
      </c>
      <c r="B48" s="96"/>
      <c r="C48" s="96"/>
      <c r="D48" s="97"/>
      <c r="E48" s="111">
        <f>E47*Paramètres!B1</f>
        <v>146.62583333333373</v>
      </c>
      <c r="F48" s="112"/>
      <c r="J48" s="89"/>
      <c r="K48" s="90"/>
      <c r="L48" s="90"/>
      <c r="M48" s="90"/>
      <c r="N48" s="90"/>
      <c r="O48" s="90"/>
      <c r="P48" s="90"/>
      <c r="Q48" s="90"/>
      <c r="R48" s="90"/>
      <c r="S48" s="90"/>
      <c r="T48" s="91"/>
    </row>
    <row r="49" spans="10:20" ht="28.4" customHeight="1" thickBot="1">
      <c r="J49" s="92"/>
      <c r="K49" s="93"/>
      <c r="L49" s="93"/>
      <c r="M49" s="93"/>
      <c r="N49" s="93"/>
      <c r="O49" s="93"/>
      <c r="P49" s="93"/>
      <c r="Q49" s="93"/>
      <c r="R49" s="93"/>
      <c r="S49" s="93"/>
      <c r="T49" s="94"/>
    </row>
    <row r="1048576" spans="14:14" hidden="1">
      <c r="N1048576" s="38"/>
    </row>
  </sheetData>
  <mergeCells count="35">
    <mergeCell ref="D10:E10"/>
    <mergeCell ref="P10:P11"/>
    <mergeCell ref="R10:R11"/>
    <mergeCell ref="B5:D5"/>
    <mergeCell ref="J1:T1"/>
    <mergeCell ref="A1:D1"/>
    <mergeCell ref="B10:C10"/>
    <mergeCell ref="B3:D3"/>
    <mergeCell ref="B4:D4"/>
    <mergeCell ref="J46:T49"/>
    <mergeCell ref="A46:D46"/>
    <mergeCell ref="E46:F46"/>
    <mergeCell ref="B7:D7"/>
    <mergeCell ref="B6:D6"/>
    <mergeCell ref="A10:A11"/>
    <mergeCell ref="F10:F11"/>
    <mergeCell ref="H10:H11"/>
    <mergeCell ref="J10:J11"/>
    <mergeCell ref="L10:L11"/>
    <mergeCell ref="E47:F47"/>
    <mergeCell ref="A48:D48"/>
    <mergeCell ref="E48:F48"/>
    <mergeCell ref="T10:T11"/>
    <mergeCell ref="A43:E43"/>
    <mergeCell ref="A47:D47"/>
    <mergeCell ref="J45:T45"/>
    <mergeCell ref="J3:L3"/>
    <mergeCell ref="J4:L4"/>
    <mergeCell ref="J5:L5"/>
    <mergeCell ref="J6:L6"/>
    <mergeCell ref="N3:T3"/>
    <mergeCell ref="N4:T4"/>
    <mergeCell ref="N5:T5"/>
    <mergeCell ref="N6:T6"/>
    <mergeCell ref="N10:N11"/>
  </mergeCells>
  <conditionalFormatting sqref="A12:A42">
    <cfRule type="expression" dxfId="9" priority="5" stopIfTrue="1">
      <formula>WEEKDAY(A12,2)&gt;5</formula>
    </cfRule>
  </conditionalFormatting>
  <conditionalFormatting sqref="E47:F47">
    <cfRule type="cellIs" dxfId="8" priority="3" operator="lessThan">
      <formula>0</formula>
    </cfRule>
    <cfRule type="cellIs" dxfId="7" priority="4" operator="greaterThan">
      <formula>0</formula>
    </cfRule>
  </conditionalFormatting>
  <conditionalFormatting sqref="E48:F48">
    <cfRule type="cellIs" dxfId="6" priority="1" operator="lessThan">
      <formula>0</formula>
    </cfRule>
    <cfRule type="cellIs" dxfId="5"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4.xml><?xml version="1.0" encoding="utf-8"?>
<worksheet xmlns="http://schemas.openxmlformats.org/spreadsheetml/2006/main" xmlns:r="http://schemas.openxmlformats.org/officeDocument/2006/relationships">
  <sheetPr codeName="Feuil4"/>
  <dimension ref="A1:I5"/>
  <sheetViews>
    <sheetView workbookViewId="0">
      <selection activeCell="C18" sqref="C18"/>
    </sheetView>
  </sheetViews>
  <sheetFormatPr baseColWidth="10" defaultRowHeight="14.5"/>
  <cols>
    <col min="1" max="1" width="21.26953125" customWidth="1"/>
    <col min="2" max="2" width="22.54296875" customWidth="1"/>
    <col min="3" max="3" width="32.1796875" customWidth="1"/>
    <col min="4" max="4" width="17.81640625" customWidth="1"/>
    <col min="5" max="5" width="12.26953125" customWidth="1"/>
    <col min="6" max="6" width="14.90625" customWidth="1"/>
    <col min="7" max="7" width="12.6328125" style="57" bestFit="1" customWidth="1"/>
    <col min="8" max="8" width="15.08984375" style="57" customWidth="1"/>
    <col min="9" max="9" width="12.6328125" style="58" bestFit="1" customWidth="1"/>
  </cols>
  <sheetData>
    <row r="1" spans="1:9">
      <c r="A1" s="122" t="s">
        <v>38</v>
      </c>
      <c r="B1" s="122"/>
      <c r="C1" s="122"/>
      <c r="D1" s="122"/>
      <c r="E1" s="122"/>
      <c r="F1" s="122"/>
      <c r="G1" s="122"/>
      <c r="H1" s="122"/>
      <c r="I1" s="122"/>
    </row>
    <row r="2" spans="1:9">
      <c r="A2" s="59" t="s">
        <v>42</v>
      </c>
      <c r="B2" s="59" t="s">
        <v>43</v>
      </c>
      <c r="C2" s="59" t="s">
        <v>44</v>
      </c>
      <c r="D2" s="59" t="s">
        <v>45</v>
      </c>
      <c r="E2" s="59" t="s">
        <v>46</v>
      </c>
      <c r="F2" s="59" t="s">
        <v>47</v>
      </c>
      <c r="G2" s="60" t="s">
        <v>48</v>
      </c>
      <c r="H2" s="60" t="s">
        <v>49</v>
      </c>
      <c r="I2" s="61" t="s">
        <v>50</v>
      </c>
    </row>
    <row r="3" spans="1:9">
      <c r="A3" t="s">
        <v>40</v>
      </c>
      <c r="B3" t="s">
        <v>55</v>
      </c>
      <c r="C3" t="s">
        <v>56</v>
      </c>
      <c r="D3" t="s">
        <v>41</v>
      </c>
      <c r="E3">
        <v>56000</v>
      </c>
      <c r="F3" t="s">
        <v>39</v>
      </c>
      <c r="G3" s="57" t="s">
        <v>63</v>
      </c>
      <c r="H3" s="57" t="s">
        <v>64</v>
      </c>
      <c r="I3" s="58">
        <v>654321789</v>
      </c>
    </row>
    <row r="4" spans="1:9">
      <c r="A4" t="s">
        <v>51</v>
      </c>
      <c r="B4" t="s">
        <v>52</v>
      </c>
      <c r="C4" t="s">
        <v>53</v>
      </c>
      <c r="D4" t="s">
        <v>41</v>
      </c>
      <c r="E4">
        <v>56000</v>
      </c>
      <c r="F4" t="s">
        <v>54</v>
      </c>
      <c r="G4" s="57" t="s">
        <v>65</v>
      </c>
      <c r="H4" s="57" t="s">
        <v>66</v>
      </c>
      <c r="I4" s="58">
        <v>987654321</v>
      </c>
    </row>
    <row r="5" spans="1:9">
      <c r="A5" t="s">
        <v>57</v>
      </c>
      <c r="B5" t="s">
        <v>58</v>
      </c>
      <c r="C5" t="s">
        <v>62</v>
      </c>
      <c r="D5" t="s">
        <v>41</v>
      </c>
      <c r="E5">
        <v>56000</v>
      </c>
      <c r="F5" t="s">
        <v>59</v>
      </c>
      <c r="G5" s="57" t="s">
        <v>60</v>
      </c>
      <c r="H5" s="57" t="s">
        <v>61</v>
      </c>
      <c r="I5" s="58">
        <v>654123789</v>
      </c>
    </row>
  </sheetData>
  <mergeCells count="1">
    <mergeCell ref="A1:I1"/>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pageSetUpPr fitToPage="1"/>
  </sheetPr>
  <dimension ref="A1:XFC1048576"/>
  <sheetViews>
    <sheetView showGridLines="0" zoomScaleNormal="100" workbookViewId="0">
      <selection activeCell="B3" sqref="B3:D3"/>
    </sheetView>
  </sheetViews>
  <sheetFormatPr baseColWidth="10" defaultColWidth="0" defaultRowHeight="14.5" customHeight="1" zeroHeight="1"/>
  <cols>
    <col min="1" max="1" width="9" customWidth="1"/>
    <col min="2" max="5" width="12.1796875" customWidth="1"/>
    <col min="6" max="6" width="6.1796875" customWidth="1"/>
    <col min="7" max="7" width="6.1796875" style="7" hidden="1" customWidth="1"/>
    <col min="8" max="8" width="6.1796875" customWidth="1"/>
    <col min="9" max="9" width="6.1796875" style="7" hidden="1" customWidth="1"/>
    <col min="10" max="10" width="6.1796875" customWidth="1"/>
    <col min="11" max="11" width="6.1796875" style="7" hidden="1" customWidth="1"/>
    <col min="12" max="12" width="6.1796875" customWidth="1"/>
    <col min="13" max="13" width="6.1796875" hidden="1" customWidth="1"/>
    <col min="14" max="14" width="6.1796875" customWidth="1"/>
    <col min="15" max="15" width="6.1796875" hidden="1" customWidth="1"/>
    <col min="16" max="16" width="6.1796875" customWidth="1"/>
    <col min="17" max="17" width="6.1796875" hidden="1" customWidth="1"/>
    <col min="18" max="18" width="6.1796875" customWidth="1"/>
    <col min="19" max="19" width="6.1796875" hidden="1" customWidth="1"/>
    <col min="20" max="20" width="6.1796875" customWidth="1"/>
    <col min="21" max="21" width="22.54296875" hidden="1" customWidth="1"/>
    <col min="22" max="22" width="0" hidden="1" customWidth="1"/>
    <col min="23" max="23" width="11.453125" hidden="1" customWidth="1"/>
    <col min="24" max="16378" width="11.453125" hidden="1"/>
    <col min="16379" max="16379" width="15.54296875" customWidth="1"/>
    <col min="16380" max="16380" width="6.7265625" hidden="1" customWidth="1"/>
    <col min="16381" max="16381" width="7.1796875" hidden="1" customWidth="1"/>
    <col min="16382" max="16382" width="7.453125" hidden="1" customWidth="1"/>
    <col min="16383" max="16383" width="11.81640625" hidden="1" customWidth="1"/>
    <col min="16384" max="16384" width="8.7265625" hidden="1" customWidth="1"/>
  </cols>
  <sheetData>
    <row r="1" spans="1:20" ht="23.5">
      <c r="A1" s="118" t="s">
        <v>0</v>
      </c>
      <c r="B1" s="118"/>
      <c r="C1" s="118"/>
      <c r="D1" s="118"/>
      <c r="J1" s="118" t="s">
        <v>29</v>
      </c>
      <c r="K1" s="118"/>
      <c r="L1" s="118"/>
      <c r="M1" s="118"/>
      <c r="N1" s="118"/>
      <c r="O1" s="118"/>
      <c r="P1" s="118"/>
      <c r="Q1" s="118"/>
      <c r="R1" s="118"/>
      <c r="S1" s="118"/>
      <c r="T1" s="118"/>
    </row>
    <row r="2" spans="1:20" ht="3" customHeight="1" thickBot="1"/>
    <row r="3" spans="1:20" ht="28.4" customHeight="1" thickBot="1">
      <c r="A3" s="49" t="s">
        <v>1</v>
      </c>
      <c r="B3" s="119"/>
      <c r="C3" s="120"/>
      <c r="D3" s="121"/>
      <c r="J3" s="69" t="s">
        <v>1</v>
      </c>
      <c r="K3" s="70"/>
      <c r="L3" s="70"/>
      <c r="M3" s="47"/>
      <c r="N3" s="75"/>
      <c r="O3" s="76"/>
      <c r="P3" s="76"/>
      <c r="Q3" s="76"/>
      <c r="R3" s="76"/>
      <c r="S3" s="76"/>
      <c r="T3" s="77"/>
    </row>
    <row r="4" spans="1:20" ht="28.4" customHeight="1" thickBot="1">
      <c r="A4" s="49" t="s">
        <v>2</v>
      </c>
      <c r="B4" s="100" t="str">
        <f>IFERROR(VLOOKUP($B$3,Employeurs!$A$2:$E$5,2,FALSE),"")</f>
        <v/>
      </c>
      <c r="C4" s="101"/>
      <c r="D4" s="102"/>
      <c r="J4" s="71" t="s">
        <v>2</v>
      </c>
      <c r="K4" s="72"/>
      <c r="L4" s="72"/>
      <c r="M4" s="46"/>
      <c r="N4" s="78"/>
      <c r="O4" s="79"/>
      <c r="P4" s="79"/>
      <c r="Q4" s="79"/>
      <c r="R4" s="79"/>
      <c r="S4" s="79"/>
      <c r="T4" s="80"/>
    </row>
    <row r="5" spans="1:20" ht="28.4" customHeight="1" thickBot="1">
      <c r="A5" s="49" t="s">
        <v>3</v>
      </c>
      <c r="B5" s="100" t="str">
        <f>IFERROR(VLOOKUP($B$3,Employeurs!$A$2:$E$5,3,FALSE),"")</f>
        <v/>
      </c>
      <c r="C5" s="101"/>
      <c r="D5" s="102"/>
      <c r="J5" s="71" t="s">
        <v>3</v>
      </c>
      <c r="K5" s="72"/>
      <c r="L5" s="72"/>
      <c r="M5" s="46"/>
      <c r="N5" s="78"/>
      <c r="O5" s="79"/>
      <c r="P5" s="79"/>
      <c r="Q5" s="79"/>
      <c r="R5" s="79"/>
      <c r="S5" s="79"/>
      <c r="T5" s="80"/>
    </row>
    <row r="6" spans="1:20" ht="28.4" customHeight="1" thickBot="1">
      <c r="A6" s="49" t="s">
        <v>35</v>
      </c>
      <c r="B6" s="100" t="str">
        <f>IFERROR(VLOOKUP($B$3,Employeurs!$A$2:$E$5,4,FALSE),"")</f>
        <v/>
      </c>
      <c r="C6" s="101"/>
      <c r="D6" s="102"/>
      <c r="J6" s="73" t="s">
        <v>35</v>
      </c>
      <c r="K6" s="74"/>
      <c r="L6" s="74"/>
      <c r="M6" s="48"/>
      <c r="N6" s="81"/>
      <c r="O6" s="82"/>
      <c r="P6" s="82"/>
      <c r="Q6" s="82"/>
      <c r="R6" s="82"/>
      <c r="S6" s="82"/>
      <c r="T6" s="83"/>
    </row>
    <row r="7" spans="1:20" ht="28.4" customHeight="1" thickBot="1">
      <c r="A7" s="49" t="s">
        <v>4</v>
      </c>
      <c r="B7" s="100" t="str">
        <f>IFERROR(VLOOKUP($B$3,Employeurs!$A$2:$E$5,5,FALSE),"")</f>
        <v/>
      </c>
      <c r="C7" s="101"/>
      <c r="D7" s="102"/>
    </row>
    <row r="8" spans="1:20">
      <c r="D8" s="55" t="s">
        <v>37</v>
      </c>
      <c r="E8" s="56">
        <v>2013</v>
      </c>
    </row>
    <row r="9" spans="1:20" ht="15" thickBot="1">
      <c r="D9" s="51" t="s">
        <v>31</v>
      </c>
      <c r="E9" s="52">
        <v>41275</v>
      </c>
    </row>
    <row r="10" spans="1:20" ht="15.75" customHeight="1" thickBot="1">
      <c r="A10" s="103" t="s">
        <v>5</v>
      </c>
      <c r="B10" s="116" t="s">
        <v>6</v>
      </c>
      <c r="C10" s="117"/>
      <c r="D10" s="116" t="s">
        <v>33</v>
      </c>
      <c r="E10" s="117"/>
      <c r="F10" s="105" t="s">
        <v>30</v>
      </c>
      <c r="G10" s="25"/>
      <c r="H10" s="107" t="s">
        <v>8</v>
      </c>
      <c r="I10" s="27"/>
      <c r="J10" s="107" t="s">
        <v>11</v>
      </c>
      <c r="K10" s="27"/>
      <c r="L10" s="107" t="s">
        <v>12</v>
      </c>
      <c r="M10" s="29"/>
      <c r="N10" s="84" t="s">
        <v>9</v>
      </c>
      <c r="O10" s="64"/>
      <c r="P10" s="107" t="s">
        <v>10</v>
      </c>
      <c r="Q10" s="62"/>
      <c r="R10" s="107" t="s">
        <v>14</v>
      </c>
      <c r="S10" s="62"/>
      <c r="T10" s="107" t="s">
        <v>13</v>
      </c>
    </row>
    <row r="11" spans="1:20" ht="15" thickBot="1">
      <c r="A11" s="104"/>
      <c r="B11" s="39" t="s">
        <v>32</v>
      </c>
      <c r="C11" s="39" t="s">
        <v>7</v>
      </c>
      <c r="D11" s="39" t="s">
        <v>32</v>
      </c>
      <c r="E11" s="39" t="s">
        <v>7</v>
      </c>
      <c r="F11" s="106"/>
      <c r="G11" s="26"/>
      <c r="H11" s="108"/>
      <c r="I11" s="28"/>
      <c r="J11" s="108"/>
      <c r="K11" s="28"/>
      <c r="L11" s="108"/>
      <c r="M11" s="30"/>
      <c r="N11" s="85"/>
      <c r="O11" s="65"/>
      <c r="P11" s="108"/>
      <c r="Q11" s="63"/>
      <c r="R11" s="108"/>
      <c r="S11" s="63"/>
      <c r="T11" s="108"/>
    </row>
    <row r="12" spans="1:20" ht="15" thickBot="1">
      <c r="A12" s="53">
        <v>41275</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 thickBot="1">
      <c r="A13" s="53">
        <v>41276</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 thickBot="1">
      <c r="A14" s="53">
        <v>41277</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 thickBot="1">
      <c r="A15" s="53">
        <v>41278</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 thickBot="1">
      <c r="A16" s="53">
        <v>41279</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 thickBot="1">
      <c r="A17" s="53">
        <v>41280</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 thickBot="1">
      <c r="A18" s="53">
        <v>41281</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 thickBot="1">
      <c r="A19" s="53">
        <v>41282</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 thickBot="1">
      <c r="A20" s="53">
        <v>41283</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 thickBot="1">
      <c r="A21" s="53">
        <v>41284</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 thickBot="1">
      <c r="A22" s="53">
        <v>41285</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 thickBot="1">
      <c r="A23" s="53">
        <v>41286</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 thickBot="1">
      <c r="A24" s="53">
        <v>41287</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 thickBot="1">
      <c r="A25" s="53">
        <v>41288</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 thickBot="1">
      <c r="A26" s="53">
        <v>41289</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 thickBot="1">
      <c r="A27" s="53">
        <v>41290</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 thickBot="1">
      <c r="A28" s="53">
        <v>41291</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 thickBot="1">
      <c r="A29" s="53">
        <v>41292</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 thickBot="1">
      <c r="A30" s="53">
        <v>41293</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 thickBot="1">
      <c r="A31" s="53">
        <v>41294</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 thickBot="1">
      <c r="A32" s="53">
        <v>41295</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 thickBot="1">
      <c r="A33" s="53">
        <v>41296</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 thickBot="1">
      <c r="A34" s="53">
        <v>41297</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 thickBot="1">
      <c r="A35" s="53">
        <v>41298</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 thickBot="1">
      <c r="A36" s="53">
        <v>41299</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 thickBot="1">
      <c r="A37" s="53">
        <v>41300</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 thickBot="1">
      <c r="A38" s="53">
        <v>41301</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 thickBot="1">
      <c r="A39" s="53">
        <v>41302</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 thickBot="1">
      <c r="A40" s="53">
        <v>41303</v>
      </c>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 thickBot="1">
      <c r="A41" s="53">
        <v>41304</v>
      </c>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 thickBot="1">
      <c r="A42" s="54">
        <v>41305</v>
      </c>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 thickBot="1">
      <c r="A43" s="113" t="s">
        <v>13</v>
      </c>
      <c r="B43" s="114"/>
      <c r="C43" s="114"/>
      <c r="D43" s="114"/>
      <c r="E43" s="115"/>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 thickBot="1"/>
    <row r="45" spans="1:20" ht="28.4" customHeight="1" thickBot="1">
      <c r="J45" s="66" t="s">
        <v>27</v>
      </c>
      <c r="K45" s="67"/>
      <c r="L45" s="67"/>
      <c r="M45" s="67"/>
      <c r="N45" s="67"/>
      <c r="O45" s="67"/>
      <c r="P45" s="67"/>
      <c r="Q45" s="67"/>
      <c r="R45" s="67"/>
      <c r="S45" s="67"/>
      <c r="T45" s="68"/>
    </row>
    <row r="46" spans="1:20" ht="28.4" customHeight="1" thickBot="1">
      <c r="A46" s="95" t="s">
        <v>34</v>
      </c>
      <c r="B46" s="96"/>
      <c r="C46" s="96"/>
      <c r="D46" s="97"/>
      <c r="E46" s="98">
        <f>SUM(Paramètres!B9/12*Paramètres!B10)</f>
        <v>137.08333333333331</v>
      </c>
      <c r="F46" s="99"/>
      <c r="J46" s="86"/>
      <c r="K46" s="87"/>
      <c r="L46" s="87"/>
      <c r="M46" s="87"/>
      <c r="N46" s="87"/>
      <c r="O46" s="87"/>
      <c r="P46" s="87"/>
      <c r="Q46" s="87"/>
      <c r="R46" s="87"/>
      <c r="S46" s="87"/>
      <c r="T46" s="88"/>
    </row>
    <row r="47" spans="1:20" ht="28.4" customHeight="1" thickBot="1">
      <c r="A47" s="95" t="s">
        <v>25</v>
      </c>
      <c r="B47" s="96"/>
      <c r="C47" s="96"/>
      <c r="D47" s="97"/>
      <c r="E47" s="109">
        <f>T43-E46</f>
        <v>-137.08333333333331</v>
      </c>
      <c r="F47" s="110"/>
      <c r="J47" s="89"/>
      <c r="K47" s="90"/>
      <c r="L47" s="90"/>
      <c r="M47" s="90"/>
      <c r="N47" s="90"/>
      <c r="O47" s="90"/>
      <c r="P47" s="90"/>
      <c r="Q47" s="90"/>
      <c r="R47" s="90"/>
      <c r="S47" s="90"/>
      <c r="T47" s="91"/>
    </row>
    <row r="48" spans="1:20" ht="28.4" customHeight="1" thickBot="1">
      <c r="A48" s="95" t="s">
        <v>26</v>
      </c>
      <c r="B48" s="96"/>
      <c r="C48" s="96"/>
      <c r="D48" s="97"/>
      <c r="E48" s="111">
        <f>E47*Paramètres!B1</f>
        <v>-344.07916666666659</v>
      </c>
      <c r="F48" s="112"/>
      <c r="J48" s="89"/>
      <c r="K48" s="90"/>
      <c r="L48" s="90"/>
      <c r="M48" s="90"/>
      <c r="N48" s="90"/>
      <c r="O48" s="90"/>
      <c r="P48" s="90"/>
      <c r="Q48" s="90"/>
      <c r="R48" s="90"/>
      <c r="S48" s="90"/>
      <c r="T48" s="91"/>
    </row>
    <row r="49" spans="10:20" ht="28.4" customHeight="1" thickBot="1">
      <c r="J49" s="92"/>
      <c r="K49" s="93"/>
      <c r="L49" s="93"/>
      <c r="M49" s="93"/>
      <c r="N49" s="93"/>
      <c r="O49" s="93"/>
      <c r="P49" s="93"/>
      <c r="Q49" s="93"/>
      <c r="R49" s="93"/>
      <c r="S49" s="93"/>
      <c r="T49" s="94"/>
    </row>
    <row r="1048576" spans="14:14" hidden="1">
      <c r="N1048576" s="38"/>
    </row>
  </sheetData>
  <mergeCells count="35">
    <mergeCell ref="A43:E43"/>
    <mergeCell ref="J45:T45"/>
    <mergeCell ref="A46:D46"/>
    <mergeCell ref="E46:F46"/>
    <mergeCell ref="J46:T49"/>
    <mergeCell ref="A47:D47"/>
    <mergeCell ref="E47:F47"/>
    <mergeCell ref="A48:D48"/>
    <mergeCell ref="E48:F48"/>
    <mergeCell ref="T10:T11"/>
    <mergeCell ref="B7:D7"/>
    <mergeCell ref="A10:A11"/>
    <mergeCell ref="B10:C10"/>
    <mergeCell ref="D10:E10"/>
    <mergeCell ref="F10:F11"/>
    <mergeCell ref="H10:H11"/>
    <mergeCell ref="J10:J11"/>
    <mergeCell ref="L10:L11"/>
    <mergeCell ref="N10:N11"/>
    <mergeCell ref="P10:P11"/>
    <mergeCell ref="R10:R11"/>
    <mergeCell ref="B5:D5"/>
    <mergeCell ref="J5:L5"/>
    <mergeCell ref="N5:T5"/>
    <mergeCell ref="B6:D6"/>
    <mergeCell ref="J6:L6"/>
    <mergeCell ref="N6:T6"/>
    <mergeCell ref="B4:D4"/>
    <mergeCell ref="J4:L4"/>
    <mergeCell ref="N4:T4"/>
    <mergeCell ref="A1:D1"/>
    <mergeCell ref="J1:T1"/>
    <mergeCell ref="B3:D3"/>
    <mergeCell ref="J3:L3"/>
    <mergeCell ref="N3:T3"/>
  </mergeCells>
  <conditionalFormatting sqref="A12:A42">
    <cfRule type="expression" dxfId="4" priority="5" stopIfTrue="1">
      <formula>WEEKDAY(A12,2)&gt;5</formula>
    </cfRule>
  </conditionalFormatting>
  <conditionalFormatting sqref="E47:F47">
    <cfRule type="cellIs" dxfId="3" priority="3" operator="lessThan">
      <formula>0</formula>
    </cfRule>
    <cfRule type="cellIs" dxfId="2" priority="4" operator="greaterThan">
      <formula>0</formula>
    </cfRule>
  </conditionalFormatting>
  <conditionalFormatting sqref="E48:F48">
    <cfRule type="cellIs" dxfId="1" priority="1" operator="lessThan">
      <formula>0</formula>
    </cfRule>
    <cfRule type="cellIs" dxfId="0"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6" orientation="portrait" cellComments="atEnd"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Menu</vt:lpstr>
      <vt:lpstr>Paramètres</vt:lpstr>
      <vt:lpstr>Base</vt:lpstr>
      <vt:lpstr>Employeurs</vt:lpstr>
      <vt:lpstr>Janvier</vt:lpstr>
      <vt:lpstr>Liste_E</vt:lpstr>
      <vt:lpstr>Noms</vt:lpstr>
      <vt:lpstr>Base!Zone_d_impression</vt:lpstr>
      <vt:lpstr>Janvier!Zone_d_impression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grosdunord</dc:creator>
  <cp:lastModifiedBy>AFEH</cp:lastModifiedBy>
  <cp:lastPrinted>2013-10-27T18:49:34Z</cp:lastPrinted>
  <dcterms:created xsi:type="dcterms:W3CDTF">2013-10-23T11:47:00Z</dcterms:created>
  <dcterms:modified xsi:type="dcterms:W3CDTF">2013-10-27T18:54:08Z</dcterms:modified>
</cp:coreProperties>
</file>