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20" windowHeight="10970"/>
  </bookViews>
  <sheets>
    <sheet name="Accueil" sheetId="1" r:id="rId1"/>
    <sheet name="Mvts" sheetId="2" r:id="rId2"/>
    <sheet name="Employés" sheetId="3" r:id="rId3"/>
    <sheet name="Base" sheetId="4" r:id="rId4"/>
  </sheets>
  <definedNames>
    <definedName name="employés">OFFSET(Employés!$A$2,0,0,COUNTA(Employés!$A:$A)-1)</definedName>
  </definedNames>
  <calcPr calcId="145621"/>
</workbook>
</file>

<file path=xl/calcChain.xml><?xml version="1.0" encoding="utf-8"?>
<calcChain xmlns="http://schemas.openxmlformats.org/spreadsheetml/2006/main">
  <c r="G6" i="2" l="1"/>
  <c r="G5" i="2"/>
  <c r="G4" i="2"/>
  <c r="G3" i="2" l="1"/>
  <c r="G2" i="2"/>
  <c r="C413" i="4"/>
  <c r="C408" i="4"/>
  <c r="C388" i="4"/>
  <c r="C387" i="4"/>
  <c r="C383" i="4"/>
  <c r="C376" i="4"/>
  <c r="C373" i="4"/>
  <c r="C366" i="4"/>
  <c r="C365" i="4"/>
  <c r="C278" i="4"/>
  <c r="C266" i="4"/>
  <c r="C264" i="4"/>
  <c r="C260" i="4"/>
  <c r="C259" i="4"/>
  <c r="C256" i="4"/>
  <c r="C255" i="4"/>
  <c r="C244" i="4"/>
  <c r="C235" i="4"/>
  <c r="C222" i="4"/>
  <c r="C221" i="4"/>
  <c r="C198" i="4"/>
  <c r="C178" i="4"/>
  <c r="C177" i="4"/>
  <c r="C147" i="4"/>
  <c r="C141" i="4"/>
  <c r="C123" i="4"/>
  <c r="C115" i="4"/>
  <c r="C109" i="4"/>
  <c r="C108" i="4"/>
  <c r="C107" i="4"/>
  <c r="C105" i="4"/>
  <c r="C104" i="4"/>
  <c r="C102" i="4"/>
  <c r="C100" i="4"/>
  <c r="C99" i="4"/>
  <c r="C94" i="4"/>
  <c r="C89" i="4"/>
  <c r="C87" i="4"/>
  <c r="C86" i="4"/>
  <c r="C77" i="4"/>
  <c r="C74" i="4"/>
  <c r="C48" i="4"/>
  <c r="C43" i="4"/>
  <c r="C34" i="4"/>
  <c r="C21" i="4"/>
</calcChain>
</file>

<file path=xl/sharedStrings.xml><?xml version="1.0" encoding="utf-8"?>
<sst xmlns="http://schemas.openxmlformats.org/spreadsheetml/2006/main" count="906" uniqueCount="634">
  <si>
    <t>Référence</t>
  </si>
  <si>
    <t>Date</t>
  </si>
  <si>
    <t>Désignation</t>
  </si>
  <si>
    <t>Qté Entrées</t>
  </si>
  <si>
    <t>Employé</t>
  </si>
  <si>
    <t>Noms</t>
  </si>
  <si>
    <t/>
  </si>
  <si>
    <t>Désignation Produits</t>
  </si>
  <si>
    <t>Code</t>
  </si>
  <si>
    <t>Fournisseur</t>
  </si>
  <si>
    <t>Stock</t>
  </si>
  <si>
    <t>Qté Sorties</t>
  </si>
  <si>
    <t>admin</t>
  </si>
  <si>
    <t>****</t>
  </si>
  <si>
    <t>Stock MINI</t>
  </si>
  <si>
    <t>Eric</t>
  </si>
  <si>
    <t>Samir</t>
  </si>
  <si>
    <t>Kevin</t>
  </si>
  <si>
    <t>Ignace</t>
  </si>
  <si>
    <t>David</t>
  </si>
  <si>
    <t>Alex</t>
  </si>
  <si>
    <t>LAMPE 20W</t>
  </si>
  <si>
    <t>LAMPE 57W</t>
  </si>
  <si>
    <t xml:space="preserve">LAMPE 60W </t>
  </si>
  <si>
    <t xml:space="preserve">LAMPE 18W </t>
  </si>
  <si>
    <t xml:space="preserve">LAMPE 23W </t>
  </si>
  <si>
    <t xml:space="preserve">LAMPE 70W </t>
  </si>
  <si>
    <t xml:space="preserve">660 LUMEN LAMPE 11W </t>
  </si>
  <si>
    <t>LAMPE DESIGNATION SIGNAL LAMPS</t>
  </si>
  <si>
    <t>Allumage instantané 230V</t>
  </si>
  <si>
    <t xml:space="preserve">850 LUMEN HALOGEN 2000h </t>
  </si>
  <si>
    <t>LAMPE 230V 60W</t>
  </si>
  <si>
    <t>SPOT PRO LAMPE LED 5W</t>
  </si>
  <si>
    <t>SPOT PRO LAMPE LED 7W</t>
  </si>
  <si>
    <t>SPOT 50W 12V</t>
  </si>
  <si>
    <t xml:space="preserve">SPOT 30W </t>
  </si>
  <si>
    <t xml:space="preserve">SPOT 35W </t>
  </si>
  <si>
    <t xml:space="preserve">LAMPE LONGUE  26W </t>
  </si>
  <si>
    <t>LED 12W 220/240V</t>
  </si>
  <si>
    <t>DETECTEUR DE MOUVEMENTS</t>
  </si>
  <si>
    <t xml:space="preserve">DETECTEUR DE FUMEE </t>
  </si>
  <si>
    <t xml:space="preserve">KIT GU 10 6,5W/DIMMABLE </t>
  </si>
  <si>
    <t xml:space="preserve">KIT RGB 30-5  </t>
  </si>
  <si>
    <t xml:space="preserve">FILTRE UV 20W 255 lm </t>
  </si>
  <si>
    <t xml:space="preserve">FICHE TELE </t>
  </si>
  <si>
    <t xml:space="preserve">HUBLOT 230V </t>
  </si>
  <si>
    <t>LINOLITE</t>
  </si>
  <si>
    <t xml:space="preserve">LINOLITE ELECTRONIC AVEC INTERUPTEUR ELECTRONIC BALLAST </t>
  </si>
  <si>
    <t xml:space="preserve">LAMPE NL-T5 14W/840 BONALUX WHITE "1200 lm" 16kwh/1000h </t>
  </si>
  <si>
    <t>LAMPE SPECTALUX 18W/840 NL-T8</t>
  </si>
  <si>
    <t xml:space="preserve">LAMPE NL-T5 14W/840 BONALUX WHITE "1350 lm" 16kwh/1000h </t>
  </si>
  <si>
    <t>LAMPE SPECTALUX 18W/840 NL-T8 36W/840</t>
  </si>
  <si>
    <t xml:space="preserve">LAMPE HALOGENES 53 HALO A/CL/E27 240V 53W </t>
  </si>
  <si>
    <t xml:space="preserve">FUSIBLE 20A A VOYANT </t>
  </si>
  <si>
    <t xml:space="preserve">SYS SIMPLE BUS GARNITURE MONITEUR N/B BRAVO ET GENIUS </t>
  </si>
  <si>
    <t xml:space="preserve">TRANSFO 12V </t>
  </si>
  <si>
    <t xml:space="preserve">RAMPE LUMINAIRE </t>
  </si>
  <si>
    <t xml:space="preserve">BAQUE LUMINAIRE </t>
  </si>
  <si>
    <t xml:space="preserve">PRISE DE COURANT 2P+T </t>
  </si>
  <si>
    <t xml:space="preserve">BOUCHON PLASTIQUE POUR MAT </t>
  </si>
  <si>
    <t>SUPPORT 2/7237</t>
  </si>
  <si>
    <t xml:space="preserve">ECLISSE RASSEMBLE </t>
  </si>
  <si>
    <t xml:space="preserve">CHEMIN DE CABLE EN T </t>
  </si>
  <si>
    <t xml:space="preserve">CHEMIN DE CABLE CARRE </t>
  </si>
  <si>
    <t xml:space="preserve">CONSOLE PETITE </t>
  </si>
  <si>
    <r>
      <t xml:space="preserve">CONSOLE </t>
    </r>
    <r>
      <rPr>
        <sz val="11"/>
        <color theme="1"/>
        <rFont val="Calibri"/>
        <family val="2"/>
      </rPr>
      <t>Π</t>
    </r>
  </si>
  <si>
    <r>
      <t xml:space="preserve">CONSOLE </t>
    </r>
    <r>
      <rPr>
        <sz val="11"/>
        <color theme="1"/>
        <rFont val="Calibri"/>
        <family val="2"/>
      </rPr>
      <t>Γ</t>
    </r>
  </si>
  <si>
    <t>BASQUE ENCASTREMENT LUMINIARE</t>
  </si>
  <si>
    <t xml:space="preserve">COMPTEUR ELECTRIQUE MONOPHASE 32A </t>
  </si>
  <si>
    <t>AMPLIFICATEUR DE MAT + ALIMENTATION 2 SORTIES 24V</t>
  </si>
  <si>
    <t xml:space="preserve">COUPLEUR EXTERIEUR MIX EXT TV/SAT </t>
  </si>
  <si>
    <t>TETE DE SATELLITE LNB ACC BISAT G2</t>
  </si>
  <si>
    <t xml:space="preserve">DISTIBUTEUR 4 VOIES INTERPHONE </t>
  </si>
  <si>
    <t xml:space="preserve">TETE UNIVERSEL </t>
  </si>
  <si>
    <t xml:space="preserve">TRANSFORMATEUR 33V </t>
  </si>
  <si>
    <t xml:space="preserve">BOITE DE BADGE </t>
  </si>
  <si>
    <t xml:space="preserve">BAQUE ENCASTREMENT INTERPHONE </t>
  </si>
  <si>
    <t xml:space="preserve">INTERPHONE VISIO </t>
  </si>
  <si>
    <t xml:space="preserve">INTERPHONE </t>
  </si>
  <si>
    <t>PLATINE DE RUE PIC  V1.1</t>
  </si>
  <si>
    <t xml:space="preserve">KIT RUBAN LUMINAIRE A LED </t>
  </si>
  <si>
    <t xml:space="preserve">REPARTITEUR 6 DIRECTIONS </t>
  </si>
  <si>
    <t>INTERPHONE VISIO GENIUS</t>
  </si>
  <si>
    <t>CORDON RJ45 CATEGORIE 5E</t>
  </si>
  <si>
    <t xml:space="preserve">MODULE FIN DE LIGNE </t>
  </si>
  <si>
    <t xml:space="preserve">ETRIER BIBUS P/MONITEUR SIGNO </t>
  </si>
  <si>
    <t xml:space="preserve">SERIE ILCALL-SYS SIMPLE BUS - UNITE AUDIO/VIDEO N/B </t>
  </si>
  <si>
    <t xml:space="preserve">CENTRALE MONI PORTE VIGIK V5.0 </t>
  </si>
  <si>
    <t xml:space="preserve">SYS SIMPLE BUS COULEUR-MELANGEUR D'ALIMENTATION </t>
  </si>
  <si>
    <t xml:space="preserve">COMMANDE DE MOTORISATION PORTE </t>
  </si>
  <si>
    <t>BOITE PLEXO 80X80</t>
  </si>
  <si>
    <t xml:space="preserve">BOITE PLEXON RONDE </t>
  </si>
  <si>
    <t>BOITE PLEXO 105X105</t>
  </si>
  <si>
    <r>
      <t xml:space="preserve">APPLIQUE DCL </t>
    </r>
    <r>
      <rPr>
        <sz val="11"/>
        <color theme="1"/>
        <rFont val="Calibri"/>
        <family val="2"/>
      </rPr>
      <t>Ø67 "kit boite applique airmetic DCL Ø67+DOUILLE E27"</t>
    </r>
  </si>
  <si>
    <t xml:space="preserve">CENTRE DCL SANS CROCHET </t>
  </si>
  <si>
    <t xml:space="preserve">HALERS lighting DLP 60WW HALERS H2 PRO FAISCEAU 60° LED </t>
  </si>
  <si>
    <t xml:space="preserve">ROUGE ALARME </t>
  </si>
  <si>
    <t xml:space="preserve">DM MEMBRANE SANS VOYANT </t>
  </si>
  <si>
    <t xml:space="preserve">BOITE DE BANCHE </t>
  </si>
  <si>
    <t xml:space="preserve">LUMINAIRE + AMPOULE </t>
  </si>
  <si>
    <t xml:space="preserve">LUMINAIRE </t>
  </si>
  <si>
    <t xml:space="preserve">DOUILLE +FICHE DCL </t>
  </si>
  <si>
    <t xml:space="preserve">FICHE DCL/ DOUILLE E27 + FICHE MALE DCL </t>
  </si>
  <si>
    <t xml:space="preserve">DOUILLES </t>
  </si>
  <si>
    <t xml:space="preserve">PITONS+ETRIERS </t>
  </si>
  <si>
    <t xml:space="preserve">COUVERCLE DCL SANS CROCHET  Ø120 KIT DC MANCHON ENTRAXE 37 </t>
  </si>
  <si>
    <t xml:space="preserve">COUVERCLE DCL SANS CROCHET  Ø90 KIT DC MANCHON ENTRAXE 37 </t>
  </si>
  <si>
    <t xml:space="preserve">MULTIFIX AIR CAP ETAN D16 1 SCH DE 100 PIE </t>
  </si>
  <si>
    <t xml:space="preserve">ANNEAU TOURNANT A VIS </t>
  </si>
  <si>
    <t xml:space="preserve">COUVERCLE DE BANCHE </t>
  </si>
  <si>
    <t xml:space="preserve">PITON ISOLE DE SUSPENSION L=145 </t>
  </si>
  <si>
    <t xml:space="preserve">DAC PLASTIQUE + CROCHET </t>
  </si>
  <si>
    <t>DOUILLE B22+COIFFE SERRE-FIL</t>
  </si>
  <si>
    <t xml:space="preserve">DOUILLE DCL B22-75W MAXI AVEC FICHE 2P+T RECCUPERABLE </t>
  </si>
  <si>
    <r>
      <t xml:space="preserve">kit dcl </t>
    </r>
    <r>
      <rPr>
        <sz val="11"/>
        <color rgb="FFFF0000"/>
        <rFont val="Calibri"/>
        <family val="2"/>
        <scheme val="minor"/>
      </rPr>
      <t>boitier capriclips faux plafond</t>
    </r>
    <r>
      <rPr>
        <sz val="11"/>
        <color rgb="FFFF0000"/>
        <rFont val="Calibri"/>
        <family val="2"/>
      </rPr>
      <t xml:space="preserve">Ø67 prof 55 dcl +douille+fiche </t>
    </r>
  </si>
  <si>
    <t xml:space="preserve">CAPRICLIPS D'APPLIQUE DCL AVEC DOUILLE +FICHE </t>
  </si>
  <si>
    <r>
      <t xml:space="preserve">APPLIQUE DOUBLE </t>
    </r>
    <r>
      <rPr>
        <sz val="11"/>
        <color theme="1"/>
        <rFont val="Calibri"/>
        <family val="2"/>
      </rPr>
      <t xml:space="preserve">Ø40 DCL DOUILLE+FICHE </t>
    </r>
  </si>
  <si>
    <t xml:space="preserve">DISTANCIER 85X100 </t>
  </si>
  <si>
    <t xml:space="preserve">DOUBLE INTER BP INTERVOLETS ROULANT 3 POSITIONS INTERRUPTEUR 6A </t>
  </si>
  <si>
    <t xml:space="preserve">INTERRUPTEUR VA ET VIENT 10A </t>
  </si>
  <si>
    <t>DOWNLIGHT 2X26 INOX</t>
  </si>
  <si>
    <t xml:space="preserve">PC 2P+T à CONNEXION AUTOMATIQUE </t>
  </si>
  <si>
    <t xml:space="preserve">PC PLEXO 2P+T NF GRIS </t>
  </si>
  <si>
    <t>COLLIER D'INSTALLATION NOIR MUREVA 370X9</t>
  </si>
  <si>
    <t>BOITE DE DERIVATION 240X190</t>
  </si>
  <si>
    <t>BOITE DE DERIVATION COUPE FEU 105X105</t>
  </si>
  <si>
    <t>COLLIER D'INSTALLATION MUREVA 273X9</t>
  </si>
  <si>
    <t xml:space="preserve">BLOC LUMINOX </t>
  </si>
  <si>
    <t xml:space="preserve">PANNEAU DE CONTRÔLE MONO 250X225 POUR COMPTEUR </t>
  </si>
  <si>
    <t xml:space="preserve">CHEVILLE LAITON M6 </t>
  </si>
  <si>
    <t>BOULON M6X14 (ERG+EMBASE)</t>
  </si>
  <si>
    <t xml:space="preserve">LIGHT 1 MAX E27 100W </t>
  </si>
  <si>
    <t xml:space="preserve">POT DE CENTRE </t>
  </si>
  <si>
    <t xml:space="preserve">BAGUE </t>
  </si>
  <si>
    <t>COLLIER D'INSTALLATION ENN47942 MUREVA 194X9</t>
  </si>
  <si>
    <t xml:space="preserve">INSTACLIP POUR CONDUIT GRIS Ø16-20MM </t>
  </si>
  <si>
    <t xml:space="preserve">VA ET VIENT GRIS ENCASTRE </t>
  </si>
  <si>
    <t xml:space="preserve">PLAQUE STYL BLANC 1 POSTE </t>
  </si>
  <si>
    <t xml:space="preserve">CLIPS TUBE DIAM 20+CHEVILLE </t>
  </si>
  <si>
    <t xml:space="preserve">LAMPE 46W </t>
  </si>
  <si>
    <t xml:space="preserve">COFFRET DE CHANTIER </t>
  </si>
  <si>
    <t xml:space="preserve">DISJONCTEUR 20A </t>
  </si>
  <si>
    <t>INTERRUPTEUR VOLET ROULANT 2 BOUTONS</t>
  </si>
  <si>
    <t xml:space="preserve">BOITE DE VIS </t>
  </si>
  <si>
    <t xml:space="preserve">DISJONCTEUR  TETRA 63A 30MM </t>
  </si>
  <si>
    <t xml:space="preserve">VIGI DISJONCTEUR 4 FOIS 20 A </t>
  </si>
  <si>
    <t xml:space="preserve">PROJECTEUR </t>
  </si>
  <si>
    <t xml:space="preserve">BLOQUE SECOURS </t>
  </si>
  <si>
    <t xml:space="preserve">BOITE DE 100 WAGO  5 ENTREES </t>
  </si>
  <si>
    <t xml:space="preserve">BOITE DE 100 WAGO 3 ENTREES </t>
  </si>
  <si>
    <t xml:space="preserve">BOITE DE 100 WAGO 4 ENTREES </t>
  </si>
  <si>
    <t xml:space="preserve">BOITE DE 100 WAGO 8 ENTREES </t>
  </si>
  <si>
    <t xml:space="preserve">BOITE DE 100 WAGO 2 ENTREES </t>
  </si>
  <si>
    <t xml:space="preserve">BOITE DE VIS LONG 40MM </t>
  </si>
  <si>
    <t xml:space="preserve">SORT DE CABLE BLANCHE 10/16A VIS UNIQUEMENT VIS APPARENTE </t>
  </si>
  <si>
    <t xml:space="preserve">PLAQUE simple 1 poste </t>
  </si>
  <si>
    <t xml:space="preserve">PLAQUE 2 Postes </t>
  </si>
  <si>
    <t xml:space="preserve">PLAQUE STYL BLANC 2 POSTES 71MM </t>
  </si>
  <si>
    <t xml:space="preserve">PRISE 2P+T </t>
  </si>
  <si>
    <t xml:space="preserve">INTERRUPTEUR SIMPLE ALLUMAGE ETENCHE SAILLIE </t>
  </si>
  <si>
    <t xml:space="preserve">COLLIER D'EQUIPOTENTIALITE Ø8-32MM / 2,5-2 X6MM² </t>
  </si>
  <si>
    <t xml:space="preserve">PEIGNE DE NEUTRE 26 PAS BAC'CLIC </t>
  </si>
  <si>
    <t xml:space="preserve">REPARTITEUR DE TERRE </t>
  </si>
  <si>
    <t xml:space="preserve">REAPRTITEUR DE TERRE 5 DERIVATIONS </t>
  </si>
  <si>
    <t xml:space="preserve">DECLENCHEUR MANUEL SAILLIE </t>
  </si>
  <si>
    <t xml:space="preserve">DM MEMBRANE DEFORMABLE SAILLIE ALARME INCENDIE </t>
  </si>
  <si>
    <t xml:space="preserve">PRISE 2P/2P+T BLANC </t>
  </si>
  <si>
    <t xml:space="preserve">PLAQUE </t>
  </si>
  <si>
    <t xml:space="preserve">GAINE DE VENTILLATION PVC LONGUEUR 6M  Ø80MM </t>
  </si>
  <si>
    <t xml:space="preserve">GU 10 MAX 5W </t>
  </si>
  <si>
    <t xml:space="preserve">LAN 134X55 WO </t>
  </si>
  <si>
    <t xml:space="preserve">KIT IP-65 </t>
  </si>
  <si>
    <t xml:space="preserve">BONNET DE RACCORDEMNENT SPOT </t>
  </si>
  <si>
    <t xml:space="preserve">POUSSOIR PORTE-ETIQUETTE 1 WAY PB WITH FPL </t>
  </si>
  <si>
    <t xml:space="preserve">INTER VOLETS ROULANT 3 POSITIONS 6A  </t>
  </si>
  <si>
    <t xml:space="preserve">PRISE TV/SAT /R 1 ENTREE </t>
  </si>
  <si>
    <t>POUSSOIR saillie</t>
  </si>
  <si>
    <t xml:space="preserve">INVERSEUR FIXE VOLET ROULANT 10A-250V LUMIERE </t>
  </si>
  <si>
    <t xml:space="preserve">DOUBLE VA ET VIENT 10A 250V LUMIERE </t>
  </si>
  <si>
    <t xml:space="preserve">PRISE 2P+T A ECLIPSE 16A 250V LUMIERE </t>
  </si>
  <si>
    <t xml:space="preserve">PRISE RJ45 FTP CAT 6 LUMIERE </t>
  </si>
  <si>
    <t xml:space="preserve">DISJONCTEUR DE BRANCHEMENT DIFFERENTIEL 500mA </t>
  </si>
  <si>
    <t xml:space="preserve">GU 10 6W S- LINE LED SHARP 4000K </t>
  </si>
  <si>
    <t xml:space="preserve">EMPORTABLE HALOGEN </t>
  </si>
  <si>
    <t xml:space="preserve">THERMOSTAT D'AMBIANCE MECANIQUE POUR CHAUFFAGE </t>
  </si>
  <si>
    <t xml:space="preserve">AUTOMATISME VOLET ROULANT </t>
  </si>
  <si>
    <t xml:space="preserve">COUVERCLE </t>
  </si>
  <si>
    <t xml:space="preserve">INTERRUPTEUR SIMPLE ALLUMAGE </t>
  </si>
  <si>
    <t xml:space="preserve">OPTURATEUR </t>
  </si>
  <si>
    <t xml:space="preserve">BP </t>
  </si>
  <si>
    <t xml:space="preserve">RJ45 CAT 5E UTP POUR TELEPHONIE  </t>
  </si>
  <si>
    <t xml:space="preserve">BP ETANCHE ENCASTRE TYPE 26E </t>
  </si>
  <si>
    <t xml:space="preserve">BP SAILLIE </t>
  </si>
  <si>
    <t>J17</t>
  </si>
  <si>
    <t xml:space="preserve">PRISE TV/SAT/R 1 ENTREE </t>
  </si>
  <si>
    <t xml:space="preserve">TRANSFORMATEUR ELECTRONIQUE 230V-50Hz </t>
  </si>
  <si>
    <t xml:space="preserve">DETECTEUR DE MOUVEMENTS </t>
  </si>
  <si>
    <t>DETECTEUR DE MOUVEMENTS 180°</t>
  </si>
  <si>
    <t xml:space="preserve">DETECTEUR DE MOUVEMENTS 180° </t>
  </si>
  <si>
    <t xml:space="preserve">BARETTE DE TERRE AVEC CAPOT 6 DEPARTS </t>
  </si>
  <si>
    <t>TRANSFORMATEUR ELECTRONIQUE 20-60W</t>
  </si>
  <si>
    <t xml:space="preserve">COMBOX 1Z </t>
  </si>
  <si>
    <t xml:space="preserve">AMPLIFICATEUR ADS </t>
  </si>
  <si>
    <t xml:space="preserve">MODULES RC </t>
  </si>
  <si>
    <t>COMPTEURS D'ENERGIE + 5 CAPTEURS WISER EM5 KIT 230V-50/60Hz</t>
  </si>
  <si>
    <t xml:space="preserve">MODULE D'EXTENSION COMPTEUR D'IMPULSIONS WISER MPR </t>
  </si>
  <si>
    <t xml:space="preserve">CAPTEURS DE COURANT POUR EM5 WISER EM5 SENSOR 80A </t>
  </si>
  <si>
    <t xml:space="preserve">2P+T ECLIPS STD Français CONNEXION AUTOMATIQUE SANS VIS  16A 250V </t>
  </si>
  <si>
    <t xml:space="preserve">LAMPE A FIL 250V COULEUR ORANGE 1,5mA </t>
  </si>
  <si>
    <t xml:space="preserve">TRANSFORMATEUR SPOT </t>
  </si>
  <si>
    <t xml:space="preserve">OBTURATEUR DE DERIVATION INDIVIUDELCOULLANT MONTANTE </t>
  </si>
  <si>
    <t xml:space="preserve">RESSORT POUR VA ET VIENT </t>
  </si>
  <si>
    <t xml:space="preserve">BOITE A SCELLER DOUBLE </t>
  </si>
  <si>
    <t xml:space="preserve">BOITE A SCELLER TRIPLE </t>
  </si>
  <si>
    <t xml:space="preserve">BOITE A SCELLER CARRE DOUBLE </t>
  </si>
  <si>
    <t>BOITE A SCELLER CARRE SIMPLE 70X70</t>
  </si>
  <si>
    <t xml:space="preserve">BOITE A SCELLER SIMPLE </t>
  </si>
  <si>
    <t>BOITE A SCELLER 40</t>
  </si>
  <si>
    <t>DETECTEUR DE MOUVEMENT NOIR LUXA 101-150 180°</t>
  </si>
  <si>
    <t xml:space="preserve">PRISE DE COURANT 2P+T  MUREVA </t>
  </si>
  <si>
    <t xml:space="preserve">CHEVILLE A FIXATION FILETTEE   Ø8mm </t>
  </si>
  <si>
    <t xml:space="preserve">PATTES A VIS L:30mm BICHROMATE </t>
  </si>
  <si>
    <t xml:space="preserve">COLLIER SIMPLE TARAUDAGE 7X150 Ø20mm </t>
  </si>
  <si>
    <t xml:space="preserve">RONDELLES TRES LARGES Ø6mm </t>
  </si>
  <si>
    <t xml:space="preserve">TIREFONDS ZINGUE BLANC </t>
  </si>
  <si>
    <t xml:space="preserve">DISQUE DE TRONCONNER A 46 EXTA </t>
  </si>
  <si>
    <t>MANCHONS RACCORDEMENT POUR TCP NET CONDUIT ENTERRES Ø63</t>
  </si>
  <si>
    <t xml:space="preserve">MANCHONS POUR TPC ET CONDUITS ENTERRES Ø40 NOIR </t>
  </si>
  <si>
    <t xml:space="preserve">VERROUS POUR CABLES FERMACAVO Ø1,5/Ø2,5 mm </t>
  </si>
  <si>
    <t xml:space="preserve">ATTACHE POUR CABLE ROND Ø10mm GRIS </t>
  </si>
  <si>
    <t xml:space="preserve">ATTACHE POUR CABLE ROND Ø8mm GRIS </t>
  </si>
  <si>
    <t xml:space="preserve">CLIPS TUBE IRC Ø25 GRIS </t>
  </si>
  <si>
    <t xml:space="preserve">ATTACHE POUR CABLE ROND Ø25 GRIS </t>
  </si>
  <si>
    <t xml:space="preserve">PATE A VIS BOIS 7X150 </t>
  </si>
  <si>
    <t xml:space="preserve">PATE A VIS METAUX </t>
  </si>
  <si>
    <t xml:space="preserve">GOUJON LAITON M6 </t>
  </si>
  <si>
    <t xml:space="preserve">ECROU LAITON M6 </t>
  </si>
  <si>
    <t>RONDELLE PATE LARGE Ø12</t>
  </si>
  <si>
    <t xml:space="preserve">ECROU HU AVEC ZINGUE 8mm </t>
  </si>
  <si>
    <t xml:space="preserve">VIS AGGLO TETE FRAISEE POZI 4X25 </t>
  </si>
  <si>
    <t xml:space="preserve">CHEVILLE A FRAPPER </t>
  </si>
  <si>
    <t xml:space="preserve">FIXATION POUR CHARPENTE METALIQUE </t>
  </si>
  <si>
    <t xml:space="preserve">PONTETS METALIQUES NON PERCES Ø25 </t>
  </si>
  <si>
    <t xml:space="preserve">SPECIALE PATTES A VIS Ø8x30mm </t>
  </si>
  <si>
    <t xml:space="preserve">VIS POUR USAGE EXTERIEUR  5X50mm </t>
  </si>
  <si>
    <t xml:space="preserve">CPF INTERCHANGEABLE 60A CONNECTEUR A PERFORATION D'ISOLANT </t>
  </si>
  <si>
    <t xml:space="preserve">DISTRIB 200A S35 NIV </t>
  </si>
  <si>
    <t xml:space="preserve">DISJONCTEUR DIFFERENTIEL </t>
  </si>
  <si>
    <t xml:space="preserve">FUS EDF T2 E100A/440V 115MM </t>
  </si>
  <si>
    <t xml:space="preserve">FUSIBLE AD T00 60A </t>
  </si>
  <si>
    <t xml:space="preserve">CARTOUCHES FUSIBLE T2 E115 mm 200A </t>
  </si>
  <si>
    <t xml:space="preserve">CARTOUCHE FUSIBLE T00AD60 </t>
  </si>
  <si>
    <t xml:space="preserve">FUSIBLE AD45 440V </t>
  </si>
  <si>
    <t xml:space="preserve">COUTEAU DE NEUTRE </t>
  </si>
  <si>
    <t xml:space="preserve">DISJONCTEUR DIFFERENTIEL SDB II 500 45AS 15-45V 500mA 2 POLES </t>
  </si>
  <si>
    <t xml:space="preserve">DISJONCTEUR DE BRANCHEMENT DIFFERENTIEL 500mA 250-50Hz </t>
  </si>
  <si>
    <t xml:space="preserve">DISJONCTEUR DIFFERENTIEL 4 POLES 50-60A </t>
  </si>
  <si>
    <t xml:space="preserve">DISTRIB 200A S35 ARR </t>
  </si>
  <si>
    <t xml:space="preserve">RONDELLE BI METAL </t>
  </si>
  <si>
    <t>MANCHON GRIS Ø103</t>
  </si>
  <si>
    <t>MANCHON GRIS Ø63</t>
  </si>
  <si>
    <t>MANCHON GRIS Ø83</t>
  </si>
  <si>
    <t>MANCHON GRIS Ø20</t>
  </si>
  <si>
    <t>MANCHON GRIS Ø25</t>
  </si>
  <si>
    <t>MANCHON GRIS Ø13</t>
  </si>
  <si>
    <t>MANCHON GRIS Ø35</t>
  </si>
  <si>
    <t>MANCHON GRIS Ø43</t>
  </si>
  <si>
    <t>MANCHON NOIR Ø40</t>
  </si>
  <si>
    <t>DISJONCTEUR DIFFERENTIEL C10</t>
  </si>
  <si>
    <t>DIJONCTEUR A VIS C16</t>
  </si>
  <si>
    <t>DIJONCTEUR AVIS C25</t>
  </si>
  <si>
    <t xml:space="preserve">DISJONCTEUR A VIS C16 D'CLIC </t>
  </si>
  <si>
    <t xml:space="preserve">DISJONCTEUR A VIS C20 D'CLIC </t>
  </si>
  <si>
    <t xml:space="preserve">DISJONCTEUR A VIS C10 D'CLIC </t>
  </si>
  <si>
    <t xml:space="preserve">INTERRUPTEUR DIFFERENTIEL ID'CLIC 230V TYPE AC </t>
  </si>
  <si>
    <t>DISJONCTEUR C16</t>
  </si>
  <si>
    <t xml:space="preserve">CARION 230V </t>
  </si>
  <si>
    <t xml:space="preserve">COMPTEUR MODULAIRE </t>
  </si>
  <si>
    <t xml:space="preserve">PARFOUDRE AUTO PROTEGER </t>
  </si>
  <si>
    <t xml:space="preserve">COMPTEUR ELECTRIQUE D'ENERGIE </t>
  </si>
  <si>
    <t xml:space="preserve">ROSACES D'ECARTEMENT </t>
  </si>
  <si>
    <t>GRIP L 30mm M 8X30</t>
  </si>
  <si>
    <t xml:space="preserve">BOITE DE 500 TAMPONS C6-25 + GAZ P700 </t>
  </si>
  <si>
    <t xml:space="preserve">BOITE DE 50 SERRE FIL 35mm² M6 SF 8-6 </t>
  </si>
  <si>
    <t xml:space="preserve">CHEVILLE A EXPANSION POUR MATERIAUX CREUX PERCEMENT A 13mm </t>
  </si>
  <si>
    <t xml:space="preserve">CHEVILLE A EXPANSION PLUS PETIT </t>
  </si>
  <si>
    <t xml:space="preserve">COMPTEUR TRI PHASE </t>
  </si>
  <si>
    <t xml:space="preserve">COMPTEUR MONO PHASE </t>
  </si>
  <si>
    <t xml:space="preserve">BLOC DIFFERENTIEL </t>
  </si>
  <si>
    <t>PANNEAU DE CONTRÔLE PLATINE DISJONCTEUR #####</t>
  </si>
  <si>
    <t>MANCHON GRIS Ø73</t>
  </si>
  <si>
    <t xml:space="preserve">DISJONCTEUR DIFFERENTIEL C16 0,030 A </t>
  </si>
  <si>
    <t xml:space="preserve">DT 40 20V A VIS </t>
  </si>
  <si>
    <t>DISJONCTEUR A VIS  C16</t>
  </si>
  <si>
    <t>DISJONCTEUR A VIS C10  MULTI 9</t>
  </si>
  <si>
    <t>DIJSJONCTEUR A VIS C16 MULTI 9</t>
  </si>
  <si>
    <t>DISJONCTEUR A VIS C16</t>
  </si>
  <si>
    <t xml:space="preserve">DISJONTEUR A VIS C16 </t>
  </si>
  <si>
    <t xml:space="preserve">DISJONCTEUR A VIS C10 </t>
  </si>
  <si>
    <t xml:space="preserve">DISJONCTEUR A VIS C2 </t>
  </si>
  <si>
    <t>DISJONCTEUR C16 C60N 400V MULTI9</t>
  </si>
  <si>
    <t xml:space="preserve">DISJONCTEUR C10 230V </t>
  </si>
  <si>
    <t>DISJONCTEUR C16 C60N 400V VIGI 0,03A MULTI9</t>
  </si>
  <si>
    <t>DIJONCTEUR DPN VIGI C32 0,03A 230V MULTI9</t>
  </si>
  <si>
    <t>DISJONCTEUR C60N D10A 415V MULTI 9</t>
  </si>
  <si>
    <t xml:space="preserve">DISJONCTEUR DPN C2 230V MULTI 9 </t>
  </si>
  <si>
    <t xml:space="preserve">DISJONTEUR DECLIC C2 230V </t>
  </si>
  <si>
    <t>DISJONCTEUR VIGI C60 0,03A TEST MENSUEL MULTI 9</t>
  </si>
  <si>
    <t xml:space="preserve">DISJONCTEUR MULTI 9 C60N D20A 415V VIGI C60 0,30A TEST MENSUEL </t>
  </si>
  <si>
    <t xml:space="preserve">N194 AC1 40A </t>
  </si>
  <si>
    <t>Z-S DM/2K-WO 230V AC 50-60Hz</t>
  </si>
  <si>
    <t xml:space="preserve">N190 JOUR/NUIT </t>
  </si>
  <si>
    <t xml:space="preserve">DISJONCTEUR MULTI 9 C60N 400V VIGI C60 0,030A </t>
  </si>
  <si>
    <t xml:space="preserve">DISJONCTEUR DPN VIGI C16 0,03A 230V MULTI 9 </t>
  </si>
  <si>
    <t xml:space="preserve">INTERRUPTEUR DE COUPURE 63A </t>
  </si>
  <si>
    <t xml:space="preserve">DISJONCTEUR MULTI 9 MX+OF </t>
  </si>
  <si>
    <t xml:space="preserve">LUMIN/ BLOCS 230V -50Hz </t>
  </si>
  <si>
    <t xml:space="preserve">Boîtier de télécommande électronique pour 500 blocs </t>
  </si>
  <si>
    <t>DISJONCTEUR C60N D10A 415V MULTI 9 VIGI C60</t>
  </si>
  <si>
    <t xml:space="preserve">BOITIER D'ETAGE DEPORTE </t>
  </si>
  <si>
    <t xml:space="preserve">BOITE DE 100 COLRING AVEC IDENTIF 4,6X180 </t>
  </si>
  <si>
    <t xml:space="preserve">Kit 2 embouts 35/25 ENS 2 EBCP (1N+B) H-M24-2011-02598 FR </t>
  </si>
  <si>
    <t xml:space="preserve">PAQUET DE 10 EBCP 35M 16 BLEU </t>
  </si>
  <si>
    <t xml:space="preserve">APQUET DE 500 EMBOUTS DE CABLAGE PREISOLES 1,5mm² </t>
  </si>
  <si>
    <t xml:space="preserve">TIGETTES 6X90 </t>
  </si>
  <si>
    <t>CADRE SIMPLE APPAREILLAGE SAILLIE DE LEGRAND 22 X 12</t>
  </si>
  <si>
    <t xml:space="preserve">RJ45 CAT 6 FTP </t>
  </si>
  <si>
    <t>KEVA ANGLE PLAT 32X12 BLANC ARTIC 40P 15 mm</t>
  </si>
  <si>
    <t xml:space="preserve">KEVA CADRE SIMPLE AS2 32X12 BLANC ARTIC 10P </t>
  </si>
  <si>
    <t xml:space="preserve">PAVILLIONNAIRE </t>
  </si>
  <si>
    <t xml:space="preserve">PRISE MODULAIRE </t>
  </si>
  <si>
    <t xml:space="preserve">DOUBLE POUSSOIR 6A SAILLIE 200V </t>
  </si>
  <si>
    <t>LOGIX 130X50 EN 500 85-2-1</t>
  </si>
  <si>
    <t>VA ET VIENT 10A PROFIL 2</t>
  </si>
  <si>
    <t xml:space="preserve">DOUBLE VA ET VIENT 10A </t>
  </si>
  <si>
    <t xml:space="preserve">CADRE 1 POSTE PROFIL 2 </t>
  </si>
  <si>
    <t xml:space="preserve">PRISE 2P+T 10/16A A ECLIPSE </t>
  </si>
  <si>
    <t xml:space="preserve">CADRE 1 POSTE </t>
  </si>
  <si>
    <t xml:space="preserve">DERIVATION SORTIE CABLE </t>
  </si>
  <si>
    <t xml:space="preserve">TV FM SAT </t>
  </si>
  <si>
    <t xml:space="preserve">PRISE RJ45 CAT 5E FTP SIMPLE </t>
  </si>
  <si>
    <t xml:space="preserve">PC BLOC DOUBLE 2P+T 45 DETROMPAGE </t>
  </si>
  <si>
    <t>KEVA ANGLE PLAT pour profilé 32x12 mm, couleur blanc artic</t>
  </si>
  <si>
    <t>KEVA  Angle extérieur Variasouple</t>
  </si>
  <si>
    <t>Angle extérieur variable Pour profilé Viadis 32x16 blanc</t>
  </si>
  <si>
    <t>Angle intérieur variable Pour profilé Viadis 32x16 blanc</t>
  </si>
  <si>
    <t>Angle intérieur Variasouple Pour profilé 32x12 mm, couleur blanc artic</t>
  </si>
  <si>
    <t>Embout pour profilé 32x12 mm</t>
  </si>
  <si>
    <t>Angle plat pour profilé 22x12 mm</t>
  </si>
  <si>
    <t>CADRE 1 POSTE POUR MOULURE 22 X 12 KEVA</t>
  </si>
  <si>
    <t>PRISE RJ 45 CÉLIANE - CAT. 6 - FTP - LCS²</t>
  </si>
  <si>
    <t>PRISE DE COURANT 2P+T ROTOCLIP - BLANC POLAIRE</t>
  </si>
  <si>
    <t xml:space="preserve">SUPPORT H/V 2 POSTES </t>
  </si>
  <si>
    <t xml:space="preserve">prise juxtaposée Blanche  </t>
  </si>
  <si>
    <t xml:space="preserve">COFFRET 4R52 MOD </t>
  </si>
  <si>
    <t xml:space="preserve">BOITIER DE CONNEXION DE DERIVATION 8 DIRECTIONS </t>
  </si>
  <si>
    <t xml:space="preserve">PANNEAU P. LIMITEE MONOPHASE </t>
  </si>
  <si>
    <t>CCPI PHASE 60A POUR FUSIBLE TAILLE 00 HN 62-S-35</t>
  </si>
  <si>
    <t xml:space="preserve">ENSEMBLE MONOPHASE 60A 1 NEUTRE REF: 231002 + 1 PHASE REF: 231003 HN 62-S-35 </t>
  </si>
  <si>
    <t>CCPI NEUTRE 60A POUR BARETTE DC SECTIONNEMENT ISOLEE TAILLE 00 HN-62-S-35</t>
  </si>
  <si>
    <t xml:space="preserve">ENSEMBLE CPF 60A UNIVERSEL MONO </t>
  </si>
  <si>
    <t xml:space="preserve">PAQUET DE 4 BORNES DE SERRAGE COFFRET D'ETAGE </t>
  </si>
  <si>
    <t xml:space="preserve">BORNE DE SERRAGE COLONNES MONTANTES </t>
  </si>
  <si>
    <t xml:space="preserve">CADRE MOSAIQUE </t>
  </si>
  <si>
    <t xml:space="preserve">SPCM PROTECTION MAXI 200A </t>
  </si>
  <si>
    <t xml:space="preserve">SUPERDELTA 33 NERO/G </t>
  </si>
  <si>
    <t xml:space="preserve">PEIGNE EQUILIBRE TETRA 24 MODULES 16MM² </t>
  </si>
  <si>
    <t xml:space="preserve">CHEVILLE TOUS MATERIAUX </t>
  </si>
  <si>
    <t>INTERRUPTEUR HORAIRE MECANIQUE MINI HORLOGE 230V-50Hz</t>
  </si>
  <si>
    <t>Interrupteurs différentiels P43</t>
  </si>
  <si>
    <t>DISJONCTEUR C10 0,03A DS 2012</t>
  </si>
  <si>
    <t xml:space="preserve">VIS POUR USAGE EXTERIEUR  </t>
  </si>
  <si>
    <t xml:space="preserve">POINTE A TETE MOULEE </t>
  </si>
  <si>
    <t xml:space="preserve">CLIPS </t>
  </si>
  <si>
    <t xml:space="preserve">PONTE </t>
  </si>
  <si>
    <t xml:space="preserve">BOULON </t>
  </si>
  <si>
    <t xml:space="preserve">VIS A PLATRE 3,5X25+EMBOUT PHILIPS N°2 </t>
  </si>
  <si>
    <t xml:space="preserve">ECROUS HEXAGONAUX Ø6 </t>
  </si>
  <si>
    <t>Pack clous &amp; Gaz pulsa 700</t>
  </si>
  <si>
    <t>Vis acie pour support maçonné  FB-SK T10 7,5x92</t>
  </si>
  <si>
    <t>EMBASSE UNIVERSELLES M7</t>
  </si>
  <si>
    <t xml:space="preserve">RACCORD FIXE MALE </t>
  </si>
  <si>
    <t xml:space="preserve">TAMPONS + CARTOUCHES GAZ FULSA 700 25MM </t>
  </si>
  <si>
    <t xml:space="preserve">SERRE FILS 35mm² M6 SF 8-6 </t>
  </si>
  <si>
    <t xml:space="preserve">KIT DE TERMINAISON POUR RUBAN TYPE ESR </t>
  </si>
  <si>
    <t xml:space="preserve">P370 Tampon C9-25 C 25 mm </t>
  </si>
  <si>
    <t xml:space="preserve">PATTE VIS A BOIS </t>
  </si>
  <si>
    <t xml:space="preserve">PLASTRON </t>
  </si>
  <si>
    <t xml:space="preserve">SILICONE </t>
  </si>
  <si>
    <t xml:space="preserve">FOUET </t>
  </si>
  <si>
    <t xml:space="preserve">DISTRIBUTEUR </t>
  </si>
  <si>
    <t>CONNECTIQUE 60A GAMME CIBE</t>
  </si>
  <si>
    <t xml:space="preserve">SUPPORT IDENTIFICATION DERIVATION INDIVIDUELLE COLONNE MONTANTES </t>
  </si>
  <si>
    <t>VA ET VIENT ETANCHE ENCASTRE TYPE 21E IP44</t>
  </si>
  <si>
    <t xml:space="preserve">VA ET VIENT ETANCHE ENCASTRE </t>
  </si>
  <si>
    <t>VA ET VIENT ETANCHE ENCASTRE</t>
  </si>
  <si>
    <t xml:space="preserve">PRISE ETANCHE SAILLIE </t>
  </si>
  <si>
    <t xml:space="preserve">PRISE ETANCHE SAILLIE TYPE 30E </t>
  </si>
  <si>
    <t xml:space="preserve">SUP SIMPLE POUR ENCASTRE </t>
  </si>
  <si>
    <t xml:space="preserve">ENJOLIVEUR </t>
  </si>
  <si>
    <t xml:space="preserve">VMC </t>
  </si>
  <si>
    <t xml:space="preserve">COUVERCLE CENTRE PREDALE Ø120 </t>
  </si>
  <si>
    <t>COUVERCLE BOITE DE PLACO Ø67</t>
  </si>
  <si>
    <t xml:space="preserve">EMBASE A CHEVILLE P/COL </t>
  </si>
  <si>
    <t>COUVERCLE BOITE DE DERIVATION PLACO 150X180</t>
  </si>
  <si>
    <t>BOITE DE DERIVATION PLACO 200X100</t>
  </si>
  <si>
    <t>BOITE DE DERIVATION PLACO  100X100</t>
  </si>
  <si>
    <t xml:space="preserve">PLACO BBC </t>
  </si>
  <si>
    <t>alimentation pour basse tension accessoires du système de câble</t>
  </si>
  <si>
    <t>tendeur Support mural pour système de chenilles fil</t>
  </si>
  <si>
    <t>PLASTRON COFFRET D'ETAGE COLONNE MONTANTE (2 BARRE)</t>
  </si>
  <si>
    <t>MV1</t>
  </si>
  <si>
    <t>99011FC16</t>
  </si>
  <si>
    <t>DR 60-12</t>
  </si>
  <si>
    <t>ENN 34030</t>
  </si>
  <si>
    <t>OPL/028451</t>
  </si>
  <si>
    <t>MM32L</t>
  </si>
  <si>
    <t>PIC 5</t>
  </si>
  <si>
    <t>SLK1RVB</t>
  </si>
  <si>
    <t>740/954</t>
  </si>
  <si>
    <t xml:space="preserve">ACM/R </t>
  </si>
  <si>
    <t>488C</t>
  </si>
  <si>
    <t>4710R1</t>
  </si>
  <si>
    <t>NUG30316</t>
  </si>
  <si>
    <t>IMT35038</t>
  </si>
  <si>
    <t>IMT35036</t>
  </si>
  <si>
    <t>IMT35037</t>
  </si>
  <si>
    <t>CAP8503060</t>
  </si>
  <si>
    <t>CAP710199</t>
  </si>
  <si>
    <t>0.452.38</t>
  </si>
  <si>
    <t>0.452.30</t>
  </si>
  <si>
    <t>CAP715819</t>
  </si>
  <si>
    <t>CAP853360</t>
  </si>
  <si>
    <t>S520214</t>
  </si>
  <si>
    <t>S520204</t>
  </si>
  <si>
    <t>C3300448G-BE</t>
  </si>
  <si>
    <t>S520059</t>
  </si>
  <si>
    <t>ENN36030</t>
  </si>
  <si>
    <t>ENN47992</t>
  </si>
  <si>
    <t>ENN47962</t>
  </si>
  <si>
    <t>LUM10102</t>
  </si>
  <si>
    <t>MV60101</t>
  </si>
  <si>
    <t>4557TRNE</t>
  </si>
  <si>
    <t>ENN47942</t>
  </si>
  <si>
    <t>ENN45020</t>
  </si>
  <si>
    <t>ENN34021</t>
  </si>
  <si>
    <t>S520702</t>
  </si>
  <si>
    <t>EN60598-2-22</t>
  </si>
  <si>
    <t>S520704</t>
  </si>
  <si>
    <t>S39-004</t>
  </si>
  <si>
    <t>PAJ3031600</t>
  </si>
  <si>
    <t>GP80</t>
  </si>
  <si>
    <t>WNA025B</t>
  </si>
  <si>
    <t>S520208</t>
  </si>
  <si>
    <t>S520461</t>
  </si>
  <si>
    <t xml:space="preserve">MVR500ER </t>
  </si>
  <si>
    <t>S520206</t>
  </si>
  <si>
    <t>S520471</t>
  </si>
  <si>
    <t>S520666</t>
  </si>
  <si>
    <t>IP44</t>
  </si>
  <si>
    <t>IP55</t>
  </si>
  <si>
    <t>TR01015</t>
  </si>
  <si>
    <t>L210WHII</t>
  </si>
  <si>
    <t>EER39000</t>
  </si>
  <si>
    <t>EER31120</t>
  </si>
  <si>
    <t>EER39200</t>
  </si>
  <si>
    <t>S520290</t>
  </si>
  <si>
    <t>S520299</t>
  </si>
  <si>
    <t>ENN34030</t>
  </si>
  <si>
    <t>BIZ710362</t>
  </si>
  <si>
    <t>GLM6</t>
  </si>
  <si>
    <t>ELM6</t>
  </si>
  <si>
    <t>BIZ710002</t>
  </si>
  <si>
    <t>B21</t>
  </si>
  <si>
    <t>P243</t>
  </si>
  <si>
    <t>P42</t>
  </si>
  <si>
    <t>P238</t>
  </si>
  <si>
    <t>DB90</t>
  </si>
  <si>
    <t>CS630</t>
  </si>
  <si>
    <t>A9N21024</t>
  </si>
  <si>
    <t>S4213</t>
  </si>
  <si>
    <t>RO01006B</t>
  </si>
  <si>
    <t>HW8827AV</t>
  </si>
  <si>
    <t>ADC816F</t>
  </si>
  <si>
    <t>A9N21377</t>
  </si>
  <si>
    <t>MFN716</t>
  </si>
  <si>
    <t>AE12116</t>
  </si>
  <si>
    <t>MW264744</t>
  </si>
  <si>
    <t>MW264741</t>
  </si>
  <si>
    <t>C161-007</t>
  </si>
  <si>
    <t>JR47</t>
  </si>
  <si>
    <t>24227/26533</t>
  </si>
  <si>
    <t>N463</t>
  </si>
  <si>
    <t>TL500</t>
  </si>
  <si>
    <t>24601/26522</t>
  </si>
  <si>
    <t>LEG032063</t>
  </si>
  <si>
    <t>LCE015</t>
  </si>
  <si>
    <t>ALB45315</t>
  </si>
  <si>
    <t>ALB45226</t>
  </si>
  <si>
    <t>ALB44212</t>
  </si>
  <si>
    <t>Q880</t>
  </si>
  <si>
    <t>25PGM</t>
  </si>
  <si>
    <t>47PGM</t>
  </si>
  <si>
    <t>MTQ35U</t>
  </si>
  <si>
    <t>P43-5</t>
  </si>
  <si>
    <t>H290</t>
  </si>
  <si>
    <t>EN14566</t>
  </si>
  <si>
    <t>HC 6 - 15</t>
  </si>
  <si>
    <t>HC 6 - 17</t>
  </si>
  <si>
    <t>F13345</t>
  </si>
  <si>
    <t>ENN47995</t>
  </si>
  <si>
    <t>C6-25</t>
  </si>
  <si>
    <t>B0535600</t>
  </si>
  <si>
    <t>ELKSR-1</t>
  </si>
  <si>
    <t>WNA401B</t>
  </si>
  <si>
    <t>ENN47996</t>
  </si>
  <si>
    <t>ORBITEC</t>
  </si>
  <si>
    <t xml:space="preserve">RADIUM </t>
  </si>
  <si>
    <t xml:space="preserve">GE </t>
  </si>
  <si>
    <t>VISIONEL-EL</t>
  </si>
  <si>
    <t>GE</t>
  </si>
  <si>
    <t xml:space="preserve">DR FISHER </t>
  </si>
  <si>
    <t xml:space="preserve">LITED </t>
  </si>
  <si>
    <t xml:space="preserve">DIVERS </t>
  </si>
  <si>
    <t xml:space="preserve">SAMSUNG </t>
  </si>
  <si>
    <t>SPECTRA</t>
  </si>
  <si>
    <t xml:space="preserve">VIGITECH </t>
  </si>
  <si>
    <t xml:space="preserve">LUCIBEL </t>
  </si>
  <si>
    <t xml:space="preserve">OSRAM </t>
  </si>
  <si>
    <t xml:space="preserve">DEIMOS </t>
  </si>
  <si>
    <t xml:space="preserve">RESISTEX </t>
  </si>
  <si>
    <t>CIVIC</t>
  </si>
  <si>
    <t>IEC 60269</t>
  </si>
  <si>
    <t xml:space="preserve">COMELIT </t>
  </si>
  <si>
    <t xml:space="preserve">MEAN WELL </t>
  </si>
  <si>
    <t>MUREVA</t>
  </si>
  <si>
    <t>DIA</t>
  </si>
  <si>
    <t xml:space="preserve">BASOR </t>
  </si>
  <si>
    <t xml:space="preserve">POLIER </t>
  </si>
  <si>
    <t>EVICOM</t>
  </si>
  <si>
    <t xml:space="preserve">CAHORS </t>
  </si>
  <si>
    <t xml:space="preserve">URMET </t>
  </si>
  <si>
    <t xml:space="preserve">TONNA </t>
  </si>
  <si>
    <t xml:space="preserve">loft by FERMAX </t>
  </si>
  <si>
    <t xml:space="preserve">TOULUM </t>
  </si>
  <si>
    <t xml:space="preserve">ATLANTIC </t>
  </si>
  <si>
    <t xml:space="preserve">KONTROLLZETTEL </t>
  </si>
  <si>
    <t xml:space="preserve">TELEVES </t>
  </si>
  <si>
    <t>EURO'OHM</t>
  </si>
  <si>
    <t xml:space="preserve">LUXEON </t>
  </si>
  <si>
    <t xml:space="preserve">DM1 CONTACT </t>
  </si>
  <si>
    <t xml:space="preserve">NUGELEC </t>
  </si>
  <si>
    <t xml:space="preserve">ARKOS LIGHT </t>
  </si>
  <si>
    <t>CAPRI</t>
  </si>
  <si>
    <t xml:space="preserve">CAPRI </t>
  </si>
  <si>
    <t xml:space="preserve">SCHNEIDER </t>
  </si>
  <si>
    <t xml:space="preserve">CAPRICE </t>
  </si>
  <si>
    <t xml:space="preserve">LEBENOID </t>
  </si>
  <si>
    <t xml:space="preserve">TÜC </t>
  </si>
  <si>
    <t xml:space="preserve">LEGRAND </t>
  </si>
  <si>
    <t xml:space="preserve">COOPER </t>
  </si>
  <si>
    <t xml:space="preserve">BIZ LINE </t>
  </si>
  <si>
    <t xml:space="preserve">GERVISS </t>
  </si>
  <si>
    <t>NIBA</t>
  </si>
  <si>
    <t xml:space="preserve">ZEMPER </t>
  </si>
  <si>
    <t xml:space="preserve">ARNOULD ESPACE </t>
  </si>
  <si>
    <t xml:space="preserve">SUPER SWITCH </t>
  </si>
  <si>
    <t xml:space="preserve">SAREL </t>
  </si>
  <si>
    <t xml:space="preserve">FORSOND </t>
  </si>
  <si>
    <t xml:space="preserve">MERLIN GERIN </t>
  </si>
  <si>
    <t xml:space="preserve">MICHAUD </t>
  </si>
  <si>
    <t xml:space="preserve">UNELVENT </t>
  </si>
  <si>
    <t xml:space="preserve">IBOCO </t>
  </si>
  <si>
    <t xml:space="preserve">HAGER </t>
  </si>
  <si>
    <t xml:space="preserve">BENEITO FAURE </t>
  </si>
  <si>
    <t xml:space="preserve">DELTA DORE </t>
  </si>
  <si>
    <t xml:space="preserve">YORKIS </t>
  </si>
  <si>
    <t xml:space="preserve">DITONIC </t>
  </si>
  <si>
    <t xml:space="preserve">LUXOMAT </t>
  </si>
  <si>
    <t xml:space="preserve">FLASH </t>
  </si>
  <si>
    <t>SPECTRA 140</t>
  </si>
  <si>
    <t xml:space="preserve">DELUCE LIGHTING </t>
  </si>
  <si>
    <t xml:space="preserve">DELTA DOX </t>
  </si>
  <si>
    <t xml:space="preserve">FERMAX </t>
  </si>
  <si>
    <t xml:space="preserve">ALVAIS </t>
  </si>
  <si>
    <t xml:space="preserve">THE BEN </t>
  </si>
  <si>
    <t xml:space="preserve">FISCHER </t>
  </si>
  <si>
    <t xml:space="preserve">BATIVIS </t>
  </si>
  <si>
    <t xml:space="preserve">VISSEZ JUSTE </t>
  </si>
  <si>
    <t xml:space="preserve">KING SPOR </t>
  </si>
  <si>
    <t xml:space="preserve">JANOPLAST </t>
  </si>
  <si>
    <t xml:space="preserve">POLYPIPE France </t>
  </si>
  <si>
    <t xml:space="preserve">PLOMBELEC </t>
  </si>
  <si>
    <t xml:space="preserve">KLAUKE </t>
  </si>
  <si>
    <t xml:space="preserve">TREF ACT </t>
  </si>
  <si>
    <t xml:space="preserve">STANDERS </t>
  </si>
  <si>
    <t xml:space="preserve">SEIFEL </t>
  </si>
  <si>
    <t>ABB</t>
  </si>
  <si>
    <t xml:space="preserve">SOCOMER </t>
  </si>
  <si>
    <t xml:space="preserve">DEPAGNE </t>
  </si>
  <si>
    <t xml:space="preserve">ITRON </t>
  </si>
  <si>
    <t xml:space="preserve">AITARIS </t>
  </si>
  <si>
    <t xml:space="preserve">spit </t>
  </si>
  <si>
    <t xml:space="preserve">ERDF </t>
  </si>
  <si>
    <t xml:space="preserve">ALTERNATIVE </t>
  </si>
  <si>
    <t xml:space="preserve">MOELLER </t>
  </si>
  <si>
    <t xml:space="preserve">XPOLE </t>
  </si>
  <si>
    <t xml:space="preserve">L2S </t>
  </si>
  <si>
    <t xml:space="preserve">LUMINOX </t>
  </si>
  <si>
    <t xml:space="preserve">SIMEL </t>
  </si>
  <si>
    <t xml:space="preserve">MECATRACTION </t>
  </si>
  <si>
    <t xml:space="preserve">KNAUF </t>
  </si>
  <si>
    <t xml:space="preserve">PLANET WATTOHM </t>
  </si>
  <si>
    <t>SCHNEIDER</t>
  </si>
  <si>
    <t xml:space="preserve">ARNOULD Espace </t>
  </si>
  <si>
    <t xml:space="preserve">CRAMPON UNIVERSELLES </t>
  </si>
  <si>
    <t>F&amp;G</t>
  </si>
  <si>
    <t>TREYI'S</t>
  </si>
  <si>
    <t xml:space="preserve">VYNEX </t>
  </si>
  <si>
    <t xml:space="preserve">SPIT </t>
  </si>
  <si>
    <t xml:space="preserve">SFS </t>
  </si>
  <si>
    <t xml:space="preserve">SANEPER </t>
  </si>
  <si>
    <t xml:space="preserve">ELTHERM </t>
  </si>
  <si>
    <t xml:space="preserve">ORSY </t>
  </si>
  <si>
    <t xml:space="preserve"> </t>
  </si>
  <si>
    <t>SONDAL</t>
  </si>
  <si>
    <t xml:space="preserve">EDF </t>
  </si>
  <si>
    <t xml:space="preserve">MECELEC </t>
  </si>
  <si>
    <t xml:space="preserve">INGELEC </t>
  </si>
  <si>
    <t xml:space="preserve">SLV </t>
  </si>
  <si>
    <t>8808</t>
  </si>
  <si>
    <t xml:space="preserve">Lampe 40W </t>
  </si>
  <si>
    <t xml:space="preserve">Radium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</si>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</sst>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9"/>
      <name val="Arial"/>
    </font>
    <font>
      <sz val="8"/>
      <name val="Arial"/>
    </font>
    <font>
      <b/>
      <sz val="10"/>
      <name val="Verdana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Trebuchet MS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5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0" fillId="0" borderId="0" xfId="0" applyFill="1"/>
    <xf numFmtId="0" fontId="5" fillId="2" borderId="3" xfId="0" applyFont="1" applyFill="1" applyBorder="1" applyAlignment="1">
      <alignment horizontal="center"/>
    </xf>
    <xf numFmtId="0" fontId="2" fillId="3" borderId="4" xfId="0" applyFont="1" applyFill="1" applyBorder="1"/>
    <xf numFmtId="0" fontId="8" fillId="0" borderId="1" xfId="2" applyFont="1" applyBorder="1" applyAlignment="1" applyProtection="1">
      <alignment horizontal="left"/>
    </xf>
    <xf numFmtId="0" fontId="8" fillId="0" borderId="5" xfId="2" applyFont="1" applyBorder="1" applyAlignment="1" applyProtection="1">
      <alignment horizontal="left"/>
    </xf>
    <xf numFmtId="0" fontId="0" fillId="0" borderId="1" xfId="0" applyFont="1" applyBorder="1" applyAlignment="1">
      <alignment horizontal="left"/>
    </xf>
    <xf numFmtId="0" fontId="8" fillId="0" borderId="1" xfId="2" applyFont="1" applyBorder="1" applyAlignment="1" applyProtection="1"/>
    <xf numFmtId="0" fontId="0" fillId="0" borderId="1" xfId="0" applyFont="1" applyBorder="1"/>
    <xf numFmtId="0" fontId="0" fillId="0" borderId="1" xfId="0" applyBorder="1"/>
    <xf numFmtId="0" fontId="9" fillId="0" borderId="1" xfId="0" applyFont="1" applyBorder="1"/>
    <xf numFmtId="0" fontId="0" fillId="0" borderId="1" xfId="0" applyFont="1" applyFill="1" applyBorder="1"/>
    <xf numFmtId="0" fontId="0" fillId="0" borderId="1" xfId="0" applyFill="1" applyBorder="1"/>
    <xf numFmtId="0" fontId="11" fillId="0" borderId="1" xfId="0" applyFont="1" applyBorder="1"/>
    <xf numFmtId="0" fontId="6" fillId="0" borderId="1" xfId="0" applyFont="1" applyFill="1" applyBorder="1"/>
    <xf numFmtId="0" fontId="3" fillId="0" borderId="1" xfId="2" applyFont="1" applyBorder="1" applyAlignment="1" applyProtection="1"/>
    <xf numFmtId="0" fontId="12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13" fillId="0" borderId="0" xfId="0" applyFont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6" fillId="0" borderId="1" xfId="0" applyFont="1" applyBorder="1"/>
    <xf numFmtId="0" fontId="0" fillId="0" borderId="5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5" xfId="0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0" borderId="7" xfId="0" quotePrefix="1" applyBorder="1" applyAlignment="1">
      <alignment horizontal="center"/>
    </xf>
  </cellXfs>
  <cellStyles count="3">
    <cellStyle name="Lien hypertexte" xfId="2" builtinId="8"/>
    <cellStyle name="Normal" xfId="0" builtinId="0"/>
    <cellStyle name="Normal 2 2" xfId="1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2</xdr:col>
      <xdr:colOff>876300</xdr:colOff>
      <xdr:row>2</xdr:row>
      <xdr:rowOff>0</xdr:rowOff>
    </xdr:from>
    <xdr:to>
      <xdr:col>4</xdr:col>
      <xdr:colOff>257137</xdr:colOff>
      <xdr:row>11</xdr:row>
      <xdr:rowOff>19050</xdr:rowOff>
    </xdr:to>
    <xdr:sp macro="[0]!essai" textlink="">
      <xdr:nvSpPr>
        <xdr:cNvPr id="5" name="Organigramme : Disque magnétique 4"/>
        <xdr:cNvSpPr/>
      </xdr:nvSpPr>
      <xdr:spPr>
        <a:xfrm>
          <a:off x="5975350" y="317500"/>
          <a:ext cx="1273137" cy="1333500"/>
        </a:xfrm>
        <a:prstGeom prst="flowChartMagneticDisk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</a:t>
          </a:r>
        </a:p>
        <a:p>
          <a:pPr algn="ctr"/>
          <a:r>
            <a:rPr lang="fr-FR" sz="1100"/>
            <a:t>feuille Base</a:t>
          </a:r>
        </a:p>
      </xdr:txBody>
    </xdr:sp>
    <xdr:clientData/>
  </xdr:twoCellAnchor>
  <xdr:twoCellAnchor>
    <xdr:from>
      <xdr:col>0</xdr:col>
      <xdr:colOff>3841750</xdr:colOff>
      <xdr:row>13</xdr:row>
      <xdr:rowOff>0</xdr:rowOff>
    </xdr:from>
    <xdr:to>
      <xdr:col>2</xdr:col>
      <xdr:colOff>15837</xdr:colOff>
      <xdr:row>22</xdr:row>
      <xdr:rowOff>19050</xdr:rowOff>
    </xdr:to>
    <xdr:sp macro="[0]!Afficher" textlink="">
      <xdr:nvSpPr>
        <xdr:cNvPr id="6" name="Organigramme : Disque magnétique 5"/>
        <xdr:cNvSpPr/>
      </xdr:nvSpPr>
      <xdr:spPr>
        <a:xfrm>
          <a:off x="3841750" y="19240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</a:t>
          </a:r>
        </a:p>
        <a:p>
          <a:pPr algn="ctr"/>
          <a:r>
            <a:rPr lang="fr-FR" sz="1100"/>
            <a:t>Entrées/Sorties</a:t>
          </a:r>
        </a:p>
      </xdr:txBody>
    </xdr:sp>
    <xdr:clientData/>
  </xdr:twoCellAnchor>
  <xdr:twoCellAnchor>
    <xdr:from>
      <xdr:col>3</xdr:col>
      <xdr:colOff>76200</xdr:colOff>
      <xdr:row>15</xdr:row>
      <xdr:rowOff>76200</xdr:rowOff>
    </xdr:from>
    <xdr:to>
      <xdr:col>5</xdr:col>
      <xdr:colOff>25400</xdr:colOff>
      <xdr:row>18</xdr:row>
      <xdr:rowOff>127000</xdr:rowOff>
    </xdr:to>
    <xdr:sp macro="[0]!IMP_BaseMini" textlink="">
      <xdr:nvSpPr>
        <xdr:cNvPr id="2" name="Rectangle à coins arrondis 1"/>
        <xdr:cNvSpPr/>
      </xdr:nvSpPr>
      <xdr:spPr>
        <a:xfrm>
          <a:off x="6356350" y="2292350"/>
          <a:ext cx="1371600" cy="4889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Imprimer</a:t>
          </a:r>
          <a:r>
            <a:rPr lang="fr-FR" sz="1100" baseline="0"/>
            <a:t> Base</a:t>
          </a:r>
        </a:p>
        <a:p>
          <a:pPr algn="ctr"/>
          <a:r>
            <a:rPr lang="fr-FR" sz="1100" baseline="0"/>
            <a:t>(Liste Mini atteinte)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95250</xdr:rowOff>
    </xdr:from>
    <xdr:to>
      <xdr:col>7</xdr:col>
      <xdr:colOff>635000</xdr:colOff>
      <xdr:row>7</xdr:row>
      <xdr:rowOff>186182</xdr:rowOff>
    </xdr:to>
    <xdr:sp macro="[0]!CacherBase" textlink="">
      <xdr:nvSpPr>
        <xdr:cNvPr id="2" name="Flèche gauche 1"/>
        <xdr:cNvSpPr/>
      </xdr:nvSpPr>
      <xdr:spPr>
        <a:xfrm>
          <a:off x="8324850" y="1028700"/>
          <a:ext cx="1346200" cy="484632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F416" totalsRowShown="0" dataDxfId="6">
  <sortState ref="A2:G64">
    <sortCondition ref="A2:A64"/>
  </sortState>
  <tableColumns count="6">
    <tableColumn id="1" name="Désignation Produits" dataDxfId="5"/>
    <tableColumn id="6" name="Code" dataDxfId="4"/>
    <tableColumn id="2" name="Stock" dataDxfId="3"/>
    <tableColumn id="4" name="Fournisseur" dataDxfId="2"/>
    <tableColumn id="7" name="Stock MINI" dataDxfId="1"/>
    <tableColumn id="3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oogle.fr/search?espv=2&amp;biw=916&amp;bih=534&amp;q=COLLIER+SIMPLE+TARAUDAGE&amp;spell=1&amp;sa=X&amp;ei=afiLVZSiJ4SrUfD5jIAK&amp;ved=0CBoQvwUoAA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abSelected="1" workbookViewId="0">
      <selection activeCell="B26" sqref="B26"/>
    </sheetView>
  </sheetViews>
  <sheetFormatPr baseColWidth="10" defaultRowHeight="11.5" x14ac:dyDescent="0.25"/>
  <cols>
    <col min="1" max="1" width="61.69921875" customWidth="1"/>
    <col min="2" max="3" width="18.59765625" customWidth="1"/>
  </cols>
  <sheetData>
    <row r="1" spans="1:9" ht="13.5" x14ac:dyDescent="0.3">
      <c r="A1" s="11"/>
      <c r="B1" s="11"/>
      <c r="C1" s="14"/>
      <c r="D1" s="11"/>
      <c r="E1" s="11"/>
      <c r="F1" s="11"/>
      <c r="G1" s="11"/>
      <c r="H1" s="11"/>
      <c r="I1" s="10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x14ac:dyDescent="0.25">
      <c r="A3" s="9"/>
      <c r="B3" s="9"/>
      <c r="C3" s="9"/>
      <c r="D3" s="9"/>
      <c r="E3" s="9"/>
      <c r="F3" s="9"/>
      <c r="G3" s="9"/>
      <c r="H3" s="9"/>
      <c r="I3" s="9"/>
    </row>
    <row r="4" spans="1:9" x14ac:dyDescent="0.25">
      <c r="A4" s="9"/>
      <c r="B4" s="9"/>
      <c r="C4" s="9"/>
      <c r="D4" s="9"/>
      <c r="E4" s="9"/>
      <c r="F4" s="9"/>
      <c r="G4" s="9"/>
      <c r="H4" s="9"/>
      <c r="I4" s="9"/>
    </row>
    <row r="5" spans="1:9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x14ac:dyDescent="0.25">
      <c r="A8" s="9"/>
      <c r="B8" s="9"/>
      <c r="C8" s="9"/>
      <c r="D8" s="9"/>
      <c r="E8" s="9"/>
      <c r="F8" s="9"/>
      <c r="G8" s="9"/>
      <c r="H8" s="9"/>
      <c r="I8" s="9"/>
    </row>
    <row r="9" spans="1:9" x14ac:dyDescent="0.25">
      <c r="A9" s="9"/>
      <c r="B9" s="9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5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5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5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5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5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5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5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5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5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5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5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5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5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5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5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5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5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5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5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5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5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5">
      <c r="A34" s="9"/>
      <c r="B34" s="9"/>
      <c r="C34" s="9"/>
      <c r="D34" s="9"/>
      <c r="E34" s="9"/>
      <c r="F34" s="9"/>
      <c r="G34" s="9"/>
      <c r="H34" s="9"/>
      <c r="I34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1"/>
  <sheetViews>
    <sheetView workbookViewId="0">
      <selection activeCell="G5" sqref="G5"/>
    </sheetView>
  </sheetViews>
  <sheetFormatPr baseColWidth="10" defaultRowHeight="11.5" x14ac:dyDescent="0.25"/>
  <cols>
    <col min="1" max="1" width="11.19921875" style="3"/>
    <col min="2" max="2" width="37.19921875" style="1" customWidth="1"/>
    <col min="3" max="3" width="18.59765625" style="1" customWidth="1"/>
    <col min="4" max="4" width="13.296875" style="1" customWidth="1"/>
    <col min="5" max="5" width="14.69921875" style="1" customWidth="1"/>
    <col min="6" max="6" width="11.19921875" style="1"/>
    <col min="7" max="7" width="17.796875" style="1" customWidth="1"/>
  </cols>
  <sheetData>
    <row r="1" spans="1:7" ht="13.5" x14ac:dyDescent="0.3">
      <c r="A1" s="6" t="s">
        <v>1</v>
      </c>
      <c r="B1" s="5" t="s">
        <v>2</v>
      </c>
      <c r="C1" s="6" t="s">
        <v>0</v>
      </c>
      <c r="D1" s="5" t="s">
        <v>3</v>
      </c>
      <c r="E1" s="5" t="s">
        <v>11</v>
      </c>
      <c r="F1" s="5" t="s">
        <v>4</v>
      </c>
      <c r="G1" s="13" t="s">
        <v>9</v>
      </c>
    </row>
    <row r="2" spans="1:7" x14ac:dyDescent="0.25">
      <c r="A2" s="3">
        <v>42192.83734953704</v>
      </c>
      <c r="B2" s="1" t="s">
        <v>21</v>
      </c>
      <c r="C2" s="2" t="s">
        <v>630</v>
      </c>
      <c r="D2" s="1">
        <v>2</v>
      </c>
      <c r="F2" s="1" t="s">
        <v>6</v>
      </c>
      <c r="G2" s="1" t="str">
        <f>VLOOKUP(B2,Tableau2[],4,FALSE)</f>
        <v>ORBITEC</v>
      </c>
    </row>
    <row r="3" spans="1:7" x14ac:dyDescent="0.25">
      <c r="A3" s="3">
        <v>42192.856481481482</v>
      </c>
      <c r="B3" s="1" t="s">
        <v>22</v>
      </c>
      <c r="C3" s="2" t="s">
        <v>6</v>
      </c>
      <c r="E3" s="1">
        <v>1</v>
      </c>
      <c r="F3" s="1" t="s">
        <v>20</v>
      </c>
      <c r="G3" s="1" t="str">
        <f>VLOOKUP(B3,Tableau2[],4,FALSE)</f>
        <v xml:space="preserve">RADIUM </v>
      </c>
    </row>
    <row r="4" spans="1:7" x14ac:dyDescent="0.25">
      <c r="A4" s="3">
        <v>42192.857939814814</v>
      </c>
      <c r="B4" s="1" t="s">
        <v>40</v>
      </c>
      <c r="C4" s="2" t="s">
        <v>411</v>
      </c>
      <c r="E4" s="1">
        <v>2</v>
      </c>
      <c r="F4" s="1" t="s">
        <v>20</v>
      </c>
      <c r="G4" s="1" t="str">
        <f>VLOOKUP(B4,Tableau2[],4,FALSE)</f>
        <v xml:space="preserve">VIGITECH </v>
      </c>
    </row>
    <row r="5" spans="1:7" x14ac:dyDescent="0.25">
      <c r="A5" s="3">
        <v>42192.940625000003</v>
      </c>
      <c r="B5" s="1" t="s">
        <v>130</v>
      </c>
      <c r="C5" s="2" t="s">
        <v>441</v>
      </c>
      <c r="D5" s="1">
        <v>10</v>
      </c>
      <c r="F5" s="1" t="s">
        <v>6</v>
      </c>
      <c r="G5" s="1" t="str">
        <f>VLOOKUP(B5,Tableau2[],4,FALSE)</f>
        <v xml:space="preserve">GERVISS </v>
      </c>
    </row>
    <row r="6" spans="1:7" x14ac:dyDescent="0.25">
      <c r="A6" s="3">
        <v>42192.942013888889</v>
      </c>
      <c r="B6" s="1" t="s">
        <v>27</v>
      </c>
      <c r="C6" s="2" t="s">
        <v>6</v>
      </c>
      <c r="D6" s="1">
        <v>5</v>
      </c>
      <c r="F6" s="1" t="s">
        <v>6</v>
      </c>
      <c r="G6" s="1" t="str">
        <f>VLOOKUP(B6,Tableau2[],4,FALSE)</f>
        <v xml:space="preserve">GE </v>
      </c>
    </row>
    <row r="7" spans="1:7" x14ac:dyDescent="0.25">
      <c r="C7" s="2"/>
    </row>
    <row r="8" spans="1:7" x14ac:dyDescent="0.25">
      <c r="C8" s="2"/>
    </row>
    <row r="9" spans="1:7" x14ac:dyDescent="0.25">
      <c r="C9" s="2"/>
    </row>
    <row r="10" spans="1:7" x14ac:dyDescent="0.25">
      <c r="C10" s="2"/>
    </row>
    <row r="11" spans="1:7" x14ac:dyDescent="0.25">
      <c r="C11" s="2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A3" sqref="A3:A7"/>
    </sheetView>
  </sheetViews>
  <sheetFormatPr baseColWidth="10" defaultRowHeight="11.5" x14ac:dyDescent="0.25"/>
  <sheetData>
    <row r="1" spans="1:1" x14ac:dyDescent="0.25">
      <c r="A1" s="4" t="s">
        <v>5</v>
      </c>
    </row>
    <row r="2" spans="1:1" x14ac:dyDescent="0.25">
      <c r="A2" s="4" t="s">
        <v>20</v>
      </c>
    </row>
    <row r="3" spans="1:1" x14ac:dyDescent="0.25">
      <c r="A3" s="4" t="s">
        <v>15</v>
      </c>
    </row>
    <row r="4" spans="1:1" x14ac:dyDescent="0.25">
      <c r="A4" s="4" t="s">
        <v>16</v>
      </c>
    </row>
    <row r="5" spans="1:1" x14ac:dyDescent="0.25">
      <c r="A5" s="4" t="s">
        <v>17</v>
      </c>
    </row>
    <row r="6" spans="1:1" x14ac:dyDescent="0.25">
      <c r="A6" s="4" t="s">
        <v>18</v>
      </c>
    </row>
    <row r="7" spans="1:1" x14ac:dyDescent="0.25">
      <c r="A7" s="4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16"/>
  <sheetViews>
    <sheetView workbookViewId="0">
      <selection activeCell="B6" sqref="B6"/>
    </sheetView>
  </sheetViews>
  <sheetFormatPr baseColWidth="10" defaultRowHeight="11.5" x14ac:dyDescent="0.25"/>
  <cols>
    <col min="1" max="1" width="69.3984375" customWidth="1"/>
    <col min="2" max="2" width="20.296875" customWidth="1"/>
    <col min="3" max="3" width="12.69921875" style="8" customWidth="1"/>
    <col min="4" max="4" width="20.3984375" customWidth="1"/>
  </cols>
  <sheetData>
    <row r="1" spans="1:12" x14ac:dyDescent="0.25">
      <c r="A1" s="1" t="s">
        <v>7</v>
      </c>
      <c r="B1" t="s">
        <v>8</v>
      </c>
      <c r="C1" s="7" t="s">
        <v>10</v>
      </c>
      <c r="D1" s="1" t="s">
        <v>9</v>
      </c>
      <c r="E1" t="s">
        <v>14</v>
      </c>
      <c r="F1" t="s">
        <v>633</v>
      </c>
    </row>
    <row r="2" spans="1:12" ht="14.5" x14ac:dyDescent="0.35">
      <c r="A2" s="15" t="s">
        <v>21</v>
      </c>
      <c r="B2" s="32">
        <v>8808</v>
      </c>
      <c r="C2" s="32">
        <v>9</v>
      </c>
      <c r="D2" s="28" t="s">
        <v>516</v>
      </c>
      <c r="E2" s="12">
        <v>5</v>
      </c>
      <c r="F2" s="12"/>
      <c r="I2" s="4"/>
      <c r="J2" s="4"/>
      <c r="K2" t="s">
        <v>12</v>
      </c>
      <c r="L2" t="s">
        <v>13</v>
      </c>
    </row>
    <row r="3" spans="1:12" ht="14.5" x14ac:dyDescent="0.35">
      <c r="A3" s="16" t="s">
        <v>22</v>
      </c>
      <c r="B3" s="33"/>
      <c r="C3" s="40">
        <v>7</v>
      </c>
      <c r="D3" s="44" t="s">
        <v>517</v>
      </c>
      <c r="E3" s="12">
        <v>5</v>
      </c>
      <c r="F3" s="12"/>
    </row>
    <row r="4" spans="1:12" ht="14.5" x14ac:dyDescent="0.35">
      <c r="A4" s="15" t="s">
        <v>23</v>
      </c>
      <c r="B4" s="34"/>
      <c r="C4" s="32">
        <v>2</v>
      </c>
      <c r="D4" s="28" t="s">
        <v>517</v>
      </c>
      <c r="E4" s="12">
        <v>5</v>
      </c>
      <c r="F4" s="12"/>
    </row>
    <row r="5" spans="1:12" ht="14.5" x14ac:dyDescent="0.35">
      <c r="A5" s="15" t="s">
        <v>24</v>
      </c>
      <c r="B5" s="34"/>
      <c r="C5" s="32">
        <v>3</v>
      </c>
      <c r="D5" s="28" t="s">
        <v>517</v>
      </c>
      <c r="E5" s="12">
        <v>5</v>
      </c>
      <c r="F5" s="12"/>
    </row>
    <row r="6" spans="1:12" ht="14.5" x14ac:dyDescent="0.35">
      <c r="A6" s="15" t="s">
        <v>631</v>
      </c>
      <c r="B6" s="46"/>
      <c r="C6" s="32">
        <v>3</v>
      </c>
      <c r="D6" s="28">
        <v>3</v>
      </c>
      <c r="E6" s="12">
        <v>5</v>
      </c>
      <c r="F6" s="12" t="s">
        <v>632</v>
      </c>
    </row>
    <row r="7" spans="1:12" ht="14.5" x14ac:dyDescent="0.35">
      <c r="A7" s="15" t="s">
        <v>25</v>
      </c>
      <c r="B7" s="34"/>
      <c r="C7" s="32">
        <v>1</v>
      </c>
      <c r="D7" s="28" t="s">
        <v>516</v>
      </c>
      <c r="E7" s="12">
        <v>5</v>
      </c>
      <c r="F7" s="12"/>
    </row>
    <row r="8" spans="1:12" ht="14.5" x14ac:dyDescent="0.35">
      <c r="A8" s="15" t="s">
        <v>26</v>
      </c>
      <c r="B8" s="34"/>
      <c r="C8" s="32">
        <v>1</v>
      </c>
      <c r="D8" s="28" t="s">
        <v>517</v>
      </c>
      <c r="E8" s="12">
        <v>5</v>
      </c>
      <c r="F8" s="12"/>
    </row>
    <row r="9" spans="1:12" ht="14.5" x14ac:dyDescent="0.35">
      <c r="A9" s="15" t="s">
        <v>27</v>
      </c>
      <c r="B9" s="34"/>
      <c r="C9" s="32">
        <v>6</v>
      </c>
      <c r="D9" s="28" t="s">
        <v>518</v>
      </c>
      <c r="E9" s="12">
        <v>5</v>
      </c>
      <c r="F9" s="12"/>
    </row>
    <row r="10" spans="1:12" ht="14.5" x14ac:dyDescent="0.35">
      <c r="A10" s="15" t="s">
        <v>28</v>
      </c>
      <c r="B10" s="34"/>
      <c r="C10" s="32">
        <v>2</v>
      </c>
      <c r="D10" s="28" t="s">
        <v>516</v>
      </c>
      <c r="E10" s="12">
        <v>5</v>
      </c>
      <c r="F10" s="12"/>
    </row>
    <row r="11" spans="1:12" ht="14.5" x14ac:dyDescent="0.35">
      <c r="A11" s="15" t="s">
        <v>29</v>
      </c>
      <c r="B11" s="34">
        <v>7428</v>
      </c>
      <c r="C11" s="32">
        <v>3</v>
      </c>
      <c r="D11" s="28" t="s">
        <v>519</v>
      </c>
      <c r="E11" s="12">
        <v>5</v>
      </c>
      <c r="F11" s="12"/>
    </row>
    <row r="12" spans="1:12" ht="14.5" x14ac:dyDescent="0.35">
      <c r="A12" s="15" t="s">
        <v>30</v>
      </c>
      <c r="B12" s="34"/>
      <c r="C12" s="32">
        <v>3</v>
      </c>
      <c r="D12" s="28" t="s">
        <v>520</v>
      </c>
      <c r="E12" s="12">
        <v>5</v>
      </c>
      <c r="F12" s="12"/>
    </row>
    <row r="13" spans="1:12" ht="14.5" x14ac:dyDescent="0.35">
      <c r="A13" s="15" t="s">
        <v>31</v>
      </c>
      <c r="B13" s="34"/>
      <c r="C13" s="32">
        <v>4</v>
      </c>
      <c r="D13" s="28" t="s">
        <v>521</v>
      </c>
      <c r="E13" s="12">
        <v>5</v>
      </c>
      <c r="F13" s="12"/>
    </row>
    <row r="14" spans="1:12" ht="14.5" x14ac:dyDescent="0.35">
      <c r="A14" s="15" t="s">
        <v>32</v>
      </c>
      <c r="B14" s="34"/>
      <c r="C14" s="32">
        <v>4</v>
      </c>
      <c r="D14" s="28" t="s">
        <v>522</v>
      </c>
      <c r="E14" s="12">
        <v>5</v>
      </c>
      <c r="F14" s="12"/>
    </row>
    <row r="15" spans="1:12" ht="14.5" x14ac:dyDescent="0.35">
      <c r="A15" s="15" t="s">
        <v>33</v>
      </c>
      <c r="B15" s="34"/>
      <c r="C15" s="32">
        <v>2</v>
      </c>
      <c r="D15" s="28" t="s">
        <v>522</v>
      </c>
      <c r="E15" s="12">
        <v>5</v>
      </c>
      <c r="F15" s="12"/>
    </row>
    <row r="16" spans="1:12" ht="14.5" x14ac:dyDescent="0.35">
      <c r="A16" s="15" t="s">
        <v>34</v>
      </c>
      <c r="B16" s="34"/>
      <c r="C16" s="32">
        <v>17</v>
      </c>
      <c r="D16" s="28" t="s">
        <v>523</v>
      </c>
      <c r="E16" s="12">
        <v>5</v>
      </c>
      <c r="F16" s="12"/>
    </row>
    <row r="17" spans="1:6" ht="14.5" x14ac:dyDescent="0.35">
      <c r="A17" s="15" t="s">
        <v>35</v>
      </c>
      <c r="B17" s="34"/>
      <c r="C17" s="32">
        <v>15</v>
      </c>
      <c r="D17" s="28" t="s">
        <v>523</v>
      </c>
      <c r="E17" s="12">
        <v>5</v>
      </c>
      <c r="F17" s="12"/>
    </row>
    <row r="18" spans="1:6" ht="14.5" x14ac:dyDescent="0.35">
      <c r="A18" s="15" t="s">
        <v>36</v>
      </c>
      <c r="B18" s="34"/>
      <c r="C18" s="32">
        <v>8</v>
      </c>
      <c r="D18" s="28" t="s">
        <v>523</v>
      </c>
      <c r="E18" s="12">
        <v>5</v>
      </c>
      <c r="F18" s="12"/>
    </row>
    <row r="19" spans="1:6" ht="14.5" x14ac:dyDescent="0.35">
      <c r="A19" s="15" t="s">
        <v>37</v>
      </c>
      <c r="B19" s="34"/>
      <c r="C19" s="32">
        <v>33</v>
      </c>
      <c r="D19" s="28" t="s">
        <v>523</v>
      </c>
      <c r="E19" s="12">
        <v>10</v>
      </c>
      <c r="F19" s="12"/>
    </row>
    <row r="20" spans="1:6" x14ac:dyDescent="0.25">
      <c r="A20" s="17" t="s">
        <v>38</v>
      </c>
      <c r="B20" s="34"/>
      <c r="C20" s="32">
        <v>1</v>
      </c>
      <c r="D20" s="28" t="s">
        <v>524</v>
      </c>
      <c r="E20" s="12">
        <v>5</v>
      </c>
      <c r="F20" s="12"/>
    </row>
    <row r="21" spans="1:6" ht="14.5" x14ac:dyDescent="0.35">
      <c r="A21" s="15" t="s">
        <v>39</v>
      </c>
      <c r="B21" s="34"/>
      <c r="C21" s="32">
        <f>25+2</f>
        <v>27</v>
      </c>
      <c r="D21" s="28" t="s">
        <v>525</v>
      </c>
      <c r="E21" s="12">
        <v>5</v>
      </c>
      <c r="F21" s="12"/>
    </row>
    <row r="22" spans="1:6" ht="14.5" x14ac:dyDescent="0.35">
      <c r="A22" s="15" t="s">
        <v>40</v>
      </c>
      <c r="B22" s="34" t="s">
        <v>411</v>
      </c>
      <c r="C22" s="32">
        <v>15</v>
      </c>
      <c r="D22" s="28" t="s">
        <v>526</v>
      </c>
      <c r="E22" s="12">
        <v>5</v>
      </c>
      <c r="F22" s="12"/>
    </row>
    <row r="23" spans="1:6" ht="14.5" x14ac:dyDescent="0.35">
      <c r="A23" s="15" t="s">
        <v>41</v>
      </c>
      <c r="B23" s="34"/>
      <c r="C23" s="32">
        <v>5</v>
      </c>
      <c r="D23" s="28" t="s">
        <v>527</v>
      </c>
      <c r="E23" s="12">
        <v>5</v>
      </c>
      <c r="F23" s="12"/>
    </row>
    <row r="24" spans="1:6" ht="14.5" x14ac:dyDescent="0.35">
      <c r="A24" s="15" t="s">
        <v>42</v>
      </c>
      <c r="B24" s="34"/>
      <c r="C24" s="32">
        <v>4</v>
      </c>
      <c r="D24" s="28" t="s">
        <v>522</v>
      </c>
      <c r="E24" s="12">
        <v>5</v>
      </c>
      <c r="F24" s="12"/>
    </row>
    <row r="25" spans="1:6" ht="14.5" x14ac:dyDescent="0.35">
      <c r="A25" s="15" t="s">
        <v>43</v>
      </c>
      <c r="B25" s="34"/>
      <c r="C25" s="32">
        <v>4</v>
      </c>
      <c r="D25" s="28" t="s">
        <v>528</v>
      </c>
      <c r="E25" s="12">
        <v>5</v>
      </c>
      <c r="F25" s="12"/>
    </row>
    <row r="26" spans="1:6" ht="14.5" x14ac:dyDescent="0.35">
      <c r="A26" s="15" t="s">
        <v>44</v>
      </c>
      <c r="B26" s="34"/>
      <c r="C26" s="32"/>
      <c r="D26" s="28"/>
      <c r="E26" s="12">
        <v>5</v>
      </c>
      <c r="F26" s="12"/>
    </row>
    <row r="27" spans="1:6" ht="14.5" x14ac:dyDescent="0.35">
      <c r="A27" s="15" t="s">
        <v>45</v>
      </c>
      <c r="B27" s="34" t="s">
        <v>412</v>
      </c>
      <c r="C27" s="32">
        <v>12</v>
      </c>
      <c r="D27" s="28" t="s">
        <v>529</v>
      </c>
      <c r="E27" s="12">
        <v>5</v>
      </c>
      <c r="F27" s="12"/>
    </row>
    <row r="28" spans="1:6" ht="14.5" x14ac:dyDescent="0.35">
      <c r="A28" s="15" t="s">
        <v>46</v>
      </c>
      <c r="B28" s="34"/>
      <c r="C28" s="32">
        <v>2</v>
      </c>
      <c r="D28" s="28" t="s">
        <v>530</v>
      </c>
      <c r="E28" s="12">
        <v>5</v>
      </c>
      <c r="F28" s="12"/>
    </row>
    <row r="29" spans="1:6" ht="14.5" x14ac:dyDescent="0.35">
      <c r="A29" s="15" t="s">
        <v>47</v>
      </c>
      <c r="B29" s="34"/>
      <c r="C29" s="32">
        <v>2</v>
      </c>
      <c r="D29" s="28" t="s">
        <v>531</v>
      </c>
      <c r="E29" s="12">
        <v>5</v>
      </c>
      <c r="F29" s="12"/>
    </row>
    <row r="30" spans="1:6" ht="14.5" x14ac:dyDescent="0.35">
      <c r="A30" s="18" t="s">
        <v>48</v>
      </c>
      <c r="B30" s="34">
        <v>31114240</v>
      </c>
      <c r="C30" s="32">
        <v>20</v>
      </c>
      <c r="D30" s="28" t="s">
        <v>517</v>
      </c>
      <c r="E30" s="12">
        <v>5</v>
      </c>
      <c r="F30" s="12"/>
    </row>
    <row r="31" spans="1:6" ht="14.5" x14ac:dyDescent="0.35">
      <c r="A31" s="18" t="s">
        <v>49</v>
      </c>
      <c r="B31" s="34"/>
      <c r="C31" s="32">
        <v>9</v>
      </c>
      <c r="D31" s="28" t="s">
        <v>517</v>
      </c>
      <c r="E31" s="12">
        <v>5</v>
      </c>
      <c r="F31" s="12"/>
    </row>
    <row r="32" spans="1:6" ht="14.5" x14ac:dyDescent="0.35">
      <c r="A32" s="18" t="s">
        <v>50</v>
      </c>
      <c r="B32" s="34"/>
      <c r="C32" s="32">
        <v>6</v>
      </c>
      <c r="D32" s="28" t="s">
        <v>517</v>
      </c>
      <c r="E32" s="12">
        <v>5</v>
      </c>
      <c r="F32" s="12"/>
    </row>
    <row r="33" spans="1:6" x14ac:dyDescent="0.25">
      <c r="A33" s="19" t="s">
        <v>51</v>
      </c>
      <c r="B33" s="34"/>
      <c r="C33" s="32">
        <v>1</v>
      </c>
      <c r="D33" s="28" t="s">
        <v>517</v>
      </c>
      <c r="E33" s="12">
        <v>5</v>
      </c>
      <c r="F33" s="12"/>
    </row>
    <row r="34" spans="1:6" x14ac:dyDescent="0.25">
      <c r="A34" s="20" t="s">
        <v>52</v>
      </c>
      <c r="B34" s="34">
        <v>63961</v>
      </c>
      <c r="C34" s="32">
        <f>8*6</f>
        <v>48</v>
      </c>
      <c r="D34" s="28" t="s">
        <v>520</v>
      </c>
      <c r="E34" s="12">
        <v>5</v>
      </c>
      <c r="F34" s="12"/>
    </row>
    <row r="35" spans="1:6" x14ac:dyDescent="0.25">
      <c r="A35" s="19" t="s">
        <v>53</v>
      </c>
      <c r="B35" s="34">
        <v>9052</v>
      </c>
      <c r="C35" s="32">
        <v>10</v>
      </c>
      <c r="D35" s="28" t="s">
        <v>532</v>
      </c>
      <c r="E35" s="12">
        <v>5</v>
      </c>
      <c r="F35" s="12"/>
    </row>
    <row r="36" spans="1:6" x14ac:dyDescent="0.25">
      <c r="A36" s="20" t="s">
        <v>54</v>
      </c>
      <c r="B36" s="34">
        <v>5714</v>
      </c>
      <c r="C36" s="32">
        <v>1</v>
      </c>
      <c r="D36" s="28" t="s">
        <v>533</v>
      </c>
      <c r="E36" s="12">
        <v>5</v>
      </c>
      <c r="F36" s="12"/>
    </row>
    <row r="37" spans="1:6" x14ac:dyDescent="0.25">
      <c r="A37" s="20" t="s">
        <v>55</v>
      </c>
      <c r="B37" s="34" t="s">
        <v>413</v>
      </c>
      <c r="C37" s="32">
        <v>1</v>
      </c>
      <c r="D37" s="28" t="s">
        <v>534</v>
      </c>
      <c r="E37" s="12">
        <v>5</v>
      </c>
      <c r="F37" s="12"/>
    </row>
    <row r="38" spans="1:6" x14ac:dyDescent="0.25">
      <c r="A38" s="19" t="s">
        <v>56</v>
      </c>
      <c r="B38" s="34"/>
      <c r="C38" s="32">
        <v>6</v>
      </c>
      <c r="D38" s="28"/>
      <c r="E38" s="12">
        <v>5</v>
      </c>
      <c r="F38" s="12"/>
    </row>
    <row r="39" spans="1:6" x14ac:dyDescent="0.25">
      <c r="A39" s="19" t="s">
        <v>57</v>
      </c>
      <c r="B39" s="34"/>
      <c r="C39" s="32">
        <v>5</v>
      </c>
      <c r="D39" s="28"/>
      <c r="E39" s="12">
        <v>5</v>
      </c>
      <c r="F39" s="12"/>
    </row>
    <row r="40" spans="1:6" x14ac:dyDescent="0.25">
      <c r="A40" s="19" t="s">
        <v>58</v>
      </c>
      <c r="B40" s="34" t="s">
        <v>414</v>
      </c>
      <c r="C40" s="32">
        <v>2</v>
      </c>
      <c r="D40" s="28" t="s">
        <v>535</v>
      </c>
      <c r="E40" s="12">
        <v>5</v>
      </c>
      <c r="F40" s="12"/>
    </row>
    <row r="41" spans="1:6" x14ac:dyDescent="0.25">
      <c r="A41" s="17" t="s">
        <v>59</v>
      </c>
      <c r="B41" s="34">
        <v>506046</v>
      </c>
      <c r="C41" s="32">
        <v>7</v>
      </c>
      <c r="D41" s="28" t="s">
        <v>536</v>
      </c>
      <c r="E41" s="12">
        <v>5</v>
      </c>
      <c r="F41" s="12"/>
    </row>
    <row r="42" spans="1:6" x14ac:dyDescent="0.25">
      <c r="A42" s="17" t="s">
        <v>60</v>
      </c>
      <c r="B42" s="34" t="s">
        <v>415</v>
      </c>
      <c r="C42" s="32">
        <v>2</v>
      </c>
      <c r="D42" s="28" t="s">
        <v>537</v>
      </c>
      <c r="E42" s="12">
        <v>5</v>
      </c>
      <c r="F42" s="12"/>
    </row>
    <row r="43" spans="1:6" x14ac:dyDescent="0.25">
      <c r="A43" s="17" t="s">
        <v>61</v>
      </c>
      <c r="B43" s="34"/>
      <c r="C43" s="32">
        <f>37+6</f>
        <v>43</v>
      </c>
      <c r="D43" s="28"/>
      <c r="E43" s="12">
        <v>5</v>
      </c>
      <c r="F43" s="12"/>
    </row>
    <row r="44" spans="1:6" x14ac:dyDescent="0.25">
      <c r="A44" s="19" t="s">
        <v>62</v>
      </c>
      <c r="B44" s="34"/>
      <c r="C44" s="32">
        <v>7</v>
      </c>
      <c r="D44" s="28"/>
      <c r="E44" s="12">
        <v>5</v>
      </c>
      <c r="F44" s="12"/>
    </row>
    <row r="45" spans="1:6" x14ac:dyDescent="0.25">
      <c r="A45" s="20" t="s">
        <v>63</v>
      </c>
      <c r="B45" s="34"/>
      <c r="C45" s="32">
        <v>6</v>
      </c>
      <c r="D45" s="28"/>
      <c r="E45" s="12">
        <v>5</v>
      </c>
      <c r="F45" s="12"/>
    </row>
    <row r="46" spans="1:6" x14ac:dyDescent="0.25">
      <c r="A46" s="19" t="s">
        <v>64</v>
      </c>
      <c r="B46" s="34"/>
      <c r="C46" s="32">
        <v>6</v>
      </c>
      <c r="D46" s="28"/>
      <c r="E46" s="12">
        <v>5</v>
      </c>
      <c r="F46" s="12"/>
    </row>
    <row r="47" spans="1:6" ht="14.5" x14ac:dyDescent="0.35">
      <c r="A47" s="19" t="s">
        <v>65</v>
      </c>
      <c r="B47" s="34"/>
      <c r="C47" s="32">
        <v>2</v>
      </c>
      <c r="D47" s="28"/>
      <c r="E47" s="12">
        <v>5</v>
      </c>
      <c r="F47" s="12"/>
    </row>
    <row r="48" spans="1:6" ht="14.5" x14ac:dyDescent="0.35">
      <c r="A48" s="19" t="s">
        <v>66</v>
      </c>
      <c r="B48" s="34"/>
      <c r="C48" s="32">
        <f>12+4+4+1</f>
        <v>21</v>
      </c>
      <c r="D48" s="28"/>
      <c r="E48" s="12">
        <v>5</v>
      </c>
      <c r="F48" s="12"/>
    </row>
    <row r="49" spans="1:6" x14ac:dyDescent="0.25">
      <c r="A49" s="19" t="s">
        <v>67</v>
      </c>
      <c r="B49" s="34"/>
      <c r="C49" s="32">
        <v>5</v>
      </c>
      <c r="D49" s="28"/>
      <c r="E49" s="12">
        <v>5</v>
      </c>
      <c r="F49" s="12"/>
    </row>
    <row r="50" spans="1:6" x14ac:dyDescent="0.25">
      <c r="A50" s="19" t="s">
        <v>68</v>
      </c>
      <c r="B50" s="34" t="s">
        <v>416</v>
      </c>
      <c r="C50" s="32">
        <v>3</v>
      </c>
      <c r="D50" s="28" t="s">
        <v>538</v>
      </c>
      <c r="E50" s="12">
        <v>5</v>
      </c>
      <c r="F50" s="12"/>
    </row>
    <row r="51" spans="1:6" x14ac:dyDescent="0.25">
      <c r="A51" s="19" t="s">
        <v>69</v>
      </c>
      <c r="B51" s="34"/>
      <c r="C51" s="32">
        <v>2</v>
      </c>
      <c r="D51" s="29" t="s">
        <v>539</v>
      </c>
      <c r="E51" s="12">
        <v>5</v>
      </c>
      <c r="F51" s="12"/>
    </row>
    <row r="52" spans="1:6" x14ac:dyDescent="0.25">
      <c r="A52" s="19" t="s">
        <v>70</v>
      </c>
      <c r="B52" s="34">
        <v>144525</v>
      </c>
      <c r="C52" s="32">
        <v>1</v>
      </c>
      <c r="D52" s="28" t="s">
        <v>540</v>
      </c>
      <c r="E52" s="12">
        <v>5</v>
      </c>
      <c r="F52" s="12"/>
    </row>
    <row r="53" spans="1:6" x14ac:dyDescent="0.25">
      <c r="A53" s="20" t="s">
        <v>71</v>
      </c>
      <c r="B53" s="34">
        <v>914610</v>
      </c>
      <c r="C53" s="32">
        <v>1</v>
      </c>
      <c r="D53" s="28" t="s">
        <v>540</v>
      </c>
      <c r="E53" s="12">
        <v>5</v>
      </c>
      <c r="F53" s="12"/>
    </row>
    <row r="54" spans="1:6" ht="14.5" x14ac:dyDescent="0.35">
      <c r="A54" s="21" t="s">
        <v>72</v>
      </c>
      <c r="B54" s="34"/>
      <c r="C54" s="32">
        <v>2</v>
      </c>
      <c r="D54" s="45" t="s">
        <v>541</v>
      </c>
      <c r="E54" s="12">
        <v>5</v>
      </c>
      <c r="F54" s="12"/>
    </row>
    <row r="55" spans="1:6" ht="14.5" x14ac:dyDescent="0.35">
      <c r="A55" s="21" t="s">
        <v>73</v>
      </c>
      <c r="B55" s="34"/>
      <c r="C55" s="32">
        <v>1</v>
      </c>
      <c r="D55" s="45" t="s">
        <v>542</v>
      </c>
      <c r="E55" s="12">
        <v>5</v>
      </c>
      <c r="F55" s="12"/>
    </row>
    <row r="56" spans="1:6" x14ac:dyDescent="0.25">
      <c r="A56" s="19" t="s">
        <v>74</v>
      </c>
      <c r="B56" s="34"/>
      <c r="C56" s="32">
        <v>1</v>
      </c>
      <c r="D56" s="28" t="s">
        <v>533</v>
      </c>
      <c r="E56" s="12">
        <v>5</v>
      </c>
      <c r="F56" s="12"/>
    </row>
    <row r="57" spans="1:6" x14ac:dyDescent="0.25">
      <c r="A57" s="20" t="s">
        <v>75</v>
      </c>
      <c r="B57" s="34"/>
      <c r="C57" s="32">
        <v>2</v>
      </c>
      <c r="D57" s="28" t="s">
        <v>533</v>
      </c>
      <c r="E57" s="12">
        <v>5</v>
      </c>
      <c r="F57" s="12"/>
    </row>
    <row r="58" spans="1:6" x14ac:dyDescent="0.25">
      <c r="A58" s="19" t="s">
        <v>76</v>
      </c>
      <c r="B58" s="34"/>
      <c r="C58" s="32">
        <v>1</v>
      </c>
      <c r="D58" s="28"/>
      <c r="E58" s="12">
        <v>5</v>
      </c>
      <c r="F58" s="12"/>
    </row>
    <row r="59" spans="1:6" x14ac:dyDescent="0.25">
      <c r="A59" s="19" t="s">
        <v>77</v>
      </c>
      <c r="B59" s="34">
        <v>3305</v>
      </c>
      <c r="C59" s="32">
        <v>1</v>
      </c>
      <c r="D59" s="28" t="s">
        <v>543</v>
      </c>
      <c r="E59" s="12">
        <v>5</v>
      </c>
      <c r="F59" s="12"/>
    </row>
    <row r="60" spans="1:6" x14ac:dyDescent="0.25">
      <c r="A60" s="19" t="s">
        <v>78</v>
      </c>
      <c r="B60" s="34"/>
      <c r="C60" s="32">
        <v>1</v>
      </c>
      <c r="D60" s="28" t="s">
        <v>543</v>
      </c>
      <c r="E60" s="12">
        <v>5</v>
      </c>
      <c r="F60" s="12"/>
    </row>
    <row r="61" spans="1:6" x14ac:dyDescent="0.25">
      <c r="A61" s="19" t="s">
        <v>77</v>
      </c>
      <c r="B61" s="34">
        <v>3311</v>
      </c>
      <c r="C61" s="32">
        <v>1</v>
      </c>
      <c r="D61" s="28" t="s">
        <v>543</v>
      </c>
      <c r="E61" s="12">
        <v>5</v>
      </c>
      <c r="F61" s="12"/>
    </row>
    <row r="62" spans="1:6" x14ac:dyDescent="0.25">
      <c r="A62" s="19" t="s">
        <v>79</v>
      </c>
      <c r="B62" s="34" t="s">
        <v>417</v>
      </c>
      <c r="C62" s="32">
        <v>1</v>
      </c>
      <c r="D62" s="28" t="s">
        <v>533</v>
      </c>
      <c r="E62" s="12">
        <v>5</v>
      </c>
      <c r="F62" s="12"/>
    </row>
    <row r="63" spans="1:6" x14ac:dyDescent="0.25">
      <c r="A63" s="19" t="s">
        <v>80</v>
      </c>
      <c r="B63" s="34" t="s">
        <v>418</v>
      </c>
      <c r="C63" s="32">
        <v>1</v>
      </c>
      <c r="D63" s="28" t="s">
        <v>544</v>
      </c>
      <c r="E63" s="12">
        <v>5</v>
      </c>
      <c r="F63" s="12"/>
    </row>
    <row r="64" spans="1:6" x14ac:dyDescent="0.25">
      <c r="A64" s="20" t="s">
        <v>81</v>
      </c>
      <c r="B64" s="34">
        <v>144183</v>
      </c>
      <c r="C64" s="32">
        <v>2</v>
      </c>
      <c r="D64" s="28" t="s">
        <v>540</v>
      </c>
      <c r="E64" s="12">
        <v>10</v>
      </c>
      <c r="F64" s="12"/>
    </row>
    <row r="65" spans="1:6" x14ac:dyDescent="0.25">
      <c r="A65" s="19" t="s">
        <v>82</v>
      </c>
      <c r="B65" s="34"/>
      <c r="C65" s="32">
        <v>2</v>
      </c>
      <c r="D65" s="28" t="s">
        <v>533</v>
      </c>
      <c r="E65" s="12">
        <v>5</v>
      </c>
      <c r="F65" s="12"/>
    </row>
    <row r="66" spans="1:6" x14ac:dyDescent="0.25">
      <c r="A66" s="19" t="s">
        <v>83</v>
      </c>
      <c r="B66" s="34"/>
      <c r="C66" s="32">
        <v>17</v>
      </c>
      <c r="D66" s="28"/>
      <c r="E66" s="12">
        <v>5</v>
      </c>
      <c r="F66" s="12"/>
    </row>
    <row r="67" spans="1:6" x14ac:dyDescent="0.25">
      <c r="A67" s="20" t="s">
        <v>84</v>
      </c>
      <c r="B67" s="34">
        <v>532074</v>
      </c>
      <c r="C67" s="32">
        <v>1</v>
      </c>
      <c r="D67" s="28" t="s">
        <v>545</v>
      </c>
      <c r="E67" s="12">
        <v>5</v>
      </c>
      <c r="F67" s="12"/>
    </row>
    <row r="68" spans="1:6" x14ac:dyDescent="0.25">
      <c r="A68" s="20" t="s">
        <v>85</v>
      </c>
      <c r="B68" s="34" t="s">
        <v>419</v>
      </c>
      <c r="C68" s="32">
        <v>13</v>
      </c>
      <c r="D68" s="28" t="s">
        <v>541</v>
      </c>
      <c r="E68" s="12">
        <v>5</v>
      </c>
      <c r="F68" s="12"/>
    </row>
    <row r="69" spans="1:6" x14ac:dyDescent="0.25">
      <c r="A69" s="20" t="s">
        <v>86</v>
      </c>
      <c r="B69" s="34">
        <v>4680</v>
      </c>
      <c r="C69" s="32">
        <v>1</v>
      </c>
      <c r="D69" s="28" t="s">
        <v>533</v>
      </c>
      <c r="E69" s="12">
        <v>5</v>
      </c>
      <c r="F69" s="12"/>
    </row>
    <row r="70" spans="1:6" x14ac:dyDescent="0.25">
      <c r="A70" s="20" t="s">
        <v>87</v>
      </c>
      <c r="B70" s="34" t="s">
        <v>420</v>
      </c>
      <c r="C70" s="32">
        <v>1</v>
      </c>
      <c r="D70" s="28" t="s">
        <v>533</v>
      </c>
      <c r="E70" s="12">
        <v>5</v>
      </c>
      <c r="F70" s="12"/>
    </row>
    <row r="71" spans="1:6" x14ac:dyDescent="0.25">
      <c r="A71" s="20" t="s">
        <v>88</v>
      </c>
      <c r="B71" s="34" t="s">
        <v>421</v>
      </c>
      <c r="C71" s="32">
        <v>1</v>
      </c>
      <c r="D71" s="28" t="s">
        <v>533</v>
      </c>
      <c r="E71" s="12">
        <v>5</v>
      </c>
      <c r="F71" s="12"/>
    </row>
    <row r="72" spans="1:6" x14ac:dyDescent="0.25">
      <c r="A72" s="19" t="s">
        <v>89</v>
      </c>
      <c r="B72" s="34"/>
      <c r="C72" s="32">
        <v>1</v>
      </c>
      <c r="D72" s="28" t="s">
        <v>546</v>
      </c>
      <c r="E72" s="12">
        <v>5</v>
      </c>
      <c r="F72" s="12"/>
    </row>
    <row r="73" spans="1:6" x14ac:dyDescent="0.25">
      <c r="A73" s="19" t="s">
        <v>55</v>
      </c>
      <c r="B73" s="34"/>
      <c r="C73" s="32">
        <v>1</v>
      </c>
      <c r="D73" s="28" t="s">
        <v>547</v>
      </c>
      <c r="E73" s="12">
        <v>5</v>
      </c>
      <c r="F73" s="12"/>
    </row>
    <row r="74" spans="1:6" x14ac:dyDescent="0.25">
      <c r="A74" s="19" t="s">
        <v>90</v>
      </c>
      <c r="B74" s="34"/>
      <c r="C74" s="32">
        <f>1+24</f>
        <v>25</v>
      </c>
      <c r="D74" s="28" t="s">
        <v>548</v>
      </c>
      <c r="E74" s="12">
        <v>5</v>
      </c>
      <c r="F74" s="12"/>
    </row>
    <row r="75" spans="1:6" x14ac:dyDescent="0.25">
      <c r="A75" s="20" t="s">
        <v>91</v>
      </c>
      <c r="B75" s="34"/>
      <c r="C75" s="32">
        <v>16</v>
      </c>
      <c r="D75" s="28" t="s">
        <v>548</v>
      </c>
      <c r="E75" s="12">
        <v>5</v>
      </c>
      <c r="F75" s="12"/>
    </row>
    <row r="76" spans="1:6" x14ac:dyDescent="0.25">
      <c r="A76" s="22" t="s">
        <v>92</v>
      </c>
      <c r="B76" s="34"/>
      <c r="C76" s="32">
        <v>25</v>
      </c>
      <c r="D76" s="29" t="s">
        <v>548</v>
      </c>
      <c r="E76" s="12">
        <v>5</v>
      </c>
      <c r="F76" s="12"/>
    </row>
    <row r="77" spans="1:6" ht="14.5" x14ac:dyDescent="0.35">
      <c r="A77" s="23" t="s">
        <v>93</v>
      </c>
      <c r="B77" s="34">
        <v>53077</v>
      </c>
      <c r="C77" s="32">
        <f>11+(5*10)+5</f>
        <v>66</v>
      </c>
      <c r="D77" s="29" t="s">
        <v>548</v>
      </c>
      <c r="E77" s="12">
        <v>5</v>
      </c>
      <c r="F77" s="12"/>
    </row>
    <row r="78" spans="1:6" x14ac:dyDescent="0.25">
      <c r="A78" s="23" t="s">
        <v>94</v>
      </c>
      <c r="B78" s="34"/>
      <c r="C78" s="32">
        <v>8</v>
      </c>
      <c r="D78" s="29" t="s">
        <v>548</v>
      </c>
      <c r="E78" s="12">
        <v>5</v>
      </c>
      <c r="F78" s="12"/>
    </row>
    <row r="79" spans="1:6" x14ac:dyDescent="0.25">
      <c r="A79" s="19" t="s">
        <v>95</v>
      </c>
      <c r="B79" s="34"/>
      <c r="C79" s="32">
        <v>1</v>
      </c>
      <c r="D79" s="28" t="s">
        <v>549</v>
      </c>
      <c r="E79" s="12">
        <v>5</v>
      </c>
      <c r="F79" s="12"/>
    </row>
    <row r="80" spans="1:6" x14ac:dyDescent="0.25">
      <c r="A80" s="19" t="s">
        <v>96</v>
      </c>
      <c r="B80" s="34" t="s">
        <v>422</v>
      </c>
      <c r="C80" s="32">
        <v>1</v>
      </c>
      <c r="D80" s="28" t="s">
        <v>550</v>
      </c>
      <c r="E80" s="12">
        <v>5</v>
      </c>
      <c r="F80" s="12"/>
    </row>
    <row r="81" spans="1:6" x14ac:dyDescent="0.25">
      <c r="A81" s="19" t="s">
        <v>97</v>
      </c>
      <c r="B81" s="34" t="s">
        <v>423</v>
      </c>
      <c r="C81" s="32">
        <v>1</v>
      </c>
      <c r="D81" s="28" t="s">
        <v>551</v>
      </c>
      <c r="E81" s="12">
        <v>5</v>
      </c>
      <c r="F81" s="12"/>
    </row>
    <row r="82" spans="1:6" x14ac:dyDescent="0.25">
      <c r="A82" s="19" t="s">
        <v>98</v>
      </c>
      <c r="B82" s="34"/>
      <c r="C82" s="32">
        <v>4</v>
      </c>
      <c r="D82" s="28"/>
      <c r="E82" s="12">
        <v>5</v>
      </c>
      <c r="F82" s="12"/>
    </row>
    <row r="83" spans="1:6" x14ac:dyDescent="0.25">
      <c r="A83" s="19" t="s">
        <v>99</v>
      </c>
      <c r="B83" s="34"/>
      <c r="C83" s="32">
        <v>1</v>
      </c>
      <c r="D83" s="28" t="s">
        <v>552</v>
      </c>
      <c r="E83" s="12">
        <v>5</v>
      </c>
      <c r="F83" s="12"/>
    </row>
    <row r="84" spans="1:6" x14ac:dyDescent="0.25">
      <c r="A84" s="20" t="s">
        <v>100</v>
      </c>
      <c r="B84" s="34"/>
      <c r="C84" s="32">
        <v>2</v>
      </c>
      <c r="D84" s="28" t="s">
        <v>552</v>
      </c>
      <c r="E84" s="12">
        <v>5</v>
      </c>
      <c r="F84" s="12"/>
    </row>
    <row r="85" spans="1:6" x14ac:dyDescent="0.25">
      <c r="A85" s="19" t="s">
        <v>101</v>
      </c>
      <c r="B85" s="34">
        <v>32555162</v>
      </c>
      <c r="C85" s="32">
        <v>25</v>
      </c>
      <c r="D85" s="28" t="s">
        <v>553</v>
      </c>
      <c r="E85" s="12">
        <v>5</v>
      </c>
      <c r="F85" s="12"/>
    </row>
    <row r="86" spans="1:6" x14ac:dyDescent="0.25">
      <c r="A86" s="19" t="s">
        <v>102</v>
      </c>
      <c r="B86" s="34">
        <v>62101</v>
      </c>
      <c r="C86" s="32">
        <f>80+38</f>
        <v>118</v>
      </c>
      <c r="D86" s="28" t="s">
        <v>548</v>
      </c>
      <c r="E86" s="12">
        <v>5</v>
      </c>
      <c r="F86" s="12"/>
    </row>
    <row r="87" spans="1:6" x14ac:dyDescent="0.25">
      <c r="A87" s="19" t="s">
        <v>103</v>
      </c>
      <c r="B87" s="34">
        <v>33650560</v>
      </c>
      <c r="C87" s="32">
        <f>25+18+44</f>
        <v>87</v>
      </c>
      <c r="D87" s="28"/>
      <c r="E87" s="12">
        <v>5</v>
      </c>
      <c r="F87" s="12"/>
    </row>
    <row r="88" spans="1:6" x14ac:dyDescent="0.25">
      <c r="A88" s="19" t="s">
        <v>104</v>
      </c>
      <c r="B88" s="34"/>
      <c r="C88" s="32">
        <v>50</v>
      </c>
      <c r="D88" s="28" t="s">
        <v>554</v>
      </c>
      <c r="E88" s="12">
        <v>5</v>
      </c>
      <c r="F88" s="12"/>
    </row>
    <row r="89" spans="1:6" x14ac:dyDescent="0.25">
      <c r="A89" s="20" t="s">
        <v>105</v>
      </c>
      <c r="B89" s="34"/>
      <c r="C89" s="32">
        <f>100+92</f>
        <v>192</v>
      </c>
      <c r="D89" s="28"/>
      <c r="E89" s="12">
        <v>5</v>
      </c>
      <c r="F89" s="12"/>
    </row>
    <row r="90" spans="1:6" x14ac:dyDescent="0.25">
      <c r="A90" s="20" t="s">
        <v>106</v>
      </c>
      <c r="B90" s="34"/>
      <c r="C90" s="32">
        <v>7</v>
      </c>
      <c r="D90" s="28"/>
      <c r="E90" s="12">
        <v>5</v>
      </c>
      <c r="F90" s="12"/>
    </row>
    <row r="91" spans="1:6" x14ac:dyDescent="0.25">
      <c r="A91" s="20" t="s">
        <v>107</v>
      </c>
      <c r="B91" s="34" t="s">
        <v>424</v>
      </c>
      <c r="C91" s="32">
        <v>1</v>
      </c>
      <c r="D91" s="28" t="s">
        <v>555</v>
      </c>
      <c r="E91" s="12">
        <v>5</v>
      </c>
      <c r="F91" s="12"/>
    </row>
    <row r="92" spans="1:6" x14ac:dyDescent="0.25">
      <c r="A92" s="20" t="s">
        <v>107</v>
      </c>
      <c r="B92" s="34" t="s">
        <v>425</v>
      </c>
      <c r="C92" s="32">
        <v>1</v>
      </c>
      <c r="D92" s="28" t="s">
        <v>555</v>
      </c>
      <c r="E92" s="12">
        <v>5</v>
      </c>
      <c r="F92" s="12"/>
    </row>
    <row r="93" spans="1:6" x14ac:dyDescent="0.25">
      <c r="A93" s="20" t="s">
        <v>107</v>
      </c>
      <c r="B93" s="34" t="s">
        <v>426</v>
      </c>
      <c r="C93" s="32">
        <v>1</v>
      </c>
      <c r="D93" s="28" t="s">
        <v>555</v>
      </c>
      <c r="E93" s="12">
        <v>5</v>
      </c>
      <c r="F93" s="12"/>
    </row>
    <row r="94" spans="1:6" x14ac:dyDescent="0.25">
      <c r="A94" s="19" t="s">
        <v>108</v>
      </c>
      <c r="B94" s="34" t="s">
        <v>427</v>
      </c>
      <c r="C94" s="32">
        <f>100+100+100+100+100+50+50+50+50+30+9+1</f>
        <v>740</v>
      </c>
      <c r="D94" s="28" t="s">
        <v>554</v>
      </c>
      <c r="E94" s="12">
        <v>5</v>
      </c>
      <c r="F94" s="12"/>
    </row>
    <row r="95" spans="1:6" x14ac:dyDescent="0.25">
      <c r="A95" s="19" t="s">
        <v>109</v>
      </c>
      <c r="B95" s="34"/>
      <c r="C95" s="32">
        <v>17</v>
      </c>
      <c r="D95" s="28"/>
      <c r="E95" s="12">
        <v>5</v>
      </c>
      <c r="F95" s="12"/>
    </row>
    <row r="96" spans="1:6" x14ac:dyDescent="0.25">
      <c r="A96" s="19" t="s">
        <v>110</v>
      </c>
      <c r="B96" s="34" t="s">
        <v>428</v>
      </c>
      <c r="C96" s="32">
        <v>29</v>
      </c>
      <c r="D96" s="28" t="s">
        <v>556</v>
      </c>
      <c r="E96" s="12">
        <v>5</v>
      </c>
      <c r="F96" s="12"/>
    </row>
    <row r="97" spans="1:6" x14ac:dyDescent="0.25">
      <c r="A97" s="19" t="s">
        <v>111</v>
      </c>
      <c r="B97" s="34"/>
      <c r="C97" s="32"/>
      <c r="D97" s="28"/>
      <c r="E97" s="12">
        <v>5</v>
      </c>
      <c r="F97" s="12"/>
    </row>
    <row r="98" spans="1:6" x14ac:dyDescent="0.25">
      <c r="A98" s="19" t="s">
        <v>112</v>
      </c>
      <c r="B98" s="34" t="s">
        <v>429</v>
      </c>
      <c r="C98" s="32">
        <v>8</v>
      </c>
      <c r="D98" s="28" t="s">
        <v>557</v>
      </c>
      <c r="E98" s="12">
        <v>5</v>
      </c>
      <c r="F98" s="12"/>
    </row>
    <row r="99" spans="1:6" x14ac:dyDescent="0.25">
      <c r="A99" s="19" t="s">
        <v>113</v>
      </c>
      <c r="B99" s="34" t="s">
        <v>430</v>
      </c>
      <c r="C99" s="32">
        <f>18+12+20</f>
        <v>50</v>
      </c>
      <c r="D99" s="28" t="s">
        <v>557</v>
      </c>
      <c r="E99" s="12">
        <v>5</v>
      </c>
      <c r="F99" s="12"/>
    </row>
    <row r="100" spans="1:6" ht="14.5" x14ac:dyDescent="0.35">
      <c r="A100" s="20" t="s">
        <v>114</v>
      </c>
      <c r="B100" s="34">
        <v>715859</v>
      </c>
      <c r="C100" s="32">
        <f>20+6+3</f>
        <v>29</v>
      </c>
      <c r="D100" s="28" t="s">
        <v>553</v>
      </c>
      <c r="E100" s="12">
        <v>5</v>
      </c>
      <c r="F100" s="12"/>
    </row>
    <row r="101" spans="1:6" x14ac:dyDescent="0.25">
      <c r="A101" s="20" t="s">
        <v>115</v>
      </c>
      <c r="B101" s="34" t="s">
        <v>431</v>
      </c>
      <c r="C101" s="32">
        <v>1</v>
      </c>
      <c r="D101" s="28" t="s">
        <v>554</v>
      </c>
      <c r="E101" s="12">
        <v>5</v>
      </c>
      <c r="F101" s="12"/>
    </row>
    <row r="102" spans="1:6" ht="14.5" x14ac:dyDescent="0.35">
      <c r="A102" s="20" t="s">
        <v>116</v>
      </c>
      <c r="B102" s="34">
        <v>715879</v>
      </c>
      <c r="C102" s="32">
        <f>5+3</f>
        <v>8</v>
      </c>
      <c r="D102" s="28" t="s">
        <v>553</v>
      </c>
      <c r="E102" s="12">
        <v>5</v>
      </c>
      <c r="F102" s="12"/>
    </row>
    <row r="103" spans="1:6" ht="14.5" x14ac:dyDescent="0.35">
      <c r="A103" s="21" t="s">
        <v>117</v>
      </c>
      <c r="B103" s="35" t="s">
        <v>432</v>
      </c>
      <c r="C103" s="41">
        <v>300</v>
      </c>
      <c r="D103" s="21" t="s">
        <v>553</v>
      </c>
      <c r="E103" s="12">
        <v>5</v>
      </c>
      <c r="F103" s="12"/>
    </row>
    <row r="104" spans="1:6" ht="13" x14ac:dyDescent="0.3">
      <c r="A104" s="24" t="s">
        <v>118</v>
      </c>
      <c r="B104" s="34" t="s">
        <v>433</v>
      </c>
      <c r="C104" s="32">
        <f>1+22</f>
        <v>23</v>
      </c>
      <c r="D104" s="20" t="s">
        <v>555</v>
      </c>
      <c r="E104" s="12">
        <v>5</v>
      </c>
      <c r="F104" s="12"/>
    </row>
    <row r="105" spans="1:6" x14ac:dyDescent="0.25">
      <c r="A105" s="20" t="s">
        <v>119</v>
      </c>
      <c r="B105" s="34" t="s">
        <v>434</v>
      </c>
      <c r="C105" s="32">
        <f>5+1+17</f>
        <v>23</v>
      </c>
      <c r="D105" s="20" t="s">
        <v>555</v>
      </c>
      <c r="E105" s="12">
        <v>5</v>
      </c>
      <c r="F105" s="12"/>
    </row>
    <row r="106" spans="1:6" x14ac:dyDescent="0.25">
      <c r="A106" s="20" t="s">
        <v>120</v>
      </c>
      <c r="B106" s="34" t="s">
        <v>435</v>
      </c>
      <c r="C106" s="32">
        <v>1</v>
      </c>
      <c r="D106" s="20" t="s">
        <v>558</v>
      </c>
      <c r="E106" s="12">
        <v>5</v>
      </c>
      <c r="F106" s="12"/>
    </row>
    <row r="107" spans="1:6" x14ac:dyDescent="0.25">
      <c r="A107" s="20" t="s">
        <v>121</v>
      </c>
      <c r="B107" s="34" t="s">
        <v>436</v>
      </c>
      <c r="C107" s="32">
        <f>10+10+5+6</f>
        <v>31</v>
      </c>
      <c r="D107" s="20" t="s">
        <v>555</v>
      </c>
      <c r="E107" s="12">
        <v>5</v>
      </c>
      <c r="F107" s="12"/>
    </row>
    <row r="108" spans="1:6" x14ac:dyDescent="0.25">
      <c r="A108" s="20" t="s">
        <v>122</v>
      </c>
      <c r="B108" s="34" t="s">
        <v>437</v>
      </c>
      <c r="C108" s="32">
        <f>10+22</f>
        <v>32</v>
      </c>
      <c r="D108" s="20" t="s">
        <v>555</v>
      </c>
      <c r="E108" s="12">
        <v>5</v>
      </c>
      <c r="F108" s="12"/>
    </row>
    <row r="109" spans="1:6" x14ac:dyDescent="0.25">
      <c r="A109" s="20" t="s">
        <v>123</v>
      </c>
      <c r="B109" s="34" t="s">
        <v>438</v>
      </c>
      <c r="C109" s="32">
        <f>62+50+50</f>
        <v>162</v>
      </c>
      <c r="D109" s="20" t="s">
        <v>555</v>
      </c>
      <c r="E109" s="12">
        <v>5</v>
      </c>
      <c r="F109" s="12"/>
    </row>
    <row r="110" spans="1:6" x14ac:dyDescent="0.25">
      <c r="A110" s="23" t="s">
        <v>124</v>
      </c>
      <c r="B110" s="34"/>
      <c r="C110" s="32">
        <v>1</v>
      </c>
      <c r="D110" s="29" t="s">
        <v>548</v>
      </c>
      <c r="E110" s="12">
        <v>5</v>
      </c>
      <c r="F110" s="12"/>
    </row>
    <row r="111" spans="1:6" x14ac:dyDescent="0.25">
      <c r="A111" s="20" t="s">
        <v>125</v>
      </c>
      <c r="B111" s="34"/>
      <c r="C111" s="32">
        <v>2</v>
      </c>
      <c r="D111" s="20" t="s">
        <v>559</v>
      </c>
      <c r="E111" s="12">
        <v>5</v>
      </c>
      <c r="F111" s="12"/>
    </row>
    <row r="112" spans="1:6" x14ac:dyDescent="0.25">
      <c r="A112" s="20" t="s">
        <v>126</v>
      </c>
      <c r="B112" s="34" t="s">
        <v>439</v>
      </c>
      <c r="C112" s="32">
        <v>119</v>
      </c>
      <c r="D112" s="20" t="s">
        <v>555</v>
      </c>
      <c r="E112" s="12">
        <v>5</v>
      </c>
      <c r="F112" s="12"/>
    </row>
    <row r="113" spans="1:6" x14ac:dyDescent="0.25">
      <c r="A113" s="20" t="s">
        <v>127</v>
      </c>
      <c r="B113" s="34" t="s">
        <v>440</v>
      </c>
      <c r="C113" s="32">
        <v>2</v>
      </c>
      <c r="D113" s="20" t="s">
        <v>560</v>
      </c>
      <c r="E113" s="12">
        <v>5</v>
      </c>
      <c r="F113" s="12"/>
    </row>
    <row r="114" spans="1:6" x14ac:dyDescent="0.25">
      <c r="A114" s="20" t="s">
        <v>128</v>
      </c>
      <c r="B114" s="34">
        <v>351051</v>
      </c>
      <c r="C114" s="32">
        <v>2</v>
      </c>
      <c r="D114" s="20" t="s">
        <v>540</v>
      </c>
      <c r="E114" s="12">
        <v>5</v>
      </c>
      <c r="F114" s="12"/>
    </row>
    <row r="115" spans="1:6" x14ac:dyDescent="0.25">
      <c r="A115" s="20" t="s">
        <v>129</v>
      </c>
      <c r="B115" s="34"/>
      <c r="C115" s="32">
        <f>50+56</f>
        <v>106</v>
      </c>
      <c r="D115" s="20" t="s">
        <v>561</v>
      </c>
      <c r="E115" s="12">
        <v>5</v>
      </c>
      <c r="F115" s="12"/>
    </row>
    <row r="116" spans="1:6" x14ac:dyDescent="0.25">
      <c r="A116" s="20" t="s">
        <v>130</v>
      </c>
      <c r="B116" s="34" t="s">
        <v>441</v>
      </c>
      <c r="C116" s="32">
        <v>60</v>
      </c>
      <c r="D116" s="20" t="s">
        <v>562</v>
      </c>
      <c r="E116" s="12">
        <v>5</v>
      </c>
      <c r="F116" s="12"/>
    </row>
    <row r="117" spans="1:6" x14ac:dyDescent="0.25">
      <c r="A117" s="20" t="s">
        <v>131</v>
      </c>
      <c r="B117" s="34" t="s">
        <v>442</v>
      </c>
      <c r="C117" s="32">
        <v>1</v>
      </c>
      <c r="D117" s="28" t="s">
        <v>563</v>
      </c>
      <c r="E117" s="12">
        <v>5</v>
      </c>
      <c r="F117" s="12"/>
    </row>
    <row r="118" spans="1:6" x14ac:dyDescent="0.25">
      <c r="A118" s="20" t="s">
        <v>132</v>
      </c>
      <c r="B118" s="34"/>
      <c r="C118" s="32">
        <v>16</v>
      </c>
      <c r="D118" s="28"/>
      <c r="E118" s="12">
        <v>5</v>
      </c>
      <c r="F118" s="12"/>
    </row>
    <row r="119" spans="1:6" x14ac:dyDescent="0.25">
      <c r="A119" s="20" t="s">
        <v>133</v>
      </c>
      <c r="B119" s="34"/>
      <c r="C119" s="32"/>
      <c r="D119" s="28"/>
      <c r="E119" s="12">
        <v>5</v>
      </c>
      <c r="F119" s="12"/>
    </row>
    <row r="120" spans="1:6" x14ac:dyDescent="0.25">
      <c r="A120" s="20" t="s">
        <v>134</v>
      </c>
      <c r="B120" s="34" t="s">
        <v>443</v>
      </c>
      <c r="C120" s="32">
        <v>51</v>
      </c>
      <c r="D120" s="28" t="s">
        <v>555</v>
      </c>
      <c r="E120" s="12">
        <v>5</v>
      </c>
      <c r="F120" s="12"/>
    </row>
    <row r="121" spans="1:6" x14ac:dyDescent="0.25">
      <c r="A121" s="20" t="s">
        <v>135</v>
      </c>
      <c r="B121" s="34" t="s">
        <v>444</v>
      </c>
      <c r="C121" s="32">
        <v>45</v>
      </c>
      <c r="D121" s="28" t="s">
        <v>555</v>
      </c>
      <c r="E121" s="12">
        <v>5</v>
      </c>
      <c r="F121" s="12"/>
    </row>
    <row r="122" spans="1:6" x14ac:dyDescent="0.25">
      <c r="A122" s="20" t="s">
        <v>136</v>
      </c>
      <c r="B122" s="34" t="s">
        <v>445</v>
      </c>
      <c r="C122" s="32">
        <v>10</v>
      </c>
      <c r="D122" s="28" t="s">
        <v>555</v>
      </c>
      <c r="E122" s="12">
        <v>5</v>
      </c>
      <c r="F122" s="12"/>
    </row>
    <row r="123" spans="1:6" x14ac:dyDescent="0.25">
      <c r="A123" s="20" t="s">
        <v>137</v>
      </c>
      <c r="B123" s="34" t="s">
        <v>446</v>
      </c>
      <c r="C123" s="32">
        <f>25+24+23</f>
        <v>72</v>
      </c>
      <c r="D123" s="28" t="s">
        <v>555</v>
      </c>
      <c r="E123" s="12">
        <v>5</v>
      </c>
      <c r="F123" s="12"/>
    </row>
    <row r="124" spans="1:6" x14ac:dyDescent="0.25">
      <c r="A124" s="20" t="s">
        <v>138</v>
      </c>
      <c r="B124" s="34"/>
      <c r="C124" s="32"/>
      <c r="D124" s="28" t="s">
        <v>548</v>
      </c>
      <c r="E124" s="12">
        <v>5</v>
      </c>
      <c r="F124" s="12"/>
    </row>
    <row r="125" spans="1:6" x14ac:dyDescent="0.25">
      <c r="A125" s="20" t="s">
        <v>139</v>
      </c>
      <c r="B125" s="34"/>
      <c r="C125" s="32">
        <v>5</v>
      </c>
      <c r="D125" s="28" t="s">
        <v>517</v>
      </c>
      <c r="E125" s="12">
        <v>5</v>
      </c>
      <c r="F125" s="12"/>
    </row>
    <row r="126" spans="1:6" x14ac:dyDescent="0.25">
      <c r="A126" s="23" t="s">
        <v>140</v>
      </c>
      <c r="B126" s="34"/>
      <c r="C126" s="32">
        <v>7</v>
      </c>
      <c r="D126" s="20"/>
      <c r="E126" s="12">
        <v>5</v>
      </c>
      <c r="F126" s="12"/>
    </row>
    <row r="127" spans="1:6" x14ac:dyDescent="0.25">
      <c r="A127" s="20" t="s">
        <v>141</v>
      </c>
      <c r="B127" s="34"/>
      <c r="C127" s="32">
        <v>1</v>
      </c>
      <c r="D127" s="20" t="s">
        <v>555</v>
      </c>
      <c r="E127" s="12">
        <v>5</v>
      </c>
      <c r="F127" s="12"/>
    </row>
    <row r="128" spans="1:6" x14ac:dyDescent="0.25">
      <c r="A128" s="20" t="s">
        <v>142</v>
      </c>
      <c r="B128" s="34"/>
      <c r="C128" s="32">
        <v>3</v>
      </c>
      <c r="D128" s="20"/>
      <c r="E128" s="12">
        <v>5</v>
      </c>
      <c r="F128" s="12"/>
    </row>
    <row r="129" spans="1:6" x14ac:dyDescent="0.25">
      <c r="A129" s="20" t="s">
        <v>143</v>
      </c>
      <c r="B129" s="34"/>
      <c r="C129" s="32">
        <v>1</v>
      </c>
      <c r="D129" s="20"/>
      <c r="E129" s="12">
        <v>5</v>
      </c>
      <c r="F129" s="12"/>
    </row>
    <row r="130" spans="1:6" x14ac:dyDescent="0.25">
      <c r="A130" s="20" t="s">
        <v>144</v>
      </c>
      <c r="B130" s="34"/>
      <c r="C130" s="32">
        <v>1</v>
      </c>
      <c r="D130" s="23"/>
      <c r="E130" s="12">
        <v>5</v>
      </c>
      <c r="F130" s="12"/>
    </row>
    <row r="131" spans="1:6" x14ac:dyDescent="0.25">
      <c r="A131" s="20" t="s">
        <v>145</v>
      </c>
      <c r="B131" s="34"/>
      <c r="C131" s="32">
        <v>1</v>
      </c>
      <c r="D131" s="23"/>
      <c r="E131" s="12">
        <v>5</v>
      </c>
      <c r="F131" s="12"/>
    </row>
    <row r="132" spans="1:6" x14ac:dyDescent="0.25">
      <c r="A132" s="20" t="s">
        <v>146</v>
      </c>
      <c r="B132" s="34"/>
      <c r="C132" s="32">
        <v>4</v>
      </c>
      <c r="D132" s="20"/>
      <c r="E132" s="12">
        <v>5</v>
      </c>
      <c r="F132" s="12"/>
    </row>
    <row r="133" spans="1:6" x14ac:dyDescent="0.25">
      <c r="A133" s="20" t="s">
        <v>147</v>
      </c>
      <c r="B133" s="34" t="s">
        <v>447</v>
      </c>
      <c r="C133" s="32">
        <v>3</v>
      </c>
      <c r="D133" s="20" t="s">
        <v>564</v>
      </c>
      <c r="E133" s="12">
        <v>5</v>
      </c>
      <c r="F133" s="12"/>
    </row>
    <row r="134" spans="1:6" x14ac:dyDescent="0.25">
      <c r="A134" s="23" t="s">
        <v>148</v>
      </c>
      <c r="B134" s="34"/>
      <c r="C134" s="32">
        <v>2</v>
      </c>
      <c r="D134" s="20" t="s">
        <v>548</v>
      </c>
      <c r="E134" s="12">
        <v>5</v>
      </c>
      <c r="F134" s="12"/>
    </row>
    <row r="135" spans="1:6" x14ac:dyDescent="0.25">
      <c r="A135" s="23" t="s">
        <v>149</v>
      </c>
      <c r="B135" s="34"/>
      <c r="C135" s="32">
        <v>2</v>
      </c>
      <c r="D135" s="20" t="s">
        <v>548</v>
      </c>
      <c r="E135" s="12">
        <v>5</v>
      </c>
      <c r="F135" s="12"/>
    </row>
    <row r="136" spans="1:6" x14ac:dyDescent="0.25">
      <c r="A136" s="23" t="s">
        <v>150</v>
      </c>
      <c r="B136" s="34"/>
      <c r="C136" s="32">
        <v>1</v>
      </c>
      <c r="D136" s="20" t="s">
        <v>548</v>
      </c>
      <c r="E136" s="12">
        <v>5</v>
      </c>
      <c r="F136" s="12"/>
    </row>
    <row r="137" spans="1:6" x14ac:dyDescent="0.25">
      <c r="A137" s="23" t="s">
        <v>151</v>
      </c>
      <c r="B137" s="34"/>
      <c r="C137" s="32">
        <v>1</v>
      </c>
      <c r="D137" s="20" t="s">
        <v>548</v>
      </c>
      <c r="E137" s="12">
        <v>5</v>
      </c>
      <c r="F137" s="12"/>
    </row>
    <row r="138" spans="1:6" x14ac:dyDescent="0.25">
      <c r="A138" s="23" t="s">
        <v>152</v>
      </c>
      <c r="B138" s="34"/>
      <c r="C138" s="32">
        <v>2</v>
      </c>
      <c r="D138" s="20" t="s">
        <v>548</v>
      </c>
      <c r="E138" s="12">
        <v>5</v>
      </c>
      <c r="F138" s="12"/>
    </row>
    <row r="139" spans="1:6" x14ac:dyDescent="0.25">
      <c r="A139" s="23" t="s">
        <v>153</v>
      </c>
      <c r="B139" s="34"/>
      <c r="C139" s="32">
        <v>1</v>
      </c>
      <c r="D139" s="20" t="s">
        <v>559</v>
      </c>
      <c r="E139" s="12">
        <v>5</v>
      </c>
      <c r="F139" s="12"/>
    </row>
    <row r="140" spans="1:6" x14ac:dyDescent="0.25">
      <c r="A140" s="23" t="s">
        <v>154</v>
      </c>
      <c r="B140" s="34">
        <v>60091</v>
      </c>
      <c r="C140" s="32">
        <v>16</v>
      </c>
      <c r="D140" s="20" t="s">
        <v>548</v>
      </c>
      <c r="E140" s="12">
        <v>5</v>
      </c>
      <c r="F140" s="12"/>
    </row>
    <row r="141" spans="1:6" x14ac:dyDescent="0.25">
      <c r="A141" s="23" t="s">
        <v>155</v>
      </c>
      <c r="B141" s="34">
        <v>60809</v>
      </c>
      <c r="C141" s="32">
        <f>305+2</f>
        <v>307</v>
      </c>
      <c r="D141" s="20" t="s">
        <v>565</v>
      </c>
      <c r="E141" s="12">
        <v>5</v>
      </c>
      <c r="F141" s="12"/>
    </row>
    <row r="142" spans="1:6" x14ac:dyDescent="0.25">
      <c r="A142" s="23" t="s">
        <v>156</v>
      </c>
      <c r="B142" s="34"/>
      <c r="C142" s="32">
        <v>1</v>
      </c>
      <c r="D142" s="20" t="s">
        <v>565</v>
      </c>
      <c r="E142" s="12">
        <v>5</v>
      </c>
      <c r="F142" s="12"/>
    </row>
    <row r="143" spans="1:6" x14ac:dyDescent="0.25">
      <c r="A143" s="23" t="s">
        <v>157</v>
      </c>
      <c r="B143" s="34" t="s">
        <v>448</v>
      </c>
      <c r="C143" s="32">
        <v>27</v>
      </c>
      <c r="D143" s="20" t="s">
        <v>555</v>
      </c>
      <c r="E143" s="12">
        <v>5</v>
      </c>
      <c r="F143" s="12"/>
    </row>
    <row r="144" spans="1:6" x14ac:dyDescent="0.25">
      <c r="A144" s="23" t="s">
        <v>158</v>
      </c>
      <c r="B144" s="34" t="s">
        <v>449</v>
      </c>
      <c r="C144" s="32">
        <v>1</v>
      </c>
      <c r="D144" s="20" t="s">
        <v>566</v>
      </c>
      <c r="E144" s="12">
        <v>5</v>
      </c>
      <c r="F144" s="12"/>
    </row>
    <row r="145" spans="1:6" x14ac:dyDescent="0.25">
      <c r="A145" s="23" t="s">
        <v>159</v>
      </c>
      <c r="B145" s="34"/>
      <c r="C145" s="32">
        <v>2</v>
      </c>
      <c r="D145" s="20" t="s">
        <v>555</v>
      </c>
      <c r="E145" s="12">
        <v>5</v>
      </c>
      <c r="F145" s="12"/>
    </row>
    <row r="146" spans="1:6" x14ac:dyDescent="0.25">
      <c r="A146" s="23" t="s">
        <v>159</v>
      </c>
      <c r="B146" s="34"/>
      <c r="C146" s="32">
        <v>5</v>
      </c>
      <c r="D146" s="20" t="s">
        <v>567</v>
      </c>
      <c r="E146" s="12">
        <v>5</v>
      </c>
      <c r="F146" s="12"/>
    </row>
    <row r="147" spans="1:6" x14ac:dyDescent="0.25">
      <c r="A147" s="23" t="s">
        <v>160</v>
      </c>
      <c r="B147" s="34"/>
      <c r="C147" s="32">
        <f>2+21</f>
        <v>23</v>
      </c>
      <c r="D147" s="20" t="s">
        <v>568</v>
      </c>
      <c r="E147" s="12">
        <v>5</v>
      </c>
      <c r="F147" s="12"/>
    </row>
    <row r="148" spans="1:6" x14ac:dyDescent="0.25">
      <c r="A148" s="23" t="s">
        <v>161</v>
      </c>
      <c r="B148" s="34">
        <v>14879</v>
      </c>
      <c r="C148" s="32"/>
      <c r="D148" s="20" t="s">
        <v>569</v>
      </c>
      <c r="E148" s="12">
        <v>5</v>
      </c>
      <c r="F148" s="12"/>
    </row>
    <row r="149" spans="1:6" x14ac:dyDescent="0.25">
      <c r="A149" s="23" t="s">
        <v>162</v>
      </c>
      <c r="B149" s="34">
        <v>934015</v>
      </c>
      <c r="C149" s="32">
        <v>6</v>
      </c>
      <c r="D149" s="20" t="s">
        <v>540</v>
      </c>
      <c r="E149" s="12">
        <v>5</v>
      </c>
      <c r="F149" s="12"/>
    </row>
    <row r="150" spans="1:6" x14ac:dyDescent="0.25">
      <c r="A150" s="23" t="s">
        <v>163</v>
      </c>
      <c r="B150" s="34"/>
      <c r="C150" s="32">
        <v>1</v>
      </c>
      <c r="D150" s="20" t="s">
        <v>570</v>
      </c>
      <c r="E150" s="12">
        <v>5</v>
      </c>
      <c r="F150" s="12"/>
    </row>
    <row r="151" spans="1:6" x14ac:dyDescent="0.25">
      <c r="A151" s="23" t="s">
        <v>164</v>
      </c>
      <c r="B151" s="34"/>
      <c r="C151" s="32">
        <v>1</v>
      </c>
      <c r="D151" s="20" t="s">
        <v>551</v>
      </c>
      <c r="E151" s="12">
        <v>5</v>
      </c>
      <c r="F151" s="12"/>
    </row>
    <row r="152" spans="1:6" x14ac:dyDescent="0.25">
      <c r="A152" s="23" t="s">
        <v>165</v>
      </c>
      <c r="B152" s="34" t="s">
        <v>450</v>
      </c>
      <c r="C152" s="32">
        <v>1</v>
      </c>
      <c r="D152" s="20" t="s">
        <v>551</v>
      </c>
      <c r="E152" s="12">
        <v>5</v>
      </c>
      <c r="F152" s="12"/>
    </row>
    <row r="153" spans="1:6" x14ac:dyDescent="0.25">
      <c r="A153" s="23" t="s">
        <v>166</v>
      </c>
      <c r="B153" s="34">
        <v>68111</v>
      </c>
      <c r="C153" s="32">
        <v>3</v>
      </c>
      <c r="D153" s="20" t="s">
        <v>559</v>
      </c>
      <c r="E153" s="12">
        <v>5</v>
      </c>
      <c r="F153" s="12"/>
    </row>
    <row r="154" spans="1:6" x14ac:dyDescent="0.25">
      <c r="A154" s="23" t="s">
        <v>167</v>
      </c>
      <c r="B154" s="34">
        <v>68751</v>
      </c>
      <c r="C154" s="32">
        <v>6</v>
      </c>
      <c r="D154" s="20" t="s">
        <v>559</v>
      </c>
      <c r="E154" s="12">
        <v>5</v>
      </c>
      <c r="F154" s="12"/>
    </row>
    <row r="155" spans="1:6" x14ac:dyDescent="0.25">
      <c r="A155" s="23" t="s">
        <v>168</v>
      </c>
      <c r="B155" s="34" t="s">
        <v>451</v>
      </c>
      <c r="C155" s="32">
        <v>3</v>
      </c>
      <c r="D155" s="20" t="s">
        <v>571</v>
      </c>
      <c r="E155" s="12">
        <v>5</v>
      </c>
      <c r="F155" s="12"/>
    </row>
    <row r="156" spans="1:6" x14ac:dyDescent="0.25">
      <c r="A156" s="23" t="s">
        <v>169</v>
      </c>
      <c r="B156" s="34"/>
      <c r="C156" s="32">
        <v>3</v>
      </c>
      <c r="D156" s="20"/>
      <c r="E156" s="12">
        <v>5</v>
      </c>
      <c r="F156" s="12"/>
    </row>
    <row r="157" spans="1:6" x14ac:dyDescent="0.25">
      <c r="A157" s="23" t="s">
        <v>170</v>
      </c>
      <c r="B157" s="34">
        <v>4539</v>
      </c>
      <c r="C157" s="32">
        <v>4</v>
      </c>
      <c r="D157" s="20" t="s">
        <v>572</v>
      </c>
      <c r="E157" s="12">
        <v>5</v>
      </c>
      <c r="F157" s="12"/>
    </row>
    <row r="158" spans="1:6" x14ac:dyDescent="0.25">
      <c r="A158" s="23" t="s">
        <v>171</v>
      </c>
      <c r="B158" s="34" t="s">
        <v>447</v>
      </c>
      <c r="C158" s="32">
        <v>1</v>
      </c>
      <c r="D158" s="20" t="s">
        <v>564</v>
      </c>
      <c r="E158" s="12">
        <v>5</v>
      </c>
      <c r="F158" s="12"/>
    </row>
    <row r="159" spans="1:6" x14ac:dyDescent="0.25">
      <c r="A159" s="23" t="s">
        <v>172</v>
      </c>
      <c r="B159" s="34"/>
      <c r="C159" s="32">
        <v>2</v>
      </c>
      <c r="D159" s="20"/>
      <c r="E159" s="12">
        <v>5</v>
      </c>
      <c r="F159" s="12"/>
    </row>
    <row r="160" spans="1:6" x14ac:dyDescent="0.25">
      <c r="A160" s="23" t="s">
        <v>173</v>
      </c>
      <c r="B160" s="34" t="s">
        <v>452</v>
      </c>
      <c r="C160" s="32">
        <v>17</v>
      </c>
      <c r="D160" s="20" t="s">
        <v>573</v>
      </c>
      <c r="E160" s="12">
        <v>5</v>
      </c>
      <c r="F160" s="12"/>
    </row>
    <row r="161" spans="1:6" x14ac:dyDescent="0.25">
      <c r="A161" s="23" t="s">
        <v>174</v>
      </c>
      <c r="B161" s="34" t="s">
        <v>453</v>
      </c>
      <c r="C161" s="32">
        <v>18</v>
      </c>
      <c r="D161" s="20" t="s">
        <v>555</v>
      </c>
      <c r="E161" s="12">
        <v>5</v>
      </c>
      <c r="F161" s="12"/>
    </row>
    <row r="162" spans="1:6" x14ac:dyDescent="0.25">
      <c r="A162" s="23" t="s">
        <v>175</v>
      </c>
      <c r="B162" s="34" t="s">
        <v>454</v>
      </c>
      <c r="C162" s="32">
        <v>6</v>
      </c>
      <c r="D162" s="20" t="s">
        <v>555</v>
      </c>
      <c r="E162" s="12">
        <v>5</v>
      </c>
      <c r="F162" s="12"/>
    </row>
    <row r="163" spans="1:6" x14ac:dyDescent="0.25">
      <c r="A163" s="23" t="s">
        <v>176</v>
      </c>
      <c r="B163" s="34"/>
      <c r="C163" s="32">
        <v>2</v>
      </c>
      <c r="D163" s="20"/>
      <c r="E163" s="12">
        <v>5</v>
      </c>
      <c r="F163" s="12"/>
    </row>
    <row r="164" spans="1:6" x14ac:dyDescent="0.25">
      <c r="A164" s="23" t="s">
        <v>177</v>
      </c>
      <c r="B164" s="34">
        <v>60120</v>
      </c>
      <c r="C164" s="32">
        <v>11</v>
      </c>
      <c r="D164" s="20" t="s">
        <v>565</v>
      </c>
      <c r="E164" s="12">
        <v>5</v>
      </c>
      <c r="F164" s="12"/>
    </row>
    <row r="165" spans="1:6" x14ac:dyDescent="0.25">
      <c r="A165" s="23" t="s">
        <v>178</v>
      </c>
      <c r="B165" s="34">
        <v>60102</v>
      </c>
      <c r="C165" s="32">
        <v>47</v>
      </c>
      <c r="D165" s="20" t="s">
        <v>565</v>
      </c>
      <c r="E165" s="12">
        <v>5</v>
      </c>
      <c r="F165" s="12"/>
    </row>
    <row r="166" spans="1:6" x14ac:dyDescent="0.25">
      <c r="A166" s="23" t="s">
        <v>179</v>
      </c>
      <c r="B166" s="34">
        <v>60131</v>
      </c>
      <c r="C166" s="32">
        <v>39</v>
      </c>
      <c r="D166" s="20" t="s">
        <v>565</v>
      </c>
      <c r="E166" s="12">
        <v>5</v>
      </c>
      <c r="F166" s="12"/>
    </row>
    <row r="167" spans="1:6" x14ac:dyDescent="0.25">
      <c r="A167" s="23" t="s">
        <v>180</v>
      </c>
      <c r="B167" s="34">
        <v>60525</v>
      </c>
      <c r="C167" s="32">
        <v>25</v>
      </c>
      <c r="D167" s="20" t="s">
        <v>565</v>
      </c>
      <c r="E167" s="12">
        <v>5</v>
      </c>
      <c r="F167" s="12"/>
    </row>
    <row r="168" spans="1:6" x14ac:dyDescent="0.25">
      <c r="A168" s="23" t="s">
        <v>181</v>
      </c>
      <c r="B168" s="34">
        <v>58037</v>
      </c>
      <c r="C168" s="37">
        <v>1</v>
      </c>
      <c r="D168" s="23" t="s">
        <v>518</v>
      </c>
      <c r="E168" s="12">
        <v>5</v>
      </c>
      <c r="F168" s="12"/>
    </row>
    <row r="169" spans="1:6" x14ac:dyDescent="0.25">
      <c r="A169" s="23" t="s">
        <v>182</v>
      </c>
      <c r="B169" s="34">
        <v>585037</v>
      </c>
      <c r="C169" s="37">
        <v>2</v>
      </c>
      <c r="D169" s="20" t="s">
        <v>574</v>
      </c>
      <c r="E169" s="12">
        <v>5</v>
      </c>
      <c r="F169" s="12"/>
    </row>
    <row r="170" spans="1:6" x14ac:dyDescent="0.25">
      <c r="A170" s="23" t="s">
        <v>183</v>
      </c>
      <c r="B170" s="34"/>
      <c r="C170" s="37">
        <v>1</v>
      </c>
      <c r="D170" s="20" t="s">
        <v>552</v>
      </c>
      <c r="E170" s="12">
        <v>5</v>
      </c>
      <c r="F170" s="12"/>
    </row>
    <row r="171" spans="1:6" x14ac:dyDescent="0.25">
      <c r="A171" s="23" t="s">
        <v>184</v>
      </c>
      <c r="B171" s="34"/>
      <c r="C171" s="37">
        <v>1</v>
      </c>
      <c r="D171" s="20" t="s">
        <v>575</v>
      </c>
      <c r="E171" s="12">
        <v>5</v>
      </c>
      <c r="F171" s="12"/>
    </row>
    <row r="172" spans="1:6" x14ac:dyDescent="0.25">
      <c r="A172" s="23" t="s">
        <v>185</v>
      </c>
      <c r="B172" s="34" t="s">
        <v>455</v>
      </c>
      <c r="C172" s="37">
        <v>1</v>
      </c>
      <c r="D172" s="20" t="s">
        <v>576</v>
      </c>
      <c r="E172" s="12">
        <v>5</v>
      </c>
      <c r="F172" s="12"/>
    </row>
    <row r="173" spans="1:6" x14ac:dyDescent="0.25">
      <c r="A173" s="23" t="s">
        <v>186</v>
      </c>
      <c r="B173" s="34"/>
      <c r="C173" s="37">
        <v>8</v>
      </c>
      <c r="D173" s="20" t="s">
        <v>548</v>
      </c>
      <c r="E173" s="12">
        <v>5</v>
      </c>
      <c r="F173" s="12"/>
    </row>
    <row r="174" spans="1:6" x14ac:dyDescent="0.25">
      <c r="A174" s="23" t="s">
        <v>187</v>
      </c>
      <c r="B174" s="34"/>
      <c r="C174" s="37">
        <v>87</v>
      </c>
      <c r="D174" s="20" t="s">
        <v>565</v>
      </c>
      <c r="E174" s="12">
        <v>5</v>
      </c>
      <c r="F174" s="12"/>
    </row>
    <row r="175" spans="1:6" x14ac:dyDescent="0.25">
      <c r="A175" s="23" t="s">
        <v>188</v>
      </c>
      <c r="B175" s="34"/>
      <c r="C175" s="37">
        <v>8</v>
      </c>
      <c r="D175" s="20" t="s">
        <v>565</v>
      </c>
      <c r="E175" s="12">
        <v>5</v>
      </c>
      <c r="F175" s="12"/>
    </row>
    <row r="176" spans="1:6" x14ac:dyDescent="0.25">
      <c r="A176" s="23" t="s">
        <v>189</v>
      </c>
      <c r="B176" s="34" t="s">
        <v>456</v>
      </c>
      <c r="C176" s="37">
        <v>15</v>
      </c>
      <c r="D176" s="20" t="s">
        <v>555</v>
      </c>
      <c r="E176" s="12">
        <v>5</v>
      </c>
      <c r="F176" s="12"/>
    </row>
    <row r="177" spans="1:6" ht="14.5" x14ac:dyDescent="0.35">
      <c r="A177" s="25" t="s">
        <v>190</v>
      </c>
      <c r="B177" s="36" t="s">
        <v>457</v>
      </c>
      <c r="C177" s="42">
        <f>2+2+4</f>
        <v>8</v>
      </c>
      <c r="D177" s="39" t="s">
        <v>555</v>
      </c>
      <c r="E177" s="12">
        <v>5</v>
      </c>
      <c r="F177" s="12"/>
    </row>
    <row r="178" spans="1:6" x14ac:dyDescent="0.25">
      <c r="A178" s="23" t="s">
        <v>188</v>
      </c>
      <c r="B178" s="34" t="s">
        <v>458</v>
      </c>
      <c r="C178" s="37">
        <f>2+4+2+2+4</f>
        <v>14</v>
      </c>
      <c r="D178" s="20" t="s">
        <v>555</v>
      </c>
      <c r="E178" s="12">
        <v>5</v>
      </c>
      <c r="F178" s="12"/>
    </row>
    <row r="179" spans="1:6" x14ac:dyDescent="0.25">
      <c r="A179" s="23" t="s">
        <v>191</v>
      </c>
      <c r="B179" s="34" t="s">
        <v>459</v>
      </c>
      <c r="C179" s="37">
        <v>14</v>
      </c>
      <c r="D179" s="20" t="s">
        <v>555</v>
      </c>
      <c r="E179" s="12">
        <v>5</v>
      </c>
      <c r="F179" s="12"/>
    </row>
    <row r="180" spans="1:6" x14ac:dyDescent="0.25">
      <c r="A180" s="23" t="s">
        <v>192</v>
      </c>
      <c r="B180" s="34" t="s">
        <v>460</v>
      </c>
      <c r="C180" s="37">
        <v>2</v>
      </c>
      <c r="D180" s="20" t="s">
        <v>567</v>
      </c>
      <c r="E180" s="12">
        <v>5</v>
      </c>
      <c r="F180" s="12"/>
    </row>
    <row r="181" spans="1:6" x14ac:dyDescent="0.25">
      <c r="A181" s="23" t="s">
        <v>192</v>
      </c>
      <c r="B181" s="34" t="s">
        <v>460</v>
      </c>
      <c r="C181" s="37">
        <v>1</v>
      </c>
      <c r="D181" s="20" t="s">
        <v>559</v>
      </c>
      <c r="E181" s="12">
        <v>5</v>
      </c>
      <c r="F181" s="12"/>
    </row>
    <row r="182" spans="1:6" x14ac:dyDescent="0.25">
      <c r="A182" s="23" t="s">
        <v>191</v>
      </c>
      <c r="B182" s="34" t="s">
        <v>459</v>
      </c>
      <c r="C182" s="37">
        <v>1</v>
      </c>
      <c r="D182" s="20" t="s">
        <v>567</v>
      </c>
      <c r="E182" s="12">
        <v>5</v>
      </c>
      <c r="F182" s="12"/>
    </row>
    <row r="183" spans="1:6" x14ac:dyDescent="0.25">
      <c r="A183" s="23" t="s">
        <v>193</v>
      </c>
      <c r="B183" s="34"/>
      <c r="C183" s="37">
        <v>15</v>
      </c>
      <c r="D183" s="20"/>
      <c r="E183" s="12">
        <v>5</v>
      </c>
      <c r="F183" s="12"/>
    </row>
    <row r="184" spans="1:6" x14ac:dyDescent="0.25">
      <c r="A184" s="23" t="s">
        <v>186</v>
      </c>
      <c r="B184" s="34"/>
      <c r="C184" s="32"/>
      <c r="D184" s="20"/>
      <c r="E184" s="12">
        <v>5</v>
      </c>
      <c r="F184" s="12"/>
    </row>
    <row r="185" spans="1:6" x14ac:dyDescent="0.25">
      <c r="A185" s="23" t="s">
        <v>194</v>
      </c>
      <c r="B185" s="34"/>
      <c r="C185" s="37">
        <v>8</v>
      </c>
      <c r="D185" s="20" t="s">
        <v>565</v>
      </c>
      <c r="E185" s="12">
        <v>5</v>
      </c>
      <c r="F185" s="12"/>
    </row>
    <row r="186" spans="1:6" x14ac:dyDescent="0.25">
      <c r="A186" s="23" t="s">
        <v>195</v>
      </c>
      <c r="B186" s="34" t="s">
        <v>461</v>
      </c>
      <c r="C186" s="37">
        <v>4</v>
      </c>
      <c r="D186" s="20" t="s">
        <v>577</v>
      </c>
      <c r="E186" s="12">
        <v>5</v>
      </c>
      <c r="F186" s="12"/>
    </row>
    <row r="187" spans="1:6" x14ac:dyDescent="0.25">
      <c r="A187" s="23" t="s">
        <v>196</v>
      </c>
      <c r="B187" s="34">
        <v>92270</v>
      </c>
      <c r="C187" s="37">
        <v>1</v>
      </c>
      <c r="D187" s="20" t="s">
        <v>578</v>
      </c>
      <c r="E187" s="12">
        <v>5</v>
      </c>
      <c r="F187" s="12"/>
    </row>
    <row r="188" spans="1:6" x14ac:dyDescent="0.25">
      <c r="A188" s="23" t="s">
        <v>197</v>
      </c>
      <c r="B188" s="34">
        <v>52033</v>
      </c>
      <c r="C188" s="37">
        <v>1</v>
      </c>
      <c r="D188" s="20" t="s">
        <v>579</v>
      </c>
      <c r="E188" s="12">
        <v>5</v>
      </c>
      <c r="F188" s="12"/>
    </row>
    <row r="189" spans="1:6" x14ac:dyDescent="0.25">
      <c r="A189" s="23" t="s">
        <v>198</v>
      </c>
      <c r="B189" s="34" t="s">
        <v>462</v>
      </c>
      <c r="C189" s="37">
        <v>1</v>
      </c>
      <c r="D189" s="20" t="s">
        <v>580</v>
      </c>
      <c r="E189" s="12">
        <v>5</v>
      </c>
      <c r="F189" s="12"/>
    </row>
    <row r="190" spans="1:6" x14ac:dyDescent="0.25">
      <c r="A190" s="23" t="s">
        <v>199</v>
      </c>
      <c r="B190" s="34">
        <v>3138</v>
      </c>
      <c r="C190" s="37">
        <v>1</v>
      </c>
      <c r="D190" s="20"/>
      <c r="E190" s="12">
        <v>5</v>
      </c>
      <c r="F190" s="12"/>
    </row>
    <row r="191" spans="1:6" x14ac:dyDescent="0.25">
      <c r="A191" s="23" t="s">
        <v>200</v>
      </c>
      <c r="B191" s="34"/>
      <c r="C191" s="37">
        <v>1</v>
      </c>
      <c r="D191" s="20" t="s">
        <v>581</v>
      </c>
      <c r="E191" s="12">
        <v>5</v>
      </c>
      <c r="F191" s="12"/>
    </row>
    <row r="192" spans="1:6" x14ac:dyDescent="0.25">
      <c r="A192" s="23" t="s">
        <v>201</v>
      </c>
      <c r="B192" s="34">
        <v>6050264</v>
      </c>
      <c r="C192" s="37">
        <v>4</v>
      </c>
      <c r="D192" s="20" t="s">
        <v>582</v>
      </c>
      <c r="E192" s="12">
        <v>5</v>
      </c>
      <c r="F192" s="12"/>
    </row>
    <row r="193" spans="1:6" x14ac:dyDescent="0.25">
      <c r="A193" s="23" t="s">
        <v>202</v>
      </c>
      <c r="B193" s="34"/>
      <c r="C193" s="37">
        <v>1</v>
      </c>
      <c r="D193" s="20" t="s">
        <v>583</v>
      </c>
      <c r="E193" s="12">
        <v>5</v>
      </c>
      <c r="F193" s="12"/>
    </row>
    <row r="194" spans="1:6" x14ac:dyDescent="0.25">
      <c r="A194" s="23" t="s">
        <v>203</v>
      </c>
      <c r="B194" s="34">
        <v>51248</v>
      </c>
      <c r="C194" s="37">
        <v>6</v>
      </c>
      <c r="D194" s="20" t="s">
        <v>559</v>
      </c>
      <c r="E194" s="12">
        <v>5</v>
      </c>
      <c r="F194" s="12"/>
    </row>
    <row r="195" spans="1:6" x14ac:dyDescent="0.25">
      <c r="A195" s="23" t="s">
        <v>204</v>
      </c>
      <c r="B195" s="34" t="s">
        <v>463</v>
      </c>
      <c r="C195" s="37">
        <v>1</v>
      </c>
      <c r="D195" s="20" t="s">
        <v>555</v>
      </c>
      <c r="E195" s="12">
        <v>5</v>
      </c>
      <c r="F195" s="12"/>
    </row>
    <row r="196" spans="1:6" x14ac:dyDescent="0.25">
      <c r="A196" s="23" t="s">
        <v>205</v>
      </c>
      <c r="B196" s="34" t="s">
        <v>464</v>
      </c>
      <c r="C196" s="37">
        <v>34</v>
      </c>
      <c r="D196" s="20" t="s">
        <v>555</v>
      </c>
      <c r="E196" s="12">
        <v>5</v>
      </c>
      <c r="F196" s="12"/>
    </row>
    <row r="197" spans="1:6" x14ac:dyDescent="0.25">
      <c r="A197" s="23" t="s">
        <v>206</v>
      </c>
      <c r="B197" s="34" t="s">
        <v>465</v>
      </c>
      <c r="C197" s="37">
        <v>33</v>
      </c>
      <c r="D197" s="20" t="s">
        <v>555</v>
      </c>
      <c r="E197" s="12">
        <v>5</v>
      </c>
      <c r="F197" s="12"/>
    </row>
    <row r="198" spans="1:6" x14ac:dyDescent="0.25">
      <c r="A198" s="23" t="s">
        <v>207</v>
      </c>
      <c r="B198" s="34">
        <v>86127</v>
      </c>
      <c r="C198" s="37">
        <f>1+1+4</f>
        <v>6</v>
      </c>
      <c r="D198" s="20" t="s">
        <v>559</v>
      </c>
      <c r="E198" s="12">
        <v>5</v>
      </c>
      <c r="F198" s="12"/>
    </row>
    <row r="199" spans="1:6" x14ac:dyDescent="0.25">
      <c r="A199" s="23" t="s">
        <v>158</v>
      </c>
      <c r="B199" s="34"/>
      <c r="C199" s="37">
        <v>2</v>
      </c>
      <c r="D199" s="20" t="s">
        <v>559</v>
      </c>
      <c r="E199" s="12">
        <v>5</v>
      </c>
      <c r="F199" s="12"/>
    </row>
    <row r="200" spans="1:6" x14ac:dyDescent="0.25">
      <c r="A200" s="23" t="s">
        <v>208</v>
      </c>
      <c r="B200" s="34" t="s">
        <v>466</v>
      </c>
      <c r="C200" s="37">
        <v>2</v>
      </c>
      <c r="D200" s="20" t="s">
        <v>555</v>
      </c>
      <c r="E200" s="12">
        <v>5</v>
      </c>
      <c r="F200" s="12"/>
    </row>
    <row r="201" spans="1:6" x14ac:dyDescent="0.25">
      <c r="A201" s="23" t="s">
        <v>209</v>
      </c>
      <c r="B201" s="34"/>
      <c r="C201" s="37">
        <v>1</v>
      </c>
      <c r="D201" s="20"/>
      <c r="E201" s="12">
        <v>5</v>
      </c>
      <c r="F201" s="12"/>
    </row>
    <row r="202" spans="1:6" x14ac:dyDescent="0.25">
      <c r="A202" s="23" t="s">
        <v>210</v>
      </c>
      <c r="B202" s="34"/>
      <c r="C202" s="37">
        <v>20</v>
      </c>
      <c r="D202" s="20"/>
      <c r="E202" s="12">
        <v>5</v>
      </c>
      <c r="F202" s="12"/>
    </row>
    <row r="203" spans="1:6" x14ac:dyDescent="0.25">
      <c r="A203" s="23" t="s">
        <v>211</v>
      </c>
      <c r="B203" s="34" t="s">
        <v>467</v>
      </c>
      <c r="C203" s="37">
        <v>3</v>
      </c>
      <c r="D203" s="20" t="s">
        <v>555</v>
      </c>
      <c r="E203" s="12">
        <v>5</v>
      </c>
      <c r="F203" s="12"/>
    </row>
    <row r="204" spans="1:6" x14ac:dyDescent="0.25">
      <c r="A204" s="23" t="s">
        <v>212</v>
      </c>
      <c r="B204" s="34"/>
      <c r="C204" s="37">
        <v>32</v>
      </c>
      <c r="D204" s="20"/>
      <c r="E204" s="12">
        <v>5</v>
      </c>
      <c r="F204" s="12"/>
    </row>
    <row r="205" spans="1:6" x14ac:dyDescent="0.25">
      <c r="A205" s="23" t="s">
        <v>213</v>
      </c>
      <c r="B205" s="34"/>
      <c r="C205" s="37">
        <v>16</v>
      </c>
      <c r="D205" s="20"/>
      <c r="E205" s="12">
        <v>5</v>
      </c>
      <c r="F205" s="12"/>
    </row>
    <row r="206" spans="1:6" x14ac:dyDescent="0.25">
      <c r="A206" s="23" t="s">
        <v>214</v>
      </c>
      <c r="B206" s="34"/>
      <c r="C206" s="37">
        <v>2</v>
      </c>
      <c r="D206" s="20"/>
      <c r="E206" s="12">
        <v>5</v>
      </c>
      <c r="F206" s="12"/>
    </row>
    <row r="207" spans="1:6" x14ac:dyDescent="0.25">
      <c r="A207" s="23" t="s">
        <v>215</v>
      </c>
      <c r="B207" s="34"/>
      <c r="C207" s="37">
        <v>3</v>
      </c>
      <c r="D207" s="20"/>
      <c r="E207" s="12">
        <v>5</v>
      </c>
      <c r="F207" s="12"/>
    </row>
    <row r="208" spans="1:6" x14ac:dyDescent="0.25">
      <c r="A208" s="23" t="s">
        <v>216</v>
      </c>
      <c r="B208" s="34"/>
      <c r="C208" s="37">
        <v>3</v>
      </c>
      <c r="D208" s="20"/>
      <c r="E208" s="12">
        <v>5</v>
      </c>
      <c r="F208" s="12"/>
    </row>
    <row r="209" spans="1:6" x14ac:dyDescent="0.25">
      <c r="A209" s="23" t="s">
        <v>217</v>
      </c>
      <c r="B209" s="34"/>
      <c r="C209" s="37">
        <v>3</v>
      </c>
      <c r="D209" s="20"/>
      <c r="E209" s="12">
        <v>5</v>
      </c>
      <c r="F209" s="12"/>
    </row>
    <row r="210" spans="1:6" x14ac:dyDescent="0.25">
      <c r="A210" s="23" t="s">
        <v>136</v>
      </c>
      <c r="B210" s="34">
        <v>82051</v>
      </c>
      <c r="C210" s="37">
        <v>1</v>
      </c>
      <c r="D210" s="20" t="s">
        <v>584</v>
      </c>
      <c r="E210" s="12">
        <v>5</v>
      </c>
      <c r="F210" s="12"/>
    </row>
    <row r="211" spans="1:6" x14ac:dyDescent="0.25">
      <c r="A211" s="23" t="s">
        <v>218</v>
      </c>
      <c r="B211" s="34">
        <v>1010964</v>
      </c>
      <c r="C211" s="37">
        <v>2</v>
      </c>
      <c r="D211" s="20" t="s">
        <v>585</v>
      </c>
      <c r="E211" s="12">
        <v>5</v>
      </c>
      <c r="F211" s="12"/>
    </row>
    <row r="212" spans="1:6" x14ac:dyDescent="0.25">
      <c r="A212" s="23" t="s">
        <v>219</v>
      </c>
      <c r="B212" s="34" t="s">
        <v>468</v>
      </c>
      <c r="C212" s="37">
        <v>2</v>
      </c>
      <c r="D212" s="20" t="s">
        <v>555</v>
      </c>
      <c r="E212" s="12">
        <v>5</v>
      </c>
      <c r="F212" s="12"/>
    </row>
    <row r="213" spans="1:6" x14ac:dyDescent="0.25">
      <c r="A213" s="23" t="s">
        <v>220</v>
      </c>
      <c r="B213" s="34">
        <v>43610</v>
      </c>
      <c r="C213" s="37">
        <v>100</v>
      </c>
      <c r="D213" s="20" t="s">
        <v>548</v>
      </c>
      <c r="E213" s="12">
        <v>5</v>
      </c>
      <c r="F213" s="12"/>
    </row>
    <row r="214" spans="1:6" x14ac:dyDescent="0.25">
      <c r="A214" s="23" t="s">
        <v>221</v>
      </c>
      <c r="B214" s="34"/>
      <c r="C214" s="37">
        <v>100</v>
      </c>
      <c r="D214" s="20" t="s">
        <v>586</v>
      </c>
      <c r="E214" s="12">
        <v>5</v>
      </c>
      <c r="F214" s="12"/>
    </row>
    <row r="215" spans="1:6" ht="14.5" x14ac:dyDescent="0.35">
      <c r="A215" s="26" t="s">
        <v>222</v>
      </c>
      <c r="B215" s="34"/>
      <c r="C215" s="37">
        <v>100</v>
      </c>
      <c r="D215" s="20" t="s">
        <v>586</v>
      </c>
      <c r="E215" s="12">
        <v>5</v>
      </c>
      <c r="F215" s="12"/>
    </row>
    <row r="216" spans="1:6" x14ac:dyDescent="0.25">
      <c r="A216" s="23" t="s">
        <v>223</v>
      </c>
      <c r="B216" s="34">
        <v>748902</v>
      </c>
      <c r="C216" s="37">
        <v>30</v>
      </c>
      <c r="D216" s="20" t="s">
        <v>587</v>
      </c>
      <c r="E216" s="12">
        <v>5</v>
      </c>
      <c r="F216" s="12"/>
    </row>
    <row r="217" spans="1:6" x14ac:dyDescent="0.25">
      <c r="A217" s="23" t="s">
        <v>224</v>
      </c>
      <c r="B217" s="34"/>
      <c r="C217" s="37">
        <v>200</v>
      </c>
      <c r="D217" s="20" t="s">
        <v>588</v>
      </c>
      <c r="E217" s="12">
        <v>5</v>
      </c>
      <c r="F217" s="12"/>
    </row>
    <row r="218" spans="1:6" x14ac:dyDescent="0.25">
      <c r="A218" s="23" t="s">
        <v>225</v>
      </c>
      <c r="B218" s="34">
        <v>263245</v>
      </c>
      <c r="C218" s="37">
        <v>20</v>
      </c>
      <c r="D218" s="20" t="s">
        <v>589</v>
      </c>
      <c r="E218" s="12">
        <v>5</v>
      </c>
      <c r="F218" s="12"/>
    </row>
    <row r="219" spans="1:6" x14ac:dyDescent="0.25">
      <c r="A219" s="23" t="s">
        <v>226</v>
      </c>
      <c r="B219" s="34"/>
      <c r="C219" s="37">
        <v>7</v>
      </c>
      <c r="D219" s="20" t="s">
        <v>590</v>
      </c>
      <c r="E219" s="12">
        <v>5</v>
      </c>
      <c r="F219" s="12"/>
    </row>
    <row r="220" spans="1:6" x14ac:dyDescent="0.25">
      <c r="A220" s="23" t="s">
        <v>227</v>
      </c>
      <c r="B220" s="34">
        <v>3368</v>
      </c>
      <c r="C220" s="37">
        <v>24</v>
      </c>
      <c r="D220" s="20" t="s">
        <v>591</v>
      </c>
      <c r="E220" s="12">
        <v>5</v>
      </c>
      <c r="F220" s="12"/>
    </row>
    <row r="221" spans="1:6" x14ac:dyDescent="0.25">
      <c r="A221" s="23" t="s">
        <v>228</v>
      </c>
      <c r="B221" s="34" t="s">
        <v>469</v>
      </c>
      <c r="C221" s="32">
        <f>25*5</f>
        <v>125</v>
      </c>
      <c r="D221" s="20" t="s">
        <v>561</v>
      </c>
      <c r="E221" s="12">
        <v>5</v>
      </c>
      <c r="F221" s="12"/>
    </row>
    <row r="222" spans="1:6" x14ac:dyDescent="0.25">
      <c r="A222" s="23" t="s">
        <v>229</v>
      </c>
      <c r="B222" s="34"/>
      <c r="C222" s="32">
        <f>100*2.5</f>
        <v>250</v>
      </c>
      <c r="D222" s="20" t="s">
        <v>548</v>
      </c>
      <c r="E222" s="12">
        <v>5</v>
      </c>
      <c r="F222" s="12"/>
    </row>
    <row r="223" spans="1:6" x14ac:dyDescent="0.25">
      <c r="A223" s="23" t="s">
        <v>230</v>
      </c>
      <c r="B223" s="34">
        <v>43505</v>
      </c>
      <c r="C223" s="32">
        <v>25</v>
      </c>
      <c r="D223" s="20" t="s">
        <v>548</v>
      </c>
      <c r="E223" s="12">
        <v>5</v>
      </c>
      <c r="F223" s="12"/>
    </row>
    <row r="224" spans="1:6" x14ac:dyDescent="0.25">
      <c r="A224" s="23" t="s">
        <v>231</v>
      </c>
      <c r="B224" s="34">
        <v>43403</v>
      </c>
      <c r="C224" s="32">
        <v>40</v>
      </c>
      <c r="D224" s="20" t="s">
        <v>548</v>
      </c>
      <c r="E224" s="12">
        <v>5</v>
      </c>
      <c r="F224" s="12"/>
    </row>
    <row r="225" spans="1:6" x14ac:dyDescent="0.25">
      <c r="A225" s="23" t="s">
        <v>232</v>
      </c>
      <c r="B225" s="34">
        <v>43514</v>
      </c>
      <c r="C225" s="32">
        <v>70</v>
      </c>
      <c r="D225" s="20" t="s">
        <v>548</v>
      </c>
      <c r="E225" s="12">
        <v>5</v>
      </c>
      <c r="F225" s="12"/>
    </row>
    <row r="226" spans="1:6" x14ac:dyDescent="0.25">
      <c r="A226" s="23" t="s">
        <v>233</v>
      </c>
      <c r="B226" s="34">
        <v>11140</v>
      </c>
      <c r="C226" s="32">
        <v>100</v>
      </c>
      <c r="D226" s="20" t="s">
        <v>592</v>
      </c>
      <c r="E226" s="12">
        <v>5</v>
      </c>
      <c r="F226" s="12"/>
    </row>
    <row r="227" spans="1:6" x14ac:dyDescent="0.25">
      <c r="A227" s="23" t="s">
        <v>234</v>
      </c>
      <c r="B227" s="34">
        <v>13145</v>
      </c>
      <c r="C227" s="32">
        <v>100</v>
      </c>
      <c r="D227" s="20" t="s">
        <v>592</v>
      </c>
      <c r="E227" s="12">
        <v>5</v>
      </c>
      <c r="F227" s="12"/>
    </row>
    <row r="228" spans="1:6" x14ac:dyDescent="0.25">
      <c r="A228" s="23" t="s">
        <v>235</v>
      </c>
      <c r="B228" s="34" t="s">
        <v>470</v>
      </c>
      <c r="C228" s="32">
        <v>100</v>
      </c>
      <c r="D228" s="20" t="s">
        <v>593</v>
      </c>
      <c r="E228" s="12">
        <v>5</v>
      </c>
      <c r="F228" s="12"/>
    </row>
    <row r="229" spans="1:6" x14ac:dyDescent="0.25">
      <c r="A229" s="23" t="s">
        <v>236</v>
      </c>
      <c r="B229" s="34" t="s">
        <v>471</v>
      </c>
      <c r="C229" s="32">
        <v>100</v>
      </c>
      <c r="D229" s="20" t="s">
        <v>593</v>
      </c>
      <c r="E229" s="12">
        <v>5</v>
      </c>
      <c r="F229" s="12"/>
    </row>
    <row r="230" spans="1:6" x14ac:dyDescent="0.25">
      <c r="A230" s="23" t="s">
        <v>237</v>
      </c>
      <c r="B230" s="34">
        <v>500366</v>
      </c>
      <c r="C230" s="32">
        <v>10</v>
      </c>
      <c r="D230" s="20" t="s">
        <v>594</v>
      </c>
      <c r="E230" s="12">
        <v>5</v>
      </c>
      <c r="F230" s="12"/>
    </row>
    <row r="231" spans="1:6" x14ac:dyDescent="0.25">
      <c r="A231" s="23" t="s">
        <v>238</v>
      </c>
      <c r="B231" s="34">
        <v>500353</v>
      </c>
      <c r="C231" s="32">
        <v>20</v>
      </c>
      <c r="D231" s="20" t="s">
        <v>594</v>
      </c>
      <c r="E231" s="12">
        <v>5</v>
      </c>
      <c r="F231" s="12"/>
    </row>
    <row r="232" spans="1:6" x14ac:dyDescent="0.25">
      <c r="A232" s="23" t="s">
        <v>239</v>
      </c>
      <c r="B232" s="34" t="s">
        <v>472</v>
      </c>
      <c r="C232" s="32">
        <v>200</v>
      </c>
      <c r="D232" s="20" t="s">
        <v>561</v>
      </c>
      <c r="E232" s="12">
        <v>5</v>
      </c>
      <c r="F232" s="12"/>
    </row>
    <row r="233" spans="1:6" x14ac:dyDescent="0.25">
      <c r="A233" s="23" t="s">
        <v>240</v>
      </c>
      <c r="B233" s="34"/>
      <c r="C233" s="32"/>
      <c r="D233" s="20"/>
      <c r="E233" s="12">
        <v>5</v>
      </c>
      <c r="F233" s="12"/>
    </row>
    <row r="234" spans="1:6" x14ac:dyDescent="0.25">
      <c r="A234" s="23" t="s">
        <v>241</v>
      </c>
      <c r="B234" s="34">
        <v>219184</v>
      </c>
      <c r="C234" s="32"/>
      <c r="D234" s="20"/>
      <c r="E234" s="12">
        <v>5</v>
      </c>
      <c r="F234" s="12"/>
    </row>
    <row r="235" spans="1:6" x14ac:dyDescent="0.25">
      <c r="A235" s="23" t="s">
        <v>242</v>
      </c>
      <c r="B235" s="34">
        <v>592902125</v>
      </c>
      <c r="C235" s="32">
        <f>(50*30)+200</f>
        <v>1700</v>
      </c>
      <c r="D235" s="20"/>
      <c r="E235" s="12">
        <v>5</v>
      </c>
      <c r="F235" s="12"/>
    </row>
    <row r="236" spans="1:6" x14ac:dyDescent="0.25">
      <c r="A236" s="23" t="s">
        <v>243</v>
      </c>
      <c r="B236" s="34"/>
      <c r="C236" s="32">
        <v>150</v>
      </c>
      <c r="D236" s="20" t="s">
        <v>592</v>
      </c>
      <c r="E236" s="12">
        <v>5</v>
      </c>
      <c r="F236" s="12"/>
    </row>
    <row r="237" spans="1:6" x14ac:dyDescent="0.25">
      <c r="A237" s="23" t="s">
        <v>244</v>
      </c>
      <c r="B237" s="34">
        <v>993606</v>
      </c>
      <c r="C237" s="32">
        <v>250</v>
      </c>
      <c r="D237" s="20" t="s">
        <v>595</v>
      </c>
      <c r="E237" s="12">
        <v>5</v>
      </c>
      <c r="F237" s="12"/>
    </row>
    <row r="238" spans="1:6" x14ac:dyDescent="0.25">
      <c r="A238" s="20" t="s">
        <v>245</v>
      </c>
      <c r="B238" s="34">
        <v>80630</v>
      </c>
      <c r="C238" s="32">
        <v>1</v>
      </c>
      <c r="D238" s="20" t="s">
        <v>596</v>
      </c>
      <c r="E238" s="12">
        <v>5</v>
      </c>
      <c r="F238" s="12"/>
    </row>
    <row r="239" spans="1:6" x14ac:dyDescent="0.25">
      <c r="A239" s="20" t="s">
        <v>246</v>
      </c>
      <c r="B239" s="34"/>
      <c r="C239" s="32">
        <v>3</v>
      </c>
      <c r="D239" s="20" t="s">
        <v>596</v>
      </c>
      <c r="E239" s="12">
        <v>5</v>
      </c>
      <c r="F239" s="12"/>
    </row>
    <row r="240" spans="1:6" x14ac:dyDescent="0.25">
      <c r="A240" s="20" t="s">
        <v>247</v>
      </c>
      <c r="B240" s="34">
        <v>471013</v>
      </c>
      <c r="C240" s="32">
        <v>3</v>
      </c>
      <c r="D240" s="20" t="s">
        <v>597</v>
      </c>
      <c r="E240" s="12">
        <v>5</v>
      </c>
      <c r="F240" s="12"/>
    </row>
    <row r="241" spans="1:6" x14ac:dyDescent="0.25">
      <c r="A241" s="20" t="s">
        <v>248</v>
      </c>
      <c r="B241" s="34">
        <v>81150400</v>
      </c>
      <c r="C241" s="32">
        <v>6</v>
      </c>
      <c r="D241" s="20" t="s">
        <v>598</v>
      </c>
      <c r="E241" s="12">
        <v>5</v>
      </c>
      <c r="F241" s="12"/>
    </row>
    <row r="242" spans="1:6" x14ac:dyDescent="0.25">
      <c r="A242" s="20" t="s">
        <v>249</v>
      </c>
      <c r="B242" s="34"/>
      <c r="C242" s="32">
        <v>1</v>
      </c>
      <c r="D242" s="20" t="s">
        <v>599</v>
      </c>
      <c r="E242" s="12">
        <v>5</v>
      </c>
      <c r="F242" s="12"/>
    </row>
    <row r="243" spans="1:6" x14ac:dyDescent="0.25">
      <c r="A243" s="20" t="s">
        <v>250</v>
      </c>
      <c r="B243" s="34" t="s">
        <v>473</v>
      </c>
      <c r="C243" s="32">
        <v>9</v>
      </c>
      <c r="D243" s="20" t="s">
        <v>570</v>
      </c>
      <c r="E243" s="12">
        <v>5</v>
      </c>
      <c r="F243" s="12"/>
    </row>
    <row r="244" spans="1:6" x14ac:dyDescent="0.25">
      <c r="A244" s="20" t="s">
        <v>251</v>
      </c>
      <c r="B244" s="34" t="s">
        <v>474</v>
      </c>
      <c r="C244" s="32">
        <f>30+12+1+26</f>
        <v>69</v>
      </c>
      <c r="D244" s="20" t="s">
        <v>570</v>
      </c>
      <c r="E244" s="12">
        <v>5</v>
      </c>
      <c r="F244" s="12"/>
    </row>
    <row r="245" spans="1:6" x14ac:dyDescent="0.25">
      <c r="A245" s="20" t="s">
        <v>252</v>
      </c>
      <c r="B245" s="34" t="s">
        <v>475</v>
      </c>
      <c r="C245" s="32">
        <v>10</v>
      </c>
      <c r="D245" s="20" t="s">
        <v>570</v>
      </c>
      <c r="E245" s="12">
        <v>5</v>
      </c>
      <c r="F245" s="12"/>
    </row>
    <row r="246" spans="1:6" x14ac:dyDescent="0.25">
      <c r="A246" s="20" t="s">
        <v>253</v>
      </c>
      <c r="B246" s="34" t="s">
        <v>476</v>
      </c>
      <c r="C246" s="32">
        <v>11</v>
      </c>
      <c r="D246" s="20"/>
      <c r="E246" s="12">
        <v>5</v>
      </c>
      <c r="F246" s="12"/>
    </row>
    <row r="247" spans="1:6" x14ac:dyDescent="0.25">
      <c r="A247" s="20" t="s">
        <v>254</v>
      </c>
      <c r="B247" s="34">
        <v>6930061</v>
      </c>
      <c r="C247" s="32">
        <v>5</v>
      </c>
      <c r="D247" s="20" t="s">
        <v>600</v>
      </c>
      <c r="E247" s="12">
        <v>5</v>
      </c>
      <c r="F247" s="12"/>
    </row>
    <row r="248" spans="1:6" x14ac:dyDescent="0.25">
      <c r="A248" s="20" t="s">
        <v>255</v>
      </c>
      <c r="B248" s="34" t="s">
        <v>477</v>
      </c>
      <c r="C248" s="32">
        <v>1</v>
      </c>
      <c r="D248" s="20" t="s">
        <v>555</v>
      </c>
      <c r="E248" s="12">
        <v>5</v>
      </c>
      <c r="F248" s="12"/>
    </row>
    <row r="249" spans="1:6" x14ac:dyDescent="0.25">
      <c r="A249" s="20" t="s">
        <v>256</v>
      </c>
      <c r="B249" s="34"/>
      <c r="C249" s="32">
        <v>1</v>
      </c>
      <c r="D249" s="20" t="s">
        <v>601</v>
      </c>
      <c r="E249" s="12">
        <v>5</v>
      </c>
      <c r="F249" s="12"/>
    </row>
    <row r="250" spans="1:6" x14ac:dyDescent="0.25">
      <c r="A250" s="20" t="s">
        <v>257</v>
      </c>
      <c r="B250" s="34">
        <v>80269</v>
      </c>
      <c r="C250" s="32">
        <v>1</v>
      </c>
      <c r="D250" s="20" t="s">
        <v>596</v>
      </c>
      <c r="E250" s="12">
        <v>5</v>
      </c>
      <c r="F250" s="12"/>
    </row>
    <row r="251" spans="1:6" x14ac:dyDescent="0.25">
      <c r="A251" s="20" t="s">
        <v>258</v>
      </c>
      <c r="B251" s="34" t="s">
        <v>478</v>
      </c>
      <c r="C251" s="32">
        <v>200</v>
      </c>
      <c r="D251" s="20" t="s">
        <v>593</v>
      </c>
      <c r="E251" s="12">
        <v>5</v>
      </c>
      <c r="F251" s="12"/>
    </row>
    <row r="252" spans="1:6" x14ac:dyDescent="0.25">
      <c r="A252" s="23" t="s">
        <v>259</v>
      </c>
      <c r="B252" s="34"/>
      <c r="C252" s="37">
        <v>1</v>
      </c>
      <c r="D252" s="20"/>
      <c r="E252" s="12">
        <v>5</v>
      </c>
      <c r="F252" s="12"/>
    </row>
    <row r="253" spans="1:6" x14ac:dyDescent="0.25">
      <c r="A253" s="23" t="s">
        <v>260</v>
      </c>
      <c r="B253" s="34"/>
      <c r="C253" s="37">
        <v>7</v>
      </c>
      <c r="D253" s="20"/>
      <c r="E253" s="12">
        <v>5</v>
      </c>
      <c r="F253" s="12"/>
    </row>
    <row r="254" spans="1:6" x14ac:dyDescent="0.25">
      <c r="A254" s="23" t="s">
        <v>261</v>
      </c>
      <c r="B254" s="34"/>
      <c r="C254" s="37">
        <v>1</v>
      </c>
      <c r="D254" s="20"/>
      <c r="E254" s="12">
        <v>5</v>
      </c>
      <c r="F254" s="12"/>
    </row>
    <row r="255" spans="1:6" x14ac:dyDescent="0.25">
      <c r="A255" s="23" t="s">
        <v>262</v>
      </c>
      <c r="B255" s="34"/>
      <c r="C255" s="37">
        <f>6+100+100+100+58+64+50+21</f>
        <v>499</v>
      </c>
      <c r="D255" s="20"/>
      <c r="E255" s="12">
        <v>5</v>
      </c>
      <c r="F255" s="12"/>
    </row>
    <row r="256" spans="1:6" x14ac:dyDescent="0.25">
      <c r="A256" s="23" t="s">
        <v>263</v>
      </c>
      <c r="B256" s="34"/>
      <c r="C256" s="37">
        <f>52+254+82+11</f>
        <v>399</v>
      </c>
      <c r="D256" s="20"/>
      <c r="E256" s="12">
        <v>5</v>
      </c>
      <c r="F256" s="12"/>
    </row>
    <row r="257" spans="1:6" x14ac:dyDescent="0.25">
      <c r="A257" s="23" t="s">
        <v>264</v>
      </c>
      <c r="B257" s="34"/>
      <c r="C257" s="37">
        <v>71</v>
      </c>
      <c r="D257" s="20"/>
      <c r="E257" s="12">
        <v>5</v>
      </c>
      <c r="F257" s="12"/>
    </row>
    <row r="258" spans="1:6" x14ac:dyDescent="0.25">
      <c r="A258" s="23" t="s">
        <v>265</v>
      </c>
      <c r="B258" s="34"/>
      <c r="C258" s="37">
        <v>26</v>
      </c>
      <c r="D258" s="20"/>
      <c r="E258" s="12">
        <v>5</v>
      </c>
      <c r="F258" s="12"/>
    </row>
    <row r="259" spans="1:6" x14ac:dyDescent="0.25">
      <c r="A259" s="23" t="s">
        <v>266</v>
      </c>
      <c r="B259" s="34"/>
      <c r="C259" s="37">
        <f>2+26</f>
        <v>28</v>
      </c>
      <c r="D259" s="20"/>
      <c r="E259" s="12">
        <v>5</v>
      </c>
      <c r="F259" s="12"/>
    </row>
    <row r="260" spans="1:6" x14ac:dyDescent="0.25">
      <c r="A260" s="23" t="s">
        <v>267</v>
      </c>
      <c r="B260" s="34"/>
      <c r="C260" s="37">
        <f>10+21</f>
        <v>31</v>
      </c>
      <c r="D260" s="20"/>
      <c r="E260" s="12">
        <v>5</v>
      </c>
      <c r="F260" s="12"/>
    </row>
    <row r="261" spans="1:6" x14ac:dyDescent="0.25">
      <c r="A261" s="23" t="s">
        <v>268</v>
      </c>
      <c r="B261" s="34" t="s">
        <v>479</v>
      </c>
      <c r="C261" s="37">
        <v>1</v>
      </c>
      <c r="D261" s="20" t="s">
        <v>555</v>
      </c>
      <c r="E261" s="12">
        <v>5</v>
      </c>
      <c r="F261" s="12"/>
    </row>
    <row r="262" spans="1:6" x14ac:dyDescent="0.25">
      <c r="A262" s="23" t="s">
        <v>269</v>
      </c>
      <c r="B262" s="34">
        <v>470238</v>
      </c>
      <c r="C262" s="37">
        <v>2</v>
      </c>
      <c r="D262" s="20" t="s">
        <v>597</v>
      </c>
      <c r="E262" s="12">
        <v>5</v>
      </c>
      <c r="F262" s="12"/>
    </row>
    <row r="263" spans="1:6" x14ac:dyDescent="0.25">
      <c r="A263" s="23" t="s">
        <v>270</v>
      </c>
      <c r="B263" s="34">
        <v>470240</v>
      </c>
      <c r="C263" s="37">
        <v>1</v>
      </c>
      <c r="D263" s="20" t="s">
        <v>597</v>
      </c>
      <c r="E263" s="12">
        <v>5</v>
      </c>
      <c r="F263" s="12"/>
    </row>
    <row r="264" spans="1:6" x14ac:dyDescent="0.25">
      <c r="A264" s="23" t="s">
        <v>271</v>
      </c>
      <c r="B264" s="34">
        <v>20726</v>
      </c>
      <c r="C264" s="37">
        <f>1+6</f>
        <v>7</v>
      </c>
      <c r="D264" s="20" t="s">
        <v>555</v>
      </c>
      <c r="E264" s="12">
        <v>5</v>
      </c>
      <c r="F264" s="12"/>
    </row>
    <row r="265" spans="1:6" x14ac:dyDescent="0.25">
      <c r="A265" s="23" t="s">
        <v>272</v>
      </c>
      <c r="B265" s="34">
        <v>20727</v>
      </c>
      <c r="C265" s="37">
        <v>4</v>
      </c>
      <c r="D265" s="20" t="s">
        <v>555</v>
      </c>
      <c r="E265" s="12">
        <v>5</v>
      </c>
      <c r="F265" s="12"/>
    </row>
    <row r="266" spans="1:6" x14ac:dyDescent="0.25">
      <c r="A266" s="23" t="s">
        <v>273</v>
      </c>
      <c r="B266" s="34">
        <v>20725</v>
      </c>
      <c r="C266" s="37">
        <f>1+10</f>
        <v>11</v>
      </c>
      <c r="D266" s="20" t="s">
        <v>555</v>
      </c>
      <c r="E266" s="12">
        <v>5</v>
      </c>
      <c r="F266" s="12"/>
    </row>
    <row r="267" spans="1:6" x14ac:dyDescent="0.25">
      <c r="A267" s="23" t="s">
        <v>272</v>
      </c>
      <c r="B267" s="34">
        <v>207227</v>
      </c>
      <c r="C267" s="37">
        <v>2</v>
      </c>
      <c r="D267" s="20" t="s">
        <v>569</v>
      </c>
      <c r="E267" s="12">
        <v>5</v>
      </c>
      <c r="F267" s="12"/>
    </row>
    <row r="268" spans="1:6" x14ac:dyDescent="0.25">
      <c r="A268" s="23" t="s">
        <v>274</v>
      </c>
      <c r="B268" s="34">
        <v>23160</v>
      </c>
      <c r="C268" s="37">
        <v>1</v>
      </c>
      <c r="D268" s="20" t="s">
        <v>555</v>
      </c>
      <c r="E268" s="12">
        <v>5</v>
      </c>
      <c r="F268" s="12"/>
    </row>
    <row r="269" spans="1:6" x14ac:dyDescent="0.25">
      <c r="A269" s="23" t="s">
        <v>275</v>
      </c>
      <c r="B269" s="34">
        <v>470238</v>
      </c>
      <c r="C269" s="37">
        <v>1</v>
      </c>
      <c r="D269" s="20" t="s">
        <v>597</v>
      </c>
      <c r="E269" s="12">
        <v>5</v>
      </c>
      <c r="F269" s="12"/>
    </row>
    <row r="270" spans="1:6" x14ac:dyDescent="0.25">
      <c r="A270" s="23" t="s">
        <v>276</v>
      </c>
      <c r="B270" s="34" t="s">
        <v>480</v>
      </c>
      <c r="C270" s="37">
        <v>1</v>
      </c>
      <c r="D270" s="20" t="s">
        <v>573</v>
      </c>
      <c r="E270" s="12">
        <v>5</v>
      </c>
      <c r="F270" s="12"/>
    </row>
    <row r="271" spans="1:6" x14ac:dyDescent="0.25">
      <c r="A271" s="23" t="s">
        <v>277</v>
      </c>
      <c r="B271" s="34"/>
      <c r="C271" s="37">
        <v>1</v>
      </c>
      <c r="D271" s="20" t="s">
        <v>597</v>
      </c>
      <c r="E271" s="12">
        <v>5</v>
      </c>
      <c r="F271" s="12"/>
    </row>
    <row r="272" spans="1:6" x14ac:dyDescent="0.25">
      <c r="A272" s="23" t="s">
        <v>278</v>
      </c>
      <c r="B272" s="34"/>
      <c r="C272" s="37">
        <v>1</v>
      </c>
      <c r="D272" s="20" t="s">
        <v>597</v>
      </c>
      <c r="E272" s="12">
        <v>5</v>
      </c>
      <c r="F272" s="12"/>
    </row>
    <row r="273" spans="1:6" x14ac:dyDescent="0.25">
      <c r="A273" s="23" t="s">
        <v>279</v>
      </c>
      <c r="B273" s="34"/>
      <c r="C273" s="37">
        <v>1</v>
      </c>
      <c r="D273" s="20" t="s">
        <v>597</v>
      </c>
      <c r="E273" s="12">
        <v>5</v>
      </c>
      <c r="F273" s="12"/>
    </row>
    <row r="274" spans="1:6" x14ac:dyDescent="0.25">
      <c r="A274" s="23" t="s">
        <v>280</v>
      </c>
      <c r="B274" s="34">
        <v>8814</v>
      </c>
      <c r="C274" s="37">
        <v>100</v>
      </c>
      <c r="D274" s="20" t="s">
        <v>592</v>
      </c>
      <c r="E274" s="12">
        <v>5</v>
      </c>
      <c r="F274" s="12"/>
    </row>
    <row r="275" spans="1:6" x14ac:dyDescent="0.25">
      <c r="A275" s="23" t="s">
        <v>281</v>
      </c>
      <c r="B275" s="34">
        <v>50790</v>
      </c>
      <c r="C275" s="37">
        <v>100</v>
      </c>
      <c r="D275" s="20" t="s">
        <v>602</v>
      </c>
      <c r="E275" s="12">
        <v>5</v>
      </c>
      <c r="F275" s="12"/>
    </row>
    <row r="276" spans="1:6" x14ac:dyDescent="0.25">
      <c r="A276" s="23" t="s">
        <v>282</v>
      </c>
      <c r="B276" s="34" t="s">
        <v>481</v>
      </c>
      <c r="C276" s="37">
        <v>1</v>
      </c>
      <c r="D276" s="20" t="s">
        <v>602</v>
      </c>
      <c r="E276" s="12">
        <v>5</v>
      </c>
      <c r="F276" s="12"/>
    </row>
    <row r="277" spans="1:6" x14ac:dyDescent="0.25">
      <c r="A277" s="23" t="s">
        <v>283</v>
      </c>
      <c r="B277" s="34">
        <v>30535600</v>
      </c>
      <c r="C277" s="37">
        <v>1</v>
      </c>
      <c r="D277" s="20" t="s">
        <v>593</v>
      </c>
      <c r="E277" s="12">
        <v>5</v>
      </c>
      <c r="F277" s="12"/>
    </row>
    <row r="278" spans="1:6" x14ac:dyDescent="0.25">
      <c r="A278" s="23" t="s">
        <v>284</v>
      </c>
      <c r="B278" s="34" t="s">
        <v>482</v>
      </c>
      <c r="C278" s="37">
        <f>2+57</f>
        <v>59</v>
      </c>
      <c r="D278" s="20"/>
      <c r="E278" s="12">
        <v>5</v>
      </c>
      <c r="F278" s="12"/>
    </row>
    <row r="279" spans="1:6" x14ac:dyDescent="0.25">
      <c r="A279" s="23" t="s">
        <v>285</v>
      </c>
      <c r="B279" s="34"/>
      <c r="C279" s="37">
        <v>5</v>
      </c>
      <c r="D279" s="20" t="s">
        <v>603</v>
      </c>
      <c r="E279" s="12">
        <v>5</v>
      </c>
      <c r="F279" s="12"/>
    </row>
    <row r="280" spans="1:6" x14ac:dyDescent="0.25">
      <c r="A280" s="23" t="s">
        <v>286</v>
      </c>
      <c r="B280" s="34"/>
      <c r="C280" s="37">
        <v>18</v>
      </c>
      <c r="D280" s="20" t="s">
        <v>603</v>
      </c>
      <c r="E280" s="12">
        <v>5</v>
      </c>
      <c r="F280" s="12"/>
    </row>
    <row r="281" spans="1:6" x14ac:dyDescent="0.25">
      <c r="A281" s="23" t="s">
        <v>287</v>
      </c>
      <c r="B281" s="34"/>
      <c r="C281" s="37">
        <v>22</v>
      </c>
      <c r="D281" s="20" t="s">
        <v>603</v>
      </c>
      <c r="E281" s="12">
        <v>5</v>
      </c>
      <c r="F281" s="12"/>
    </row>
    <row r="282" spans="1:6" x14ac:dyDescent="0.25">
      <c r="A282" s="23" t="s">
        <v>288</v>
      </c>
      <c r="B282" s="34">
        <v>21450</v>
      </c>
      <c r="C282" s="37">
        <v>6</v>
      </c>
      <c r="D282" s="20" t="s">
        <v>555</v>
      </c>
      <c r="E282" s="12">
        <v>5</v>
      </c>
      <c r="F282" s="12"/>
    </row>
    <row r="283" spans="1:6" x14ac:dyDescent="0.25">
      <c r="A283" s="23" t="s">
        <v>289</v>
      </c>
      <c r="B283" s="34">
        <v>798804</v>
      </c>
      <c r="C283" s="37">
        <v>1</v>
      </c>
      <c r="D283" s="20"/>
      <c r="E283" s="12">
        <v>5</v>
      </c>
      <c r="F283" s="12"/>
    </row>
    <row r="284" spans="1:6" x14ac:dyDescent="0.25">
      <c r="A284" s="23" t="s">
        <v>290</v>
      </c>
      <c r="B284" s="34"/>
      <c r="C284" s="37">
        <v>1</v>
      </c>
      <c r="D284" s="20"/>
      <c r="E284" s="12">
        <v>5</v>
      </c>
      <c r="F284" s="12"/>
    </row>
    <row r="285" spans="1:6" x14ac:dyDescent="0.25">
      <c r="A285" s="23" t="s">
        <v>291</v>
      </c>
      <c r="B285" s="34" t="s">
        <v>483</v>
      </c>
      <c r="C285" s="32">
        <v>1</v>
      </c>
      <c r="D285" s="20" t="s">
        <v>573</v>
      </c>
      <c r="E285" s="12">
        <v>5</v>
      </c>
      <c r="F285" s="12"/>
    </row>
    <row r="286" spans="1:6" x14ac:dyDescent="0.25">
      <c r="A286" s="23" t="s">
        <v>292</v>
      </c>
      <c r="B286" s="34" t="s">
        <v>484</v>
      </c>
      <c r="C286" s="32">
        <v>4</v>
      </c>
      <c r="D286" s="20" t="s">
        <v>555</v>
      </c>
      <c r="E286" s="12">
        <v>5</v>
      </c>
      <c r="F286" s="12"/>
    </row>
    <row r="287" spans="1:6" x14ac:dyDescent="0.25">
      <c r="A287" s="23" t="s">
        <v>293</v>
      </c>
      <c r="B287" s="34" t="s">
        <v>485</v>
      </c>
      <c r="C287" s="32">
        <v>4</v>
      </c>
      <c r="D287" s="20" t="s">
        <v>573</v>
      </c>
      <c r="E287" s="12">
        <v>5</v>
      </c>
      <c r="F287" s="12"/>
    </row>
    <row r="288" spans="1:6" x14ac:dyDescent="0.25">
      <c r="A288" s="23" t="s">
        <v>294</v>
      </c>
      <c r="B288" s="34">
        <v>20725</v>
      </c>
      <c r="C288" s="32">
        <v>8</v>
      </c>
      <c r="D288" s="20" t="s">
        <v>569</v>
      </c>
      <c r="E288" s="12">
        <v>5</v>
      </c>
      <c r="F288" s="12"/>
    </row>
    <row r="289" spans="1:6" x14ac:dyDescent="0.25">
      <c r="A289" s="23" t="s">
        <v>295</v>
      </c>
      <c r="B289" s="34">
        <v>20746</v>
      </c>
      <c r="C289" s="32">
        <v>4</v>
      </c>
      <c r="D289" s="20" t="s">
        <v>569</v>
      </c>
      <c r="E289" s="12">
        <v>5</v>
      </c>
      <c r="F289" s="12"/>
    </row>
    <row r="290" spans="1:6" x14ac:dyDescent="0.25">
      <c r="A290" s="23" t="s">
        <v>296</v>
      </c>
      <c r="B290" s="34">
        <v>1205</v>
      </c>
      <c r="C290" s="32">
        <v>2</v>
      </c>
      <c r="D290" s="20" t="s">
        <v>559</v>
      </c>
      <c r="E290" s="12">
        <v>5</v>
      </c>
      <c r="F290" s="12"/>
    </row>
    <row r="291" spans="1:6" x14ac:dyDescent="0.25">
      <c r="A291" s="23" t="s">
        <v>297</v>
      </c>
      <c r="B291" s="34" t="s">
        <v>486</v>
      </c>
      <c r="C291" s="32">
        <v>2</v>
      </c>
      <c r="D291" s="20" t="s">
        <v>604</v>
      </c>
      <c r="E291" s="12">
        <v>5</v>
      </c>
      <c r="F291" s="12"/>
    </row>
    <row r="292" spans="1:6" x14ac:dyDescent="0.25">
      <c r="A292" s="23" t="s">
        <v>298</v>
      </c>
      <c r="B292" s="34" t="s">
        <v>487</v>
      </c>
      <c r="C292" s="32">
        <v>1</v>
      </c>
      <c r="D292" s="20" t="s">
        <v>605</v>
      </c>
      <c r="E292" s="12">
        <v>5</v>
      </c>
      <c r="F292" s="12"/>
    </row>
    <row r="293" spans="1:6" x14ac:dyDescent="0.25">
      <c r="A293" s="23" t="s">
        <v>299</v>
      </c>
      <c r="B293" s="34" t="s">
        <v>488</v>
      </c>
      <c r="C293" s="32">
        <v>2</v>
      </c>
      <c r="D293" s="20" t="s">
        <v>605</v>
      </c>
      <c r="E293" s="12">
        <v>5</v>
      </c>
      <c r="F293" s="12"/>
    </row>
    <row r="294" spans="1:6" x14ac:dyDescent="0.25">
      <c r="A294" s="23" t="s">
        <v>300</v>
      </c>
      <c r="B294" s="37">
        <v>24202</v>
      </c>
      <c r="C294" s="37">
        <v>1</v>
      </c>
      <c r="D294" s="23" t="s">
        <v>569</v>
      </c>
      <c r="E294" s="12">
        <v>5</v>
      </c>
      <c r="F294" s="12"/>
    </row>
    <row r="295" spans="1:6" x14ac:dyDescent="0.25">
      <c r="A295" s="23" t="s">
        <v>301</v>
      </c>
      <c r="B295" s="32">
        <v>692712</v>
      </c>
      <c r="C295" s="37">
        <v>1</v>
      </c>
      <c r="D295" s="23" t="s">
        <v>518</v>
      </c>
      <c r="E295" s="12">
        <v>5</v>
      </c>
      <c r="F295" s="12"/>
    </row>
    <row r="296" spans="1:6" x14ac:dyDescent="0.25">
      <c r="A296" s="23" t="s">
        <v>302</v>
      </c>
      <c r="B296" s="32">
        <v>24215</v>
      </c>
      <c r="C296" s="37">
        <v>1</v>
      </c>
      <c r="D296" s="23" t="s">
        <v>569</v>
      </c>
      <c r="E296" s="12">
        <v>5</v>
      </c>
      <c r="F296" s="12"/>
    </row>
    <row r="297" spans="1:6" x14ac:dyDescent="0.25">
      <c r="A297" s="23" t="s">
        <v>303</v>
      </c>
      <c r="B297" s="32">
        <v>20911</v>
      </c>
      <c r="C297" s="37">
        <v>1</v>
      </c>
      <c r="D297" s="23" t="s">
        <v>569</v>
      </c>
      <c r="E297" s="12">
        <v>5</v>
      </c>
      <c r="F297" s="12"/>
    </row>
    <row r="298" spans="1:6" x14ac:dyDescent="0.25">
      <c r="A298" s="23" t="s">
        <v>304</v>
      </c>
      <c r="B298" s="32">
        <v>24586</v>
      </c>
      <c r="C298" s="37">
        <v>1</v>
      </c>
      <c r="D298" s="23" t="s">
        <v>569</v>
      </c>
      <c r="E298" s="12">
        <v>5</v>
      </c>
      <c r="F298" s="12"/>
    </row>
    <row r="299" spans="1:6" x14ac:dyDescent="0.25">
      <c r="A299" s="23" t="s">
        <v>305</v>
      </c>
      <c r="B299" s="32">
        <v>20742</v>
      </c>
      <c r="C299" s="37">
        <v>1</v>
      </c>
      <c r="D299" s="23" t="s">
        <v>569</v>
      </c>
      <c r="E299" s="12">
        <v>5</v>
      </c>
      <c r="F299" s="12"/>
    </row>
    <row r="300" spans="1:6" x14ac:dyDescent="0.25">
      <c r="A300" s="23" t="s">
        <v>306</v>
      </c>
      <c r="B300" s="32">
        <v>20724</v>
      </c>
      <c r="C300" s="37">
        <v>1</v>
      </c>
      <c r="D300" s="23" t="s">
        <v>569</v>
      </c>
      <c r="E300" s="12">
        <v>5</v>
      </c>
      <c r="F300" s="12"/>
    </row>
    <row r="301" spans="1:6" x14ac:dyDescent="0.25">
      <c r="A301" s="23" t="s">
        <v>307</v>
      </c>
      <c r="B301" s="32">
        <v>26533</v>
      </c>
      <c r="C301" s="37">
        <v>1</v>
      </c>
      <c r="D301" s="23" t="s">
        <v>569</v>
      </c>
      <c r="E301" s="12">
        <v>5</v>
      </c>
      <c r="F301" s="12"/>
    </row>
    <row r="302" spans="1:6" x14ac:dyDescent="0.25">
      <c r="A302" s="23" t="s">
        <v>308</v>
      </c>
      <c r="B302" s="32">
        <v>24618</v>
      </c>
      <c r="C302" s="37">
        <v>2</v>
      </c>
      <c r="D302" s="23" t="s">
        <v>569</v>
      </c>
      <c r="E302" s="12">
        <v>5</v>
      </c>
      <c r="F302" s="12"/>
    </row>
    <row r="303" spans="1:6" x14ac:dyDescent="0.25">
      <c r="A303" s="23" t="s">
        <v>309</v>
      </c>
      <c r="B303" s="34" t="s">
        <v>489</v>
      </c>
      <c r="C303" s="32">
        <v>1</v>
      </c>
      <c r="D303" s="23" t="s">
        <v>573</v>
      </c>
      <c r="E303" s="12">
        <v>5</v>
      </c>
      <c r="F303" s="12"/>
    </row>
    <row r="304" spans="1:6" x14ac:dyDescent="0.25">
      <c r="A304" s="23" t="s">
        <v>310</v>
      </c>
      <c r="B304" s="34" t="s">
        <v>490</v>
      </c>
      <c r="C304" s="32">
        <v>1</v>
      </c>
      <c r="D304" s="23" t="s">
        <v>606</v>
      </c>
      <c r="E304" s="12">
        <v>5</v>
      </c>
      <c r="F304" s="12"/>
    </row>
    <row r="305" spans="1:6" x14ac:dyDescent="0.25">
      <c r="A305" s="23" t="s">
        <v>311</v>
      </c>
      <c r="B305" s="34"/>
      <c r="C305" s="32">
        <v>1</v>
      </c>
      <c r="D305" s="23" t="s">
        <v>573</v>
      </c>
      <c r="E305" s="12">
        <v>5</v>
      </c>
      <c r="F305" s="12"/>
    </row>
    <row r="306" spans="1:6" x14ac:dyDescent="0.25">
      <c r="A306" s="23" t="s">
        <v>312</v>
      </c>
      <c r="B306" s="34" t="s">
        <v>491</v>
      </c>
      <c r="C306" s="32">
        <v>1</v>
      </c>
      <c r="D306" s="23" t="s">
        <v>569</v>
      </c>
      <c r="E306" s="12">
        <v>5</v>
      </c>
      <c r="F306" s="12"/>
    </row>
    <row r="307" spans="1:6" x14ac:dyDescent="0.25">
      <c r="A307" s="23" t="s">
        <v>313</v>
      </c>
      <c r="B307" s="34">
        <v>20908</v>
      </c>
      <c r="C307" s="32">
        <v>1</v>
      </c>
      <c r="D307" s="23" t="s">
        <v>569</v>
      </c>
      <c r="E307" s="12">
        <v>5</v>
      </c>
      <c r="F307" s="12"/>
    </row>
    <row r="308" spans="1:6" x14ac:dyDescent="0.25">
      <c r="A308" s="23" t="s">
        <v>314</v>
      </c>
      <c r="B308" s="34" t="s">
        <v>492</v>
      </c>
      <c r="C308" s="32">
        <v>1</v>
      </c>
      <c r="D308" s="23" t="s">
        <v>573</v>
      </c>
      <c r="E308" s="12">
        <v>5</v>
      </c>
      <c r="F308" s="12"/>
    </row>
    <row r="309" spans="1:6" x14ac:dyDescent="0.25">
      <c r="A309" s="23" t="s">
        <v>315</v>
      </c>
      <c r="B309" s="34">
        <v>26946</v>
      </c>
      <c r="C309" s="32">
        <v>1</v>
      </c>
      <c r="D309" s="23" t="s">
        <v>569</v>
      </c>
      <c r="E309" s="12">
        <v>5</v>
      </c>
      <c r="F309" s="12"/>
    </row>
    <row r="310" spans="1:6" x14ac:dyDescent="0.25">
      <c r="A310" s="23" t="s">
        <v>316</v>
      </c>
      <c r="B310" s="34">
        <v>840764</v>
      </c>
      <c r="C310" s="32">
        <v>1</v>
      </c>
      <c r="D310" s="23" t="s">
        <v>607</v>
      </c>
      <c r="E310" s="12">
        <v>5</v>
      </c>
      <c r="F310" s="12"/>
    </row>
    <row r="311" spans="1:6" ht="13.5" x14ac:dyDescent="0.35">
      <c r="A311" s="27" t="s">
        <v>317</v>
      </c>
      <c r="B311" s="34" t="s">
        <v>493</v>
      </c>
      <c r="C311" s="32">
        <v>1</v>
      </c>
      <c r="D311" s="23" t="s">
        <v>608</v>
      </c>
      <c r="E311" s="12">
        <v>5</v>
      </c>
      <c r="F311" s="12"/>
    </row>
    <row r="312" spans="1:6" x14ac:dyDescent="0.25">
      <c r="A312" s="23" t="s">
        <v>318</v>
      </c>
      <c r="B312" s="34" t="s">
        <v>494</v>
      </c>
      <c r="C312" s="32">
        <v>1</v>
      </c>
      <c r="D312" s="23" t="s">
        <v>569</v>
      </c>
      <c r="E312" s="12">
        <v>5</v>
      </c>
      <c r="F312" s="12"/>
    </row>
    <row r="313" spans="1:6" x14ac:dyDescent="0.25">
      <c r="A313" s="23" t="s">
        <v>319</v>
      </c>
      <c r="B313" s="34">
        <v>532077</v>
      </c>
      <c r="C313" s="32">
        <v>1</v>
      </c>
      <c r="D313" s="23" t="s">
        <v>545</v>
      </c>
      <c r="E313" s="12">
        <v>5</v>
      </c>
      <c r="F313" s="12"/>
    </row>
    <row r="314" spans="1:6" x14ac:dyDescent="0.25">
      <c r="A314" s="23" t="s">
        <v>320</v>
      </c>
      <c r="B314" s="34" t="s">
        <v>495</v>
      </c>
      <c r="C314" s="32">
        <v>1</v>
      </c>
      <c r="D314" s="20"/>
      <c r="E314" s="12">
        <v>5</v>
      </c>
      <c r="F314" s="12"/>
    </row>
    <row r="315" spans="1:6" x14ac:dyDescent="0.25">
      <c r="A315" s="23" t="s">
        <v>321</v>
      </c>
      <c r="B315" s="34">
        <v>935067</v>
      </c>
      <c r="C315" s="32">
        <v>5</v>
      </c>
      <c r="D315" s="20" t="s">
        <v>540</v>
      </c>
      <c r="E315" s="12">
        <v>5</v>
      </c>
      <c r="F315" s="12"/>
    </row>
    <row r="316" spans="1:6" x14ac:dyDescent="0.25">
      <c r="A316" s="23" t="s">
        <v>322</v>
      </c>
      <c r="B316" s="34">
        <v>31370</v>
      </c>
      <c r="C316" s="32">
        <v>2</v>
      </c>
      <c r="D316" s="20" t="s">
        <v>609</v>
      </c>
      <c r="E316" s="12">
        <v>5</v>
      </c>
      <c r="F316" s="12"/>
    </row>
    <row r="317" spans="1:6" x14ac:dyDescent="0.25">
      <c r="A317" s="23" t="s">
        <v>323</v>
      </c>
      <c r="B317" s="34" t="s">
        <v>496</v>
      </c>
      <c r="C317" s="32">
        <v>1</v>
      </c>
      <c r="D317" s="20" t="s">
        <v>610</v>
      </c>
      <c r="E317" s="12">
        <v>5</v>
      </c>
      <c r="F317" s="12"/>
    </row>
    <row r="318" spans="1:6" x14ac:dyDescent="0.25">
      <c r="A318" s="23" t="s">
        <v>324</v>
      </c>
      <c r="B318" s="34">
        <v>70000900</v>
      </c>
      <c r="C318" s="32">
        <v>27</v>
      </c>
      <c r="D318" s="20" t="s">
        <v>611</v>
      </c>
      <c r="E318" s="12">
        <v>5</v>
      </c>
      <c r="F318" s="12"/>
    </row>
    <row r="319" spans="1:6" x14ac:dyDescent="0.25">
      <c r="A319" s="19" t="s">
        <v>325</v>
      </c>
      <c r="B319" s="34">
        <v>11811</v>
      </c>
      <c r="C319" s="32">
        <v>5</v>
      </c>
      <c r="D319" s="20" t="s">
        <v>612</v>
      </c>
      <c r="E319" s="12">
        <v>5</v>
      </c>
      <c r="F319" s="12"/>
    </row>
    <row r="320" spans="1:6" x14ac:dyDescent="0.25">
      <c r="A320" s="22" t="s">
        <v>136</v>
      </c>
      <c r="B320" s="34">
        <v>86101</v>
      </c>
      <c r="C320" s="32">
        <v>2</v>
      </c>
      <c r="D320" s="20" t="s">
        <v>559</v>
      </c>
      <c r="E320" s="12">
        <v>5</v>
      </c>
      <c r="F320" s="12"/>
    </row>
    <row r="321" spans="1:6" x14ac:dyDescent="0.25">
      <c r="A321" s="22" t="s">
        <v>326</v>
      </c>
      <c r="B321" s="34">
        <v>86147</v>
      </c>
      <c r="C321" s="32">
        <v>2</v>
      </c>
      <c r="D321" s="20" t="s">
        <v>559</v>
      </c>
      <c r="E321" s="12">
        <v>5</v>
      </c>
      <c r="F321" s="12"/>
    </row>
    <row r="322" spans="1:6" x14ac:dyDescent="0.25">
      <c r="A322" s="23" t="s">
        <v>327</v>
      </c>
      <c r="B322" s="34">
        <v>11524</v>
      </c>
      <c r="C322" s="32">
        <v>10</v>
      </c>
      <c r="D322" s="20" t="s">
        <v>612</v>
      </c>
      <c r="E322" s="12">
        <v>5</v>
      </c>
      <c r="F322" s="12"/>
    </row>
    <row r="323" spans="1:6" x14ac:dyDescent="0.25">
      <c r="A323" s="23" t="s">
        <v>328</v>
      </c>
      <c r="B323" s="34">
        <v>11821</v>
      </c>
      <c r="C323" s="32">
        <v>5</v>
      </c>
      <c r="D323" s="20" t="s">
        <v>612</v>
      </c>
      <c r="E323" s="12">
        <v>5</v>
      </c>
      <c r="F323" s="12"/>
    </row>
    <row r="324" spans="1:6" x14ac:dyDescent="0.25">
      <c r="A324" s="23" t="s">
        <v>329</v>
      </c>
      <c r="B324" s="34"/>
      <c r="C324" s="32">
        <v>2</v>
      </c>
      <c r="D324" s="20" t="s">
        <v>553</v>
      </c>
      <c r="E324" s="12">
        <v>5</v>
      </c>
      <c r="F324" s="12"/>
    </row>
    <row r="325" spans="1:6" x14ac:dyDescent="0.25">
      <c r="A325" s="23" t="s">
        <v>330</v>
      </c>
      <c r="B325" s="38">
        <v>77142</v>
      </c>
      <c r="C325" s="37">
        <v>3</v>
      </c>
      <c r="D325" s="23" t="s">
        <v>559</v>
      </c>
      <c r="E325" s="12">
        <v>5</v>
      </c>
      <c r="F325" s="12"/>
    </row>
    <row r="326" spans="1:6" x14ac:dyDescent="0.25">
      <c r="A326" s="23" t="s">
        <v>331</v>
      </c>
      <c r="B326" s="38">
        <v>86021</v>
      </c>
      <c r="C326" s="37">
        <v>1</v>
      </c>
      <c r="D326" s="23" t="s">
        <v>559</v>
      </c>
      <c r="E326" s="12">
        <v>5</v>
      </c>
      <c r="F326" s="12"/>
    </row>
    <row r="327" spans="1:6" x14ac:dyDescent="0.25">
      <c r="A327" s="23" t="s">
        <v>158</v>
      </c>
      <c r="B327" s="34"/>
      <c r="C327" s="37">
        <v>6</v>
      </c>
      <c r="D327" s="23" t="s">
        <v>559</v>
      </c>
      <c r="E327" s="12">
        <v>5</v>
      </c>
      <c r="F327" s="12"/>
    </row>
    <row r="328" spans="1:6" x14ac:dyDescent="0.25">
      <c r="A328" s="23" t="s">
        <v>332</v>
      </c>
      <c r="B328" s="34">
        <v>48008</v>
      </c>
      <c r="C328" s="37">
        <v>3</v>
      </c>
      <c r="D328" s="23" t="s">
        <v>612</v>
      </c>
      <c r="E328" s="12">
        <v>5</v>
      </c>
      <c r="F328" s="12"/>
    </row>
    <row r="329" spans="1:6" x14ac:dyDescent="0.25">
      <c r="A329" s="23" t="s">
        <v>333</v>
      </c>
      <c r="B329" s="34">
        <v>63201</v>
      </c>
      <c r="C329" s="37">
        <v>1</v>
      </c>
      <c r="D329" s="23" t="s">
        <v>565</v>
      </c>
      <c r="E329" s="12">
        <v>5</v>
      </c>
      <c r="F329" s="12"/>
    </row>
    <row r="330" spans="1:6" x14ac:dyDescent="0.25">
      <c r="A330" s="23" t="s">
        <v>334</v>
      </c>
      <c r="B330" s="34">
        <v>63202</v>
      </c>
      <c r="C330" s="37">
        <v>3</v>
      </c>
      <c r="D330" s="23" t="s">
        <v>565</v>
      </c>
      <c r="E330" s="12">
        <v>5</v>
      </c>
      <c r="F330" s="12"/>
    </row>
    <row r="331" spans="1:6" x14ac:dyDescent="0.25">
      <c r="A331" s="23" t="s">
        <v>335</v>
      </c>
      <c r="B331" s="34">
        <v>63916</v>
      </c>
      <c r="C331" s="37">
        <v>5</v>
      </c>
      <c r="D331" s="23" t="s">
        <v>565</v>
      </c>
      <c r="E331" s="12">
        <v>5</v>
      </c>
      <c r="F331" s="12"/>
    </row>
    <row r="332" spans="1:6" x14ac:dyDescent="0.25">
      <c r="A332" s="23" t="s">
        <v>336</v>
      </c>
      <c r="B332" s="34">
        <v>63231</v>
      </c>
      <c r="C332" s="37">
        <v>8</v>
      </c>
      <c r="D332" s="23" t="s">
        <v>565</v>
      </c>
      <c r="E332" s="12">
        <v>5</v>
      </c>
      <c r="F332" s="12"/>
    </row>
    <row r="333" spans="1:6" x14ac:dyDescent="0.25">
      <c r="A333" s="23" t="s">
        <v>337</v>
      </c>
      <c r="B333" s="34">
        <v>78802</v>
      </c>
      <c r="C333" s="37">
        <v>5</v>
      </c>
      <c r="D333" s="23" t="s">
        <v>559</v>
      </c>
      <c r="E333" s="12">
        <v>5</v>
      </c>
      <c r="F333" s="12"/>
    </row>
    <row r="334" spans="1:6" x14ac:dyDescent="0.25">
      <c r="A334" s="23" t="s">
        <v>338</v>
      </c>
      <c r="B334" s="34">
        <v>86155</v>
      </c>
      <c r="C334" s="37">
        <v>1</v>
      </c>
      <c r="D334" s="23" t="s">
        <v>559</v>
      </c>
      <c r="E334" s="12">
        <v>5</v>
      </c>
      <c r="F334" s="12"/>
    </row>
    <row r="335" spans="1:6" x14ac:dyDescent="0.25">
      <c r="A335" s="22" t="s">
        <v>339</v>
      </c>
      <c r="B335" s="34">
        <v>86042</v>
      </c>
      <c r="C335" s="32">
        <v>1</v>
      </c>
      <c r="D335" s="20" t="s">
        <v>559</v>
      </c>
      <c r="E335" s="12">
        <v>5</v>
      </c>
      <c r="F335" s="12"/>
    </row>
    <row r="336" spans="1:6" x14ac:dyDescent="0.25">
      <c r="A336" s="22" t="s">
        <v>332</v>
      </c>
      <c r="B336" s="34">
        <v>48007</v>
      </c>
      <c r="C336" s="32">
        <v>4</v>
      </c>
      <c r="D336" s="20" t="s">
        <v>612</v>
      </c>
      <c r="E336" s="12">
        <v>5</v>
      </c>
      <c r="F336" s="12"/>
    </row>
    <row r="337" spans="1:6" x14ac:dyDescent="0.25">
      <c r="A337" s="22" t="s">
        <v>340</v>
      </c>
      <c r="B337" s="34" t="s">
        <v>497</v>
      </c>
      <c r="C337" s="32">
        <v>2</v>
      </c>
      <c r="D337" s="20" t="s">
        <v>555</v>
      </c>
      <c r="E337" s="12">
        <v>5</v>
      </c>
      <c r="F337" s="12"/>
    </row>
    <row r="338" spans="1:6" x14ac:dyDescent="0.25">
      <c r="A338" s="22" t="s">
        <v>331</v>
      </c>
      <c r="B338" s="34">
        <v>86021</v>
      </c>
      <c r="C338" s="32">
        <v>1</v>
      </c>
      <c r="D338" s="20" t="s">
        <v>559</v>
      </c>
      <c r="E338" s="12">
        <v>5</v>
      </c>
      <c r="F338" s="12"/>
    </row>
    <row r="339" spans="1:6" x14ac:dyDescent="0.25">
      <c r="A339" s="22" t="s">
        <v>341</v>
      </c>
      <c r="B339" s="34" t="s">
        <v>498</v>
      </c>
      <c r="C339" s="32">
        <v>2</v>
      </c>
      <c r="D339" s="20" t="s">
        <v>555</v>
      </c>
      <c r="E339" s="12">
        <v>5</v>
      </c>
      <c r="F339" s="12"/>
    </row>
    <row r="340" spans="1:6" x14ac:dyDescent="0.25">
      <c r="A340" s="23" t="s">
        <v>342</v>
      </c>
      <c r="B340" s="34">
        <v>11524</v>
      </c>
      <c r="C340" s="32">
        <v>2</v>
      </c>
      <c r="D340" s="23" t="s">
        <v>612</v>
      </c>
      <c r="E340" s="12">
        <v>5</v>
      </c>
      <c r="F340" s="12"/>
    </row>
    <row r="341" spans="1:6" x14ac:dyDescent="0.25">
      <c r="A341" s="23" t="s">
        <v>343</v>
      </c>
      <c r="B341" s="34">
        <v>11523</v>
      </c>
      <c r="C341" s="32">
        <v>11</v>
      </c>
      <c r="D341" s="23" t="s">
        <v>612</v>
      </c>
      <c r="E341" s="12">
        <v>5</v>
      </c>
      <c r="F341" s="12"/>
    </row>
    <row r="342" spans="1:6" x14ac:dyDescent="0.25">
      <c r="A342" s="23" t="s">
        <v>344</v>
      </c>
      <c r="B342" s="34">
        <v>16242</v>
      </c>
      <c r="C342" s="32">
        <v>2</v>
      </c>
      <c r="D342" s="23" t="s">
        <v>612</v>
      </c>
      <c r="E342" s="12">
        <v>5</v>
      </c>
      <c r="F342" s="12"/>
    </row>
    <row r="343" spans="1:6" x14ac:dyDescent="0.25">
      <c r="A343" s="23" t="s">
        <v>345</v>
      </c>
      <c r="B343" s="34">
        <v>16241</v>
      </c>
      <c r="C343" s="32">
        <v>1</v>
      </c>
      <c r="D343" s="23" t="s">
        <v>612</v>
      </c>
      <c r="E343" s="12">
        <v>5</v>
      </c>
      <c r="F343" s="12"/>
    </row>
    <row r="344" spans="1:6" x14ac:dyDescent="0.25">
      <c r="A344" s="23" t="s">
        <v>346</v>
      </c>
      <c r="B344" s="34">
        <v>11522</v>
      </c>
      <c r="C344" s="43">
        <v>4</v>
      </c>
      <c r="D344" s="23" t="s">
        <v>612</v>
      </c>
      <c r="E344" s="12">
        <v>5</v>
      </c>
      <c r="F344" s="12"/>
    </row>
    <row r="345" spans="1:6" x14ac:dyDescent="0.25">
      <c r="A345" s="23" t="s">
        <v>347</v>
      </c>
      <c r="B345" s="38">
        <v>11525</v>
      </c>
      <c r="C345" s="37">
        <v>3</v>
      </c>
      <c r="D345" s="23" t="s">
        <v>612</v>
      </c>
      <c r="E345" s="12">
        <v>5</v>
      </c>
      <c r="F345" s="12"/>
    </row>
    <row r="346" spans="1:6" x14ac:dyDescent="0.25">
      <c r="A346" s="23" t="s">
        <v>348</v>
      </c>
      <c r="B346" s="38">
        <v>11504</v>
      </c>
      <c r="C346" s="37">
        <v>4</v>
      </c>
      <c r="D346" s="23" t="s">
        <v>612</v>
      </c>
      <c r="E346" s="12">
        <v>5</v>
      </c>
      <c r="F346" s="12"/>
    </row>
    <row r="347" spans="1:6" x14ac:dyDescent="0.25">
      <c r="A347" s="23" t="s">
        <v>349</v>
      </c>
      <c r="B347" s="38">
        <v>11814</v>
      </c>
      <c r="C347" s="37">
        <v>1</v>
      </c>
      <c r="D347" s="23" t="s">
        <v>612</v>
      </c>
      <c r="E347" s="12">
        <v>5</v>
      </c>
      <c r="F347" s="12"/>
    </row>
    <row r="348" spans="1:6" x14ac:dyDescent="0.25">
      <c r="A348" s="23" t="s">
        <v>350</v>
      </c>
      <c r="B348" s="37">
        <v>67345</v>
      </c>
      <c r="C348" s="37">
        <v>1</v>
      </c>
      <c r="D348" s="23" t="s">
        <v>559</v>
      </c>
      <c r="E348" s="12">
        <v>5</v>
      </c>
      <c r="F348" s="12"/>
    </row>
    <row r="349" spans="1:6" x14ac:dyDescent="0.25">
      <c r="A349" s="23" t="s">
        <v>351</v>
      </c>
      <c r="B349" s="32" t="s">
        <v>499</v>
      </c>
      <c r="C349" s="37">
        <v>1</v>
      </c>
      <c r="D349" s="23" t="s">
        <v>613</v>
      </c>
      <c r="E349" s="12">
        <v>5</v>
      </c>
      <c r="F349" s="12"/>
    </row>
    <row r="350" spans="1:6" x14ac:dyDescent="0.25">
      <c r="A350" s="23" t="s">
        <v>352</v>
      </c>
      <c r="B350" s="32">
        <v>2009222</v>
      </c>
      <c r="C350" s="37">
        <v>1</v>
      </c>
      <c r="D350" s="23" t="s">
        <v>559</v>
      </c>
      <c r="E350" s="12">
        <v>5</v>
      </c>
      <c r="F350" s="12"/>
    </row>
    <row r="351" spans="1:6" x14ac:dyDescent="0.25">
      <c r="A351" s="23" t="s">
        <v>353</v>
      </c>
      <c r="B351" s="32">
        <v>60742</v>
      </c>
      <c r="C351" s="37">
        <v>8</v>
      </c>
      <c r="D351" s="23" t="s">
        <v>614</v>
      </c>
      <c r="E351" s="12">
        <v>5</v>
      </c>
      <c r="F351" s="12"/>
    </row>
    <row r="352" spans="1:6" x14ac:dyDescent="0.25">
      <c r="A352" s="23" t="s">
        <v>354</v>
      </c>
      <c r="B352" s="32">
        <v>799224</v>
      </c>
      <c r="C352" s="32">
        <v>1</v>
      </c>
      <c r="D352" s="23" t="s">
        <v>597</v>
      </c>
      <c r="E352" s="12">
        <v>5</v>
      </c>
      <c r="F352" s="12"/>
    </row>
    <row r="353" spans="1:6" x14ac:dyDescent="0.25">
      <c r="A353" s="20" t="s">
        <v>355</v>
      </c>
      <c r="B353" s="32">
        <v>180149</v>
      </c>
      <c r="C353" s="32">
        <v>2</v>
      </c>
      <c r="D353" s="20" t="s">
        <v>540</v>
      </c>
      <c r="E353" s="12">
        <v>5</v>
      </c>
      <c r="F353" s="12"/>
    </row>
    <row r="354" spans="1:6" x14ac:dyDescent="0.25">
      <c r="A354" s="20" t="s">
        <v>356</v>
      </c>
      <c r="B354" s="32">
        <v>35915500</v>
      </c>
      <c r="C354" s="32">
        <v>4</v>
      </c>
      <c r="D354" s="20" t="s">
        <v>599</v>
      </c>
      <c r="E354" s="12">
        <v>5</v>
      </c>
      <c r="F354" s="12"/>
    </row>
    <row r="355" spans="1:6" x14ac:dyDescent="0.25">
      <c r="A355" s="20" t="s">
        <v>357</v>
      </c>
      <c r="B355" s="32">
        <v>231003</v>
      </c>
      <c r="C355" s="32">
        <v>8</v>
      </c>
      <c r="D355" s="20" t="s">
        <v>540</v>
      </c>
      <c r="E355" s="12">
        <v>5</v>
      </c>
      <c r="F355" s="12"/>
    </row>
    <row r="356" spans="1:6" x14ac:dyDescent="0.25">
      <c r="A356" s="28" t="s">
        <v>358</v>
      </c>
      <c r="B356" s="32">
        <v>231006</v>
      </c>
      <c r="C356" s="32">
        <v>1</v>
      </c>
      <c r="D356" s="32" t="s">
        <v>540</v>
      </c>
      <c r="E356" s="12">
        <v>5</v>
      </c>
      <c r="F356" s="12"/>
    </row>
    <row r="357" spans="1:6" x14ac:dyDescent="0.25">
      <c r="A357" s="29" t="s">
        <v>359</v>
      </c>
      <c r="B357" s="32">
        <v>231002</v>
      </c>
      <c r="C357" s="32">
        <v>4</v>
      </c>
      <c r="D357" s="37" t="s">
        <v>540</v>
      </c>
      <c r="E357" s="12">
        <v>5</v>
      </c>
      <c r="F357" s="12"/>
    </row>
    <row r="358" spans="1:6" x14ac:dyDescent="0.25">
      <c r="A358" s="29" t="s">
        <v>360</v>
      </c>
      <c r="B358" s="32" t="s">
        <v>500</v>
      </c>
      <c r="C358" s="37">
        <v>3</v>
      </c>
      <c r="D358" s="37" t="s">
        <v>570</v>
      </c>
      <c r="E358" s="12">
        <v>5</v>
      </c>
      <c r="F358" s="12"/>
    </row>
    <row r="359" spans="1:6" x14ac:dyDescent="0.25">
      <c r="A359" s="29" t="s">
        <v>361</v>
      </c>
      <c r="B359" s="32">
        <v>1022892</v>
      </c>
      <c r="C359" s="37">
        <v>2</v>
      </c>
      <c r="D359" s="32"/>
      <c r="E359" s="12">
        <v>5</v>
      </c>
      <c r="F359" s="12"/>
    </row>
    <row r="360" spans="1:6" x14ac:dyDescent="0.25">
      <c r="A360" s="28" t="s">
        <v>362</v>
      </c>
      <c r="B360" s="32">
        <v>1023227</v>
      </c>
      <c r="C360" s="37">
        <v>4</v>
      </c>
      <c r="D360" s="32"/>
      <c r="E360" s="12">
        <v>5</v>
      </c>
      <c r="F360" s="12"/>
    </row>
    <row r="361" spans="1:6" x14ac:dyDescent="0.25">
      <c r="A361" s="28" t="s">
        <v>363</v>
      </c>
      <c r="B361" s="32"/>
      <c r="C361" s="37">
        <v>3</v>
      </c>
      <c r="D361" s="32" t="s">
        <v>559</v>
      </c>
      <c r="E361" s="12">
        <v>5</v>
      </c>
      <c r="F361" s="12"/>
    </row>
    <row r="362" spans="1:6" x14ac:dyDescent="0.25">
      <c r="A362" s="28" t="s">
        <v>364</v>
      </c>
      <c r="B362" s="32">
        <v>80291</v>
      </c>
      <c r="C362" s="37">
        <v>1</v>
      </c>
      <c r="D362" s="32" t="s">
        <v>596</v>
      </c>
      <c r="E362" s="12">
        <v>5</v>
      </c>
      <c r="F362" s="12"/>
    </row>
    <row r="363" spans="1:6" x14ac:dyDescent="0.25">
      <c r="A363" s="28" t="s">
        <v>365</v>
      </c>
      <c r="B363" s="32">
        <v>601806</v>
      </c>
      <c r="C363" s="37">
        <v>6</v>
      </c>
      <c r="D363" s="32"/>
      <c r="E363" s="12">
        <v>5</v>
      </c>
      <c r="F363" s="12"/>
    </row>
    <row r="364" spans="1:6" x14ac:dyDescent="0.25">
      <c r="A364" s="28" t="s">
        <v>366</v>
      </c>
      <c r="B364" s="32">
        <v>190166</v>
      </c>
      <c r="C364" s="37">
        <v>1</v>
      </c>
      <c r="D364" s="32" t="s">
        <v>597</v>
      </c>
      <c r="E364" s="12">
        <v>5</v>
      </c>
      <c r="F364" s="12"/>
    </row>
    <row r="365" spans="1:6" x14ac:dyDescent="0.25">
      <c r="A365" s="28" t="s">
        <v>367</v>
      </c>
      <c r="B365" s="32" t="s">
        <v>501</v>
      </c>
      <c r="C365" s="37">
        <f>2*1250</f>
        <v>2500</v>
      </c>
      <c r="D365" s="32" t="s">
        <v>615</v>
      </c>
      <c r="E365" s="12">
        <v>5</v>
      </c>
      <c r="F365" s="12"/>
    </row>
    <row r="366" spans="1:6" x14ac:dyDescent="0.25">
      <c r="A366" s="28" t="s">
        <v>367</v>
      </c>
      <c r="B366" s="32" t="s">
        <v>502</v>
      </c>
      <c r="C366" s="37">
        <f>2*700</f>
        <v>1400</v>
      </c>
      <c r="D366" s="32" t="s">
        <v>615</v>
      </c>
      <c r="E366" s="12">
        <v>5</v>
      </c>
      <c r="F366" s="12"/>
    </row>
    <row r="367" spans="1:6" x14ac:dyDescent="0.25">
      <c r="A367" s="29" t="s">
        <v>368</v>
      </c>
      <c r="B367" s="32" t="s">
        <v>503</v>
      </c>
      <c r="C367" s="37">
        <v>2</v>
      </c>
      <c r="D367" s="37" t="s">
        <v>616</v>
      </c>
      <c r="E367" s="12">
        <v>5</v>
      </c>
      <c r="F367" s="12"/>
    </row>
    <row r="368" spans="1:6" x14ac:dyDescent="0.25">
      <c r="A368" s="29" t="s">
        <v>369</v>
      </c>
      <c r="B368" s="37" t="s">
        <v>504</v>
      </c>
      <c r="C368" s="37">
        <v>1</v>
      </c>
      <c r="D368" s="37" t="s">
        <v>617</v>
      </c>
      <c r="E368" s="12">
        <v>5</v>
      </c>
      <c r="F368" s="12"/>
    </row>
    <row r="369" spans="1:6" x14ac:dyDescent="0.25">
      <c r="A369" s="29" t="s">
        <v>370</v>
      </c>
      <c r="B369" s="32">
        <v>471012</v>
      </c>
      <c r="C369" s="37">
        <v>1</v>
      </c>
      <c r="D369" s="37" t="s">
        <v>597</v>
      </c>
      <c r="E369" s="12">
        <v>5</v>
      </c>
      <c r="F369" s="12"/>
    </row>
    <row r="370" spans="1:6" x14ac:dyDescent="0.25">
      <c r="A370" s="29" t="s">
        <v>371</v>
      </c>
      <c r="B370" s="20"/>
      <c r="C370" s="37">
        <v>250</v>
      </c>
      <c r="D370" s="37" t="s">
        <v>595</v>
      </c>
      <c r="E370" s="12">
        <v>5</v>
      </c>
      <c r="F370" s="12"/>
    </row>
    <row r="371" spans="1:6" ht="14.5" x14ac:dyDescent="0.35">
      <c r="A371" s="30" t="s">
        <v>372</v>
      </c>
      <c r="B371" s="39" t="s">
        <v>505</v>
      </c>
      <c r="C371" s="42">
        <v>100</v>
      </c>
      <c r="D371" s="39"/>
      <c r="E371" s="12">
        <v>5</v>
      </c>
      <c r="F371" s="12"/>
    </row>
    <row r="372" spans="1:6" x14ac:dyDescent="0.25">
      <c r="A372" s="29" t="s">
        <v>373</v>
      </c>
      <c r="B372" s="20"/>
      <c r="C372" s="20"/>
      <c r="D372" s="20"/>
      <c r="E372" s="12">
        <v>5</v>
      </c>
      <c r="F372" s="12"/>
    </row>
    <row r="373" spans="1:6" x14ac:dyDescent="0.25">
      <c r="A373" s="29" t="s">
        <v>374</v>
      </c>
      <c r="B373" s="20"/>
      <c r="C373" s="20">
        <f>171+200+100</f>
        <v>471</v>
      </c>
      <c r="D373" s="20"/>
      <c r="E373" s="12">
        <v>5</v>
      </c>
      <c r="F373" s="12"/>
    </row>
    <row r="374" spans="1:6" x14ac:dyDescent="0.25">
      <c r="A374" s="29" t="s">
        <v>375</v>
      </c>
      <c r="B374" s="20"/>
      <c r="C374" s="37">
        <v>8</v>
      </c>
      <c r="D374" s="20"/>
      <c r="E374" s="12">
        <v>5</v>
      </c>
      <c r="F374" s="12"/>
    </row>
    <row r="375" spans="1:6" x14ac:dyDescent="0.25">
      <c r="A375" s="29" t="s">
        <v>376</v>
      </c>
      <c r="B375" s="20" t="s">
        <v>506</v>
      </c>
      <c r="C375" s="37">
        <v>1000</v>
      </c>
      <c r="D375" s="20"/>
      <c r="E375" s="12">
        <v>5</v>
      </c>
      <c r="F375" s="12"/>
    </row>
    <row r="376" spans="1:6" x14ac:dyDescent="0.25">
      <c r="A376" s="29" t="s">
        <v>377</v>
      </c>
      <c r="B376" s="20">
        <v>274115</v>
      </c>
      <c r="C376" s="20">
        <f>31*2</f>
        <v>62</v>
      </c>
      <c r="D376" s="20" t="s">
        <v>618</v>
      </c>
      <c r="E376" s="12">
        <v>5</v>
      </c>
      <c r="F376" s="12"/>
    </row>
    <row r="377" spans="1:6" x14ac:dyDescent="0.25">
      <c r="A377" s="29" t="s">
        <v>378</v>
      </c>
      <c r="B377" s="20" t="s">
        <v>507</v>
      </c>
      <c r="C377" s="20">
        <v>99</v>
      </c>
      <c r="D377" s="20" t="s">
        <v>619</v>
      </c>
      <c r="E377" s="12">
        <v>5</v>
      </c>
      <c r="F377" s="12"/>
    </row>
    <row r="378" spans="1:6" x14ac:dyDescent="0.25">
      <c r="A378" s="29" t="s">
        <v>378</v>
      </c>
      <c r="B378" s="20" t="s">
        <v>508</v>
      </c>
      <c r="C378" s="20">
        <v>39</v>
      </c>
      <c r="D378" s="20" t="s">
        <v>619</v>
      </c>
      <c r="E378" s="12">
        <v>5</v>
      </c>
      <c r="F378" s="12"/>
    </row>
    <row r="379" spans="1:6" x14ac:dyDescent="0.25">
      <c r="A379" s="29" t="s">
        <v>379</v>
      </c>
      <c r="B379" s="20" t="s">
        <v>509</v>
      </c>
      <c r="C379" s="20">
        <v>100</v>
      </c>
      <c r="D379" s="20" t="s">
        <v>620</v>
      </c>
      <c r="E379" s="12">
        <v>5</v>
      </c>
      <c r="F379" s="12"/>
    </row>
    <row r="380" spans="1:6" x14ac:dyDescent="0.25">
      <c r="A380" s="29" t="s">
        <v>380</v>
      </c>
      <c r="B380" s="23" t="s">
        <v>510</v>
      </c>
      <c r="C380" s="23">
        <v>34</v>
      </c>
      <c r="D380" s="23" t="s">
        <v>555</v>
      </c>
      <c r="E380" s="12">
        <v>5</v>
      </c>
      <c r="F380" s="12"/>
    </row>
    <row r="381" spans="1:6" x14ac:dyDescent="0.25">
      <c r="A381" s="20" t="s">
        <v>381</v>
      </c>
      <c r="B381" s="20">
        <v>28164121</v>
      </c>
      <c r="C381" s="20"/>
      <c r="D381" s="20" t="s">
        <v>621</v>
      </c>
      <c r="E381" s="12">
        <v>5</v>
      </c>
      <c r="F381" s="12"/>
    </row>
    <row r="382" spans="1:6" ht="14.5" x14ac:dyDescent="0.35">
      <c r="A382" s="20" t="s">
        <v>382</v>
      </c>
      <c r="B382" s="20" t="s">
        <v>511</v>
      </c>
      <c r="C382" s="21">
        <v>50</v>
      </c>
      <c r="D382" s="20" t="s">
        <v>619</v>
      </c>
      <c r="E382" s="12">
        <v>5</v>
      </c>
      <c r="F382" s="12"/>
    </row>
    <row r="383" spans="1:6" x14ac:dyDescent="0.25">
      <c r="A383" s="20" t="s">
        <v>383</v>
      </c>
      <c r="B383" s="20" t="s">
        <v>512</v>
      </c>
      <c r="C383" s="20">
        <f>40+43</f>
        <v>83</v>
      </c>
      <c r="D383" s="20" t="s">
        <v>593</v>
      </c>
      <c r="E383" s="12">
        <v>5</v>
      </c>
      <c r="F383" s="12"/>
    </row>
    <row r="384" spans="1:6" ht="14.5" x14ac:dyDescent="0.35">
      <c r="A384" s="21" t="s">
        <v>384</v>
      </c>
      <c r="B384" s="21" t="s">
        <v>513</v>
      </c>
      <c r="C384" s="21"/>
      <c r="D384" s="21" t="s">
        <v>622</v>
      </c>
      <c r="E384" s="12">
        <v>5</v>
      </c>
      <c r="F384" s="12"/>
    </row>
    <row r="385" spans="1:6" ht="14.5" x14ac:dyDescent="0.35">
      <c r="A385" s="21" t="s">
        <v>385</v>
      </c>
      <c r="B385" s="21">
        <v>11331</v>
      </c>
      <c r="C385" s="21">
        <v>49</v>
      </c>
      <c r="D385" s="21" t="s">
        <v>619</v>
      </c>
      <c r="E385" s="12">
        <v>5</v>
      </c>
      <c r="F385" s="12"/>
    </row>
    <row r="386" spans="1:6" ht="14.5" x14ac:dyDescent="0.35">
      <c r="A386" s="21" t="s">
        <v>386</v>
      </c>
      <c r="B386" s="21">
        <v>2341840</v>
      </c>
      <c r="C386" s="21">
        <v>27</v>
      </c>
      <c r="D386" s="21" t="s">
        <v>623</v>
      </c>
      <c r="E386" s="12">
        <v>5</v>
      </c>
      <c r="F386" s="12"/>
    </row>
    <row r="387" spans="1:6" x14ac:dyDescent="0.25">
      <c r="A387" s="23" t="s">
        <v>387</v>
      </c>
      <c r="B387" s="20"/>
      <c r="C387" s="20">
        <f>18+10+(12*2)</f>
        <v>52</v>
      </c>
      <c r="D387" s="20" t="s">
        <v>624</v>
      </c>
      <c r="E387" s="12">
        <v>5</v>
      </c>
      <c r="F387" s="12"/>
    </row>
    <row r="388" spans="1:6" x14ac:dyDescent="0.25">
      <c r="A388" s="23" t="s">
        <v>388</v>
      </c>
      <c r="B388" s="20"/>
      <c r="C388" s="20">
        <f>15+24+11</f>
        <v>50</v>
      </c>
      <c r="D388" s="23" t="s">
        <v>625</v>
      </c>
      <c r="E388" s="12">
        <v>5</v>
      </c>
      <c r="F388" s="12"/>
    </row>
    <row r="389" spans="1:6" x14ac:dyDescent="0.25">
      <c r="A389" s="23" t="s">
        <v>389</v>
      </c>
      <c r="B389" s="20">
        <v>130112</v>
      </c>
      <c r="C389" s="20">
        <v>46</v>
      </c>
      <c r="D389" s="23" t="s">
        <v>603</v>
      </c>
      <c r="E389" s="12">
        <v>5</v>
      </c>
      <c r="F389" s="12"/>
    </row>
    <row r="390" spans="1:6" x14ac:dyDescent="0.25">
      <c r="A390" s="23" t="s">
        <v>390</v>
      </c>
      <c r="B390" s="20"/>
      <c r="C390" s="23">
        <v>5</v>
      </c>
      <c r="D390" s="23" t="s">
        <v>626</v>
      </c>
      <c r="E390" s="12">
        <v>5</v>
      </c>
      <c r="F390" s="12"/>
    </row>
    <row r="391" spans="1:6" x14ac:dyDescent="0.25">
      <c r="A391" s="23" t="s">
        <v>391</v>
      </c>
      <c r="B391" s="20"/>
      <c r="C391" s="23">
        <v>8</v>
      </c>
      <c r="D391" s="23" t="s">
        <v>627</v>
      </c>
      <c r="E391" s="12">
        <v>5</v>
      </c>
      <c r="F391" s="12"/>
    </row>
    <row r="392" spans="1:6" x14ac:dyDescent="0.25">
      <c r="A392" s="23" t="s">
        <v>392</v>
      </c>
      <c r="B392" s="20"/>
      <c r="C392" s="23">
        <v>6</v>
      </c>
      <c r="D392" s="20"/>
      <c r="E392" s="12">
        <v>5</v>
      </c>
      <c r="F392" s="12"/>
    </row>
    <row r="393" spans="1:6" x14ac:dyDescent="0.25">
      <c r="A393" s="23" t="s">
        <v>337</v>
      </c>
      <c r="B393" s="20">
        <v>86091</v>
      </c>
      <c r="C393" s="23">
        <v>3</v>
      </c>
      <c r="D393" s="23" t="s">
        <v>559</v>
      </c>
      <c r="E393" s="12">
        <v>5</v>
      </c>
      <c r="F393" s="12"/>
    </row>
    <row r="394" spans="1:6" x14ac:dyDescent="0.25">
      <c r="A394" s="20" t="s">
        <v>393</v>
      </c>
      <c r="B394" s="20">
        <v>121100</v>
      </c>
      <c r="C394" s="20">
        <v>4</v>
      </c>
      <c r="D394" s="20" t="s">
        <v>555</v>
      </c>
      <c r="E394" s="12">
        <v>5</v>
      </c>
      <c r="F394" s="12"/>
    </row>
    <row r="395" spans="1:6" x14ac:dyDescent="0.25">
      <c r="A395" s="20" t="s">
        <v>394</v>
      </c>
      <c r="B395" s="20"/>
      <c r="C395" s="20">
        <v>1</v>
      </c>
      <c r="D395" s="20" t="s">
        <v>573</v>
      </c>
      <c r="E395" s="12">
        <v>5</v>
      </c>
      <c r="F395" s="12"/>
    </row>
    <row r="396" spans="1:6" x14ac:dyDescent="0.25">
      <c r="A396" s="20" t="s">
        <v>337</v>
      </c>
      <c r="B396" s="20"/>
      <c r="C396" s="20">
        <v>1</v>
      </c>
      <c r="D396" s="20" t="s">
        <v>573</v>
      </c>
      <c r="E396" s="12">
        <v>5</v>
      </c>
      <c r="F396" s="12"/>
    </row>
    <row r="397" spans="1:6" x14ac:dyDescent="0.25">
      <c r="A397" s="20" t="s">
        <v>394</v>
      </c>
      <c r="B397" s="20" t="s">
        <v>459</v>
      </c>
      <c r="C397" s="20">
        <v>1</v>
      </c>
      <c r="D397" s="20" t="s">
        <v>628</v>
      </c>
      <c r="E397" s="12">
        <v>5</v>
      </c>
      <c r="F397" s="12"/>
    </row>
    <row r="398" spans="1:6" x14ac:dyDescent="0.25">
      <c r="A398" s="20" t="s">
        <v>395</v>
      </c>
      <c r="B398" s="20" t="s">
        <v>460</v>
      </c>
      <c r="C398" s="20">
        <v>1</v>
      </c>
      <c r="D398" s="20" t="s">
        <v>628</v>
      </c>
      <c r="E398" s="12">
        <v>5</v>
      </c>
      <c r="F398" s="12"/>
    </row>
    <row r="399" spans="1:6" x14ac:dyDescent="0.25">
      <c r="A399" s="20" t="s">
        <v>396</v>
      </c>
      <c r="B399" s="20" t="s">
        <v>460</v>
      </c>
      <c r="C399" s="20">
        <v>2</v>
      </c>
      <c r="D399" s="20" t="s">
        <v>628</v>
      </c>
      <c r="E399" s="12">
        <v>5</v>
      </c>
      <c r="F399" s="12"/>
    </row>
    <row r="400" spans="1:6" x14ac:dyDescent="0.25">
      <c r="A400" s="20" t="s">
        <v>397</v>
      </c>
      <c r="B400" s="20" t="s">
        <v>459</v>
      </c>
      <c r="C400" s="20">
        <v>1</v>
      </c>
      <c r="D400" s="20" t="s">
        <v>555</v>
      </c>
      <c r="E400" s="12">
        <v>5</v>
      </c>
      <c r="F400" s="12"/>
    </row>
    <row r="401" spans="1:6" x14ac:dyDescent="0.25">
      <c r="A401" s="20" t="s">
        <v>396</v>
      </c>
      <c r="B401" s="20">
        <v>69621</v>
      </c>
      <c r="C401" s="20">
        <v>1</v>
      </c>
      <c r="D401" s="20" t="s">
        <v>559</v>
      </c>
      <c r="E401" s="12">
        <v>5</v>
      </c>
      <c r="F401" s="12"/>
    </row>
    <row r="402" spans="1:6" x14ac:dyDescent="0.25">
      <c r="A402" s="23" t="s">
        <v>398</v>
      </c>
      <c r="B402" s="23" t="s">
        <v>514</v>
      </c>
      <c r="C402" s="23">
        <v>2</v>
      </c>
      <c r="D402" s="23" t="s">
        <v>573</v>
      </c>
      <c r="E402" s="12">
        <v>5</v>
      </c>
      <c r="F402" s="12"/>
    </row>
    <row r="403" spans="1:6" x14ac:dyDescent="0.25">
      <c r="A403" s="23" t="s">
        <v>399</v>
      </c>
      <c r="B403" s="20"/>
      <c r="C403" s="23">
        <v>1</v>
      </c>
      <c r="D403" s="23" t="s">
        <v>555</v>
      </c>
      <c r="E403" s="12">
        <v>5</v>
      </c>
      <c r="F403" s="12"/>
    </row>
    <row r="404" spans="1:6" x14ac:dyDescent="0.25">
      <c r="A404" s="23" t="s">
        <v>399</v>
      </c>
      <c r="B404" s="20"/>
      <c r="C404" s="23">
        <v>2</v>
      </c>
      <c r="D404" s="23" t="s">
        <v>559</v>
      </c>
      <c r="E404" s="12">
        <v>5</v>
      </c>
      <c r="F404" s="12"/>
    </row>
    <row r="405" spans="1:6" x14ac:dyDescent="0.25">
      <c r="A405" s="23" t="s">
        <v>399</v>
      </c>
      <c r="B405" s="20">
        <v>69692</v>
      </c>
      <c r="C405" s="23">
        <v>2</v>
      </c>
      <c r="D405" s="23" t="s">
        <v>559</v>
      </c>
      <c r="E405" s="12">
        <v>5</v>
      </c>
      <c r="F405" s="12"/>
    </row>
    <row r="406" spans="1:6" x14ac:dyDescent="0.25">
      <c r="A406" s="23" t="s">
        <v>400</v>
      </c>
      <c r="B406" s="20"/>
      <c r="C406" s="23">
        <v>2</v>
      </c>
      <c r="D406" s="23" t="s">
        <v>571</v>
      </c>
      <c r="E406" s="12">
        <v>5</v>
      </c>
      <c r="F406" s="12"/>
    </row>
    <row r="407" spans="1:6" x14ac:dyDescent="0.25">
      <c r="A407" s="23" t="s">
        <v>401</v>
      </c>
      <c r="B407" s="20"/>
      <c r="C407" s="23">
        <v>15</v>
      </c>
      <c r="D407" s="20"/>
      <c r="E407" s="12">
        <v>5</v>
      </c>
      <c r="F407" s="12"/>
    </row>
    <row r="408" spans="1:6" x14ac:dyDescent="0.25">
      <c r="A408" s="23" t="s">
        <v>402</v>
      </c>
      <c r="B408" s="20"/>
      <c r="C408" s="20">
        <f>20+3+1</f>
        <v>24</v>
      </c>
      <c r="D408" s="20"/>
      <c r="E408" s="12">
        <v>5</v>
      </c>
      <c r="F408" s="12"/>
    </row>
    <row r="409" spans="1:6" x14ac:dyDescent="0.25">
      <c r="A409" s="23" t="s">
        <v>403</v>
      </c>
      <c r="B409" s="20" t="s">
        <v>515</v>
      </c>
      <c r="C409" s="23">
        <v>80</v>
      </c>
      <c r="D409" s="23" t="s">
        <v>555</v>
      </c>
      <c r="E409" s="12">
        <v>5</v>
      </c>
      <c r="F409" s="12"/>
    </row>
    <row r="410" spans="1:6" x14ac:dyDescent="0.25">
      <c r="A410" s="20" t="s">
        <v>404</v>
      </c>
      <c r="B410" s="20"/>
      <c r="C410" s="20">
        <v>2</v>
      </c>
      <c r="D410" s="20"/>
      <c r="E410" s="12">
        <v>5</v>
      </c>
      <c r="F410" s="12"/>
    </row>
    <row r="411" spans="1:6" x14ac:dyDescent="0.25">
      <c r="A411" s="20" t="s">
        <v>405</v>
      </c>
      <c r="B411" s="20"/>
      <c r="C411" s="20">
        <v>1</v>
      </c>
      <c r="D411" s="20"/>
      <c r="E411" s="12">
        <v>5</v>
      </c>
      <c r="F411" s="12"/>
    </row>
    <row r="412" spans="1:6" x14ac:dyDescent="0.25">
      <c r="A412" s="20" t="s">
        <v>406</v>
      </c>
      <c r="B412" s="20">
        <v>0</v>
      </c>
      <c r="C412" s="20">
        <v>2</v>
      </c>
      <c r="D412" s="20"/>
      <c r="E412" s="12">
        <v>5</v>
      </c>
      <c r="F412" s="12"/>
    </row>
    <row r="413" spans="1:6" x14ac:dyDescent="0.25">
      <c r="A413" s="20" t="s">
        <v>407</v>
      </c>
      <c r="B413" s="20"/>
      <c r="C413" s="20">
        <f>38+12</f>
        <v>50</v>
      </c>
      <c r="D413" s="20"/>
      <c r="E413" s="12">
        <v>5</v>
      </c>
      <c r="F413" s="12"/>
    </row>
    <row r="414" spans="1:6" x14ac:dyDescent="0.25">
      <c r="A414" s="20" t="s">
        <v>408</v>
      </c>
      <c r="B414" s="20">
        <v>186352</v>
      </c>
      <c r="C414" s="20">
        <v>1</v>
      </c>
      <c r="D414" s="20" t="s">
        <v>629</v>
      </c>
      <c r="E414" s="12">
        <v>5</v>
      </c>
      <c r="F414" s="12"/>
    </row>
    <row r="415" spans="1:6" x14ac:dyDescent="0.25">
      <c r="A415" s="31" t="s">
        <v>409</v>
      </c>
      <c r="B415" s="20">
        <v>186312</v>
      </c>
      <c r="C415" s="20">
        <v>3</v>
      </c>
      <c r="D415" s="20" t="s">
        <v>629</v>
      </c>
      <c r="E415" s="12">
        <v>5</v>
      </c>
      <c r="F415" s="12"/>
    </row>
    <row r="416" spans="1:6" x14ac:dyDescent="0.25">
      <c r="A416" s="20" t="s">
        <v>410</v>
      </c>
      <c r="B416" s="20"/>
      <c r="C416" s="20">
        <v>115</v>
      </c>
      <c r="D416" s="20"/>
      <c r="E416" s="12">
        <v>5</v>
      </c>
      <c r="F416" s="12"/>
    </row>
  </sheetData>
  <conditionalFormatting sqref="C2:C416">
    <cfRule type="cellIs" dxfId="7" priority="1" operator="lessThanOrEqual">
      <formula>$E2</formula>
    </cfRule>
  </conditionalFormatting>
  <hyperlinks>
    <hyperlink ref="A10" location="'lampe designation signal lamps '!A1" display="LAMPE DESIGNATION SIGNAL LAMPS"/>
    <hyperlink ref="A11" location="'allumage instantané 230V'!A1" display="Allumage instantané 230V"/>
    <hyperlink ref="A6" location="'LAMPE 40W'!A1" display="LAMPE 40W "/>
    <hyperlink ref="A5" location="'LAMPE 18W RADIUM'!A1" display="LAMPE 18W "/>
    <hyperlink ref="A4" location="'LAMPE 60W RADIUM '!A1" display="LAMPE 60W "/>
    <hyperlink ref="A3" location="'LAMPE 57W'!A1" display="LAMPE 57W"/>
    <hyperlink ref="A2" location="'LAMPE 20W'!A1" display="LAMPE 20W"/>
    <hyperlink ref="A12" location="'850 LUMENS HALOGEN'!A1" display="850 LUMEN HALOGEN 2000h "/>
    <hyperlink ref="A13" location="'LAMPE 230V 60W '!A1" display="LAMPE 230V 60W"/>
    <hyperlink ref="A14" location="'Spot Pro Lampe LED 5W'!A1" display="SPOT PRO LAMPE LED 5W"/>
    <hyperlink ref="A15" location="'spot pro lampe LED 7W'!A1" display="SPOT PRO LAMPE LED 7W"/>
    <hyperlink ref="A16" location="Feuil3!A1" display="SPOT 50W 12V"/>
    <hyperlink ref="A17" location="'SPOT 30W '!A1" display="SPOT 30W "/>
    <hyperlink ref="A18" location="Feuil5!A1" display="SPOT 35W "/>
    <hyperlink ref="A19" location="Feuil6!A1" display="LAMPE LONGUE  26W "/>
    <hyperlink ref="A21" location="Feuil7!A1" display="DETECTEUR DE MOUVEMENTS"/>
    <hyperlink ref="A22" location="'Détecteur de fumée '!A1" display="DETECTEUR DE FUMEE "/>
    <hyperlink ref="A23" location="'LUCIBEL 6,5W KITGEC'!A1" display="LUCIBEL 6,5W/KITGEC 10 6,5W/DIMMABLE "/>
    <hyperlink ref="A27" location="Feuil12!A1" display="LAMPE 230V "/>
    <hyperlink ref="A28" location="Feuil13!A1" display="LINOLITE"/>
    <hyperlink ref="A29" location="'LINOLITE AVEC INTERUPTEUR '!A1" display="LINOLITE ELECTRONIC AVEC INTERUPTEUR "/>
    <hyperlink ref="A30" location="'LAMPE NL-T5 14W'!A1" display="LAMPE NL-T5 14W/840 BONALUX WHITE &quot;1200 lm&quot; 16kwh/1000h "/>
    <hyperlink ref="A31" location="'LAMPE NL-T8 18W'!A1" display="LAMPE SPECTALUX 18W/840 NL-T8 18W/840"/>
    <hyperlink ref="A32" location="Feuil17!A1" display="LAMPE NL-T5 14W/840 BONALUX WHITE &quot;1350 lm&quot; 16kwh/1000h "/>
    <hyperlink ref="A215" r:id="rId1" display="https://www.google.fr/search?espv=2&amp;biw=916&amp;bih=534&amp;q=COLLIER+SIMPLE+TARAUDAGE&amp;spell=1&amp;sa=X&amp;ei=afiLVZSiJ4SrUfD5jIAK&amp;ved=0CBoQvwUoAA"/>
  </hyperlinks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2"/>
  <headerFooter>
    <oddHeader>&amp;CListe des produits
ayant atteint
la quantité Minimum&amp;R&amp;D</oddHeader>
    <oddFooter>&amp;CPage &amp;P</oddFooter>
  </headerFooter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Mvts</vt:lpstr>
      <vt:lpstr>Employés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cp:lastPrinted>2015-07-07T20:39:31Z</cp:lastPrinted>
  <dcterms:created xsi:type="dcterms:W3CDTF">2012-02-05T16:35:48Z</dcterms:created>
  <dcterms:modified xsi:type="dcterms:W3CDTF">2015-07-07T21:17:49Z</dcterms:modified>
</cp:coreProperties>
</file>