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siroy\Desktop\"/>
    </mc:Choice>
  </mc:AlternateContent>
  <bookViews>
    <workbookView xWindow="0" yWindow="0" windowWidth="25200" windowHeight="11640" activeTab="4"/>
  </bookViews>
  <sheets>
    <sheet name="DF" sheetId="5" r:id="rId1"/>
    <sheet name="RF" sheetId="7" r:id="rId2"/>
    <sheet name="DI" sheetId="8" r:id="rId3"/>
    <sheet name="RI" sheetId="9" r:id="rId4"/>
    <sheet name="BP" sheetId="10" r:id="rId5"/>
  </sheets>
  <definedNames>
    <definedName name="BASE_ANTENNE">#REF!</definedName>
    <definedName name="BASE_BG">#REF!</definedName>
    <definedName name="BASE_BP">#REF!</definedName>
    <definedName name="BASE_BP_PREPA">#REF!</definedName>
    <definedName name="BASE_BS">#REF!</definedName>
    <definedName name="BASE_BS_PREPA">#REF!</definedName>
    <definedName name="BASE_CA">#REF!</definedName>
    <definedName name="BASE_CHAPITRE">#REF!</definedName>
    <definedName name="BASE_ENS">#REF!</definedName>
    <definedName name="BASE_EXERCICE">#REF!</definedName>
    <definedName name="BASE_MOUVEMENT">#REF!</definedName>
    <definedName name="BASE_NATURE">#REF!</definedName>
    <definedName name="BASE_NOM_BUDGET">#REF!</definedName>
    <definedName name="BASE_REPORT">#REF!</definedName>
    <definedName name="BASE_SECTION">#REF!</definedName>
    <definedName name="BASE_SENS">#REF!</definedName>
    <definedName name="BASE_SERVICE">#REF!</definedName>
    <definedName name="BASE_V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38" i="9" l="1"/>
  <c r="Z37" i="9" s="1"/>
  <c r="Z31" i="9"/>
  <c r="Z30" i="9"/>
  <c r="Z24" i="9"/>
  <c r="Z23" i="9" s="1"/>
  <c r="Z17" i="9"/>
  <c r="Z16" i="9"/>
  <c r="Z10" i="9"/>
  <c r="Z43" i="9" s="1"/>
  <c r="Z29" i="8"/>
  <c r="Z28" i="8" s="1"/>
  <c r="Z23" i="8"/>
  <c r="Z34" i="8" s="1"/>
  <c r="Z22" i="8"/>
  <c r="Z12" i="8"/>
  <c r="Z11" i="8"/>
  <c r="X43" i="9"/>
  <c r="X38" i="9"/>
  <c r="W38" i="9"/>
  <c r="U38" i="9"/>
  <c r="T38" i="9"/>
  <c r="X37" i="9"/>
  <c r="Y36" i="9"/>
  <c r="Y38" i="9" s="1"/>
  <c r="Y37" i="9" s="1"/>
  <c r="S36" i="9"/>
  <c r="S38" i="9" s="1"/>
  <c r="S37" i="9" s="1"/>
  <c r="R36" i="9"/>
  <c r="R38" i="9" s="1"/>
  <c r="R37" i="9" s="1"/>
  <c r="Q36" i="9"/>
  <c r="Q38" i="9" s="1"/>
  <c r="Q37" i="9" s="1"/>
  <c r="P36" i="9"/>
  <c r="P38" i="9" s="1"/>
  <c r="P37" i="9" s="1"/>
  <c r="O36" i="9"/>
  <c r="O38" i="9" s="1"/>
  <c r="O37" i="9" s="1"/>
  <c r="N36" i="9"/>
  <c r="N38" i="9" s="1"/>
  <c r="N37" i="9" s="1"/>
  <c r="M36" i="9"/>
  <c r="M38" i="9" s="1"/>
  <c r="M37" i="9" s="1"/>
  <c r="L36" i="9"/>
  <c r="L38" i="9" s="1"/>
  <c r="L37" i="9" s="1"/>
  <c r="J36" i="9"/>
  <c r="J38" i="9" s="1"/>
  <c r="J37" i="9" s="1"/>
  <c r="Y34" i="9"/>
  <c r="X34" i="9"/>
  <c r="U34" i="9"/>
  <c r="T34" i="9"/>
  <c r="S34" i="9"/>
  <c r="R34" i="9"/>
  <c r="Q34" i="9"/>
  <c r="P34" i="9"/>
  <c r="O34" i="9"/>
  <c r="N34" i="9"/>
  <c r="M34" i="9"/>
  <c r="L34" i="9"/>
  <c r="J34" i="9"/>
  <c r="X31" i="9"/>
  <c r="X30" i="9" s="1"/>
  <c r="W31" i="9"/>
  <c r="U31" i="9"/>
  <c r="T31" i="9"/>
  <c r="Y29" i="9"/>
  <c r="Y31" i="9" s="1"/>
  <c r="Y30" i="9" s="1"/>
  <c r="S29" i="9"/>
  <c r="S31" i="9" s="1"/>
  <c r="S30" i="9" s="1"/>
  <c r="R29" i="9"/>
  <c r="R31" i="9" s="1"/>
  <c r="R30" i="9" s="1"/>
  <c r="Q29" i="9"/>
  <c r="Q31" i="9" s="1"/>
  <c r="Q30" i="9" s="1"/>
  <c r="P29" i="9"/>
  <c r="P31" i="9" s="1"/>
  <c r="P30" i="9" s="1"/>
  <c r="O29" i="9"/>
  <c r="O31" i="9" s="1"/>
  <c r="O30" i="9" s="1"/>
  <c r="N29" i="9"/>
  <c r="N31" i="9" s="1"/>
  <c r="N30" i="9" s="1"/>
  <c r="M29" i="9"/>
  <c r="M31" i="9" s="1"/>
  <c r="M30" i="9" s="1"/>
  <c r="L29" i="9"/>
  <c r="L31" i="9" s="1"/>
  <c r="L30" i="9" s="1"/>
  <c r="J29" i="9"/>
  <c r="J31" i="9" s="1"/>
  <c r="J30" i="9" s="1"/>
  <c r="Y27" i="9"/>
  <c r="X27" i="9"/>
  <c r="U27" i="9"/>
  <c r="T27" i="9"/>
  <c r="S27" i="9"/>
  <c r="R27" i="9"/>
  <c r="Q27" i="9"/>
  <c r="P27" i="9"/>
  <c r="O27" i="9"/>
  <c r="N27" i="9"/>
  <c r="M27" i="9"/>
  <c r="L27" i="9"/>
  <c r="J27" i="9"/>
  <c r="T15" i="9"/>
  <c r="X24" i="9"/>
  <c r="W24" i="9"/>
  <c r="U24" i="9"/>
  <c r="T24" i="9"/>
  <c r="X23" i="9"/>
  <c r="Y22" i="9"/>
  <c r="Y24" i="9" s="1"/>
  <c r="Y23" i="9" s="1"/>
  <c r="S22" i="9"/>
  <c r="S24" i="9" s="1"/>
  <c r="S23" i="9" s="1"/>
  <c r="R22" i="9"/>
  <c r="R24" i="9" s="1"/>
  <c r="R23" i="9" s="1"/>
  <c r="Q22" i="9"/>
  <c r="Q24" i="9" s="1"/>
  <c r="Q23" i="9" s="1"/>
  <c r="P22" i="9"/>
  <c r="P24" i="9" s="1"/>
  <c r="P23" i="9" s="1"/>
  <c r="O22" i="9"/>
  <c r="O24" i="9" s="1"/>
  <c r="O23" i="9" s="1"/>
  <c r="N22" i="9"/>
  <c r="N24" i="9" s="1"/>
  <c r="N23" i="9" s="1"/>
  <c r="M22" i="9"/>
  <c r="M24" i="9" s="1"/>
  <c r="M23" i="9" s="1"/>
  <c r="L22" i="9"/>
  <c r="L24" i="9" s="1"/>
  <c r="L23" i="9" s="1"/>
  <c r="J22" i="9"/>
  <c r="J24" i="9" s="1"/>
  <c r="J23" i="9" s="1"/>
  <c r="Y20" i="9"/>
  <c r="X20" i="9"/>
  <c r="U20" i="9"/>
  <c r="T20" i="9"/>
  <c r="S20" i="9"/>
  <c r="R20" i="9"/>
  <c r="Q20" i="9"/>
  <c r="P20" i="9"/>
  <c r="O20" i="9"/>
  <c r="N20" i="9"/>
  <c r="M20" i="9"/>
  <c r="L20" i="9"/>
  <c r="J20" i="9"/>
  <c r="X17" i="9"/>
  <c r="X16" i="9" s="1"/>
  <c r="W17" i="9"/>
  <c r="U17" i="9"/>
  <c r="T17" i="9"/>
  <c r="T43" i="9" s="1"/>
  <c r="Y15" i="9"/>
  <c r="S15" i="9"/>
  <c r="R15" i="9"/>
  <c r="Q15" i="9"/>
  <c r="P15" i="9"/>
  <c r="O15" i="9"/>
  <c r="O17" i="9" s="1"/>
  <c r="O16" i="9" s="1"/>
  <c r="N15" i="9"/>
  <c r="N17" i="9" s="1"/>
  <c r="N16" i="9" s="1"/>
  <c r="M15" i="9"/>
  <c r="L15" i="9"/>
  <c r="J15" i="9"/>
  <c r="Y13" i="9"/>
  <c r="X13" i="9"/>
  <c r="U13" i="9"/>
  <c r="T13" i="9"/>
  <c r="S13" i="9"/>
  <c r="R13" i="9"/>
  <c r="Q13" i="9"/>
  <c r="P13" i="9"/>
  <c r="O13" i="9"/>
  <c r="N13" i="9"/>
  <c r="M13" i="9"/>
  <c r="L13" i="9"/>
  <c r="J13" i="9"/>
  <c r="X10" i="9"/>
  <c r="W10" i="9"/>
  <c r="U10" i="9"/>
  <c r="T10" i="9"/>
  <c r="X9" i="9"/>
  <c r="Y8" i="9"/>
  <c r="Y10" i="9" s="1"/>
  <c r="Y9" i="9" s="1"/>
  <c r="S8" i="9"/>
  <c r="S10" i="9" s="1"/>
  <c r="S9" i="9" s="1"/>
  <c r="R8" i="9"/>
  <c r="R10" i="9" s="1"/>
  <c r="R9" i="9" s="1"/>
  <c r="Q8" i="9"/>
  <c r="Q10" i="9" s="1"/>
  <c r="Q9" i="9" s="1"/>
  <c r="P8" i="9"/>
  <c r="P10" i="9" s="1"/>
  <c r="P9" i="9" s="1"/>
  <c r="O8" i="9"/>
  <c r="O10" i="9" s="1"/>
  <c r="O9" i="9" s="1"/>
  <c r="N8" i="9"/>
  <c r="N10" i="9" s="1"/>
  <c r="N9" i="9" s="1"/>
  <c r="M8" i="9"/>
  <c r="M10" i="9" s="1"/>
  <c r="M9" i="9" s="1"/>
  <c r="L8" i="9"/>
  <c r="L10" i="9" s="1"/>
  <c r="L9" i="9" s="1"/>
  <c r="J8" i="9"/>
  <c r="J10" i="9" s="1"/>
  <c r="J9" i="9" s="1"/>
  <c r="Y6" i="9"/>
  <c r="X6" i="9"/>
  <c r="U6" i="9"/>
  <c r="T6" i="9"/>
  <c r="S6" i="9"/>
  <c r="R6" i="9"/>
  <c r="Q6" i="9"/>
  <c r="P6" i="9"/>
  <c r="O6" i="9"/>
  <c r="N6" i="9"/>
  <c r="M6" i="9"/>
  <c r="L6" i="9"/>
  <c r="J6" i="9"/>
  <c r="X29" i="8"/>
  <c r="X28" i="8" s="1"/>
  <c r="W29" i="8"/>
  <c r="U29" i="8"/>
  <c r="T29" i="8"/>
  <c r="Y27" i="8"/>
  <c r="S27" i="8"/>
  <c r="R27" i="8"/>
  <c r="Q27" i="8"/>
  <c r="P27" i="8"/>
  <c r="O27" i="8"/>
  <c r="O29" i="8" s="1"/>
  <c r="O28" i="8" s="1"/>
  <c r="N27" i="8"/>
  <c r="N29" i="8" s="1"/>
  <c r="N28" i="8" s="1"/>
  <c r="M27" i="8"/>
  <c r="L27" i="8"/>
  <c r="J27" i="8"/>
  <c r="Y25" i="8"/>
  <c r="X25" i="8"/>
  <c r="U25" i="8"/>
  <c r="T25" i="8"/>
  <c r="S25" i="8"/>
  <c r="R25" i="8"/>
  <c r="Q25" i="8"/>
  <c r="P25" i="8"/>
  <c r="O25" i="8"/>
  <c r="N25" i="8"/>
  <c r="M25" i="8"/>
  <c r="L25" i="8"/>
  <c r="J25" i="8"/>
  <c r="X23" i="8"/>
  <c r="X22" i="8" s="1"/>
  <c r="W23" i="8"/>
  <c r="U23" i="8"/>
  <c r="T23" i="8"/>
  <c r="Y21" i="8"/>
  <c r="S21" i="8"/>
  <c r="R21" i="8"/>
  <c r="Q21" i="8"/>
  <c r="P21" i="8"/>
  <c r="O21" i="8"/>
  <c r="N21" i="8"/>
  <c r="M21" i="8"/>
  <c r="L21" i="8"/>
  <c r="J21" i="8"/>
  <c r="Y20" i="8"/>
  <c r="S20" i="8"/>
  <c r="R20" i="8"/>
  <c r="Q20" i="8"/>
  <c r="P20" i="8"/>
  <c r="O20" i="8"/>
  <c r="N20" i="8"/>
  <c r="M20" i="8"/>
  <c r="L20" i="8"/>
  <c r="J20" i="8"/>
  <c r="Y19" i="8"/>
  <c r="S19" i="8"/>
  <c r="R19" i="8"/>
  <c r="Q19" i="8"/>
  <c r="P19" i="8"/>
  <c r="O19" i="8"/>
  <c r="N19" i="8"/>
  <c r="M19" i="8"/>
  <c r="L19" i="8"/>
  <c r="J19" i="8"/>
  <c r="Y18" i="8"/>
  <c r="S18" i="8"/>
  <c r="R18" i="8"/>
  <c r="Q18" i="8"/>
  <c r="P18" i="8"/>
  <c r="O18" i="8"/>
  <c r="N18" i="8"/>
  <c r="M18" i="8"/>
  <c r="L18" i="8"/>
  <c r="J18" i="8"/>
  <c r="Y17" i="8"/>
  <c r="S17" i="8"/>
  <c r="R17" i="8"/>
  <c r="Q17" i="8"/>
  <c r="P17" i="8"/>
  <c r="O17" i="8"/>
  <c r="O23" i="8" s="1"/>
  <c r="O22" i="8" s="1"/>
  <c r="N17" i="8"/>
  <c r="N23" i="8" s="1"/>
  <c r="N22" i="8" s="1"/>
  <c r="M17" i="8"/>
  <c r="L17" i="8"/>
  <c r="J17" i="8"/>
  <c r="Y15" i="8"/>
  <c r="X15" i="8"/>
  <c r="U15" i="8"/>
  <c r="T15" i="8"/>
  <c r="S15" i="8"/>
  <c r="R15" i="8"/>
  <c r="Q15" i="8"/>
  <c r="P15" i="8"/>
  <c r="O15" i="8"/>
  <c r="N15" i="8"/>
  <c r="M15" i="8"/>
  <c r="L15" i="8"/>
  <c r="J15" i="8"/>
  <c r="X12" i="8"/>
  <c r="X11" i="8" s="1"/>
  <c r="W12" i="8"/>
  <c r="U12" i="8"/>
  <c r="T12" i="8"/>
  <c r="Y10" i="8"/>
  <c r="S10" i="8"/>
  <c r="R10" i="8"/>
  <c r="Q10" i="8"/>
  <c r="P10" i="8"/>
  <c r="O10" i="8"/>
  <c r="N10" i="8"/>
  <c r="M10" i="8"/>
  <c r="L10" i="8"/>
  <c r="J10" i="8"/>
  <c r="Y9" i="8"/>
  <c r="S9" i="8"/>
  <c r="R9" i="8"/>
  <c r="Q9" i="8"/>
  <c r="P9" i="8"/>
  <c r="O9" i="8"/>
  <c r="N9" i="8"/>
  <c r="M9" i="8"/>
  <c r="L9" i="8"/>
  <c r="J9" i="8"/>
  <c r="Y8" i="8"/>
  <c r="S8" i="8"/>
  <c r="R8" i="8"/>
  <c r="Q8" i="8"/>
  <c r="P8" i="8"/>
  <c r="O8" i="8"/>
  <c r="O12" i="8" s="1"/>
  <c r="O11" i="8" s="1"/>
  <c r="N8" i="8"/>
  <c r="N12" i="8" s="1"/>
  <c r="N11" i="8" s="1"/>
  <c r="M8" i="8"/>
  <c r="L8" i="8"/>
  <c r="J8" i="8"/>
  <c r="Y6" i="8"/>
  <c r="X6" i="8"/>
  <c r="U6" i="8"/>
  <c r="T6" i="8"/>
  <c r="S6" i="8"/>
  <c r="R6" i="8"/>
  <c r="Q6" i="8"/>
  <c r="P6" i="8"/>
  <c r="O6" i="8"/>
  <c r="N6" i="8"/>
  <c r="M6" i="8"/>
  <c r="L6" i="8"/>
  <c r="J6" i="8"/>
  <c r="Z9" i="9" l="1"/>
  <c r="N43" i="9"/>
  <c r="N44" i="9" s="1"/>
  <c r="O43" i="9"/>
  <c r="T34" i="8"/>
  <c r="X34" i="8"/>
  <c r="O34" i="8"/>
  <c r="N34" i="8"/>
  <c r="J17" i="9"/>
  <c r="J16" i="9" s="1"/>
  <c r="S17" i="9"/>
  <c r="S16" i="9" s="1"/>
  <c r="P17" i="9"/>
  <c r="P16" i="9" s="1"/>
  <c r="Q17" i="9"/>
  <c r="L17" i="9"/>
  <c r="L16" i="9" s="1"/>
  <c r="Y17" i="9"/>
  <c r="Y16" i="9" s="1"/>
  <c r="M17" i="9"/>
  <c r="R17" i="9"/>
  <c r="R12" i="8"/>
  <c r="S23" i="8"/>
  <c r="S22" i="8" s="1"/>
  <c r="L23" i="8"/>
  <c r="L22" i="8" s="1"/>
  <c r="P23" i="8"/>
  <c r="P22" i="8" s="1"/>
  <c r="Y23" i="8"/>
  <c r="Y22" i="8" s="1"/>
  <c r="J29" i="8"/>
  <c r="J28" i="8" s="1"/>
  <c r="S29" i="8"/>
  <c r="S28" i="8" s="1"/>
  <c r="M29" i="8"/>
  <c r="M28" i="8" s="1"/>
  <c r="Q29" i="8"/>
  <c r="Q28" i="8" s="1"/>
  <c r="J23" i="8"/>
  <c r="J22" i="8" s="1"/>
  <c r="R29" i="8"/>
  <c r="R28" i="8" s="1"/>
  <c r="J12" i="8"/>
  <c r="S12" i="8"/>
  <c r="R23" i="8"/>
  <c r="R22" i="8" s="1"/>
  <c r="L29" i="8"/>
  <c r="L28" i="8" s="1"/>
  <c r="P29" i="8"/>
  <c r="P28" i="8" s="1"/>
  <c r="Y29" i="8"/>
  <c r="Y28" i="8" s="1"/>
  <c r="L12" i="8"/>
  <c r="P12" i="8"/>
  <c r="Y12" i="8"/>
  <c r="M23" i="8"/>
  <c r="M22" i="8" s="1"/>
  <c r="Q23" i="8"/>
  <c r="Q22" i="8" s="1"/>
  <c r="M12" i="8"/>
  <c r="Q12" i="8"/>
  <c r="N45" i="9" l="1"/>
  <c r="P43" i="9"/>
  <c r="P45" i="9" s="1"/>
  <c r="J43" i="9"/>
  <c r="R16" i="9"/>
  <c r="R43" i="9"/>
  <c r="Q16" i="9"/>
  <c r="Q43" i="9"/>
  <c r="L43" i="9"/>
  <c r="M16" i="9"/>
  <c r="M43" i="9"/>
  <c r="Y43" i="9"/>
  <c r="S43" i="9"/>
  <c r="O45" i="9"/>
  <c r="O44" i="9"/>
  <c r="R11" i="8"/>
  <c r="R34" i="8"/>
  <c r="Q11" i="8"/>
  <c r="Q34" i="8"/>
  <c r="Y11" i="8"/>
  <c r="Y34" i="8"/>
  <c r="N35" i="8"/>
  <c r="N36" i="8"/>
  <c r="S11" i="8"/>
  <c r="S34" i="8"/>
  <c r="J11" i="8"/>
  <c r="J34" i="8"/>
  <c r="M11" i="8"/>
  <c r="M34" i="8"/>
  <c r="P11" i="8"/>
  <c r="P34" i="8"/>
  <c r="L11" i="8"/>
  <c r="L34" i="8"/>
  <c r="O36" i="8"/>
  <c r="O35" i="8"/>
  <c r="P44" i="9" l="1"/>
  <c r="M44" i="9"/>
  <c r="M45" i="9"/>
  <c r="R44" i="9"/>
  <c r="R45" i="9"/>
  <c r="S45" i="9"/>
  <c r="S44" i="9"/>
  <c r="L45" i="9"/>
  <c r="L44" i="9"/>
  <c r="Y45" i="9"/>
  <c r="Y44" i="9"/>
  <c r="Q44" i="9"/>
  <c r="Q45" i="9"/>
  <c r="J45" i="9"/>
  <c r="J44" i="9"/>
  <c r="P36" i="8"/>
  <c r="P35" i="8"/>
  <c r="J36" i="8"/>
  <c r="J35" i="8"/>
  <c r="Q35" i="8"/>
  <c r="Q36" i="8"/>
  <c r="L36" i="8"/>
  <c r="L35" i="8"/>
  <c r="M35" i="8"/>
  <c r="M36" i="8"/>
  <c r="S36" i="8"/>
  <c r="S35" i="8"/>
  <c r="Y36" i="8"/>
  <c r="Y35" i="8"/>
  <c r="R35" i="8"/>
  <c r="R36" i="8"/>
  <c r="Y21" i="7" l="1"/>
  <c r="S21" i="7"/>
  <c r="R21" i="7"/>
  <c r="Q21" i="7"/>
  <c r="P21" i="7"/>
  <c r="O21" i="7"/>
  <c r="N21" i="7"/>
  <c r="M21" i="7"/>
  <c r="L21" i="7"/>
  <c r="J21" i="7"/>
  <c r="Y20" i="7"/>
  <c r="S20" i="7"/>
  <c r="R20" i="7"/>
  <c r="Q20" i="7"/>
  <c r="P20" i="7"/>
  <c r="O20" i="7"/>
  <c r="N20" i="7"/>
  <c r="M20" i="7"/>
  <c r="L20" i="7"/>
  <c r="J20" i="7"/>
  <c r="Y19" i="7"/>
  <c r="S19" i="7"/>
  <c r="R19" i="7"/>
  <c r="Q19" i="7"/>
  <c r="P19" i="7"/>
  <c r="O19" i="7"/>
  <c r="N19" i="7"/>
  <c r="M19" i="7"/>
  <c r="L19" i="7"/>
  <c r="J19" i="7"/>
  <c r="Y18" i="7"/>
  <c r="S18" i="7"/>
  <c r="R18" i="7"/>
  <c r="Q18" i="7"/>
  <c r="P18" i="7"/>
  <c r="O18" i="7"/>
  <c r="N18" i="7"/>
  <c r="M18" i="7"/>
  <c r="L18" i="7"/>
  <c r="J18" i="7"/>
  <c r="Y17" i="7"/>
  <c r="S17" i="7"/>
  <c r="R17" i="7"/>
  <c r="Q17" i="7"/>
  <c r="P17" i="7"/>
  <c r="O17" i="7"/>
  <c r="N17" i="7"/>
  <c r="M17" i="7"/>
  <c r="L17" i="7"/>
  <c r="J17" i="7"/>
  <c r="Y16" i="7"/>
  <c r="S16" i="7"/>
  <c r="R16" i="7"/>
  <c r="Q16" i="7"/>
  <c r="P16" i="7"/>
  <c r="O16" i="7"/>
  <c r="N16" i="7"/>
  <c r="M16" i="7"/>
  <c r="L16" i="7"/>
  <c r="J16" i="7"/>
  <c r="Y15" i="7"/>
  <c r="S15" i="7"/>
  <c r="R15" i="7"/>
  <c r="Q15" i="7"/>
  <c r="P15" i="7"/>
  <c r="O15" i="7"/>
  <c r="N15" i="7"/>
  <c r="M15" i="7"/>
  <c r="L15" i="7"/>
  <c r="J15" i="7"/>
  <c r="Y14" i="7"/>
  <c r="S14" i="7"/>
  <c r="R14" i="7"/>
  <c r="Q14" i="7"/>
  <c r="P14" i="7"/>
  <c r="O14" i="7"/>
  <c r="N14" i="7"/>
  <c r="M14" i="7"/>
  <c r="L14" i="7"/>
  <c r="J14" i="7"/>
  <c r="Y13" i="7"/>
  <c r="S13" i="7"/>
  <c r="R13" i="7"/>
  <c r="Q13" i="7"/>
  <c r="P13" i="7"/>
  <c r="O13" i="7"/>
  <c r="N13" i="7"/>
  <c r="M13" i="7"/>
  <c r="L13" i="7"/>
  <c r="J13" i="7"/>
  <c r="Y12" i="7"/>
  <c r="S12" i="7"/>
  <c r="R12" i="7"/>
  <c r="Q12" i="7"/>
  <c r="P12" i="7"/>
  <c r="O12" i="7"/>
  <c r="N12" i="7"/>
  <c r="M12" i="7"/>
  <c r="L12" i="7"/>
  <c r="J12" i="7"/>
  <c r="Y11" i="7"/>
  <c r="S11" i="7"/>
  <c r="R11" i="7"/>
  <c r="Q11" i="7"/>
  <c r="P11" i="7"/>
  <c r="O11" i="7"/>
  <c r="N11" i="7"/>
  <c r="M11" i="7"/>
  <c r="L11" i="7"/>
  <c r="J11" i="7"/>
  <c r="Y10" i="7"/>
  <c r="S10" i="7"/>
  <c r="R10" i="7"/>
  <c r="Q10" i="7"/>
  <c r="P10" i="7"/>
  <c r="O10" i="7"/>
  <c r="N10" i="7"/>
  <c r="M10" i="7"/>
  <c r="L10" i="7"/>
  <c r="J10" i="7"/>
  <c r="Y9" i="7"/>
  <c r="S9" i="7"/>
  <c r="R9" i="7"/>
  <c r="Q9" i="7"/>
  <c r="P9" i="7"/>
  <c r="O9" i="7"/>
  <c r="N9" i="7"/>
  <c r="M9" i="7"/>
  <c r="L9" i="7"/>
  <c r="J9" i="7"/>
  <c r="Y8" i="7"/>
  <c r="S8" i="7"/>
  <c r="R8" i="7"/>
  <c r="Q8" i="7"/>
  <c r="P8" i="7"/>
  <c r="O8" i="7"/>
  <c r="N8" i="7"/>
  <c r="M8" i="7"/>
  <c r="L8" i="7"/>
  <c r="J8" i="7"/>
  <c r="Y6" i="7"/>
  <c r="X6" i="7"/>
  <c r="U6" i="7"/>
  <c r="T6" i="7"/>
  <c r="S6" i="7"/>
  <c r="R6" i="7"/>
  <c r="Q6" i="7"/>
  <c r="P6" i="7"/>
  <c r="O6" i="7"/>
  <c r="N6" i="7"/>
  <c r="M6" i="7"/>
  <c r="L6" i="7"/>
  <c r="J6" i="7"/>
  <c r="U6" i="5"/>
  <c r="O75" i="7" l="1"/>
  <c r="O74" i="7"/>
  <c r="M74" i="7"/>
  <c r="N74" i="7"/>
  <c r="N75" i="7"/>
  <c r="R74" i="7" l="1"/>
  <c r="R75" i="7"/>
  <c r="Q74" i="7"/>
  <c r="Q75" i="7"/>
  <c r="J75" i="7"/>
  <c r="J74" i="7"/>
  <c r="Y75" i="7"/>
  <c r="Y74" i="7"/>
  <c r="M75" i="7"/>
  <c r="S75" i="7"/>
  <c r="S74" i="7"/>
  <c r="L75" i="7"/>
  <c r="L74" i="7"/>
  <c r="P75" i="7"/>
  <c r="P74" i="7"/>
  <c r="P18" i="5"/>
  <c r="P17" i="5"/>
  <c r="P16" i="5"/>
  <c r="P15" i="5"/>
  <c r="P14" i="5"/>
  <c r="P13" i="5"/>
  <c r="P12" i="5"/>
  <c r="P11" i="5"/>
  <c r="P10" i="5"/>
  <c r="P9" i="5"/>
  <c r="P8" i="5"/>
  <c r="P6" i="5"/>
  <c r="X6" i="5"/>
  <c r="Y6" i="5" l="1"/>
  <c r="J9" i="5"/>
  <c r="J10" i="5"/>
  <c r="J11" i="5"/>
  <c r="J12" i="5"/>
  <c r="J13" i="5"/>
  <c r="J14" i="5"/>
  <c r="J15" i="5"/>
  <c r="J16" i="5"/>
  <c r="J17" i="5"/>
  <c r="J18" i="5"/>
  <c r="J8" i="5"/>
  <c r="L9" i="5"/>
  <c r="M9" i="5"/>
  <c r="N9" i="5"/>
  <c r="O9" i="5"/>
  <c r="Q9" i="5"/>
  <c r="R9" i="5"/>
  <c r="S9" i="5"/>
  <c r="Y9" i="5"/>
  <c r="L10" i="5"/>
  <c r="M10" i="5"/>
  <c r="N10" i="5"/>
  <c r="O10" i="5"/>
  <c r="Q10" i="5"/>
  <c r="R10" i="5"/>
  <c r="S10" i="5"/>
  <c r="Y10" i="5"/>
  <c r="L11" i="5"/>
  <c r="M11" i="5"/>
  <c r="N11" i="5"/>
  <c r="O11" i="5"/>
  <c r="Q11" i="5"/>
  <c r="R11" i="5"/>
  <c r="S11" i="5"/>
  <c r="Y11" i="5"/>
  <c r="L12" i="5"/>
  <c r="M12" i="5"/>
  <c r="N12" i="5"/>
  <c r="O12" i="5"/>
  <c r="Q12" i="5"/>
  <c r="R12" i="5"/>
  <c r="S12" i="5"/>
  <c r="Y12" i="5"/>
  <c r="L13" i="5"/>
  <c r="M13" i="5"/>
  <c r="N13" i="5"/>
  <c r="O13" i="5"/>
  <c r="Q13" i="5"/>
  <c r="R13" i="5"/>
  <c r="S13" i="5"/>
  <c r="Y13" i="5"/>
  <c r="L14" i="5"/>
  <c r="M14" i="5"/>
  <c r="N14" i="5"/>
  <c r="O14" i="5"/>
  <c r="Q14" i="5"/>
  <c r="R14" i="5"/>
  <c r="S14" i="5"/>
  <c r="Y14" i="5"/>
  <c r="L15" i="5"/>
  <c r="M15" i="5"/>
  <c r="N15" i="5"/>
  <c r="O15" i="5"/>
  <c r="Q15" i="5"/>
  <c r="R15" i="5"/>
  <c r="S15" i="5"/>
  <c r="Y15" i="5"/>
  <c r="L16" i="5"/>
  <c r="M16" i="5"/>
  <c r="N16" i="5"/>
  <c r="O16" i="5"/>
  <c r="Q16" i="5"/>
  <c r="R16" i="5"/>
  <c r="S16" i="5"/>
  <c r="Y16" i="5"/>
  <c r="L17" i="5"/>
  <c r="M17" i="5"/>
  <c r="N17" i="5"/>
  <c r="O17" i="5"/>
  <c r="Q17" i="5"/>
  <c r="R17" i="5"/>
  <c r="S17" i="5"/>
  <c r="Y17" i="5"/>
  <c r="L18" i="5"/>
  <c r="M18" i="5"/>
  <c r="N18" i="5"/>
  <c r="O18" i="5"/>
  <c r="Q18" i="5"/>
  <c r="R18" i="5"/>
  <c r="S18" i="5"/>
  <c r="Y18" i="5"/>
  <c r="Y8" i="5"/>
  <c r="S8" i="5"/>
  <c r="R8" i="5"/>
  <c r="Q8" i="5"/>
  <c r="O8" i="5"/>
  <c r="N8" i="5"/>
  <c r="M8" i="5"/>
  <c r="L8" i="5"/>
  <c r="T6" i="5"/>
  <c r="S6" i="5"/>
  <c r="R6" i="5"/>
  <c r="Q6" i="5"/>
  <c r="O6" i="5"/>
  <c r="N6" i="5"/>
  <c r="M6" i="5"/>
  <c r="L6" i="5"/>
  <c r="J6" i="5"/>
</calcChain>
</file>

<file path=xl/sharedStrings.xml><?xml version="1.0" encoding="utf-8"?>
<sst xmlns="http://schemas.openxmlformats.org/spreadsheetml/2006/main" count="454" uniqueCount="105">
  <si>
    <t>D</t>
  </si>
  <si>
    <t>O</t>
  </si>
  <si>
    <t>F</t>
  </si>
  <si>
    <t xml:space="preserve"> </t>
  </si>
  <si>
    <t>R</t>
  </si>
  <si>
    <t>011</t>
  </si>
  <si>
    <t>6061</t>
  </si>
  <si>
    <t>EAU</t>
  </si>
  <si>
    <t>ELECT</t>
  </si>
  <si>
    <t>FIOUL</t>
  </si>
  <si>
    <t>GAZ</t>
  </si>
  <si>
    <t>6064</t>
  </si>
  <si>
    <t>6066</t>
  </si>
  <si>
    <t>6068</t>
  </si>
  <si>
    <t>I</t>
  </si>
  <si>
    <t>16</t>
  </si>
  <si>
    <t>1687</t>
  </si>
  <si>
    <t>20</t>
  </si>
  <si>
    <t>2031</t>
  </si>
  <si>
    <t>2033</t>
  </si>
  <si>
    <t>2051</t>
  </si>
  <si>
    <t>21</t>
  </si>
  <si>
    <t>2135</t>
  </si>
  <si>
    <t>21754</t>
  </si>
  <si>
    <t>21788</t>
  </si>
  <si>
    <t>2183</t>
  </si>
  <si>
    <t>021</t>
  </si>
  <si>
    <t>040</t>
  </si>
  <si>
    <t>70</t>
  </si>
  <si>
    <t>706</t>
  </si>
  <si>
    <t>ENCOMBR_CM</t>
  </si>
  <si>
    <t>OCCASION</t>
  </si>
  <si>
    <t>OM_CM</t>
  </si>
  <si>
    <t>OM_EXTER</t>
  </si>
  <si>
    <t>OM_PARTEN</t>
  </si>
  <si>
    <t>10</t>
  </si>
  <si>
    <t>1021</t>
  </si>
  <si>
    <t>1641</t>
  </si>
  <si>
    <t>27</t>
  </si>
  <si>
    <t>2763</t>
  </si>
  <si>
    <t>6063</t>
  </si>
  <si>
    <t>AMONIAQUE</t>
  </si>
  <si>
    <t>CHAUX</t>
  </si>
  <si>
    <t>CHAUX HSS</t>
  </si>
  <si>
    <t>2182</t>
  </si>
  <si>
    <t>DAE_EXTER</t>
  </si>
  <si>
    <t>DAOM</t>
  </si>
  <si>
    <t>DIB</t>
  </si>
  <si>
    <t>DIB_EXTER</t>
  </si>
  <si>
    <t>DIB_PCI</t>
  </si>
  <si>
    <t>FORF_CMTV</t>
  </si>
  <si>
    <t>CMTV</t>
  </si>
  <si>
    <t>FOURNITURES NON STOCKABLES (EAU, ENERGIE)</t>
  </si>
  <si>
    <t>FOURNITURES D'ENTRETIEN ET DE PETIT EQUIPEMENT</t>
  </si>
  <si>
    <t>FOURNITURES ADMINISTRATIVES</t>
  </si>
  <si>
    <t>CARBURANTS</t>
  </si>
  <si>
    <t>AUTRES MATIERES ET FOURNITURES</t>
  </si>
  <si>
    <t>AUTRES</t>
  </si>
  <si>
    <t>Commentaire</t>
  </si>
  <si>
    <t>FINA</t>
  </si>
  <si>
    <t>TOTAL</t>
  </si>
  <si>
    <t>Autres</t>
  </si>
  <si>
    <t>&lt;&gt;</t>
  </si>
  <si>
    <t>DAE</t>
  </si>
  <si>
    <t>PRESTATIONS DE SERVICES</t>
  </si>
  <si>
    <t>DAOM_EXTER</t>
  </si>
  <si>
    <t>ENCOMBR_SY</t>
  </si>
  <si>
    <t>011 - CMTV</t>
  </si>
  <si>
    <t>SALAIRES, APPOINTEMENTS, COMMISSIONS DE BASE</t>
  </si>
  <si>
    <t>023 - FINA</t>
  </si>
  <si>
    <t>Commentaires</t>
  </si>
  <si>
    <t>70 - CMTV</t>
  </si>
  <si>
    <t>20 - CMTV</t>
  </si>
  <si>
    <t>FRAIS D'ETUDES</t>
  </si>
  <si>
    <t>FRAIS D'INSERTION</t>
  </si>
  <si>
    <t>CONCESSIONS ET DROITS ET ASSIMILLES</t>
  </si>
  <si>
    <t>INSTALLATIONS GENER. AGENCEMENTS. AMENAG. DES CONS</t>
  </si>
  <si>
    <t>MATERIEL INDUSTRIEL</t>
  </si>
  <si>
    <t>MATERIEL DE TRANSPORT</t>
  </si>
  <si>
    <t>MATERIEL DE BUREAU ET MATERIEL INFORMATIQUE</t>
  </si>
  <si>
    <t>16 - FINA</t>
  </si>
  <si>
    <t>21 - CMTV</t>
  </si>
  <si>
    <t>10 - FINA</t>
  </si>
  <si>
    <t>DOTATION INITIALE</t>
  </si>
  <si>
    <t>27 - FINA</t>
  </si>
  <si>
    <t>CREANCES SUR LES COLLECTIVITES PUBLIQUES</t>
  </si>
  <si>
    <t>040 - FINA</t>
  </si>
  <si>
    <t>AMORTISSEMENT</t>
  </si>
  <si>
    <t>Contrôle</t>
  </si>
  <si>
    <t>TOTAL DI</t>
  </si>
  <si>
    <t>TOTAL RI</t>
  </si>
  <si>
    <t>EMPRUNTS</t>
  </si>
  <si>
    <t>Sens</t>
  </si>
  <si>
    <t>Budget</t>
  </si>
  <si>
    <t>Mouvement</t>
  </si>
  <si>
    <t>Chapitre</t>
  </si>
  <si>
    <t>Nature</t>
  </si>
  <si>
    <t>Service</t>
  </si>
  <si>
    <t>Antenne</t>
  </si>
  <si>
    <t>Libellé</t>
  </si>
  <si>
    <t>Montant</t>
  </si>
  <si>
    <t>Colonne utile pour prepa BP</t>
  </si>
  <si>
    <t>FONCINV</t>
  </si>
  <si>
    <t>Etape Budgétaire</t>
  </si>
  <si>
    <t>Je voudrais que toutes les lignes pour lesquelles il y a un montant en colonne X se collent ici à la suite les unes des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</si>
</sst>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##,###,###,##0;\-\ ###,###,###,##0;&quot;-    &quot;"/>
  </numFmts>
  <fonts count="10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5"/>
      <name val="Tahoma"/>
      <family val="2"/>
    </font>
    <font>
      <b/>
      <sz val="11"/>
      <color theme="5"/>
      <name val="Calibri"/>
      <family val="2"/>
      <scheme val="minor"/>
    </font>
    <font>
      <b/>
      <sz val="10"/>
      <color theme="5"/>
      <name val="Tahoma"/>
      <family val="2"/>
    </font>
    <font>
      <b/>
      <sz val="10"/>
      <color theme="0"/>
      <name val="Tahoma"/>
      <family val="2"/>
    </font>
    <font>
      <sz val="10"/>
      <color theme="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lightUp">
        <fgColor theme="5"/>
        <bgColor auto="1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5"/>
      </right>
      <top/>
      <bottom/>
      <diagonal/>
    </border>
    <border>
      <left style="thin">
        <color indexed="64"/>
      </left>
      <right/>
      <top/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 style="thin">
        <color indexed="64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43" fontId="3" fillId="0" borderId="3" xfId="1" applyFont="1" applyBorder="1" applyAlignment="1">
      <alignment horizontal="center" vertical="center" wrapText="1"/>
    </xf>
    <xf numFmtId="43" fontId="3" fillId="0" borderId="5" xfId="1" applyFont="1" applyBorder="1" applyAlignment="1">
      <alignment horizontal="center" vertical="center" wrapText="1"/>
    </xf>
    <xf numFmtId="43" fontId="6" fillId="0" borderId="6" xfId="1" applyFont="1" applyFill="1" applyBorder="1" applyAlignment="1">
      <alignment horizontal="center" vertical="center" wrapText="1"/>
    </xf>
    <xf numFmtId="43" fontId="6" fillId="0" borderId="4" xfId="1" applyFont="1" applyFill="1" applyBorder="1" applyAlignment="1">
      <alignment horizontal="center" vertical="center" wrapText="1"/>
    </xf>
    <xf numFmtId="43" fontId="4" fillId="0" borderId="0" xfId="1" applyFont="1" applyFill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2" fillId="2" borderId="0" xfId="0" quotePrefix="1" applyFont="1" applyFill="1" applyAlignment="1">
      <alignment horizontal="center" vertical="center" wrapText="1"/>
    </xf>
    <xf numFmtId="0" fontId="2" fillId="0" borderId="0" xfId="0" quotePrefix="1" applyFont="1" applyFill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43" fontId="2" fillId="0" borderId="1" xfId="0" applyNumberFormat="1" applyFont="1" applyBorder="1" applyAlignment="1">
      <alignment vertical="center"/>
    </xf>
    <xf numFmtId="43" fontId="2" fillId="0" borderId="2" xfId="1" applyFont="1" applyBorder="1" applyAlignment="1">
      <alignment vertical="center"/>
    </xf>
    <xf numFmtId="43" fontId="2" fillId="0" borderId="3" xfId="1" applyFont="1" applyBorder="1" applyAlignment="1">
      <alignment vertical="center"/>
    </xf>
    <xf numFmtId="43" fontId="2" fillId="0" borderId="5" xfId="1" applyFont="1" applyBorder="1" applyAlignment="1">
      <alignment vertical="center"/>
    </xf>
    <xf numFmtId="43" fontId="2" fillId="0" borderId="0" xfId="1" applyFont="1" applyAlignment="1">
      <alignment vertical="center"/>
    </xf>
    <xf numFmtId="43" fontId="2" fillId="0" borderId="1" xfId="1" applyFont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43" fontId="0" fillId="0" borderId="0" xfId="1" applyFont="1" applyAlignment="1">
      <alignment vertical="top"/>
    </xf>
    <xf numFmtId="43" fontId="5" fillId="0" borderId="0" xfId="1" applyFont="1" applyAlignment="1">
      <alignment vertical="top"/>
    </xf>
    <xf numFmtId="0" fontId="0" fillId="0" borderId="0" xfId="0" applyAlignment="1">
      <alignment horizontal="center" vertical="top" wrapText="1"/>
    </xf>
    <xf numFmtId="0" fontId="0" fillId="0" borderId="7" xfId="0" applyBorder="1" applyAlignment="1">
      <alignment vertical="top"/>
    </xf>
    <xf numFmtId="43" fontId="0" fillId="0" borderId="7" xfId="1" applyFont="1" applyBorder="1" applyAlignment="1">
      <alignment vertical="top"/>
    </xf>
    <xf numFmtId="43" fontId="0" fillId="0" borderId="10" xfId="1" applyFont="1" applyBorder="1" applyAlignment="1">
      <alignment vertical="top"/>
    </xf>
    <xf numFmtId="43" fontId="0" fillId="0" borderId="11" xfId="1" applyFont="1" applyBorder="1" applyAlignment="1">
      <alignment vertical="top"/>
    </xf>
    <xf numFmtId="43" fontId="0" fillId="0" borderId="12" xfId="1" applyFont="1" applyBorder="1" applyAlignment="1">
      <alignment vertical="top"/>
    </xf>
    <xf numFmtId="43" fontId="5" fillId="0" borderId="19" xfId="1" applyFont="1" applyBorder="1" applyAlignment="1">
      <alignment vertical="top"/>
    </xf>
    <xf numFmtId="43" fontId="5" fillId="0" borderId="20" xfId="1" applyFont="1" applyBorder="1" applyAlignment="1">
      <alignment vertical="top"/>
    </xf>
    <xf numFmtId="43" fontId="1" fillId="0" borderId="7" xfId="1" applyFont="1" applyBorder="1" applyAlignment="1">
      <alignment vertical="top"/>
    </xf>
    <xf numFmtId="43" fontId="1" fillId="0" borderId="12" xfId="1" applyFont="1" applyBorder="1" applyAlignment="1">
      <alignment vertical="top"/>
    </xf>
    <xf numFmtId="0" fontId="0" fillId="0" borderId="8" xfId="0" applyBorder="1" applyAlignment="1">
      <alignment vertical="top"/>
    </xf>
    <xf numFmtId="43" fontId="0" fillId="0" borderId="8" xfId="1" applyFont="1" applyBorder="1" applyAlignment="1">
      <alignment vertical="top"/>
    </xf>
    <xf numFmtId="43" fontId="0" fillId="0" borderId="13" xfId="1" applyFont="1" applyBorder="1" applyAlignment="1">
      <alignment vertical="top"/>
    </xf>
    <xf numFmtId="43" fontId="0" fillId="0" borderId="0" xfId="1" applyFont="1" applyBorder="1" applyAlignment="1">
      <alignment vertical="top"/>
    </xf>
    <xf numFmtId="43" fontId="0" fillId="0" borderId="14" xfId="1" applyFont="1" applyBorder="1" applyAlignment="1">
      <alignment vertical="top"/>
    </xf>
    <xf numFmtId="43" fontId="5" fillId="0" borderId="0" xfId="1" applyFont="1" applyBorder="1" applyAlignment="1">
      <alignment vertical="top"/>
    </xf>
    <xf numFmtId="43" fontId="5" fillId="0" borderId="21" xfId="1" applyFont="1" applyBorder="1" applyAlignment="1">
      <alignment vertical="top"/>
    </xf>
    <xf numFmtId="43" fontId="1" fillId="0" borderId="8" xfId="1" applyFont="1" applyBorder="1" applyAlignment="1">
      <alignment vertical="top"/>
    </xf>
    <xf numFmtId="43" fontId="1" fillId="0" borderId="14" xfId="1" applyFont="1" applyBorder="1" applyAlignment="1">
      <alignment vertical="top"/>
    </xf>
    <xf numFmtId="0" fontId="0" fillId="0" borderId="9" xfId="0" applyBorder="1" applyAlignment="1">
      <alignment vertical="top"/>
    </xf>
    <xf numFmtId="43" fontId="0" fillId="0" borderId="9" xfId="1" applyFont="1" applyBorder="1" applyAlignment="1">
      <alignment vertical="top"/>
    </xf>
    <xf numFmtId="43" fontId="0" fillId="0" borderId="15" xfId="1" applyFont="1" applyBorder="1" applyAlignment="1">
      <alignment vertical="top"/>
    </xf>
    <xf numFmtId="43" fontId="0" fillId="0" borderId="16" xfId="1" applyFont="1" applyBorder="1" applyAlignment="1">
      <alignment vertical="top"/>
    </xf>
    <xf numFmtId="43" fontId="0" fillId="0" borderId="17" xfId="1" applyFont="1" applyBorder="1" applyAlignment="1">
      <alignment vertical="top"/>
    </xf>
    <xf numFmtId="43" fontId="5" fillId="0" borderId="23" xfId="1" applyFont="1" applyBorder="1" applyAlignment="1">
      <alignment vertical="top"/>
    </xf>
    <xf numFmtId="43" fontId="5" fillId="0" borderId="24" xfId="1" applyFont="1" applyBorder="1" applyAlignment="1">
      <alignment vertical="top"/>
    </xf>
    <xf numFmtId="43" fontId="1" fillId="0" borderId="9" xfId="1" applyFont="1" applyBorder="1" applyAlignment="1">
      <alignment vertical="top"/>
    </xf>
    <xf numFmtId="43" fontId="1" fillId="0" borderId="17" xfId="1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43" fontId="2" fillId="0" borderId="1" xfId="0" applyNumberFormat="1" applyFont="1" applyBorder="1" applyAlignment="1">
      <alignment vertical="top"/>
    </xf>
    <xf numFmtId="43" fontId="2" fillId="0" borderId="2" xfId="1" applyFont="1" applyBorder="1" applyAlignment="1">
      <alignment vertical="top"/>
    </xf>
    <xf numFmtId="43" fontId="2" fillId="0" borderId="3" xfId="1" applyFont="1" applyBorder="1" applyAlignment="1">
      <alignment vertical="top"/>
    </xf>
    <xf numFmtId="43" fontId="2" fillId="0" borderId="5" xfId="1" applyFont="1" applyBorder="1" applyAlignment="1">
      <alignment vertical="top"/>
    </xf>
    <xf numFmtId="43" fontId="7" fillId="0" borderId="26" xfId="1" applyFont="1" applyBorder="1" applyAlignment="1">
      <alignment vertical="top"/>
    </xf>
    <xf numFmtId="43" fontId="7" fillId="0" borderId="6" xfId="1" applyFont="1" applyBorder="1" applyAlignment="1">
      <alignment vertical="top"/>
    </xf>
    <xf numFmtId="43" fontId="2" fillId="0" borderId="0" xfId="1" applyFont="1" applyAlignment="1">
      <alignment vertical="top"/>
    </xf>
    <xf numFmtId="43" fontId="2" fillId="0" borderId="1" xfId="1" applyFont="1" applyBorder="1" applyAlignment="1">
      <alignment vertical="top"/>
    </xf>
    <xf numFmtId="0" fontId="0" fillId="0" borderId="0" xfId="0" quotePrefix="1" applyAlignment="1">
      <alignment vertical="top"/>
    </xf>
    <xf numFmtId="43" fontId="5" fillId="0" borderId="20" xfId="1" applyFont="1" applyBorder="1" applyAlignment="1">
      <alignment vertical="top" wrapText="1"/>
    </xf>
    <xf numFmtId="43" fontId="5" fillId="0" borderId="18" xfId="1" applyFont="1" applyBorder="1" applyAlignment="1">
      <alignment vertical="top"/>
    </xf>
    <xf numFmtId="43" fontId="5" fillId="0" borderId="13" xfId="1" applyFont="1" applyBorder="1" applyAlignment="1">
      <alignment vertical="top"/>
    </xf>
    <xf numFmtId="43" fontId="5" fillId="0" borderId="22" xfId="1" applyFont="1" applyBorder="1" applyAlignment="1">
      <alignment vertical="top"/>
    </xf>
    <xf numFmtId="43" fontId="7" fillId="0" borderId="25" xfId="1" applyFont="1" applyBorder="1" applyAlignment="1">
      <alignment vertical="top"/>
    </xf>
    <xf numFmtId="43" fontId="2" fillId="0" borderId="9" xfId="0" applyNumberFormat="1" applyFont="1" applyBorder="1" applyAlignment="1">
      <alignment vertical="top"/>
    </xf>
    <xf numFmtId="43" fontId="2" fillId="0" borderId="15" xfId="1" applyFont="1" applyBorder="1" applyAlignment="1">
      <alignment vertical="top"/>
    </xf>
    <xf numFmtId="43" fontId="2" fillId="0" borderId="16" xfId="1" applyFont="1" applyBorder="1" applyAlignment="1">
      <alignment vertical="top"/>
    </xf>
    <xf numFmtId="43" fontId="2" fillId="0" borderId="17" xfId="1" applyFont="1" applyBorder="1" applyAlignment="1">
      <alignment vertical="top"/>
    </xf>
    <xf numFmtId="43" fontId="2" fillId="0" borderId="0" xfId="0" applyNumberFormat="1" applyFont="1" applyAlignment="1">
      <alignment vertical="top"/>
    </xf>
    <xf numFmtId="43" fontId="7" fillId="0" borderId="0" xfId="1" applyFont="1" applyAlignment="1">
      <alignment vertical="top"/>
    </xf>
    <xf numFmtId="43" fontId="5" fillId="2" borderId="20" xfId="1" applyFont="1" applyFill="1" applyBorder="1" applyAlignment="1">
      <alignment vertical="top"/>
    </xf>
    <xf numFmtId="43" fontId="5" fillId="0" borderId="21" xfId="1" applyFont="1" applyBorder="1" applyAlignment="1">
      <alignment vertical="top" wrapText="1"/>
    </xf>
    <xf numFmtId="0" fontId="0" fillId="0" borderId="0" xfId="0" applyBorder="1" applyAlignment="1">
      <alignment vertical="top"/>
    </xf>
    <xf numFmtId="0" fontId="0" fillId="0" borderId="0" xfId="0" quotePrefix="1" applyBorder="1" applyAlignment="1">
      <alignment vertical="top"/>
    </xf>
    <xf numFmtId="0" fontId="0" fillId="0" borderId="0" xfId="0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43" fontId="5" fillId="2" borderId="0" xfId="1" applyFont="1" applyFill="1" applyBorder="1" applyAlignment="1">
      <alignment vertical="top"/>
    </xf>
    <xf numFmtId="0" fontId="2" fillId="0" borderId="0" xfId="0" applyFont="1" applyBorder="1" applyAlignment="1">
      <alignment vertical="top"/>
    </xf>
    <xf numFmtId="43" fontId="2" fillId="0" borderId="0" xfId="0" applyNumberFormat="1" applyFont="1" applyBorder="1" applyAlignment="1">
      <alignment vertical="top"/>
    </xf>
    <xf numFmtId="43" fontId="2" fillId="0" borderId="0" xfId="1" applyFont="1" applyBorder="1" applyAlignment="1">
      <alignment vertical="top"/>
    </xf>
    <xf numFmtId="43" fontId="7" fillId="0" borderId="0" xfId="1" applyFont="1" applyBorder="1" applyAlignment="1">
      <alignment vertical="top"/>
    </xf>
    <xf numFmtId="43" fontId="5" fillId="3" borderId="19" xfId="1" applyFont="1" applyFill="1" applyBorder="1" applyAlignment="1">
      <alignment vertical="top"/>
    </xf>
    <xf numFmtId="43" fontId="5" fillId="2" borderId="19" xfId="1" applyFont="1" applyFill="1" applyBorder="1" applyAlignment="1">
      <alignment vertical="top"/>
    </xf>
    <xf numFmtId="43" fontId="5" fillId="4" borderId="19" xfId="1" applyFont="1" applyFill="1" applyBorder="1" applyAlignment="1">
      <alignment vertical="top"/>
    </xf>
    <xf numFmtId="43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43" fontId="8" fillId="0" borderId="0" xfId="1" applyFont="1" applyAlignment="1">
      <alignment vertical="center"/>
    </xf>
    <xf numFmtId="0" fontId="8" fillId="0" borderId="0" xfId="0" applyFont="1" applyAlignment="1">
      <alignment vertical="top"/>
    </xf>
    <xf numFmtId="49" fontId="0" fillId="0" borderId="0" xfId="0" applyNumberFormat="1"/>
    <xf numFmtId="49" fontId="0" fillId="0" borderId="0" xfId="0" applyNumberFormat="1" applyAlignment="1">
      <alignment vertical="top"/>
    </xf>
    <xf numFmtId="0" fontId="0" fillId="2" borderId="0" xfId="0" applyFill="1"/>
  </cellXfs>
  <cellStyles count="2">
    <cellStyle name="Milliers" xfId="1" builtinId="3"/>
    <cellStyle name="Normal" xfId="0" builtinId="0"/>
  </cellStyles>
  <dxfs count="4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57"/>
  <sheetViews>
    <sheetView showGridLines="0" zoomScale="70" zoomScaleNormal="70" workbookViewId="0">
      <selection activeCell="H20" sqref="H20"/>
    </sheetView>
  </sheetViews>
  <sheetFormatPr baseColWidth="10" defaultRowHeight="12.75" outlineLevelCol="1" x14ac:dyDescent="0.2"/>
  <cols>
    <col min="1" max="4" width="11.42578125" style="22" customWidth="1" outlineLevel="1"/>
    <col min="5" max="6" width="11.42578125" style="22"/>
    <col min="7" max="7" width="15.85546875" style="22" bestFit="1" customWidth="1"/>
    <col min="8" max="8" width="58" style="22" customWidth="1"/>
    <col min="9" max="9" width="1.42578125" style="22" customWidth="1"/>
    <col min="10" max="10" width="15.85546875" style="22" hidden="1" customWidth="1" outlineLevel="1"/>
    <col min="11" max="11" width="1.42578125" style="22" hidden="1" customWidth="1" outlineLevel="1"/>
    <col min="12" max="13" width="15.85546875" style="24" hidden="1" customWidth="1"/>
    <col min="14" max="15" width="15.85546875" style="24" hidden="1" customWidth="1" outlineLevel="1"/>
    <col min="16" max="16" width="15.85546875" style="24" hidden="1" customWidth="1" collapsed="1"/>
    <col min="17" max="19" width="15.85546875" style="24" hidden="1" customWidth="1"/>
    <col min="20" max="20" width="15.85546875" style="25" hidden="1" customWidth="1"/>
    <col min="21" max="21" width="15.85546875" style="25" hidden="1" customWidth="1" outlineLevel="1"/>
    <col min="22" max="22" width="35.7109375" style="25" hidden="1" customWidth="1" collapsed="1"/>
    <col min="23" max="23" width="1.42578125" style="24" customWidth="1"/>
    <col min="24" max="24" width="21.42578125" style="24" bestFit="1" customWidth="1"/>
    <col min="25" max="25" width="21.42578125" style="24" customWidth="1" outlineLevel="1"/>
    <col min="26" max="26" width="35.7109375" style="24" customWidth="1"/>
    <col min="27" max="27" width="25.5703125" style="94" customWidth="1" collapsed="1"/>
    <col min="28" max="16384" width="11.42578125" style="22"/>
  </cols>
  <sheetData>
    <row r="1" spans="1:27" x14ac:dyDescent="0.2"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7" x14ac:dyDescent="0.2">
      <c r="G2" s="22">
        <v>61</v>
      </c>
      <c r="H2" s="23">
        <v>2019</v>
      </c>
      <c r="AA2" s="94">
        <v>1</v>
      </c>
    </row>
    <row r="3" spans="1:27" x14ac:dyDescent="0.2">
      <c r="AA3" s="94">
        <v>1</v>
      </c>
    </row>
    <row r="4" spans="1:27" x14ac:dyDescent="0.2">
      <c r="AA4" s="94">
        <v>1</v>
      </c>
    </row>
    <row r="5" spans="1:27" x14ac:dyDescent="0.2">
      <c r="AA5" s="94">
        <v>1</v>
      </c>
    </row>
    <row r="6" spans="1:27" s="1" customFormat="1" ht="30" x14ac:dyDescent="0.2">
      <c r="H6" s="4" t="s">
        <v>67</v>
      </c>
      <c r="J6" s="2" t="str">
        <f>CONCATENATE("CA ",$H$2-1)</f>
        <v>CA 2018</v>
      </c>
      <c r="K6" s="3"/>
      <c r="L6" s="5" t="str">
        <f>CONCATENATE("BP ",$H$2)</f>
        <v>BP 2019</v>
      </c>
      <c r="M6" s="6" t="str">
        <f>CONCATENATE("BS ",$H$2)</f>
        <v>BS 2019</v>
      </c>
      <c r="N6" s="6" t="str">
        <f>CONCATENATE("DM2 ",$H$2)</f>
        <v>DM2 2019</v>
      </c>
      <c r="O6" s="6" t="str">
        <f>CONCATENATE("DM3 ",$H$2)</f>
        <v>DM3 2019</v>
      </c>
      <c r="P6" s="6" t="str">
        <f>CONCATENATE("VC ",$H$2)</f>
        <v>VC 2019</v>
      </c>
      <c r="Q6" s="6" t="str">
        <f>CONCATENATE("BG ",$H$2)</f>
        <v>BG 2019</v>
      </c>
      <c r="R6" s="6" t="str">
        <f>CONCATENATE("CA ",$H$2)</f>
        <v>CA 2019</v>
      </c>
      <c r="S6" s="7" t="str">
        <f>CONCATENATE("ENS ",$H$2)</f>
        <v>ENS 2019</v>
      </c>
      <c r="T6" s="8" t="str">
        <f>CONCATENATE("CA ",$H$2," anticipé")</f>
        <v>CA 2019 anticipé</v>
      </c>
      <c r="U6" s="9" t="str">
        <f>CONCATENATE("ENS ",$H$2," anticipé")</f>
        <v>ENS 2019 anticipé</v>
      </c>
      <c r="V6" s="9" t="s">
        <v>70</v>
      </c>
      <c r="W6" s="10"/>
      <c r="X6" s="11" t="str">
        <f>CONCATENATE("PROJET BP ",$H$2+1," saisie manuelle")</f>
        <v>PROJET BP 2020 saisie manuelle</v>
      </c>
      <c r="Y6" s="11" t="str">
        <f>CONCATENATE("PROJET BP ",$H$2+1," saisie Civil")</f>
        <v>PROJET BP 2020 saisie Civil</v>
      </c>
      <c r="Z6" s="11" t="s">
        <v>70</v>
      </c>
      <c r="AA6" s="94">
        <v>1</v>
      </c>
    </row>
    <row r="7" spans="1:27" ht="8.25" customHeight="1" x14ac:dyDescent="0.2">
      <c r="AA7" s="94">
        <v>1</v>
      </c>
    </row>
    <row r="8" spans="1:27" x14ac:dyDescent="0.2">
      <c r="A8" s="22" t="s">
        <v>0</v>
      </c>
      <c r="B8" s="22" t="s">
        <v>4</v>
      </c>
      <c r="C8" s="22" t="s">
        <v>2</v>
      </c>
      <c r="D8" s="22" t="s">
        <v>5</v>
      </c>
      <c r="E8" s="22" t="s">
        <v>6</v>
      </c>
      <c r="F8" s="22" t="s">
        <v>51</v>
      </c>
      <c r="G8" s="22" t="s">
        <v>7</v>
      </c>
      <c r="H8" s="27" t="s">
        <v>52</v>
      </c>
      <c r="J8" s="28" t="e">
        <f t="shared" ref="J8:J51" si="0">SUMIFS(BASE_CA,BASE_EXERCICE,$H$2-1,BASE_NOM_BUDGET,$G$2,BASE_SENS,$A8,BASE_MOUVEMENT,$B8,BASE_SECTION,$C8,BASE_CHAPITRE,$D8,BASE_NATURE,$E8,BASE_SERVICE,$F8,BASE_ANTENNE,$G8)</f>
        <v>#REF!</v>
      </c>
      <c r="K8" s="24"/>
      <c r="L8" s="29" t="e">
        <f t="shared" ref="L8:L51" si="1">SUMIFS(BASE_BP,BASE_EXERCICE,$H$2,BASE_NOM_BUDGET,$G$2,BASE_SENS,$A8,BASE_MOUVEMENT,$B8,BASE_SECTION,$C8,BASE_CHAPITRE,$D8,BASE_NATURE,$E8,BASE_SERVICE,$F8,BASE_ANTENNE,$G8)</f>
        <v>#REF!</v>
      </c>
      <c r="M8" s="30" t="e">
        <f t="shared" ref="M8:M51" si="2">SUMIFS(BASE_BS,BASE_EXERCICE,$H$2,BASE_NOM_BUDGET,$G$2,BASE_SENS,$A8,BASE_MOUVEMENT,$B8,BASE_SECTION,$C8,BASE_CHAPITRE,$D8,BASE_NATURE,$E8,BASE_SERVICE,$F8,BASE_ANTENNE,$G8)</f>
        <v>#REF!</v>
      </c>
      <c r="N8" s="30" t="e">
        <f t="shared" ref="N8:N51" si="3">SUMIFS(BASE_DM2,BASE_EXERCICE,$H$2,BASE_NOM_BUDGET,$G$2,BASE_SENS,$A8,BASE_MOUVEMENT,$B8,BASE_SECTION,$C8,BASE_CHAPITRE,$D8,BASE_NATURE,$E8,BASE_SERVICE,$F8,BASE_ANTENNE,$G8)</f>
        <v>#NAME?</v>
      </c>
      <c r="O8" s="30" t="e">
        <f t="shared" ref="O8:O51" si="4">SUMIFS(BASE_DM3,BASE_EXERCICE,$H$2,BASE_NOM_BUDGET,$G$2,BASE_SENS,$A8,BASE_MOUVEMENT,$B8,BASE_SECTION,$C8,BASE_CHAPITRE,$D8,BASE_NATURE,$E8,BASE_SERVICE,$F8,BASE_ANTENNE,$G8)</f>
        <v>#NAME?</v>
      </c>
      <c r="P8" s="30" t="e">
        <f t="shared" ref="P8:P51" si="5">SUMIFS(BASE_VC,BASE_EXERCICE,$H$2,BASE_NOM_BUDGET,$G$2,BASE_SENS,$A8,BASE_MOUVEMENT,$B8,BASE_SECTION,$C8,BASE_CHAPITRE,$D8,BASE_NATURE,$E8,BASE_SERVICE,$F8,BASE_ANTENNE,$G8)</f>
        <v>#REF!</v>
      </c>
      <c r="Q8" s="30" t="e">
        <f t="shared" ref="Q8:Q51" si="6">SUMIFS(BASE_BG,BASE_EXERCICE,$H$2,BASE_NOM_BUDGET,$G$2,BASE_SENS,$A8,BASE_MOUVEMENT,$B8,BASE_SECTION,$C8,BASE_CHAPITRE,$D8,BASE_NATURE,$E8,BASE_SERVICE,$F8,BASE_ANTENNE,$G8)</f>
        <v>#REF!</v>
      </c>
      <c r="R8" s="30" t="e">
        <f t="shared" ref="R8:R51" si="7">SUMIFS(BASE_CA,BASE_EXERCICE,$H$2,BASE_NOM_BUDGET,$G$2,BASE_SENS,$A8,BASE_MOUVEMENT,$B8,BASE_SECTION,$C8,BASE_CHAPITRE,$D8,BASE_NATURE,$E8,BASE_SERVICE,$F8,BASE_ANTENNE,$G8)</f>
        <v>#REF!</v>
      </c>
      <c r="S8" s="31" t="e">
        <f t="shared" ref="S8:S51" si="8">SUMIFS(BASE_ENS,BASE_EXERCICE,$H$2,BASE_NOM_BUDGET,$G$2,BASE_SENS,$A8,BASE_MOUVEMENT,$B8,BASE_SECTION,$C8,BASE_CHAPITRE,$D8,BASE_NATURE,$E8,BASE_SERVICE,$F8,BASE_ANTENNE,$G8)</f>
        <v>#REF!</v>
      </c>
      <c r="T8" s="66"/>
      <c r="U8" s="32"/>
      <c r="V8" s="33"/>
      <c r="X8" s="34"/>
      <c r="Y8" s="35" t="e">
        <f t="shared" ref="Y8:Y51" si="9">SUMIFS(BASE_BP,BASE_EXERCICE,$H$2+1,BASE_NOM_BUDGET,$G$2,BASE_SENS,$A8,BASE_MOUVEMENT,$B8,BASE_SECTION,$C8,BASE_CHAPITRE,$D8,BASE_NATURE,$E8,BASE_SERVICE,$F8,BASE_ANTENNE,$G8)</f>
        <v>#REF!</v>
      </c>
      <c r="Z8" s="34"/>
      <c r="AA8" s="94">
        <v>1</v>
      </c>
    </row>
    <row r="9" spans="1:27" x14ac:dyDescent="0.2">
      <c r="A9" s="22" t="s">
        <v>0</v>
      </c>
      <c r="B9" s="22" t="s">
        <v>4</v>
      </c>
      <c r="C9" s="22" t="s">
        <v>2</v>
      </c>
      <c r="D9" s="22" t="s">
        <v>5</v>
      </c>
      <c r="E9" s="22" t="s">
        <v>6</v>
      </c>
      <c r="F9" s="22" t="s">
        <v>51</v>
      </c>
      <c r="G9" s="22" t="s">
        <v>8</v>
      </c>
      <c r="H9" s="36" t="s">
        <v>52</v>
      </c>
      <c r="J9" s="37" t="e">
        <f t="shared" si="0"/>
        <v>#REF!</v>
      </c>
      <c r="K9" s="24"/>
      <c r="L9" s="38" t="e">
        <f t="shared" si="1"/>
        <v>#REF!</v>
      </c>
      <c r="M9" s="39" t="e">
        <f t="shared" si="2"/>
        <v>#REF!</v>
      </c>
      <c r="N9" s="39" t="e">
        <f t="shared" si="3"/>
        <v>#NAME?</v>
      </c>
      <c r="O9" s="39" t="e">
        <f t="shared" si="4"/>
        <v>#NAME?</v>
      </c>
      <c r="P9" s="39" t="e">
        <f t="shared" si="5"/>
        <v>#REF!</v>
      </c>
      <c r="Q9" s="39" t="e">
        <f t="shared" si="6"/>
        <v>#REF!</v>
      </c>
      <c r="R9" s="39" t="e">
        <f t="shared" si="7"/>
        <v>#REF!</v>
      </c>
      <c r="S9" s="40" t="e">
        <f t="shared" si="8"/>
        <v>#REF!</v>
      </c>
      <c r="T9" s="67"/>
      <c r="U9" s="41"/>
      <c r="V9" s="42"/>
      <c r="X9" s="43">
        <v>1111</v>
      </c>
      <c r="Y9" s="44" t="e">
        <f t="shared" si="9"/>
        <v>#REF!</v>
      </c>
      <c r="Z9" s="43"/>
      <c r="AA9" s="94">
        <v>1</v>
      </c>
    </row>
    <row r="10" spans="1:27" x14ac:dyDescent="0.2">
      <c r="A10" s="22" t="s">
        <v>0</v>
      </c>
      <c r="B10" s="22" t="s">
        <v>4</v>
      </c>
      <c r="C10" s="22" t="s">
        <v>2</v>
      </c>
      <c r="D10" s="22" t="s">
        <v>5</v>
      </c>
      <c r="E10" s="22" t="s">
        <v>6</v>
      </c>
      <c r="F10" s="22" t="s">
        <v>51</v>
      </c>
      <c r="G10" s="22" t="s">
        <v>9</v>
      </c>
      <c r="H10" s="36" t="s">
        <v>52</v>
      </c>
      <c r="J10" s="37" t="e">
        <f t="shared" si="0"/>
        <v>#REF!</v>
      </c>
      <c r="K10" s="24"/>
      <c r="L10" s="38" t="e">
        <f t="shared" si="1"/>
        <v>#REF!</v>
      </c>
      <c r="M10" s="39" t="e">
        <f t="shared" si="2"/>
        <v>#REF!</v>
      </c>
      <c r="N10" s="39" t="e">
        <f t="shared" si="3"/>
        <v>#NAME?</v>
      </c>
      <c r="O10" s="39" t="e">
        <f t="shared" si="4"/>
        <v>#NAME?</v>
      </c>
      <c r="P10" s="39" t="e">
        <f t="shared" si="5"/>
        <v>#REF!</v>
      </c>
      <c r="Q10" s="39" t="e">
        <f t="shared" si="6"/>
        <v>#REF!</v>
      </c>
      <c r="R10" s="39" t="e">
        <f t="shared" si="7"/>
        <v>#REF!</v>
      </c>
      <c r="S10" s="40" t="e">
        <f t="shared" si="8"/>
        <v>#REF!</v>
      </c>
      <c r="T10" s="67"/>
      <c r="U10" s="41"/>
      <c r="V10" s="42"/>
      <c r="X10" s="43">
        <v>2222</v>
      </c>
      <c r="Y10" s="44" t="e">
        <f t="shared" si="9"/>
        <v>#REF!</v>
      </c>
      <c r="Z10" s="43"/>
      <c r="AA10" s="94">
        <v>1</v>
      </c>
    </row>
    <row r="11" spans="1:27" x14ac:dyDescent="0.2">
      <c r="A11" s="22" t="s">
        <v>0</v>
      </c>
      <c r="B11" s="22" t="s">
        <v>4</v>
      </c>
      <c r="C11" s="22" t="s">
        <v>2</v>
      </c>
      <c r="D11" s="22" t="s">
        <v>5</v>
      </c>
      <c r="E11" s="22" t="s">
        <v>6</v>
      </c>
      <c r="F11" s="22" t="s">
        <v>51</v>
      </c>
      <c r="G11" s="22" t="s">
        <v>10</v>
      </c>
      <c r="H11" s="36" t="s">
        <v>52</v>
      </c>
      <c r="J11" s="37" t="e">
        <f t="shared" si="0"/>
        <v>#REF!</v>
      </c>
      <c r="K11" s="24"/>
      <c r="L11" s="38" t="e">
        <f t="shared" si="1"/>
        <v>#REF!</v>
      </c>
      <c r="M11" s="39" t="e">
        <f t="shared" si="2"/>
        <v>#REF!</v>
      </c>
      <c r="N11" s="39" t="e">
        <f t="shared" si="3"/>
        <v>#NAME?</v>
      </c>
      <c r="O11" s="39" t="e">
        <f t="shared" si="4"/>
        <v>#NAME?</v>
      </c>
      <c r="P11" s="39" t="e">
        <f t="shared" si="5"/>
        <v>#REF!</v>
      </c>
      <c r="Q11" s="39" t="e">
        <f t="shared" si="6"/>
        <v>#REF!</v>
      </c>
      <c r="R11" s="39" t="e">
        <f t="shared" si="7"/>
        <v>#REF!</v>
      </c>
      <c r="S11" s="40" t="e">
        <f t="shared" si="8"/>
        <v>#REF!</v>
      </c>
      <c r="T11" s="67"/>
      <c r="U11" s="41"/>
      <c r="V11" s="42"/>
      <c r="X11" s="43">
        <v>3333</v>
      </c>
      <c r="Y11" s="44" t="e">
        <f t="shared" si="9"/>
        <v>#REF!</v>
      </c>
      <c r="Z11" s="43"/>
      <c r="AA11" s="94">
        <v>1</v>
      </c>
    </row>
    <row r="12" spans="1:27" x14ac:dyDescent="0.2">
      <c r="A12" s="22" t="s">
        <v>0</v>
      </c>
      <c r="B12" s="22" t="s">
        <v>4</v>
      </c>
      <c r="C12" s="22" t="s">
        <v>2</v>
      </c>
      <c r="D12" s="22" t="s">
        <v>5</v>
      </c>
      <c r="E12" s="22" t="s">
        <v>40</v>
      </c>
      <c r="F12" s="22" t="s">
        <v>51</v>
      </c>
      <c r="G12" s="22" t="s">
        <v>3</v>
      </c>
      <c r="H12" s="36" t="s">
        <v>53</v>
      </c>
      <c r="J12" s="37" t="e">
        <f t="shared" si="0"/>
        <v>#REF!</v>
      </c>
      <c r="K12" s="24"/>
      <c r="L12" s="38" t="e">
        <f t="shared" si="1"/>
        <v>#REF!</v>
      </c>
      <c r="M12" s="39" t="e">
        <f t="shared" si="2"/>
        <v>#REF!</v>
      </c>
      <c r="N12" s="39" t="e">
        <f t="shared" si="3"/>
        <v>#NAME?</v>
      </c>
      <c r="O12" s="39" t="e">
        <f t="shared" si="4"/>
        <v>#NAME?</v>
      </c>
      <c r="P12" s="39" t="e">
        <f t="shared" si="5"/>
        <v>#REF!</v>
      </c>
      <c r="Q12" s="39" t="e">
        <f t="shared" si="6"/>
        <v>#REF!</v>
      </c>
      <c r="R12" s="39" t="e">
        <f t="shared" si="7"/>
        <v>#REF!</v>
      </c>
      <c r="S12" s="40" t="e">
        <f t="shared" si="8"/>
        <v>#REF!</v>
      </c>
      <c r="T12" s="67"/>
      <c r="U12" s="41"/>
      <c r="V12" s="42"/>
      <c r="X12" s="43">
        <v>4444</v>
      </c>
      <c r="Y12" s="44" t="e">
        <f t="shared" si="9"/>
        <v>#REF!</v>
      </c>
      <c r="Z12" s="43"/>
      <c r="AA12" s="94">
        <v>1</v>
      </c>
    </row>
    <row r="13" spans="1:27" x14ac:dyDescent="0.2">
      <c r="A13" s="22" t="s">
        <v>0</v>
      </c>
      <c r="B13" s="22" t="s">
        <v>4</v>
      </c>
      <c r="C13" s="22" t="s">
        <v>2</v>
      </c>
      <c r="D13" s="22" t="s">
        <v>5</v>
      </c>
      <c r="E13" s="22" t="s">
        <v>11</v>
      </c>
      <c r="F13" s="22" t="s">
        <v>51</v>
      </c>
      <c r="G13" s="22" t="s">
        <v>3</v>
      </c>
      <c r="H13" s="36" t="s">
        <v>54</v>
      </c>
      <c r="J13" s="37" t="e">
        <f t="shared" si="0"/>
        <v>#REF!</v>
      </c>
      <c r="K13" s="24"/>
      <c r="L13" s="38" t="e">
        <f t="shared" si="1"/>
        <v>#REF!</v>
      </c>
      <c r="M13" s="39" t="e">
        <f t="shared" si="2"/>
        <v>#REF!</v>
      </c>
      <c r="N13" s="39" t="e">
        <f t="shared" si="3"/>
        <v>#NAME?</v>
      </c>
      <c r="O13" s="39" t="e">
        <f t="shared" si="4"/>
        <v>#NAME?</v>
      </c>
      <c r="P13" s="39" t="e">
        <f t="shared" si="5"/>
        <v>#REF!</v>
      </c>
      <c r="Q13" s="39" t="e">
        <f t="shared" si="6"/>
        <v>#REF!</v>
      </c>
      <c r="R13" s="39" t="e">
        <f t="shared" si="7"/>
        <v>#REF!</v>
      </c>
      <c r="S13" s="40" t="e">
        <f t="shared" si="8"/>
        <v>#REF!</v>
      </c>
      <c r="T13" s="67"/>
      <c r="U13" s="41"/>
      <c r="V13" s="42"/>
      <c r="X13" s="43"/>
      <c r="Y13" s="44" t="e">
        <f t="shared" si="9"/>
        <v>#REF!</v>
      </c>
      <c r="Z13" s="43"/>
      <c r="AA13" s="94">
        <v>1</v>
      </c>
    </row>
    <row r="14" spans="1:27" x14ac:dyDescent="0.2">
      <c r="A14" s="22" t="s">
        <v>0</v>
      </c>
      <c r="B14" s="22" t="s">
        <v>4</v>
      </c>
      <c r="C14" s="22" t="s">
        <v>2</v>
      </c>
      <c r="D14" s="22" t="s">
        <v>5</v>
      </c>
      <c r="E14" s="22" t="s">
        <v>12</v>
      </c>
      <c r="F14" s="22" t="s">
        <v>51</v>
      </c>
      <c r="G14" s="22" t="s">
        <v>3</v>
      </c>
      <c r="H14" s="36" t="s">
        <v>55</v>
      </c>
      <c r="J14" s="37" t="e">
        <f t="shared" si="0"/>
        <v>#REF!</v>
      </c>
      <c r="K14" s="24"/>
      <c r="L14" s="38" t="e">
        <f t="shared" si="1"/>
        <v>#REF!</v>
      </c>
      <c r="M14" s="39" t="e">
        <f t="shared" si="2"/>
        <v>#REF!</v>
      </c>
      <c r="N14" s="39" t="e">
        <f t="shared" si="3"/>
        <v>#NAME?</v>
      </c>
      <c r="O14" s="39" t="e">
        <f t="shared" si="4"/>
        <v>#NAME?</v>
      </c>
      <c r="P14" s="39" t="e">
        <f t="shared" si="5"/>
        <v>#REF!</v>
      </c>
      <c r="Q14" s="39" t="e">
        <f t="shared" si="6"/>
        <v>#REF!</v>
      </c>
      <c r="R14" s="39" t="e">
        <f t="shared" si="7"/>
        <v>#REF!</v>
      </c>
      <c r="S14" s="40" t="e">
        <f t="shared" si="8"/>
        <v>#REF!</v>
      </c>
      <c r="T14" s="67"/>
      <c r="U14" s="41"/>
      <c r="V14" s="42"/>
      <c r="X14" s="43"/>
      <c r="Y14" s="44" t="e">
        <f t="shared" si="9"/>
        <v>#REF!</v>
      </c>
      <c r="Z14" s="43"/>
      <c r="AA14" s="94">
        <v>1</v>
      </c>
    </row>
    <row r="15" spans="1:27" x14ac:dyDescent="0.2">
      <c r="A15" s="22" t="s">
        <v>0</v>
      </c>
      <c r="B15" s="22" t="s">
        <v>4</v>
      </c>
      <c r="C15" s="22" t="s">
        <v>2</v>
      </c>
      <c r="D15" s="22" t="s">
        <v>5</v>
      </c>
      <c r="E15" s="22" t="s">
        <v>13</v>
      </c>
      <c r="F15" s="22" t="s">
        <v>51</v>
      </c>
      <c r="G15" s="22" t="s">
        <v>3</v>
      </c>
      <c r="H15" s="36" t="s">
        <v>56</v>
      </c>
      <c r="J15" s="37" t="e">
        <f t="shared" si="0"/>
        <v>#REF!</v>
      </c>
      <c r="K15" s="24"/>
      <c r="L15" s="38" t="e">
        <f t="shared" si="1"/>
        <v>#REF!</v>
      </c>
      <c r="M15" s="39" t="e">
        <f t="shared" si="2"/>
        <v>#REF!</v>
      </c>
      <c r="N15" s="39" t="e">
        <f t="shared" si="3"/>
        <v>#NAME?</v>
      </c>
      <c r="O15" s="39" t="e">
        <f t="shared" si="4"/>
        <v>#NAME?</v>
      </c>
      <c r="P15" s="39" t="e">
        <f t="shared" si="5"/>
        <v>#REF!</v>
      </c>
      <c r="Q15" s="39" t="e">
        <f t="shared" si="6"/>
        <v>#REF!</v>
      </c>
      <c r="R15" s="39" t="e">
        <f t="shared" si="7"/>
        <v>#REF!</v>
      </c>
      <c r="S15" s="40" t="e">
        <f t="shared" si="8"/>
        <v>#REF!</v>
      </c>
      <c r="T15" s="67"/>
      <c r="U15" s="41"/>
      <c r="V15" s="42"/>
      <c r="X15" s="43"/>
      <c r="Y15" s="44" t="e">
        <f t="shared" si="9"/>
        <v>#REF!</v>
      </c>
      <c r="Z15" s="43"/>
      <c r="AA15" s="94">
        <v>1</v>
      </c>
    </row>
    <row r="16" spans="1:27" x14ac:dyDescent="0.2">
      <c r="A16" s="22" t="s">
        <v>0</v>
      </c>
      <c r="B16" s="22" t="s">
        <v>4</v>
      </c>
      <c r="C16" s="22" t="s">
        <v>2</v>
      </c>
      <c r="D16" s="22" t="s">
        <v>5</v>
      </c>
      <c r="E16" s="22" t="s">
        <v>13</v>
      </c>
      <c r="F16" s="22" t="s">
        <v>51</v>
      </c>
      <c r="G16" s="22" t="s">
        <v>41</v>
      </c>
      <c r="H16" s="36" t="s">
        <v>56</v>
      </c>
      <c r="J16" s="37" t="e">
        <f t="shared" si="0"/>
        <v>#REF!</v>
      </c>
      <c r="K16" s="24"/>
      <c r="L16" s="38" t="e">
        <f t="shared" si="1"/>
        <v>#REF!</v>
      </c>
      <c r="M16" s="39" t="e">
        <f t="shared" si="2"/>
        <v>#REF!</v>
      </c>
      <c r="N16" s="39" t="e">
        <f t="shared" si="3"/>
        <v>#NAME?</v>
      </c>
      <c r="O16" s="39" t="e">
        <f t="shared" si="4"/>
        <v>#NAME?</v>
      </c>
      <c r="P16" s="39" t="e">
        <f t="shared" si="5"/>
        <v>#REF!</v>
      </c>
      <c r="Q16" s="39" t="e">
        <f t="shared" si="6"/>
        <v>#REF!</v>
      </c>
      <c r="R16" s="39" t="e">
        <f t="shared" si="7"/>
        <v>#REF!</v>
      </c>
      <c r="S16" s="40" t="e">
        <f t="shared" si="8"/>
        <v>#REF!</v>
      </c>
      <c r="T16" s="67"/>
      <c r="U16" s="41"/>
      <c r="V16" s="42"/>
      <c r="X16" s="43"/>
      <c r="Y16" s="44" t="e">
        <f t="shared" si="9"/>
        <v>#REF!</v>
      </c>
      <c r="Z16" s="43"/>
      <c r="AA16" s="94">
        <v>1</v>
      </c>
    </row>
    <row r="17" spans="1:27" x14ac:dyDescent="0.2">
      <c r="A17" s="22" t="s">
        <v>0</v>
      </c>
      <c r="B17" s="22" t="s">
        <v>4</v>
      </c>
      <c r="C17" s="22" t="s">
        <v>2</v>
      </c>
      <c r="D17" s="22" t="s">
        <v>5</v>
      </c>
      <c r="E17" s="22" t="s">
        <v>13</v>
      </c>
      <c r="F17" s="22" t="s">
        <v>51</v>
      </c>
      <c r="G17" s="22" t="s">
        <v>42</v>
      </c>
      <c r="H17" s="36" t="s">
        <v>56</v>
      </c>
      <c r="J17" s="37" t="e">
        <f t="shared" si="0"/>
        <v>#REF!</v>
      </c>
      <c r="K17" s="24"/>
      <c r="L17" s="38" t="e">
        <f t="shared" si="1"/>
        <v>#REF!</v>
      </c>
      <c r="M17" s="39" t="e">
        <f t="shared" si="2"/>
        <v>#REF!</v>
      </c>
      <c r="N17" s="39" t="e">
        <f t="shared" si="3"/>
        <v>#NAME?</v>
      </c>
      <c r="O17" s="39" t="e">
        <f t="shared" si="4"/>
        <v>#NAME?</v>
      </c>
      <c r="P17" s="39" t="e">
        <f t="shared" si="5"/>
        <v>#REF!</v>
      </c>
      <c r="Q17" s="39" t="e">
        <f t="shared" si="6"/>
        <v>#REF!</v>
      </c>
      <c r="R17" s="39" t="e">
        <f t="shared" si="7"/>
        <v>#REF!</v>
      </c>
      <c r="S17" s="40" t="e">
        <f t="shared" si="8"/>
        <v>#REF!</v>
      </c>
      <c r="T17" s="67"/>
      <c r="U17" s="41"/>
      <c r="V17" s="42"/>
      <c r="X17" s="43"/>
      <c r="Y17" s="44" t="e">
        <f t="shared" si="9"/>
        <v>#REF!</v>
      </c>
      <c r="Z17" s="43"/>
      <c r="AA17" s="94">
        <v>1</v>
      </c>
    </row>
    <row r="18" spans="1:27" x14ac:dyDescent="0.2">
      <c r="A18" s="22" t="s">
        <v>0</v>
      </c>
      <c r="B18" s="22" t="s">
        <v>4</v>
      </c>
      <c r="C18" s="22" t="s">
        <v>2</v>
      </c>
      <c r="D18" s="22" t="s">
        <v>5</v>
      </c>
      <c r="E18" s="22" t="s">
        <v>13</v>
      </c>
      <c r="F18" s="22" t="s">
        <v>51</v>
      </c>
      <c r="G18" s="22" t="s">
        <v>43</v>
      </c>
      <c r="H18" s="36" t="s">
        <v>56</v>
      </c>
      <c r="J18" s="37" t="e">
        <f t="shared" si="0"/>
        <v>#REF!</v>
      </c>
      <c r="K18" s="24"/>
      <c r="L18" s="38" t="e">
        <f t="shared" si="1"/>
        <v>#REF!</v>
      </c>
      <c r="M18" s="39" t="e">
        <f t="shared" si="2"/>
        <v>#REF!</v>
      </c>
      <c r="N18" s="39" t="e">
        <f t="shared" si="3"/>
        <v>#NAME?</v>
      </c>
      <c r="O18" s="39" t="e">
        <f t="shared" si="4"/>
        <v>#NAME?</v>
      </c>
      <c r="P18" s="39" t="e">
        <f t="shared" si="5"/>
        <v>#REF!</v>
      </c>
      <c r="Q18" s="39" t="e">
        <f t="shared" si="6"/>
        <v>#REF!</v>
      </c>
      <c r="R18" s="39" t="e">
        <f t="shared" si="7"/>
        <v>#REF!</v>
      </c>
      <c r="S18" s="40" t="e">
        <f t="shared" si="8"/>
        <v>#REF!</v>
      </c>
      <c r="T18" s="67"/>
      <c r="U18" s="41"/>
      <c r="V18" s="42"/>
      <c r="X18" s="43"/>
      <c r="Y18" s="44" t="e">
        <f t="shared" si="9"/>
        <v>#REF!</v>
      </c>
      <c r="Z18" s="43"/>
      <c r="AA18" s="94">
        <v>1</v>
      </c>
    </row>
    <row r="19" spans="1:27" x14ac:dyDescent="0.2">
      <c r="H19" s="36"/>
      <c r="J19" s="37"/>
      <c r="K19" s="24"/>
      <c r="L19" s="38"/>
      <c r="M19" s="39"/>
      <c r="N19" s="39"/>
      <c r="O19" s="39"/>
      <c r="P19" s="39"/>
      <c r="Q19" s="39"/>
      <c r="R19" s="39"/>
      <c r="S19" s="40"/>
      <c r="T19" s="67"/>
      <c r="U19" s="41"/>
      <c r="V19" s="42"/>
      <c r="X19" s="43"/>
      <c r="Y19" s="44"/>
      <c r="Z19" s="43"/>
    </row>
    <row r="20" spans="1:27" x14ac:dyDescent="0.2">
      <c r="H20" s="36"/>
      <c r="J20" s="37"/>
      <c r="K20" s="24"/>
      <c r="L20" s="38"/>
      <c r="M20" s="39"/>
      <c r="N20" s="39"/>
      <c r="O20" s="39"/>
      <c r="P20" s="39"/>
      <c r="Q20" s="39"/>
      <c r="R20" s="39"/>
      <c r="S20" s="40"/>
      <c r="T20" s="67"/>
      <c r="U20" s="41"/>
      <c r="V20" s="42"/>
      <c r="X20" s="43"/>
      <c r="Y20" s="44"/>
      <c r="Z20" s="43"/>
    </row>
    <row r="21" spans="1:27" x14ac:dyDescent="0.2">
      <c r="H21" s="36"/>
      <c r="J21" s="37"/>
      <c r="K21" s="24"/>
      <c r="L21" s="38"/>
      <c r="M21" s="39"/>
      <c r="N21" s="39"/>
      <c r="O21" s="39"/>
      <c r="P21" s="39"/>
      <c r="Q21" s="39"/>
      <c r="R21" s="39"/>
      <c r="S21" s="40"/>
      <c r="T21" s="67"/>
      <c r="U21" s="41"/>
      <c r="V21" s="42"/>
      <c r="X21" s="43"/>
      <c r="Y21" s="44"/>
      <c r="Z21" s="43"/>
    </row>
    <row r="22" spans="1:27" x14ac:dyDescent="0.2">
      <c r="H22" s="36"/>
      <c r="J22" s="37"/>
      <c r="K22" s="24"/>
      <c r="L22" s="38"/>
      <c r="M22" s="39"/>
      <c r="N22" s="39"/>
      <c r="O22" s="39"/>
      <c r="P22" s="39"/>
      <c r="Q22" s="39"/>
      <c r="R22" s="39"/>
      <c r="S22" s="40"/>
      <c r="T22" s="67"/>
      <c r="U22" s="41"/>
      <c r="V22" s="42"/>
      <c r="X22" s="43"/>
      <c r="Y22" s="44"/>
      <c r="Z22" s="43"/>
    </row>
    <row r="23" spans="1:27" x14ac:dyDescent="0.2">
      <c r="H23" s="36"/>
      <c r="J23" s="37"/>
      <c r="K23" s="24"/>
      <c r="L23" s="38"/>
      <c r="M23" s="39"/>
      <c r="N23" s="39"/>
      <c r="O23" s="39"/>
      <c r="P23" s="39"/>
      <c r="Q23" s="39"/>
      <c r="R23" s="39"/>
      <c r="S23" s="40"/>
      <c r="T23" s="67"/>
      <c r="U23" s="41"/>
      <c r="V23" s="42"/>
      <c r="X23" s="43"/>
      <c r="Y23" s="44"/>
      <c r="Z23" s="43"/>
    </row>
    <row r="24" spans="1:27" x14ac:dyDescent="0.2">
      <c r="H24" s="36"/>
      <c r="J24" s="37"/>
      <c r="K24" s="24"/>
      <c r="L24" s="38"/>
      <c r="M24" s="39"/>
      <c r="N24" s="39"/>
      <c r="O24" s="39"/>
      <c r="P24" s="39"/>
      <c r="Q24" s="39"/>
      <c r="R24" s="39"/>
      <c r="S24" s="40"/>
      <c r="T24" s="67"/>
      <c r="U24" s="41"/>
      <c r="V24" s="42"/>
      <c r="X24" s="43"/>
      <c r="Y24" s="44"/>
      <c r="Z24" s="43"/>
    </row>
    <row r="25" spans="1:27" x14ac:dyDescent="0.2">
      <c r="H25" s="36"/>
      <c r="J25" s="37"/>
      <c r="K25" s="24"/>
      <c r="L25" s="38"/>
      <c r="M25" s="39"/>
      <c r="N25" s="39"/>
      <c r="O25" s="39"/>
      <c r="P25" s="39"/>
      <c r="Q25" s="39"/>
      <c r="R25" s="39"/>
      <c r="S25" s="40"/>
      <c r="T25" s="67"/>
      <c r="U25" s="41"/>
      <c r="V25" s="42"/>
      <c r="X25" s="43"/>
      <c r="Y25" s="44"/>
      <c r="Z25" s="43"/>
    </row>
    <row r="26" spans="1:27" x14ac:dyDescent="0.2">
      <c r="H26" s="36"/>
      <c r="J26" s="37"/>
      <c r="K26" s="24"/>
      <c r="L26" s="38"/>
      <c r="M26" s="39"/>
      <c r="N26" s="39"/>
      <c r="O26" s="39"/>
      <c r="P26" s="39"/>
      <c r="Q26" s="39"/>
      <c r="R26" s="39"/>
      <c r="S26" s="40"/>
      <c r="T26" s="67"/>
      <c r="U26" s="41"/>
      <c r="V26" s="42"/>
      <c r="X26" s="43"/>
      <c r="Y26" s="44"/>
      <c r="Z26" s="43"/>
    </row>
    <row r="27" spans="1:27" x14ac:dyDescent="0.2">
      <c r="H27" s="36"/>
      <c r="J27" s="37"/>
      <c r="K27" s="24"/>
      <c r="L27" s="38"/>
      <c r="M27" s="39"/>
      <c r="N27" s="39"/>
      <c r="O27" s="39"/>
      <c r="P27" s="39"/>
      <c r="Q27" s="39"/>
      <c r="R27" s="39"/>
      <c r="S27" s="40"/>
      <c r="T27" s="67"/>
      <c r="U27" s="41"/>
      <c r="V27" s="42"/>
      <c r="X27" s="43"/>
      <c r="Y27" s="44"/>
      <c r="Z27" s="43"/>
    </row>
    <row r="28" spans="1:27" x14ac:dyDescent="0.2">
      <c r="H28" s="36"/>
      <c r="J28" s="37"/>
      <c r="K28" s="24"/>
      <c r="L28" s="38"/>
      <c r="M28" s="39"/>
      <c r="N28" s="39"/>
      <c r="O28" s="39"/>
      <c r="P28" s="39"/>
      <c r="Q28" s="39"/>
      <c r="R28" s="39"/>
      <c r="S28" s="40"/>
      <c r="T28" s="67"/>
      <c r="U28" s="41"/>
      <c r="V28" s="42"/>
      <c r="X28" s="43"/>
      <c r="Y28" s="44"/>
      <c r="Z28" s="43"/>
    </row>
    <row r="29" spans="1:27" x14ac:dyDescent="0.2">
      <c r="H29" s="36"/>
      <c r="J29" s="37"/>
      <c r="K29" s="24"/>
      <c r="L29" s="38"/>
      <c r="M29" s="39"/>
      <c r="N29" s="39"/>
      <c r="O29" s="39"/>
      <c r="P29" s="39"/>
      <c r="Q29" s="39"/>
      <c r="R29" s="39"/>
      <c r="S29" s="40"/>
      <c r="T29" s="67"/>
      <c r="U29" s="41"/>
      <c r="V29" s="42"/>
      <c r="X29" s="43"/>
      <c r="Y29" s="44"/>
      <c r="Z29" s="43"/>
    </row>
    <row r="30" spans="1:27" x14ac:dyDescent="0.2">
      <c r="H30" s="36"/>
      <c r="J30" s="37"/>
      <c r="K30" s="24"/>
      <c r="L30" s="38"/>
      <c r="M30" s="39"/>
      <c r="N30" s="39"/>
      <c r="O30" s="39"/>
      <c r="P30" s="39"/>
      <c r="Q30" s="39"/>
      <c r="R30" s="39"/>
      <c r="S30" s="40"/>
      <c r="T30" s="67"/>
      <c r="U30" s="41"/>
      <c r="V30" s="42"/>
      <c r="X30" s="43"/>
      <c r="Y30" s="44"/>
      <c r="Z30" s="43"/>
    </row>
    <row r="31" spans="1:27" x14ac:dyDescent="0.2">
      <c r="H31" s="36"/>
      <c r="J31" s="37"/>
      <c r="K31" s="24"/>
      <c r="L31" s="38"/>
      <c r="M31" s="39"/>
      <c r="N31" s="39"/>
      <c r="O31" s="39"/>
      <c r="P31" s="39"/>
      <c r="Q31" s="39"/>
      <c r="R31" s="39"/>
      <c r="S31" s="40"/>
      <c r="T31" s="67"/>
      <c r="U31" s="41"/>
      <c r="V31" s="42"/>
      <c r="X31" s="43"/>
      <c r="Y31" s="44"/>
      <c r="Z31" s="43"/>
    </row>
    <row r="32" spans="1:27" x14ac:dyDescent="0.2">
      <c r="H32" s="36"/>
      <c r="J32" s="37"/>
      <c r="K32" s="24"/>
      <c r="L32" s="38"/>
      <c r="M32" s="39"/>
      <c r="N32" s="39"/>
      <c r="O32" s="39"/>
      <c r="P32" s="39"/>
      <c r="Q32" s="39"/>
      <c r="R32" s="39"/>
      <c r="S32" s="40"/>
      <c r="T32" s="67"/>
      <c r="U32" s="41"/>
      <c r="V32" s="42"/>
      <c r="X32" s="43"/>
      <c r="Y32" s="44"/>
      <c r="Z32" s="43"/>
    </row>
    <row r="33" spans="8:26" x14ac:dyDescent="0.2">
      <c r="H33" s="36"/>
      <c r="J33" s="37"/>
      <c r="K33" s="24"/>
      <c r="L33" s="38"/>
      <c r="M33" s="39"/>
      <c r="N33" s="39"/>
      <c r="O33" s="39"/>
      <c r="P33" s="39"/>
      <c r="Q33" s="39"/>
      <c r="R33" s="39"/>
      <c r="S33" s="40"/>
      <c r="T33" s="67"/>
      <c r="U33" s="41"/>
      <c r="V33" s="42"/>
      <c r="X33" s="43"/>
      <c r="Y33" s="44"/>
      <c r="Z33" s="43"/>
    </row>
    <row r="34" spans="8:26" x14ac:dyDescent="0.2">
      <c r="H34" s="36"/>
      <c r="J34" s="37"/>
      <c r="K34" s="24"/>
      <c r="L34" s="38"/>
      <c r="M34" s="39"/>
      <c r="N34" s="39"/>
      <c r="O34" s="39"/>
      <c r="P34" s="39"/>
      <c r="Q34" s="39"/>
      <c r="R34" s="39"/>
      <c r="S34" s="40"/>
      <c r="T34" s="67"/>
      <c r="U34" s="41"/>
      <c r="V34" s="42"/>
      <c r="X34" s="43"/>
      <c r="Y34" s="44"/>
      <c r="Z34" s="43"/>
    </row>
    <row r="35" spans="8:26" x14ac:dyDescent="0.2">
      <c r="H35" s="36"/>
      <c r="J35" s="37"/>
      <c r="K35" s="24"/>
      <c r="L35" s="38"/>
      <c r="M35" s="39"/>
      <c r="N35" s="39"/>
      <c r="O35" s="39"/>
      <c r="P35" s="39"/>
      <c r="Q35" s="39"/>
      <c r="R35" s="39"/>
      <c r="S35" s="40"/>
      <c r="T35" s="67"/>
      <c r="U35" s="41"/>
      <c r="V35" s="42"/>
      <c r="X35" s="43"/>
      <c r="Y35" s="44"/>
      <c r="Z35" s="43"/>
    </row>
    <row r="36" spans="8:26" x14ac:dyDescent="0.2">
      <c r="H36" s="36"/>
      <c r="J36" s="37"/>
      <c r="K36" s="24"/>
      <c r="L36" s="38"/>
      <c r="M36" s="39"/>
      <c r="N36" s="39"/>
      <c r="O36" s="39"/>
      <c r="P36" s="39"/>
      <c r="Q36" s="39"/>
      <c r="R36" s="39"/>
      <c r="S36" s="40"/>
      <c r="T36" s="67"/>
      <c r="U36" s="41"/>
      <c r="V36" s="42"/>
      <c r="X36" s="43"/>
      <c r="Y36" s="44"/>
      <c r="Z36" s="43"/>
    </row>
    <row r="37" spans="8:26" x14ac:dyDescent="0.2">
      <c r="H37" s="36"/>
      <c r="J37" s="37"/>
      <c r="K37" s="24"/>
      <c r="L37" s="38"/>
      <c r="M37" s="39"/>
      <c r="N37" s="39"/>
      <c r="O37" s="39"/>
      <c r="P37" s="39"/>
      <c r="Q37" s="39"/>
      <c r="R37" s="39"/>
      <c r="S37" s="40"/>
      <c r="T37" s="67"/>
      <c r="U37" s="41"/>
      <c r="V37" s="42"/>
      <c r="X37" s="43"/>
      <c r="Y37" s="44"/>
      <c r="Z37" s="43"/>
    </row>
    <row r="38" spans="8:26" x14ac:dyDescent="0.2">
      <c r="H38" s="36"/>
      <c r="J38" s="37"/>
      <c r="K38" s="24"/>
      <c r="L38" s="38"/>
      <c r="M38" s="39"/>
      <c r="N38" s="39"/>
      <c r="O38" s="39"/>
      <c r="P38" s="39"/>
      <c r="Q38" s="39"/>
      <c r="R38" s="39"/>
      <c r="S38" s="40"/>
      <c r="T38" s="67"/>
      <c r="U38" s="41"/>
      <c r="V38" s="42"/>
      <c r="X38" s="43"/>
      <c r="Y38" s="44"/>
      <c r="Z38" s="43"/>
    </row>
    <row r="39" spans="8:26" x14ac:dyDescent="0.2">
      <c r="H39" s="36"/>
      <c r="J39" s="37"/>
      <c r="K39" s="24"/>
      <c r="L39" s="38"/>
      <c r="M39" s="39"/>
      <c r="N39" s="39"/>
      <c r="O39" s="39"/>
      <c r="P39" s="39"/>
      <c r="Q39" s="39"/>
      <c r="R39" s="39"/>
      <c r="S39" s="40"/>
      <c r="T39" s="67"/>
      <c r="U39" s="41"/>
      <c r="V39" s="42"/>
      <c r="X39" s="43"/>
      <c r="Y39" s="44"/>
      <c r="Z39" s="43"/>
    </row>
    <row r="40" spans="8:26" x14ac:dyDescent="0.2">
      <c r="H40" s="36"/>
      <c r="J40" s="37"/>
      <c r="K40" s="24"/>
      <c r="L40" s="38"/>
      <c r="M40" s="39"/>
      <c r="N40" s="39"/>
      <c r="O40" s="39"/>
      <c r="P40" s="39"/>
      <c r="Q40" s="39"/>
      <c r="R40" s="39"/>
      <c r="S40" s="40"/>
      <c r="T40" s="67"/>
      <c r="U40" s="41"/>
      <c r="V40" s="42"/>
      <c r="X40" s="43"/>
      <c r="Y40" s="44"/>
      <c r="Z40" s="43"/>
    </row>
    <row r="41" spans="8:26" x14ac:dyDescent="0.2">
      <c r="H41" s="36"/>
      <c r="J41" s="37"/>
      <c r="K41" s="24"/>
      <c r="L41" s="38"/>
      <c r="M41" s="39"/>
      <c r="N41" s="39"/>
      <c r="O41" s="39"/>
      <c r="P41" s="39"/>
      <c r="Q41" s="39"/>
      <c r="R41" s="39"/>
      <c r="S41" s="40"/>
      <c r="T41" s="67"/>
      <c r="U41" s="41"/>
      <c r="V41" s="42"/>
      <c r="X41" s="43"/>
      <c r="Y41" s="44"/>
      <c r="Z41" s="43"/>
    </row>
    <row r="42" spans="8:26" x14ac:dyDescent="0.2">
      <c r="H42" s="36"/>
      <c r="J42" s="37"/>
      <c r="K42" s="24"/>
      <c r="L42" s="38"/>
      <c r="M42" s="39"/>
      <c r="N42" s="39"/>
      <c r="O42" s="39"/>
      <c r="P42" s="39"/>
      <c r="Q42" s="39"/>
      <c r="R42" s="39"/>
      <c r="S42" s="40"/>
      <c r="T42" s="67"/>
      <c r="U42" s="41"/>
      <c r="V42" s="42"/>
      <c r="X42" s="43"/>
      <c r="Y42" s="44"/>
      <c r="Z42" s="43"/>
    </row>
    <row r="43" spans="8:26" x14ac:dyDescent="0.2">
      <c r="H43" s="36"/>
      <c r="J43" s="37"/>
      <c r="K43" s="24"/>
      <c r="L43" s="38"/>
      <c r="M43" s="39"/>
      <c r="N43" s="39"/>
      <c r="O43" s="39"/>
      <c r="P43" s="39"/>
      <c r="Q43" s="39"/>
      <c r="R43" s="39"/>
      <c r="S43" s="40"/>
      <c r="T43" s="67"/>
      <c r="U43" s="41"/>
      <c r="V43" s="42"/>
      <c r="X43" s="43"/>
      <c r="Y43" s="44"/>
      <c r="Z43" s="43"/>
    </row>
    <row r="44" spans="8:26" x14ac:dyDescent="0.2">
      <c r="H44" s="36"/>
      <c r="J44" s="37"/>
      <c r="K44" s="24"/>
      <c r="L44" s="38"/>
      <c r="M44" s="39"/>
      <c r="N44" s="39"/>
      <c r="O44" s="39"/>
      <c r="P44" s="39"/>
      <c r="Q44" s="39"/>
      <c r="R44" s="39"/>
      <c r="S44" s="40"/>
      <c r="T44" s="67"/>
      <c r="U44" s="41"/>
      <c r="V44" s="42"/>
      <c r="X44" s="43"/>
      <c r="Y44" s="44"/>
      <c r="Z44" s="43"/>
    </row>
    <row r="45" spans="8:26" x14ac:dyDescent="0.2">
      <c r="H45" s="36"/>
      <c r="J45" s="37"/>
      <c r="K45" s="24"/>
      <c r="L45" s="38"/>
      <c r="M45" s="39"/>
      <c r="N45" s="39"/>
      <c r="O45" s="39"/>
      <c r="P45" s="39"/>
      <c r="Q45" s="39"/>
      <c r="R45" s="39"/>
      <c r="S45" s="40"/>
      <c r="T45" s="67"/>
      <c r="U45" s="41"/>
      <c r="V45" s="42"/>
      <c r="X45" s="43"/>
      <c r="Y45" s="44"/>
      <c r="Z45" s="43"/>
    </row>
    <row r="46" spans="8:26" x14ac:dyDescent="0.2">
      <c r="H46" s="36"/>
      <c r="J46" s="37"/>
      <c r="K46" s="24"/>
      <c r="L46" s="38"/>
      <c r="M46" s="39"/>
      <c r="N46" s="39"/>
      <c r="O46" s="39"/>
      <c r="P46" s="39"/>
      <c r="Q46" s="39"/>
      <c r="R46" s="39"/>
      <c r="S46" s="40"/>
      <c r="T46" s="67"/>
      <c r="U46" s="41"/>
      <c r="V46" s="42"/>
      <c r="X46" s="43"/>
      <c r="Y46" s="44"/>
      <c r="Z46" s="43"/>
    </row>
    <row r="47" spans="8:26" x14ac:dyDescent="0.2">
      <c r="H47" s="36"/>
      <c r="J47" s="37"/>
      <c r="K47" s="24"/>
      <c r="L47" s="38"/>
      <c r="M47" s="39"/>
      <c r="N47" s="39"/>
      <c r="O47" s="39"/>
      <c r="P47" s="39"/>
      <c r="Q47" s="39"/>
      <c r="R47" s="39"/>
      <c r="S47" s="40"/>
      <c r="T47" s="67"/>
      <c r="U47" s="41"/>
      <c r="V47" s="42"/>
      <c r="X47" s="43"/>
      <c r="Y47" s="44"/>
      <c r="Z47" s="43"/>
    </row>
    <row r="48" spans="8:26" x14ac:dyDescent="0.2">
      <c r="H48" s="36"/>
      <c r="J48" s="37"/>
      <c r="K48" s="24"/>
      <c r="L48" s="38"/>
      <c r="M48" s="39"/>
      <c r="N48" s="39"/>
      <c r="O48" s="39"/>
      <c r="P48" s="39"/>
      <c r="Q48" s="39"/>
      <c r="R48" s="39"/>
      <c r="S48" s="40"/>
      <c r="T48" s="67"/>
      <c r="U48" s="41"/>
      <c r="V48" s="42"/>
      <c r="X48" s="43"/>
      <c r="Y48" s="44"/>
      <c r="Z48" s="43"/>
    </row>
    <row r="49" spans="8:27" x14ac:dyDescent="0.2">
      <c r="H49" s="36"/>
      <c r="J49" s="37"/>
      <c r="K49" s="24"/>
      <c r="L49" s="38"/>
      <c r="M49" s="39"/>
      <c r="N49" s="39"/>
      <c r="O49" s="39"/>
      <c r="P49" s="39"/>
      <c r="Q49" s="39"/>
      <c r="R49" s="39"/>
      <c r="S49" s="40"/>
      <c r="T49" s="67"/>
      <c r="U49" s="41"/>
      <c r="V49" s="42"/>
      <c r="X49" s="43"/>
      <c r="Y49" s="44"/>
      <c r="Z49" s="43"/>
    </row>
    <row r="50" spans="8:27" x14ac:dyDescent="0.2">
      <c r="H50" s="36"/>
      <c r="J50" s="37"/>
      <c r="K50" s="24"/>
      <c r="L50" s="38"/>
      <c r="M50" s="39"/>
      <c r="N50" s="39"/>
      <c r="O50" s="39"/>
      <c r="P50" s="39"/>
      <c r="Q50" s="39"/>
      <c r="R50" s="39"/>
      <c r="S50" s="40"/>
      <c r="T50" s="67"/>
      <c r="U50" s="41"/>
      <c r="V50" s="42"/>
      <c r="X50" s="43"/>
      <c r="Y50" s="44"/>
      <c r="Z50" s="43"/>
    </row>
    <row r="51" spans="8:27" x14ac:dyDescent="0.2">
      <c r="H51" s="36"/>
      <c r="J51" s="37"/>
      <c r="K51" s="24"/>
      <c r="L51" s="38"/>
      <c r="M51" s="39"/>
      <c r="N51" s="39"/>
      <c r="O51" s="39"/>
      <c r="P51" s="39"/>
      <c r="Q51" s="39"/>
      <c r="R51" s="39"/>
      <c r="S51" s="40"/>
      <c r="T51" s="67"/>
      <c r="U51" s="41"/>
      <c r="V51" s="42"/>
      <c r="X51" s="43"/>
      <c r="Y51" s="44"/>
      <c r="Z51" s="43"/>
    </row>
    <row r="52" spans="8:27" x14ac:dyDescent="0.2">
      <c r="H52" s="45"/>
      <c r="J52" s="46"/>
      <c r="K52" s="24"/>
      <c r="L52" s="47"/>
      <c r="M52" s="48"/>
      <c r="N52" s="48"/>
      <c r="O52" s="48"/>
      <c r="P52" s="48"/>
      <c r="Q52" s="48"/>
      <c r="R52" s="48"/>
      <c r="S52" s="49"/>
      <c r="T52" s="68"/>
      <c r="U52" s="50"/>
      <c r="V52" s="51"/>
      <c r="X52" s="52"/>
      <c r="Y52" s="53"/>
      <c r="Z52" s="52"/>
    </row>
    <row r="53" spans="8:27" s="54" customFormat="1" x14ac:dyDescent="0.2">
      <c r="H53" s="55"/>
      <c r="J53" s="56"/>
      <c r="L53" s="57"/>
      <c r="M53" s="58"/>
      <c r="N53" s="58"/>
      <c r="O53" s="58"/>
      <c r="P53" s="58"/>
      <c r="Q53" s="58"/>
      <c r="R53" s="58"/>
      <c r="S53" s="59"/>
      <c r="T53" s="69"/>
      <c r="U53" s="60"/>
      <c r="V53" s="61"/>
      <c r="W53" s="62"/>
      <c r="X53" s="63"/>
      <c r="Y53" s="59"/>
      <c r="Z53" s="63"/>
      <c r="AA53" s="94"/>
    </row>
    <row r="56" spans="8:27" s="1" customFormat="1" ht="15" x14ac:dyDescent="0.2">
      <c r="H56" s="4"/>
      <c r="J56" s="2"/>
      <c r="K56" s="3"/>
      <c r="L56" s="5"/>
      <c r="M56" s="6"/>
      <c r="N56" s="6"/>
      <c r="O56" s="6"/>
      <c r="P56" s="6"/>
      <c r="Q56" s="6"/>
      <c r="R56" s="6"/>
      <c r="S56" s="7"/>
      <c r="T56" s="8"/>
      <c r="U56" s="9"/>
      <c r="V56" s="9"/>
      <c r="W56" s="10"/>
      <c r="X56" s="11"/>
      <c r="Y56" s="11"/>
      <c r="Z56" s="11"/>
      <c r="AA56" s="94"/>
    </row>
    <row r="58" spans="8:27" x14ac:dyDescent="0.2">
      <c r="H58" s="27"/>
      <c r="J58" s="28"/>
      <c r="K58" s="24"/>
      <c r="L58" s="29"/>
      <c r="M58" s="30"/>
      <c r="N58" s="30"/>
      <c r="O58" s="30"/>
      <c r="P58" s="30"/>
      <c r="Q58" s="30"/>
      <c r="R58" s="30"/>
      <c r="S58" s="31"/>
      <c r="T58" s="32"/>
      <c r="U58" s="32"/>
      <c r="V58" s="33"/>
      <c r="X58" s="34"/>
      <c r="Y58" s="35"/>
      <c r="Z58" s="34"/>
    </row>
    <row r="59" spans="8:27" x14ac:dyDescent="0.2">
      <c r="H59" s="36"/>
      <c r="J59" s="37"/>
      <c r="K59" s="24"/>
      <c r="L59" s="38"/>
      <c r="M59" s="39"/>
      <c r="N59" s="39"/>
      <c r="O59" s="39"/>
      <c r="P59" s="39"/>
      <c r="Q59" s="39"/>
      <c r="R59" s="39"/>
      <c r="S59" s="40"/>
      <c r="T59" s="41"/>
      <c r="U59" s="41"/>
      <c r="V59" s="42"/>
      <c r="X59" s="43"/>
      <c r="Y59" s="44"/>
      <c r="Z59" s="43"/>
    </row>
    <row r="60" spans="8:27" x14ac:dyDescent="0.2">
      <c r="H60" s="36"/>
      <c r="J60" s="37"/>
      <c r="K60" s="24"/>
      <c r="L60" s="38"/>
      <c r="M60" s="39"/>
      <c r="N60" s="39"/>
      <c r="O60" s="39"/>
      <c r="P60" s="39"/>
      <c r="Q60" s="39"/>
      <c r="R60" s="39"/>
      <c r="S60" s="40"/>
      <c r="T60" s="41"/>
      <c r="U60" s="41"/>
      <c r="V60" s="42"/>
      <c r="X60" s="43"/>
      <c r="Y60" s="44"/>
      <c r="Z60" s="43"/>
    </row>
    <row r="61" spans="8:27" x14ac:dyDescent="0.2">
      <c r="H61" s="36"/>
      <c r="J61" s="37"/>
      <c r="K61" s="24"/>
      <c r="L61" s="38"/>
      <c r="M61" s="39"/>
      <c r="N61" s="39"/>
      <c r="O61" s="39"/>
      <c r="P61" s="39"/>
      <c r="Q61" s="39"/>
      <c r="R61" s="39"/>
      <c r="S61" s="40"/>
      <c r="T61" s="41"/>
      <c r="U61" s="41"/>
      <c r="V61" s="42"/>
      <c r="X61" s="43"/>
      <c r="Y61" s="44"/>
      <c r="Z61" s="43"/>
    </row>
    <row r="62" spans="8:27" x14ac:dyDescent="0.2">
      <c r="H62" s="36"/>
      <c r="J62" s="37"/>
      <c r="K62" s="24"/>
      <c r="L62" s="38"/>
      <c r="M62" s="39"/>
      <c r="N62" s="39"/>
      <c r="O62" s="39"/>
      <c r="P62" s="39"/>
      <c r="Q62" s="39"/>
      <c r="R62" s="39"/>
      <c r="S62" s="40"/>
      <c r="T62" s="41"/>
      <c r="U62" s="41"/>
      <c r="V62" s="42"/>
      <c r="X62" s="43"/>
      <c r="Y62" s="44"/>
      <c r="Z62" s="43"/>
    </row>
    <row r="63" spans="8:27" x14ac:dyDescent="0.2">
      <c r="H63" s="36"/>
      <c r="J63" s="37"/>
      <c r="K63" s="24"/>
      <c r="L63" s="38"/>
      <c r="M63" s="39"/>
      <c r="N63" s="39"/>
      <c r="O63" s="39"/>
      <c r="P63" s="39"/>
      <c r="Q63" s="39"/>
      <c r="R63" s="39"/>
      <c r="S63" s="40"/>
      <c r="T63" s="41"/>
      <c r="U63" s="41"/>
      <c r="V63" s="42"/>
      <c r="X63" s="43"/>
      <c r="Y63" s="44"/>
      <c r="Z63" s="43"/>
    </row>
    <row r="64" spans="8:27" x14ac:dyDescent="0.2">
      <c r="H64" s="36"/>
      <c r="J64" s="37"/>
      <c r="K64" s="24"/>
      <c r="L64" s="38"/>
      <c r="M64" s="39"/>
      <c r="N64" s="39"/>
      <c r="O64" s="39"/>
      <c r="P64" s="39"/>
      <c r="Q64" s="39"/>
      <c r="R64" s="39"/>
      <c r="S64" s="40"/>
      <c r="T64" s="41"/>
      <c r="U64" s="41"/>
      <c r="V64" s="42"/>
      <c r="X64" s="43"/>
      <c r="Y64" s="44"/>
      <c r="Z64" s="43"/>
    </row>
    <row r="65" spans="4:27" x14ac:dyDescent="0.2">
      <c r="H65" s="36"/>
      <c r="J65" s="37"/>
      <c r="K65" s="24"/>
      <c r="L65" s="38"/>
      <c r="M65" s="39"/>
      <c r="N65" s="39"/>
      <c r="O65" s="39"/>
      <c r="P65" s="39"/>
      <c r="Q65" s="39"/>
      <c r="R65" s="39"/>
      <c r="S65" s="40"/>
      <c r="T65" s="41"/>
      <c r="U65" s="41"/>
      <c r="V65" s="42"/>
      <c r="X65" s="43"/>
      <c r="Y65" s="44"/>
      <c r="Z65" s="43"/>
    </row>
    <row r="66" spans="4:27" x14ac:dyDescent="0.2">
      <c r="H66" s="36"/>
      <c r="J66" s="37"/>
      <c r="K66" s="24"/>
      <c r="L66" s="38"/>
      <c r="M66" s="39"/>
      <c r="N66" s="39"/>
      <c r="O66" s="39"/>
      <c r="P66" s="39"/>
      <c r="Q66" s="39"/>
      <c r="R66" s="39"/>
      <c r="S66" s="40"/>
      <c r="T66" s="41"/>
      <c r="U66" s="41"/>
      <c r="V66" s="42"/>
      <c r="X66" s="43"/>
      <c r="Y66" s="44"/>
      <c r="Z66" s="43"/>
    </row>
    <row r="67" spans="4:27" x14ac:dyDescent="0.2">
      <c r="H67" s="36"/>
      <c r="J67" s="37"/>
      <c r="K67" s="24"/>
      <c r="L67" s="38"/>
      <c r="M67" s="39"/>
      <c r="N67" s="39"/>
      <c r="O67" s="39"/>
      <c r="P67" s="39"/>
      <c r="Q67" s="39"/>
      <c r="R67" s="39"/>
      <c r="S67" s="40"/>
      <c r="T67" s="41"/>
      <c r="U67" s="41"/>
      <c r="V67" s="42"/>
      <c r="X67" s="43"/>
      <c r="Y67" s="44"/>
      <c r="Z67" s="43"/>
    </row>
    <row r="68" spans="4:27" x14ac:dyDescent="0.2">
      <c r="H68" s="36"/>
      <c r="J68" s="37"/>
      <c r="K68" s="24"/>
      <c r="L68" s="38"/>
      <c r="M68" s="39"/>
      <c r="N68" s="39"/>
      <c r="O68" s="39"/>
      <c r="P68" s="39"/>
      <c r="Q68" s="39"/>
      <c r="R68" s="39"/>
      <c r="S68" s="40"/>
      <c r="T68" s="41"/>
      <c r="U68" s="41"/>
      <c r="V68" s="42"/>
      <c r="X68" s="43"/>
      <c r="Y68" s="44"/>
      <c r="Z68" s="43"/>
    </row>
    <row r="69" spans="4:27" x14ac:dyDescent="0.2">
      <c r="H69" s="36"/>
      <c r="J69" s="37"/>
      <c r="K69" s="24"/>
      <c r="L69" s="38"/>
      <c r="M69" s="39"/>
      <c r="N69" s="39"/>
      <c r="O69" s="39"/>
      <c r="P69" s="39"/>
      <c r="Q69" s="39"/>
      <c r="R69" s="39"/>
      <c r="S69" s="40"/>
      <c r="T69" s="41"/>
      <c r="U69" s="41"/>
      <c r="V69" s="42"/>
      <c r="X69" s="43"/>
      <c r="Y69" s="44"/>
      <c r="Z69" s="43"/>
    </row>
    <row r="70" spans="4:27" x14ac:dyDescent="0.2">
      <c r="H70" s="36"/>
      <c r="J70" s="37"/>
      <c r="K70" s="24"/>
      <c r="L70" s="38"/>
      <c r="M70" s="39"/>
      <c r="N70" s="39"/>
      <c r="O70" s="39"/>
      <c r="P70" s="39"/>
      <c r="Q70" s="39"/>
      <c r="R70" s="39"/>
      <c r="S70" s="40"/>
      <c r="T70" s="41"/>
      <c r="U70" s="41"/>
      <c r="V70" s="42"/>
      <c r="X70" s="43"/>
      <c r="Y70" s="44"/>
      <c r="Z70" s="43"/>
    </row>
    <row r="71" spans="4:27" x14ac:dyDescent="0.2">
      <c r="H71" s="45"/>
      <c r="J71" s="46"/>
      <c r="K71" s="24"/>
      <c r="L71" s="47"/>
      <c r="M71" s="48"/>
      <c r="N71" s="48"/>
      <c r="O71" s="48"/>
      <c r="P71" s="48"/>
      <c r="Q71" s="48"/>
      <c r="R71" s="48"/>
      <c r="S71" s="49"/>
      <c r="T71" s="50"/>
      <c r="U71" s="50"/>
      <c r="V71" s="51"/>
      <c r="X71" s="52"/>
      <c r="Y71" s="53"/>
      <c r="Z71" s="52"/>
    </row>
    <row r="72" spans="4:27" s="54" customFormat="1" x14ac:dyDescent="0.2">
      <c r="H72" s="55"/>
      <c r="J72" s="56"/>
      <c r="L72" s="57"/>
      <c r="M72" s="58"/>
      <c r="N72" s="58"/>
      <c r="O72" s="58"/>
      <c r="P72" s="58"/>
      <c r="Q72" s="58"/>
      <c r="R72" s="58"/>
      <c r="S72" s="59"/>
      <c r="T72" s="60"/>
      <c r="U72" s="60"/>
      <c r="V72" s="61"/>
      <c r="W72" s="62"/>
      <c r="X72" s="63"/>
      <c r="Y72" s="59"/>
      <c r="Z72" s="63"/>
      <c r="AA72" s="94"/>
    </row>
    <row r="74" spans="4:27" s="1" customFormat="1" ht="15" x14ac:dyDescent="0.2">
      <c r="H74" s="4"/>
      <c r="J74" s="2"/>
      <c r="K74" s="3"/>
      <c r="L74" s="5"/>
      <c r="M74" s="6"/>
      <c r="N74" s="6"/>
      <c r="O74" s="6"/>
      <c r="P74" s="6"/>
      <c r="Q74" s="6"/>
      <c r="R74" s="6"/>
      <c r="S74" s="7"/>
      <c r="T74" s="8"/>
      <c r="U74" s="9"/>
      <c r="V74" s="9"/>
      <c r="W74" s="10"/>
      <c r="X74" s="11"/>
      <c r="Y74" s="11"/>
      <c r="Z74" s="11"/>
      <c r="AA74" s="94"/>
    </row>
    <row r="76" spans="4:27" x14ac:dyDescent="0.2">
      <c r="D76" s="64"/>
      <c r="H76" s="27"/>
      <c r="J76" s="28"/>
      <c r="K76" s="24"/>
      <c r="L76" s="29"/>
      <c r="M76" s="30"/>
      <c r="N76" s="30"/>
      <c r="O76" s="30"/>
      <c r="P76" s="30"/>
      <c r="Q76" s="30"/>
      <c r="R76" s="30"/>
      <c r="S76" s="31"/>
      <c r="T76" s="32"/>
      <c r="U76" s="32"/>
      <c r="V76" s="33"/>
      <c r="X76" s="34"/>
      <c r="Y76" s="35"/>
      <c r="Z76" s="34"/>
    </row>
    <row r="77" spans="4:27" x14ac:dyDescent="0.2">
      <c r="D77" s="64"/>
      <c r="H77" s="36"/>
      <c r="J77" s="37"/>
      <c r="K77" s="24"/>
      <c r="L77" s="38"/>
      <c r="M77" s="39"/>
      <c r="N77" s="39"/>
      <c r="O77" s="39"/>
      <c r="P77" s="39"/>
      <c r="Q77" s="39"/>
      <c r="R77" s="39"/>
      <c r="S77" s="40"/>
      <c r="T77" s="41"/>
      <c r="U77" s="41"/>
      <c r="V77" s="42"/>
      <c r="X77" s="43"/>
      <c r="Y77" s="44"/>
      <c r="Z77" s="43"/>
    </row>
    <row r="78" spans="4:27" x14ac:dyDescent="0.2">
      <c r="D78" s="64"/>
      <c r="H78" s="36"/>
      <c r="J78" s="37"/>
      <c r="K78" s="24"/>
      <c r="L78" s="38"/>
      <c r="M78" s="39"/>
      <c r="N78" s="39"/>
      <c r="O78" s="39"/>
      <c r="P78" s="39"/>
      <c r="Q78" s="39"/>
      <c r="R78" s="39"/>
      <c r="S78" s="40"/>
      <c r="T78" s="41"/>
      <c r="U78" s="41"/>
      <c r="V78" s="42"/>
      <c r="X78" s="43"/>
      <c r="Y78" s="44"/>
      <c r="Z78" s="43"/>
    </row>
    <row r="79" spans="4:27" x14ac:dyDescent="0.2">
      <c r="D79" s="64"/>
      <c r="H79" s="36"/>
      <c r="J79" s="37"/>
      <c r="K79" s="24"/>
      <c r="L79" s="38"/>
      <c r="M79" s="39"/>
      <c r="N79" s="39"/>
      <c r="O79" s="39"/>
      <c r="P79" s="39"/>
      <c r="Q79" s="39"/>
      <c r="R79" s="39"/>
      <c r="S79" s="40"/>
      <c r="T79" s="41"/>
      <c r="U79" s="41"/>
      <c r="V79" s="42"/>
      <c r="X79" s="43"/>
      <c r="Y79" s="44"/>
      <c r="Z79" s="43"/>
    </row>
    <row r="80" spans="4:27" x14ac:dyDescent="0.2">
      <c r="D80" s="64"/>
      <c r="H80" s="36"/>
      <c r="J80" s="37"/>
      <c r="K80" s="24"/>
      <c r="L80" s="38"/>
      <c r="M80" s="39"/>
      <c r="N80" s="39"/>
      <c r="O80" s="39"/>
      <c r="P80" s="39"/>
      <c r="Q80" s="39"/>
      <c r="R80" s="39"/>
      <c r="S80" s="40"/>
      <c r="T80" s="41"/>
      <c r="U80" s="41"/>
      <c r="V80" s="42"/>
      <c r="X80" s="43"/>
      <c r="Y80" s="44"/>
      <c r="Z80" s="43"/>
    </row>
    <row r="81" spans="4:27" x14ac:dyDescent="0.2">
      <c r="D81" s="64"/>
      <c r="H81" s="36"/>
      <c r="J81" s="37"/>
      <c r="K81" s="24"/>
      <c r="L81" s="38"/>
      <c r="M81" s="39"/>
      <c r="N81" s="39"/>
      <c r="O81" s="39"/>
      <c r="P81" s="39"/>
      <c r="Q81" s="39"/>
      <c r="R81" s="39"/>
      <c r="S81" s="40"/>
      <c r="T81" s="41"/>
      <c r="U81" s="41"/>
      <c r="V81" s="42"/>
      <c r="X81" s="43"/>
      <c r="Y81" s="44"/>
      <c r="Z81" s="43"/>
    </row>
    <row r="82" spans="4:27" x14ac:dyDescent="0.2">
      <c r="D82" s="64"/>
      <c r="H82" s="36"/>
      <c r="J82" s="37"/>
      <c r="K82" s="24"/>
      <c r="L82" s="38"/>
      <c r="M82" s="39"/>
      <c r="N82" s="39"/>
      <c r="O82" s="39"/>
      <c r="P82" s="39"/>
      <c r="Q82" s="39"/>
      <c r="R82" s="39"/>
      <c r="S82" s="40"/>
      <c r="T82" s="41"/>
      <c r="U82" s="41"/>
      <c r="V82" s="42"/>
      <c r="X82" s="43"/>
      <c r="Y82" s="44"/>
      <c r="Z82" s="43"/>
    </row>
    <row r="83" spans="4:27" x14ac:dyDescent="0.2">
      <c r="D83" s="64"/>
      <c r="H83" s="45"/>
      <c r="J83" s="46"/>
      <c r="K83" s="24"/>
      <c r="L83" s="47"/>
      <c r="M83" s="48"/>
      <c r="N83" s="48"/>
      <c r="O83" s="48"/>
      <c r="P83" s="48"/>
      <c r="Q83" s="48"/>
      <c r="R83" s="48"/>
      <c r="S83" s="49"/>
      <c r="T83" s="50"/>
      <c r="U83" s="50"/>
      <c r="V83" s="51"/>
      <c r="X83" s="52"/>
      <c r="Y83" s="53"/>
      <c r="Z83" s="52"/>
    </row>
    <row r="84" spans="4:27" s="54" customFormat="1" x14ac:dyDescent="0.2">
      <c r="H84" s="55"/>
      <c r="J84" s="56"/>
      <c r="L84" s="57"/>
      <c r="M84" s="58"/>
      <c r="N84" s="58"/>
      <c r="O84" s="58"/>
      <c r="P84" s="58"/>
      <c r="Q84" s="58"/>
      <c r="R84" s="58"/>
      <c r="S84" s="59"/>
      <c r="T84" s="60"/>
      <c r="U84" s="60"/>
      <c r="V84" s="61"/>
      <c r="W84" s="62"/>
      <c r="X84" s="63"/>
      <c r="Y84" s="59"/>
      <c r="Z84" s="63"/>
      <c r="AA84" s="94"/>
    </row>
    <row r="86" spans="4:27" s="1" customFormat="1" ht="15" x14ac:dyDescent="0.2">
      <c r="H86" s="4"/>
      <c r="J86" s="2"/>
      <c r="K86" s="3"/>
      <c r="L86" s="5"/>
      <c r="M86" s="6"/>
      <c r="N86" s="6"/>
      <c r="O86" s="6"/>
      <c r="P86" s="6"/>
      <c r="Q86" s="6"/>
      <c r="R86" s="6"/>
      <c r="S86" s="7"/>
      <c r="T86" s="8"/>
      <c r="U86" s="9"/>
      <c r="V86" s="9"/>
      <c r="W86" s="10"/>
      <c r="X86" s="11"/>
      <c r="Y86" s="11"/>
      <c r="Z86" s="11"/>
      <c r="AA86" s="94"/>
    </row>
    <row r="88" spans="4:27" x14ac:dyDescent="0.2">
      <c r="D88" s="64"/>
      <c r="H88" s="27"/>
      <c r="J88" s="28"/>
      <c r="K88" s="24"/>
      <c r="L88" s="29"/>
      <c r="M88" s="30"/>
      <c r="N88" s="30"/>
      <c r="O88" s="30"/>
      <c r="P88" s="30"/>
      <c r="Q88" s="30"/>
      <c r="R88" s="30"/>
      <c r="S88" s="31"/>
      <c r="T88" s="32"/>
      <c r="U88" s="32"/>
      <c r="V88" s="33"/>
      <c r="X88" s="34"/>
      <c r="Y88" s="35"/>
      <c r="Z88" s="34"/>
    </row>
    <row r="89" spans="4:27" x14ac:dyDescent="0.2">
      <c r="D89" s="64"/>
      <c r="H89" s="36"/>
      <c r="J89" s="37"/>
      <c r="K89" s="24"/>
      <c r="L89" s="38"/>
      <c r="M89" s="39"/>
      <c r="N89" s="39"/>
      <c r="O89" s="39"/>
      <c r="P89" s="39"/>
      <c r="Q89" s="39"/>
      <c r="R89" s="39"/>
      <c r="S89" s="40"/>
      <c r="T89" s="41"/>
      <c r="U89" s="41"/>
      <c r="V89" s="42"/>
      <c r="X89" s="43"/>
      <c r="Y89" s="44"/>
      <c r="Z89" s="43"/>
    </row>
    <row r="90" spans="4:27" x14ac:dyDescent="0.2">
      <c r="D90" s="64"/>
      <c r="H90" s="36"/>
      <c r="J90" s="37"/>
      <c r="K90" s="24"/>
      <c r="L90" s="38"/>
      <c r="M90" s="39"/>
      <c r="N90" s="39"/>
      <c r="O90" s="39"/>
      <c r="P90" s="39"/>
      <c r="Q90" s="39"/>
      <c r="R90" s="39"/>
      <c r="S90" s="40"/>
      <c r="T90" s="41"/>
      <c r="U90" s="41"/>
      <c r="V90" s="42"/>
      <c r="X90" s="43"/>
      <c r="Y90" s="44"/>
      <c r="Z90" s="43"/>
    </row>
    <row r="91" spans="4:27" x14ac:dyDescent="0.2">
      <c r="D91" s="64"/>
      <c r="H91" s="36"/>
      <c r="J91" s="37"/>
      <c r="K91" s="24"/>
      <c r="L91" s="38"/>
      <c r="M91" s="39"/>
      <c r="N91" s="39"/>
      <c r="O91" s="39"/>
      <c r="P91" s="39"/>
      <c r="Q91" s="39"/>
      <c r="R91" s="39"/>
      <c r="S91" s="40"/>
      <c r="T91" s="41"/>
      <c r="U91" s="41"/>
      <c r="V91" s="42"/>
      <c r="X91" s="43"/>
      <c r="Y91" s="44"/>
      <c r="Z91" s="43"/>
    </row>
    <row r="92" spans="4:27" x14ac:dyDescent="0.2">
      <c r="D92" s="64"/>
      <c r="H92" s="36"/>
      <c r="J92" s="37"/>
      <c r="K92" s="24"/>
      <c r="L92" s="38"/>
      <c r="M92" s="39"/>
      <c r="N92" s="39"/>
      <c r="O92" s="39"/>
      <c r="P92" s="39"/>
      <c r="Q92" s="39"/>
      <c r="R92" s="39"/>
      <c r="S92" s="40"/>
      <c r="T92" s="41"/>
      <c r="U92" s="41"/>
      <c r="V92" s="42"/>
      <c r="X92" s="43"/>
      <c r="Y92" s="44"/>
      <c r="Z92" s="43"/>
    </row>
    <row r="93" spans="4:27" x14ac:dyDescent="0.2">
      <c r="D93" s="64"/>
      <c r="H93" s="36"/>
      <c r="J93" s="37"/>
      <c r="K93" s="24"/>
      <c r="L93" s="38"/>
      <c r="M93" s="39"/>
      <c r="N93" s="39"/>
      <c r="O93" s="39"/>
      <c r="P93" s="39"/>
      <c r="Q93" s="39"/>
      <c r="R93" s="39"/>
      <c r="S93" s="40"/>
      <c r="T93" s="41"/>
      <c r="U93" s="41"/>
      <c r="V93" s="42"/>
      <c r="X93" s="43"/>
      <c r="Y93" s="44"/>
      <c r="Z93" s="43"/>
    </row>
    <row r="94" spans="4:27" x14ac:dyDescent="0.2">
      <c r="D94" s="64"/>
      <c r="H94" s="36"/>
      <c r="J94" s="37"/>
      <c r="K94" s="24"/>
      <c r="L94" s="38"/>
      <c r="M94" s="39"/>
      <c r="N94" s="39"/>
      <c r="O94" s="39"/>
      <c r="P94" s="39"/>
      <c r="Q94" s="39"/>
      <c r="R94" s="39"/>
      <c r="S94" s="40"/>
      <c r="T94" s="41"/>
      <c r="U94" s="41"/>
      <c r="V94" s="42"/>
      <c r="X94" s="43"/>
      <c r="Y94" s="44"/>
      <c r="Z94" s="43"/>
    </row>
    <row r="95" spans="4:27" x14ac:dyDescent="0.2">
      <c r="D95" s="64"/>
      <c r="H95" s="36"/>
      <c r="J95" s="37"/>
      <c r="K95" s="24"/>
      <c r="L95" s="38"/>
      <c r="M95" s="39"/>
      <c r="N95" s="39"/>
      <c r="O95" s="39"/>
      <c r="P95" s="39"/>
      <c r="Q95" s="39"/>
      <c r="R95" s="39"/>
      <c r="S95" s="40"/>
      <c r="T95" s="41"/>
      <c r="U95" s="41"/>
      <c r="V95" s="42"/>
      <c r="X95" s="43"/>
      <c r="Y95" s="44"/>
      <c r="Z95" s="43"/>
    </row>
    <row r="96" spans="4:27" x14ac:dyDescent="0.2">
      <c r="D96" s="64"/>
      <c r="H96" s="36"/>
      <c r="J96" s="46"/>
      <c r="K96" s="24"/>
      <c r="L96" s="47"/>
      <c r="M96" s="48"/>
      <c r="N96" s="48"/>
      <c r="O96" s="48"/>
      <c r="P96" s="48"/>
      <c r="Q96" s="48"/>
      <c r="R96" s="48"/>
      <c r="S96" s="49"/>
      <c r="T96" s="50"/>
      <c r="U96" s="50"/>
      <c r="V96" s="51"/>
      <c r="X96" s="52"/>
      <c r="Y96" s="53"/>
      <c r="Z96" s="52"/>
    </row>
    <row r="97" spans="4:27" s="54" customFormat="1" x14ac:dyDescent="0.2">
      <c r="H97" s="55"/>
      <c r="J97" s="70"/>
      <c r="L97" s="71"/>
      <c r="M97" s="72"/>
      <c r="N97" s="72"/>
      <c r="O97" s="72"/>
      <c r="P97" s="72"/>
      <c r="Q97" s="72"/>
      <c r="R97" s="72"/>
      <c r="S97" s="73"/>
      <c r="T97" s="60"/>
      <c r="U97" s="60"/>
      <c r="V97" s="61"/>
      <c r="W97" s="62"/>
      <c r="X97" s="63"/>
      <c r="Y97" s="59"/>
      <c r="Z97" s="63"/>
      <c r="AA97" s="94"/>
    </row>
    <row r="98" spans="4:27" s="54" customFormat="1" x14ac:dyDescent="0.2">
      <c r="J98" s="74"/>
      <c r="L98" s="62"/>
      <c r="M98" s="62"/>
      <c r="N98" s="62"/>
      <c r="O98" s="62"/>
      <c r="P98" s="62"/>
      <c r="Q98" s="62"/>
      <c r="R98" s="62"/>
      <c r="S98" s="62"/>
      <c r="T98" s="75"/>
      <c r="U98" s="75"/>
      <c r="V98" s="75"/>
      <c r="W98" s="62"/>
      <c r="X98" s="62"/>
      <c r="Y98" s="62"/>
      <c r="Z98" s="62"/>
      <c r="AA98" s="94"/>
    </row>
    <row r="100" spans="4:27" s="1" customFormat="1" ht="15" x14ac:dyDescent="0.2">
      <c r="H100" s="4"/>
      <c r="J100" s="2"/>
      <c r="K100" s="3"/>
      <c r="L100" s="5"/>
      <c r="M100" s="6"/>
      <c r="N100" s="6"/>
      <c r="O100" s="6"/>
      <c r="P100" s="6"/>
      <c r="Q100" s="6"/>
      <c r="R100" s="6"/>
      <c r="S100" s="7"/>
      <c r="T100" s="8"/>
      <c r="U100" s="9"/>
      <c r="V100" s="9"/>
      <c r="W100" s="10"/>
      <c r="X100" s="11"/>
      <c r="Y100" s="11"/>
      <c r="Z100" s="11"/>
      <c r="AA100" s="94"/>
    </row>
    <row r="102" spans="4:27" x14ac:dyDescent="0.2">
      <c r="D102" s="64"/>
      <c r="H102" s="27"/>
      <c r="J102" s="28"/>
      <c r="K102" s="24"/>
      <c r="L102" s="29"/>
      <c r="M102" s="30"/>
      <c r="N102" s="30"/>
      <c r="O102" s="30"/>
      <c r="P102" s="30"/>
      <c r="Q102" s="30"/>
      <c r="R102" s="30"/>
      <c r="S102" s="31"/>
      <c r="T102" s="32"/>
      <c r="U102" s="32"/>
      <c r="V102" s="33"/>
      <c r="X102" s="34"/>
      <c r="Y102" s="35"/>
      <c r="Z102" s="34"/>
    </row>
    <row r="103" spans="4:27" x14ac:dyDescent="0.2">
      <c r="D103" s="64"/>
      <c r="H103" s="36"/>
      <c r="J103" s="37"/>
      <c r="K103" s="24"/>
      <c r="L103" s="38"/>
      <c r="M103" s="39"/>
      <c r="N103" s="39"/>
      <c r="O103" s="39"/>
      <c r="P103" s="39"/>
      <c r="Q103" s="39"/>
      <c r="R103" s="39"/>
      <c r="S103" s="40"/>
      <c r="T103" s="41"/>
      <c r="U103" s="41"/>
      <c r="V103" s="42"/>
      <c r="X103" s="43"/>
      <c r="Y103" s="44"/>
      <c r="Z103" s="43"/>
    </row>
    <row r="104" spans="4:27" x14ac:dyDescent="0.2">
      <c r="D104" s="64"/>
      <c r="H104" s="36"/>
      <c r="J104" s="37"/>
      <c r="K104" s="24"/>
      <c r="L104" s="38"/>
      <c r="M104" s="39"/>
      <c r="N104" s="39"/>
      <c r="O104" s="39"/>
      <c r="P104" s="39"/>
      <c r="Q104" s="39"/>
      <c r="R104" s="39"/>
      <c r="S104" s="40"/>
      <c r="T104" s="41"/>
      <c r="U104" s="41"/>
      <c r="V104" s="42"/>
      <c r="X104" s="43"/>
      <c r="Y104" s="44"/>
      <c r="Z104" s="43"/>
    </row>
    <row r="105" spans="4:27" x14ac:dyDescent="0.2">
      <c r="D105" s="64"/>
      <c r="H105" s="36"/>
      <c r="J105" s="37"/>
      <c r="K105" s="24"/>
      <c r="L105" s="38"/>
      <c r="M105" s="39"/>
      <c r="N105" s="39"/>
      <c r="O105" s="39"/>
      <c r="P105" s="39"/>
      <c r="Q105" s="39"/>
      <c r="R105" s="39"/>
      <c r="S105" s="40"/>
      <c r="T105" s="41"/>
      <c r="U105" s="41"/>
      <c r="V105" s="42"/>
      <c r="X105" s="43"/>
      <c r="Y105" s="44"/>
      <c r="Z105" s="43"/>
    </row>
    <row r="106" spans="4:27" x14ac:dyDescent="0.2">
      <c r="D106" s="64"/>
      <c r="H106" s="36"/>
      <c r="J106" s="37"/>
      <c r="K106" s="24"/>
      <c r="L106" s="38"/>
      <c r="M106" s="39"/>
      <c r="N106" s="39"/>
      <c r="O106" s="39"/>
      <c r="P106" s="39"/>
      <c r="Q106" s="39"/>
      <c r="R106" s="39"/>
      <c r="S106" s="40"/>
      <c r="T106" s="41"/>
      <c r="U106" s="41"/>
      <c r="V106" s="42"/>
      <c r="X106" s="43"/>
      <c r="Y106" s="44"/>
      <c r="Z106" s="43"/>
    </row>
    <row r="107" spans="4:27" x14ac:dyDescent="0.2">
      <c r="D107" s="64"/>
      <c r="H107" s="45"/>
      <c r="J107" s="46"/>
      <c r="K107" s="24"/>
      <c r="L107" s="47"/>
      <c r="M107" s="48"/>
      <c r="N107" s="48"/>
      <c r="O107" s="48"/>
      <c r="P107" s="48"/>
      <c r="Q107" s="48"/>
      <c r="R107" s="48"/>
      <c r="S107" s="49"/>
      <c r="T107" s="50"/>
      <c r="U107" s="50"/>
      <c r="V107" s="51"/>
      <c r="X107" s="52"/>
      <c r="Y107" s="53"/>
      <c r="Z107" s="52"/>
    </row>
    <row r="108" spans="4:27" s="54" customFormat="1" x14ac:dyDescent="0.2">
      <c r="H108" s="55"/>
      <c r="J108" s="56"/>
      <c r="L108" s="57"/>
      <c r="M108" s="58"/>
      <c r="N108" s="58"/>
      <c r="O108" s="58"/>
      <c r="P108" s="58"/>
      <c r="Q108" s="58"/>
      <c r="R108" s="58"/>
      <c r="S108" s="59"/>
      <c r="T108" s="60"/>
      <c r="U108" s="60"/>
      <c r="V108" s="61"/>
      <c r="W108" s="62"/>
      <c r="X108" s="63"/>
      <c r="Y108" s="59"/>
      <c r="Z108" s="63"/>
      <c r="AA108" s="94"/>
    </row>
    <row r="109" spans="4:27" s="54" customFormat="1" x14ac:dyDescent="0.2">
      <c r="J109" s="74"/>
      <c r="L109" s="62"/>
      <c r="M109" s="62"/>
      <c r="N109" s="62"/>
      <c r="O109" s="62"/>
      <c r="P109" s="62"/>
      <c r="Q109" s="62"/>
      <c r="R109" s="62"/>
      <c r="S109" s="62"/>
      <c r="T109" s="75"/>
      <c r="U109" s="75"/>
      <c r="V109" s="75"/>
      <c r="W109" s="62"/>
      <c r="X109" s="62"/>
      <c r="Y109" s="62"/>
      <c r="Z109" s="62"/>
      <c r="AA109" s="94"/>
    </row>
    <row r="111" spans="4:27" s="1" customFormat="1" ht="15" x14ac:dyDescent="0.2">
      <c r="H111" s="4"/>
      <c r="J111" s="2"/>
      <c r="K111" s="3"/>
      <c r="L111" s="5"/>
      <c r="M111" s="6"/>
      <c r="N111" s="6"/>
      <c r="O111" s="6"/>
      <c r="P111" s="6"/>
      <c r="Q111" s="6"/>
      <c r="R111" s="6"/>
      <c r="S111" s="7"/>
      <c r="T111" s="8"/>
      <c r="U111" s="9"/>
      <c r="V111" s="9"/>
      <c r="W111" s="10"/>
      <c r="X111" s="11"/>
      <c r="Y111" s="11"/>
      <c r="Z111" s="11"/>
      <c r="AA111" s="94"/>
    </row>
    <row r="113" spans="4:27" x14ac:dyDescent="0.2">
      <c r="D113" s="64"/>
      <c r="E113" s="64"/>
      <c r="H113" s="27"/>
      <c r="J113" s="28"/>
      <c r="K113" s="24"/>
      <c r="L113" s="29"/>
      <c r="M113" s="30"/>
      <c r="N113" s="30"/>
      <c r="O113" s="30"/>
      <c r="P113" s="30"/>
      <c r="Q113" s="30"/>
      <c r="R113" s="30"/>
      <c r="S113" s="31"/>
      <c r="T113" s="32"/>
      <c r="U113" s="32"/>
      <c r="V113" s="33"/>
      <c r="X113" s="34"/>
      <c r="Y113" s="35"/>
      <c r="Z113" s="34"/>
    </row>
    <row r="114" spans="4:27" x14ac:dyDescent="0.2">
      <c r="D114" s="64"/>
      <c r="H114" s="45"/>
      <c r="J114" s="46"/>
      <c r="K114" s="24"/>
      <c r="L114" s="47"/>
      <c r="M114" s="48"/>
      <c r="N114" s="48"/>
      <c r="O114" s="48"/>
      <c r="P114" s="48"/>
      <c r="Q114" s="48"/>
      <c r="R114" s="48"/>
      <c r="S114" s="49"/>
      <c r="T114" s="50"/>
      <c r="U114" s="50"/>
      <c r="V114" s="51"/>
      <c r="X114" s="52"/>
      <c r="Y114" s="53"/>
      <c r="Z114" s="52"/>
    </row>
    <row r="115" spans="4:27" s="54" customFormat="1" x14ac:dyDescent="0.2">
      <c r="H115" s="55"/>
      <c r="J115" s="56"/>
      <c r="L115" s="57"/>
      <c r="M115" s="58"/>
      <c r="N115" s="58"/>
      <c r="O115" s="58"/>
      <c r="P115" s="58"/>
      <c r="Q115" s="58"/>
      <c r="R115" s="58"/>
      <c r="S115" s="59"/>
      <c r="T115" s="60"/>
      <c r="U115" s="60"/>
      <c r="V115" s="61"/>
      <c r="W115" s="62"/>
      <c r="X115" s="63"/>
      <c r="Y115" s="59"/>
      <c r="Z115" s="63"/>
      <c r="AA115" s="94"/>
    </row>
    <row r="116" spans="4:27" s="54" customFormat="1" x14ac:dyDescent="0.2">
      <c r="J116" s="74"/>
      <c r="L116" s="62"/>
      <c r="M116" s="62"/>
      <c r="N116" s="62"/>
      <c r="O116" s="62"/>
      <c r="P116" s="62"/>
      <c r="Q116" s="62"/>
      <c r="R116" s="62"/>
      <c r="S116" s="62"/>
      <c r="T116" s="75"/>
      <c r="U116" s="75"/>
      <c r="V116" s="75"/>
      <c r="W116" s="62"/>
      <c r="X116" s="62"/>
      <c r="Y116" s="62"/>
      <c r="Z116" s="62"/>
      <c r="AA116" s="94"/>
    </row>
    <row r="118" spans="4:27" s="1" customFormat="1" ht="15" x14ac:dyDescent="0.2">
      <c r="H118" s="4"/>
      <c r="J118" s="2"/>
      <c r="K118" s="3"/>
      <c r="L118" s="5"/>
      <c r="M118" s="6"/>
      <c r="N118" s="6"/>
      <c r="O118" s="6"/>
      <c r="P118" s="6"/>
      <c r="Q118" s="6"/>
      <c r="R118" s="6"/>
      <c r="S118" s="7"/>
      <c r="T118" s="8"/>
      <c r="U118" s="9"/>
      <c r="V118" s="9"/>
      <c r="W118" s="10"/>
      <c r="X118" s="11"/>
      <c r="Y118" s="11"/>
      <c r="Z118" s="11"/>
      <c r="AA118" s="94"/>
    </row>
    <row r="120" spans="4:27" x14ac:dyDescent="0.2">
      <c r="D120" s="64"/>
      <c r="E120" s="64"/>
      <c r="H120" s="27"/>
      <c r="J120" s="28"/>
      <c r="K120" s="24"/>
      <c r="L120" s="29"/>
      <c r="M120" s="30"/>
      <c r="N120" s="30"/>
      <c r="O120" s="30"/>
      <c r="P120" s="30"/>
      <c r="Q120" s="30"/>
      <c r="R120" s="30"/>
      <c r="S120" s="31"/>
      <c r="T120" s="32"/>
      <c r="U120" s="32"/>
      <c r="V120" s="33"/>
      <c r="X120" s="34"/>
      <c r="Y120" s="35"/>
      <c r="Z120" s="34"/>
    </row>
    <row r="121" spans="4:27" x14ac:dyDescent="0.2">
      <c r="D121" s="64"/>
      <c r="H121" s="45"/>
      <c r="J121" s="46"/>
      <c r="K121" s="24"/>
      <c r="L121" s="47"/>
      <c r="M121" s="48"/>
      <c r="N121" s="48"/>
      <c r="O121" s="48"/>
      <c r="P121" s="48"/>
      <c r="Q121" s="48"/>
      <c r="R121" s="48"/>
      <c r="S121" s="49"/>
      <c r="T121" s="50"/>
      <c r="U121" s="50"/>
      <c r="V121" s="51"/>
      <c r="X121" s="52"/>
      <c r="Y121" s="53"/>
      <c r="Z121" s="52"/>
    </row>
    <row r="122" spans="4:27" s="54" customFormat="1" x14ac:dyDescent="0.2">
      <c r="H122" s="55"/>
      <c r="J122" s="56"/>
      <c r="L122" s="57"/>
      <c r="M122" s="58"/>
      <c r="N122" s="58"/>
      <c r="O122" s="58"/>
      <c r="P122" s="58"/>
      <c r="Q122" s="58"/>
      <c r="R122" s="58"/>
      <c r="S122" s="59"/>
      <c r="T122" s="60"/>
      <c r="U122" s="60"/>
      <c r="V122" s="61"/>
      <c r="W122" s="62"/>
      <c r="X122" s="63"/>
      <c r="Y122" s="59"/>
      <c r="Z122" s="63"/>
      <c r="AA122" s="94"/>
    </row>
    <row r="123" spans="4:27" s="54" customFormat="1" x14ac:dyDescent="0.2">
      <c r="J123" s="74"/>
      <c r="L123" s="62"/>
      <c r="M123" s="62"/>
      <c r="N123" s="62"/>
      <c r="O123" s="62"/>
      <c r="P123" s="62"/>
      <c r="Q123" s="62"/>
      <c r="R123" s="62"/>
      <c r="S123" s="62"/>
      <c r="T123" s="75"/>
      <c r="U123" s="75"/>
      <c r="V123" s="75"/>
      <c r="W123" s="62"/>
      <c r="X123" s="62"/>
      <c r="Y123" s="62"/>
      <c r="Z123" s="62"/>
      <c r="AA123" s="94"/>
    </row>
    <row r="125" spans="4:27" s="1" customFormat="1" ht="15" x14ac:dyDescent="0.2">
      <c r="H125" s="4"/>
      <c r="J125" s="2"/>
      <c r="K125" s="3"/>
      <c r="L125" s="5"/>
      <c r="M125" s="6"/>
      <c r="N125" s="6"/>
      <c r="O125" s="6"/>
      <c r="P125" s="6"/>
      <c r="Q125" s="6"/>
      <c r="R125" s="6"/>
      <c r="S125" s="7"/>
      <c r="T125" s="8"/>
      <c r="U125" s="9"/>
      <c r="V125" s="9"/>
      <c r="W125" s="10"/>
      <c r="X125" s="11"/>
      <c r="Y125" s="11"/>
      <c r="Z125" s="11"/>
      <c r="AA125" s="94"/>
    </row>
    <row r="127" spans="4:27" x14ac:dyDescent="0.2">
      <c r="D127" s="64"/>
      <c r="E127" s="64"/>
      <c r="H127" s="27"/>
      <c r="J127" s="28"/>
      <c r="K127" s="24"/>
      <c r="L127" s="29"/>
      <c r="M127" s="30"/>
      <c r="N127" s="30"/>
      <c r="O127" s="30"/>
      <c r="P127" s="30"/>
      <c r="Q127" s="30"/>
      <c r="R127" s="30"/>
      <c r="S127" s="31"/>
      <c r="T127" s="32"/>
      <c r="U127" s="32"/>
      <c r="V127" s="33"/>
      <c r="X127" s="34"/>
      <c r="Y127" s="35"/>
      <c r="Z127" s="34"/>
    </row>
    <row r="128" spans="4:27" x14ac:dyDescent="0.2">
      <c r="D128" s="64"/>
      <c r="H128" s="45"/>
      <c r="J128" s="46"/>
      <c r="K128" s="24"/>
      <c r="L128" s="47"/>
      <c r="M128" s="48"/>
      <c r="N128" s="48"/>
      <c r="O128" s="48"/>
      <c r="P128" s="48"/>
      <c r="Q128" s="48"/>
      <c r="R128" s="48"/>
      <c r="S128" s="49"/>
      <c r="T128" s="50"/>
      <c r="U128" s="50"/>
      <c r="V128" s="51"/>
      <c r="X128" s="52"/>
      <c r="Y128" s="53"/>
      <c r="Z128" s="52"/>
    </row>
    <row r="129" spans="4:27" s="54" customFormat="1" x14ac:dyDescent="0.2">
      <c r="H129" s="55"/>
      <c r="J129" s="56"/>
      <c r="L129" s="57"/>
      <c r="M129" s="58"/>
      <c r="N129" s="58"/>
      <c r="O129" s="58"/>
      <c r="P129" s="58"/>
      <c r="Q129" s="58"/>
      <c r="R129" s="58"/>
      <c r="S129" s="59"/>
      <c r="T129" s="60"/>
      <c r="U129" s="60"/>
      <c r="V129" s="61"/>
      <c r="W129" s="62"/>
      <c r="X129" s="63"/>
      <c r="Y129" s="59"/>
      <c r="Z129" s="63"/>
      <c r="AA129" s="94"/>
    </row>
    <row r="130" spans="4:27" s="54" customFormat="1" x14ac:dyDescent="0.2">
      <c r="J130" s="74"/>
      <c r="L130" s="62"/>
      <c r="M130" s="62"/>
      <c r="N130" s="62"/>
      <c r="O130" s="62"/>
      <c r="P130" s="62"/>
      <c r="Q130" s="62"/>
      <c r="R130" s="62"/>
      <c r="S130" s="62"/>
      <c r="T130" s="75"/>
      <c r="U130" s="75"/>
      <c r="V130" s="75"/>
      <c r="W130" s="62"/>
      <c r="X130" s="62"/>
      <c r="Y130" s="62"/>
      <c r="Z130" s="62"/>
      <c r="AA130" s="94"/>
    </row>
    <row r="132" spans="4:27" s="1" customFormat="1" ht="15" x14ac:dyDescent="0.2">
      <c r="H132" s="4"/>
      <c r="J132" s="2"/>
      <c r="K132" s="3"/>
      <c r="L132" s="5"/>
      <c r="M132" s="6"/>
      <c r="N132" s="6"/>
      <c r="O132" s="6"/>
      <c r="P132" s="6"/>
      <c r="Q132" s="6"/>
      <c r="R132" s="6"/>
      <c r="S132" s="7"/>
      <c r="T132" s="8"/>
      <c r="U132" s="9"/>
      <c r="V132" s="9"/>
      <c r="W132" s="10"/>
      <c r="X132" s="11"/>
      <c r="Y132" s="11"/>
      <c r="Z132" s="11"/>
      <c r="AA132" s="94"/>
    </row>
    <row r="134" spans="4:27" x14ac:dyDescent="0.2">
      <c r="D134" s="64"/>
      <c r="E134" s="64"/>
      <c r="H134" s="27"/>
      <c r="J134" s="28"/>
      <c r="K134" s="24"/>
      <c r="L134" s="29"/>
      <c r="M134" s="30"/>
      <c r="N134" s="30"/>
      <c r="O134" s="30"/>
      <c r="P134" s="30"/>
      <c r="Q134" s="30"/>
      <c r="R134" s="30"/>
      <c r="S134" s="31"/>
      <c r="T134" s="32"/>
      <c r="U134" s="32"/>
      <c r="V134" s="76"/>
      <c r="X134" s="34"/>
      <c r="Y134" s="35"/>
      <c r="Z134" s="34"/>
    </row>
    <row r="135" spans="4:27" x14ac:dyDescent="0.2">
      <c r="D135" s="64"/>
      <c r="H135" s="45"/>
      <c r="J135" s="46"/>
      <c r="K135" s="24"/>
      <c r="L135" s="47"/>
      <c r="M135" s="48"/>
      <c r="N135" s="48"/>
      <c r="O135" s="48"/>
      <c r="P135" s="48"/>
      <c r="Q135" s="48"/>
      <c r="R135" s="48"/>
      <c r="S135" s="49"/>
      <c r="T135" s="50"/>
      <c r="U135" s="50"/>
      <c r="V135" s="51"/>
      <c r="X135" s="52"/>
      <c r="Y135" s="53"/>
      <c r="Z135" s="52"/>
    </row>
    <row r="136" spans="4:27" s="54" customFormat="1" x14ac:dyDescent="0.2">
      <c r="H136" s="55"/>
      <c r="J136" s="56"/>
      <c r="L136" s="57"/>
      <c r="M136" s="58"/>
      <c r="N136" s="58"/>
      <c r="O136" s="58"/>
      <c r="P136" s="58"/>
      <c r="Q136" s="58"/>
      <c r="R136" s="58"/>
      <c r="S136" s="59"/>
      <c r="T136" s="60"/>
      <c r="U136" s="60"/>
      <c r="V136" s="61"/>
      <c r="W136" s="62"/>
      <c r="X136" s="63"/>
      <c r="Y136" s="59"/>
      <c r="Z136" s="63"/>
      <c r="AA136" s="94"/>
    </row>
    <row r="137" spans="4:27" s="54" customFormat="1" x14ac:dyDescent="0.2">
      <c r="J137" s="74"/>
      <c r="L137" s="62"/>
      <c r="M137" s="62"/>
      <c r="N137" s="62"/>
      <c r="O137" s="62"/>
      <c r="P137" s="62"/>
      <c r="Q137" s="62"/>
      <c r="R137" s="62"/>
      <c r="S137" s="62"/>
      <c r="T137" s="75"/>
      <c r="U137" s="75"/>
      <c r="V137" s="75"/>
      <c r="W137" s="62"/>
      <c r="X137" s="62"/>
      <c r="Y137" s="62"/>
      <c r="Z137" s="62"/>
      <c r="AA137" s="94"/>
    </row>
    <row r="139" spans="4:27" s="1" customFormat="1" ht="15" x14ac:dyDescent="0.2">
      <c r="H139" s="4"/>
      <c r="J139" s="2"/>
      <c r="K139" s="3"/>
      <c r="L139" s="5"/>
      <c r="M139" s="6"/>
      <c r="N139" s="6"/>
      <c r="O139" s="6"/>
      <c r="P139" s="6"/>
      <c r="Q139" s="6"/>
      <c r="R139" s="6"/>
      <c r="S139" s="7"/>
      <c r="T139" s="8"/>
      <c r="U139" s="9"/>
      <c r="V139" s="9"/>
      <c r="W139" s="10"/>
      <c r="X139" s="11"/>
      <c r="Y139" s="11"/>
      <c r="Z139" s="11"/>
      <c r="AA139" s="94"/>
    </row>
    <row r="141" spans="4:27" x14ac:dyDescent="0.2">
      <c r="D141" s="64"/>
      <c r="E141" s="64"/>
      <c r="H141" s="27"/>
      <c r="J141" s="28"/>
      <c r="K141" s="24"/>
      <c r="L141" s="29"/>
      <c r="M141" s="30"/>
      <c r="N141" s="30"/>
      <c r="O141" s="30"/>
      <c r="P141" s="30"/>
      <c r="Q141" s="30"/>
      <c r="R141" s="30"/>
      <c r="S141" s="31"/>
      <c r="T141" s="32"/>
      <c r="U141" s="32"/>
      <c r="V141" s="76"/>
      <c r="X141" s="34"/>
      <c r="Y141" s="35"/>
      <c r="Z141" s="34"/>
    </row>
    <row r="142" spans="4:27" x14ac:dyDescent="0.2">
      <c r="D142" s="64"/>
      <c r="H142" s="45"/>
      <c r="J142" s="46"/>
      <c r="K142" s="24"/>
      <c r="L142" s="47"/>
      <c r="M142" s="48"/>
      <c r="N142" s="48"/>
      <c r="O142" s="48"/>
      <c r="P142" s="48"/>
      <c r="Q142" s="48"/>
      <c r="R142" s="48"/>
      <c r="S142" s="49"/>
      <c r="T142" s="50"/>
      <c r="U142" s="50"/>
      <c r="V142" s="51"/>
      <c r="X142" s="52"/>
      <c r="Y142" s="53"/>
      <c r="Z142" s="52"/>
    </row>
    <row r="143" spans="4:27" s="54" customFormat="1" x14ac:dyDescent="0.2">
      <c r="H143" s="55"/>
      <c r="J143" s="56"/>
      <c r="L143" s="57"/>
      <c r="M143" s="58"/>
      <c r="N143" s="58"/>
      <c r="O143" s="58"/>
      <c r="P143" s="58"/>
      <c r="Q143" s="58"/>
      <c r="R143" s="58"/>
      <c r="S143" s="59"/>
      <c r="T143" s="60"/>
      <c r="U143" s="60"/>
      <c r="V143" s="61"/>
      <c r="W143" s="62"/>
      <c r="X143" s="63"/>
      <c r="Y143" s="59"/>
      <c r="Z143" s="63"/>
      <c r="AA143" s="94"/>
    </row>
    <row r="144" spans="4:27" s="54" customFormat="1" x14ac:dyDescent="0.2">
      <c r="J144" s="74"/>
      <c r="L144" s="62"/>
      <c r="M144" s="62"/>
      <c r="N144" s="62"/>
      <c r="O144" s="62"/>
      <c r="P144" s="62"/>
      <c r="Q144" s="62"/>
      <c r="R144" s="62"/>
      <c r="S144" s="62"/>
      <c r="T144" s="75"/>
      <c r="U144" s="75"/>
      <c r="V144" s="75"/>
      <c r="W144" s="62"/>
      <c r="X144" s="62"/>
      <c r="Y144" s="62"/>
      <c r="Z144" s="62"/>
      <c r="AA144" s="94"/>
    </row>
    <row r="146" spans="4:27" s="1" customFormat="1" ht="15" x14ac:dyDescent="0.2">
      <c r="H146" s="4"/>
      <c r="J146" s="2"/>
      <c r="K146" s="3"/>
      <c r="L146" s="5"/>
      <c r="M146" s="6"/>
      <c r="N146" s="6"/>
      <c r="O146" s="6"/>
      <c r="P146" s="6"/>
      <c r="Q146" s="6"/>
      <c r="R146" s="6"/>
      <c r="S146" s="7"/>
      <c r="T146" s="8"/>
      <c r="U146" s="9"/>
      <c r="V146" s="9"/>
      <c r="W146" s="10"/>
      <c r="X146" s="11"/>
      <c r="Y146" s="11"/>
      <c r="Z146" s="11"/>
      <c r="AA146" s="94"/>
    </row>
    <row r="148" spans="4:27" x14ac:dyDescent="0.2">
      <c r="D148" s="64"/>
      <c r="E148" s="64"/>
      <c r="H148" s="27"/>
      <c r="J148" s="28"/>
      <c r="K148" s="24"/>
      <c r="L148" s="29"/>
      <c r="M148" s="30"/>
      <c r="N148" s="30"/>
      <c r="O148" s="30"/>
      <c r="P148" s="30"/>
      <c r="Q148" s="30"/>
      <c r="R148" s="30"/>
      <c r="S148" s="31"/>
      <c r="T148" s="92"/>
      <c r="U148" s="32"/>
      <c r="V148" s="33"/>
      <c r="X148" s="34"/>
      <c r="Y148" s="35"/>
      <c r="Z148" s="34"/>
    </row>
    <row r="149" spans="4:27" x14ac:dyDescent="0.2">
      <c r="D149" s="64"/>
      <c r="H149" s="45"/>
      <c r="J149" s="46"/>
      <c r="K149" s="24"/>
      <c r="L149" s="47"/>
      <c r="M149" s="48"/>
      <c r="N149" s="48"/>
      <c r="O149" s="48"/>
      <c r="P149" s="48"/>
      <c r="Q149" s="48"/>
      <c r="R149" s="48"/>
      <c r="S149" s="49"/>
      <c r="T149" s="50"/>
      <c r="U149" s="50"/>
      <c r="V149" s="51"/>
      <c r="X149" s="52"/>
      <c r="Y149" s="53"/>
      <c r="Z149" s="52"/>
    </row>
    <row r="150" spans="4:27" s="54" customFormat="1" x14ac:dyDescent="0.2">
      <c r="H150" s="55"/>
      <c r="J150" s="56"/>
      <c r="L150" s="57"/>
      <c r="M150" s="58"/>
      <c r="N150" s="58"/>
      <c r="O150" s="58"/>
      <c r="P150" s="58"/>
      <c r="Q150" s="58"/>
      <c r="R150" s="58"/>
      <c r="S150" s="59"/>
      <c r="T150" s="60"/>
      <c r="U150" s="60"/>
      <c r="V150" s="61"/>
      <c r="W150" s="62"/>
      <c r="X150" s="63"/>
      <c r="Y150" s="59"/>
      <c r="Z150" s="63"/>
      <c r="AA150" s="96"/>
    </row>
    <row r="155" spans="4:27" s="20" customFormat="1" ht="40.5" customHeight="1" x14ac:dyDescent="0.2">
      <c r="H155" s="15"/>
      <c r="I155" s="14"/>
      <c r="J155" s="16"/>
      <c r="K155" s="14"/>
      <c r="L155" s="17"/>
      <c r="M155" s="18"/>
      <c r="N155" s="18"/>
      <c r="O155" s="18"/>
      <c r="P155" s="18"/>
      <c r="Q155" s="18"/>
      <c r="R155" s="18"/>
      <c r="S155" s="19"/>
      <c r="T155" s="18"/>
      <c r="U155" s="18"/>
      <c r="V155" s="19"/>
      <c r="X155" s="21"/>
      <c r="Y155" s="19"/>
      <c r="Z155" s="21"/>
      <c r="AA155" s="95"/>
    </row>
    <row r="156" spans="4:27" x14ac:dyDescent="0.2">
      <c r="J156" s="23"/>
      <c r="L156" s="23"/>
      <c r="M156" s="23"/>
      <c r="N156" s="23"/>
      <c r="O156" s="23"/>
      <c r="P156" s="23"/>
      <c r="Q156" s="23"/>
      <c r="R156" s="23"/>
      <c r="S156" s="23"/>
      <c r="W156" s="25"/>
      <c r="X156" s="25"/>
      <c r="Y156" s="23"/>
      <c r="Z156" s="25"/>
    </row>
    <row r="157" spans="4:27" x14ac:dyDescent="0.2">
      <c r="J157" s="93"/>
      <c r="L157" s="93"/>
      <c r="M157" s="93"/>
      <c r="N157" s="93"/>
      <c r="O157" s="93"/>
      <c r="P157" s="93"/>
      <c r="Q157" s="93"/>
      <c r="R157" s="93"/>
      <c r="S157" s="93"/>
      <c r="W157" s="25"/>
      <c r="X157" s="25"/>
      <c r="Y157" s="93"/>
      <c r="Z157" s="25"/>
    </row>
  </sheetData>
  <conditionalFormatting sqref="J52:Y52 J71:Y71 J83:Y83 J96:Y96 J107:Y107 J114:Y114 J121:Y121 J128:Y128 J135:Y135 J142:Y142">
    <cfRule type="cellIs" dxfId="39" priority="10" operator="lessThan">
      <formula>0</formula>
    </cfRule>
  </conditionalFormatting>
  <conditionalFormatting sqref="J149:Y149">
    <cfRule type="cellIs" dxfId="38" priority="9" operator="lessThan">
      <formula>0</formula>
    </cfRule>
  </conditionalFormatting>
  <conditionalFormatting sqref="J156">
    <cfRule type="cellIs" dxfId="37" priority="7" operator="equal">
      <formula>"Erreur"</formula>
    </cfRule>
    <cfRule type="cellIs" dxfId="36" priority="8" operator="equal">
      <formula>"Ok"</formula>
    </cfRule>
  </conditionalFormatting>
  <conditionalFormatting sqref="L156:S156">
    <cfRule type="cellIs" dxfId="35" priority="5" operator="equal">
      <formula>"Erreur"</formula>
    </cfRule>
    <cfRule type="cellIs" dxfId="34" priority="6" operator="equal">
      <formula>"Ok"</formula>
    </cfRule>
  </conditionalFormatting>
  <conditionalFormatting sqref="Y156">
    <cfRule type="cellIs" dxfId="33" priority="3" operator="equal">
      <formula>"Erreur"</formula>
    </cfRule>
    <cfRule type="cellIs" dxfId="32" priority="4" operator="equal">
      <formula>"Ok"</formula>
    </cfRule>
  </conditionalFormatting>
  <conditionalFormatting sqref="Z52 Z71 Z83 Z96 Z107 Z114 Z121 Z128 Z135 Z142">
    <cfRule type="cellIs" dxfId="31" priority="2" operator="lessThan">
      <formula>0</formula>
    </cfRule>
  </conditionalFormatting>
  <conditionalFormatting sqref="Z149">
    <cfRule type="cellIs" dxfId="3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75"/>
  <sheetViews>
    <sheetView showGridLines="0" zoomScale="70" zoomScaleNormal="70" workbookViewId="0">
      <selection activeCell="X14" sqref="X14"/>
    </sheetView>
  </sheetViews>
  <sheetFormatPr baseColWidth="10" defaultRowHeight="12.75" outlineLevelCol="1" x14ac:dyDescent="0.2"/>
  <cols>
    <col min="1" max="4" width="11.42578125" style="22" customWidth="1" outlineLevel="1"/>
    <col min="5" max="6" width="11.42578125" style="22"/>
    <col min="7" max="7" width="15.85546875" style="22" bestFit="1" customWidth="1"/>
    <col min="8" max="8" width="58" style="80" customWidth="1"/>
    <col min="9" max="9" width="1.42578125" style="22" customWidth="1"/>
    <col min="10" max="10" width="15.85546875" style="22" hidden="1" customWidth="1" outlineLevel="1"/>
    <col min="11" max="11" width="1.42578125" style="22" hidden="1" customWidth="1" outlineLevel="1"/>
    <col min="12" max="13" width="15.85546875" style="24" hidden="1" customWidth="1"/>
    <col min="14" max="15" width="15.85546875" style="24" hidden="1" customWidth="1" outlineLevel="1"/>
    <col min="16" max="16" width="15.85546875" style="24" hidden="1" customWidth="1" collapsed="1"/>
    <col min="17" max="19" width="15.85546875" style="24" hidden="1" customWidth="1"/>
    <col min="20" max="20" width="15.85546875" style="25" hidden="1" customWidth="1"/>
    <col min="21" max="21" width="15.85546875" style="25" hidden="1" customWidth="1" outlineLevel="1"/>
    <col min="22" max="22" width="35.7109375" style="25" hidden="1" customWidth="1" collapsed="1"/>
    <col min="23" max="23" width="1.42578125" style="24" customWidth="1"/>
    <col min="24" max="24" width="21.42578125" style="24" bestFit="1" customWidth="1"/>
    <col min="25" max="25" width="21.42578125" style="24" hidden="1" customWidth="1" outlineLevel="1"/>
    <col min="26" max="26" width="35.7109375" style="24" customWidth="1" collapsed="1"/>
    <col min="27" max="27" width="11.42578125" style="94" collapsed="1"/>
    <col min="28" max="16384" width="11.42578125" style="22"/>
  </cols>
  <sheetData>
    <row r="1" spans="1:27" x14ac:dyDescent="0.2">
      <c r="AA1" s="94" t="s">
        <v>101</v>
      </c>
    </row>
    <row r="2" spans="1:27" x14ac:dyDescent="0.2">
      <c r="G2" s="22">
        <v>61</v>
      </c>
      <c r="H2" s="26">
        <v>2019</v>
      </c>
      <c r="AA2" s="94">
        <v>1</v>
      </c>
    </row>
    <row r="3" spans="1:27" x14ac:dyDescent="0.2">
      <c r="AA3" s="94">
        <v>1</v>
      </c>
    </row>
    <row r="4" spans="1:27" x14ac:dyDescent="0.2">
      <c r="AA4" s="94">
        <v>1</v>
      </c>
    </row>
    <row r="5" spans="1:27" x14ac:dyDescent="0.2">
      <c r="AA5" s="94">
        <v>1</v>
      </c>
    </row>
    <row r="6" spans="1:27" s="1" customFormat="1" ht="30" x14ac:dyDescent="0.2">
      <c r="H6" s="4" t="s">
        <v>71</v>
      </c>
      <c r="J6" s="2" t="str">
        <f>CONCATENATE("CA ",$H$2-1)</f>
        <v>CA 2018</v>
      </c>
      <c r="K6" s="3"/>
      <c r="L6" s="5" t="str">
        <f>CONCATENATE("BP ",$H$2)</f>
        <v>BP 2019</v>
      </c>
      <c r="M6" s="6" t="str">
        <f>CONCATENATE("BS ",$H$2)</f>
        <v>BS 2019</v>
      </c>
      <c r="N6" s="6" t="str">
        <f>CONCATENATE("DM2 ",$H$2)</f>
        <v>DM2 2019</v>
      </c>
      <c r="O6" s="6" t="str">
        <f>CONCATENATE("DM3 ",$H$2)</f>
        <v>DM3 2019</v>
      </c>
      <c r="P6" s="6" t="str">
        <f>CONCATENATE("VC ",$H$2)</f>
        <v>VC 2019</v>
      </c>
      <c r="Q6" s="6" t="str">
        <f>CONCATENATE("BG ",$H$2)</f>
        <v>BG 2019</v>
      </c>
      <c r="R6" s="6" t="str">
        <f>CONCATENATE("CA ",$H$2)</f>
        <v>CA 2019</v>
      </c>
      <c r="S6" s="7" t="str">
        <f>CONCATENATE("ENS ",$H$2)</f>
        <v>ENS 2019</v>
      </c>
      <c r="T6" s="8" t="str">
        <f>CONCATENATE("CA ",$H$2," anticipé")</f>
        <v>CA 2019 anticipé</v>
      </c>
      <c r="U6" s="9" t="str">
        <f>CONCATENATE("ENS ",$H$2," anticipé")</f>
        <v>ENS 2019 anticipé</v>
      </c>
      <c r="V6" s="9" t="s">
        <v>58</v>
      </c>
      <c r="W6" s="10"/>
      <c r="X6" s="11" t="str">
        <f>CONCATENATE("PROJET BP ",$H$2+1," saisie Civil")</f>
        <v>PROJET BP 2020 saisie Civil</v>
      </c>
      <c r="Y6" s="11" t="str">
        <f>CONCATENATE("PROJET BP ",$H$2+1," saisie Civil")</f>
        <v>PROJET BP 2020 saisie Civil</v>
      </c>
      <c r="Z6" s="11" t="s">
        <v>70</v>
      </c>
      <c r="AA6" s="94">
        <v>1</v>
      </c>
    </row>
    <row r="7" spans="1:27" x14ac:dyDescent="0.2">
      <c r="AA7" s="94">
        <v>1</v>
      </c>
    </row>
    <row r="8" spans="1:27" x14ac:dyDescent="0.2">
      <c r="A8" s="22" t="s">
        <v>4</v>
      </c>
      <c r="B8" s="22" t="s">
        <v>4</v>
      </c>
      <c r="C8" s="22" t="s">
        <v>2</v>
      </c>
      <c r="D8" s="22" t="s">
        <v>28</v>
      </c>
      <c r="E8" s="22" t="s">
        <v>29</v>
      </c>
      <c r="F8" s="22" t="s">
        <v>51</v>
      </c>
      <c r="G8" s="22" t="s">
        <v>63</v>
      </c>
      <c r="H8" s="81" t="s">
        <v>64</v>
      </c>
      <c r="J8" s="28" t="e">
        <f t="shared" ref="J8:J27" si="0">SUMIFS(BASE_CA,BASE_EXERCICE,$H$2-1,BASE_NOM_BUDGET,$G$2,BASE_SENS,$A8,BASE_MOUVEMENT,$B8,BASE_SECTION,$C8,BASE_CHAPITRE,$D8,BASE_NATURE,$E8,BASE_SERVICE,$F8,BASE_ANTENNE,$G8)</f>
        <v>#REF!</v>
      </c>
      <c r="K8" s="24"/>
      <c r="L8" s="29" t="e">
        <f t="shared" ref="L8:L27" si="1">SUMIFS(BASE_BP,BASE_EXERCICE,$H$2,BASE_NOM_BUDGET,$G$2,BASE_SENS,$A8,BASE_MOUVEMENT,$B8,BASE_SECTION,$C8,BASE_CHAPITRE,$D8,BASE_NATURE,$E8,BASE_SERVICE,$F8,BASE_ANTENNE,$G8)</f>
        <v>#REF!</v>
      </c>
      <c r="M8" s="30" t="e">
        <f t="shared" ref="M8:M27" si="2">SUMIFS(BASE_BS,BASE_EXERCICE,$H$2,BASE_NOM_BUDGET,$G$2,BASE_SENS,$A8,BASE_MOUVEMENT,$B8,BASE_SECTION,$C8,BASE_CHAPITRE,$D8,BASE_NATURE,$E8,BASE_SERVICE,$F8,BASE_ANTENNE,$G8)</f>
        <v>#REF!</v>
      </c>
      <c r="N8" s="30" t="e">
        <f t="shared" ref="N8:N27" si="3">SUMIFS(BASE_DM2,BASE_EXERCICE,$H$2,BASE_NOM_BUDGET,$G$2,BASE_SENS,$A8,BASE_MOUVEMENT,$B8,BASE_SECTION,$C8,BASE_CHAPITRE,$D8,BASE_NATURE,$E8,BASE_SERVICE,$F8,BASE_ANTENNE,$G8)</f>
        <v>#NAME?</v>
      </c>
      <c r="O8" s="30" t="e">
        <f t="shared" ref="O8:O27" si="4">SUMIFS(BASE_DM3,BASE_EXERCICE,$H$2,BASE_NOM_BUDGET,$G$2,BASE_SENS,$A8,BASE_MOUVEMENT,$B8,BASE_SECTION,$C8,BASE_CHAPITRE,$D8,BASE_NATURE,$E8,BASE_SERVICE,$F8,BASE_ANTENNE,$G8)</f>
        <v>#NAME?</v>
      </c>
      <c r="P8" s="30" t="e">
        <f t="shared" ref="P8:P27" si="5">SUMIFS(BASE_VC,BASE_EXERCICE,$H$2,BASE_NOM_BUDGET,$G$2,BASE_SENS,$A8,BASE_MOUVEMENT,$B8,BASE_SECTION,$C8,BASE_CHAPITRE,$D8,BASE_NATURE,$E8,BASE_SERVICE,$F8,BASE_ANTENNE,$G8)</f>
        <v>#REF!</v>
      </c>
      <c r="Q8" s="30" t="e">
        <f t="shared" ref="Q8:Q27" si="6">SUMIFS(BASE_BG,BASE_EXERCICE,$H$2,BASE_NOM_BUDGET,$G$2,BASE_SENS,$A8,BASE_MOUVEMENT,$B8,BASE_SECTION,$C8,BASE_CHAPITRE,$D8,BASE_NATURE,$E8,BASE_SERVICE,$F8,BASE_ANTENNE,$G8)</f>
        <v>#REF!</v>
      </c>
      <c r="R8" s="30" t="e">
        <f t="shared" ref="R8:R27" si="7">SUMIFS(BASE_CA,BASE_EXERCICE,$H$2,BASE_NOM_BUDGET,$G$2,BASE_SENS,$A8,BASE_MOUVEMENT,$B8,BASE_SECTION,$C8,BASE_CHAPITRE,$D8,BASE_NATURE,$E8,BASE_SERVICE,$F8,BASE_ANTENNE,$G8)</f>
        <v>#REF!</v>
      </c>
      <c r="S8" s="31" t="e">
        <f t="shared" ref="S8:S27" si="8">SUMIFS(BASE_ENS,BASE_EXERCICE,$H$2,BASE_NOM_BUDGET,$G$2,BASE_SENS,$A8,BASE_MOUVEMENT,$B8,BASE_SECTION,$C8,BASE_CHAPITRE,$D8,BASE_NATURE,$E8,BASE_SERVICE,$F8,BASE_ANTENNE,$G8)</f>
        <v>#REF!</v>
      </c>
      <c r="T8" s="32"/>
      <c r="U8" s="32"/>
      <c r="V8" s="33"/>
      <c r="X8" s="34"/>
      <c r="Y8" s="35" t="e">
        <f t="shared" ref="Y8:Y27" si="9">SUMIFS(BASE_BP,BASE_EXERCICE,$H$2+1,BASE_NOM_BUDGET,$G$2,BASE_SENS,$A8,BASE_MOUVEMENT,$B8,BASE_SECTION,$C8,BASE_CHAPITRE,$D8,BASE_NATURE,$E8,BASE_SERVICE,$F8,BASE_ANTENNE,$G8)</f>
        <v>#REF!</v>
      </c>
      <c r="Z8" s="34"/>
      <c r="AA8" s="94">
        <v>1</v>
      </c>
    </row>
    <row r="9" spans="1:27" x14ac:dyDescent="0.2">
      <c r="A9" s="22" t="s">
        <v>4</v>
      </c>
      <c r="B9" s="22" t="s">
        <v>4</v>
      </c>
      <c r="C9" s="22" t="s">
        <v>2</v>
      </c>
      <c r="D9" s="22" t="s">
        <v>28</v>
      </c>
      <c r="E9" s="22" t="s">
        <v>29</v>
      </c>
      <c r="F9" s="22" t="s">
        <v>51</v>
      </c>
      <c r="G9" s="22" t="s">
        <v>45</v>
      </c>
      <c r="H9" s="82" t="s">
        <v>64</v>
      </c>
      <c r="J9" s="37" t="e">
        <f t="shared" si="0"/>
        <v>#REF!</v>
      </c>
      <c r="K9" s="24"/>
      <c r="L9" s="38" t="e">
        <f t="shared" si="1"/>
        <v>#REF!</v>
      </c>
      <c r="M9" s="39" t="e">
        <f t="shared" si="2"/>
        <v>#REF!</v>
      </c>
      <c r="N9" s="39" t="e">
        <f t="shared" si="3"/>
        <v>#NAME?</v>
      </c>
      <c r="O9" s="39" t="e">
        <f t="shared" si="4"/>
        <v>#NAME?</v>
      </c>
      <c r="P9" s="39" t="e">
        <f t="shared" si="5"/>
        <v>#REF!</v>
      </c>
      <c r="Q9" s="39" t="e">
        <f t="shared" si="6"/>
        <v>#REF!</v>
      </c>
      <c r="R9" s="39" t="e">
        <f t="shared" si="7"/>
        <v>#REF!</v>
      </c>
      <c r="S9" s="40" t="e">
        <f t="shared" si="8"/>
        <v>#REF!</v>
      </c>
      <c r="T9" s="41"/>
      <c r="U9" s="41"/>
      <c r="V9" s="42"/>
      <c r="X9" s="43"/>
      <c r="Y9" s="44" t="e">
        <f t="shared" si="9"/>
        <v>#REF!</v>
      </c>
      <c r="Z9" s="43"/>
      <c r="AA9" s="94">
        <v>1</v>
      </c>
    </row>
    <row r="10" spans="1:27" x14ac:dyDescent="0.2">
      <c r="A10" s="22" t="s">
        <v>4</v>
      </c>
      <c r="B10" s="22" t="s">
        <v>4</v>
      </c>
      <c r="C10" s="22" t="s">
        <v>2</v>
      </c>
      <c r="D10" s="22" t="s">
        <v>28</v>
      </c>
      <c r="E10" s="22" t="s">
        <v>29</v>
      </c>
      <c r="F10" s="22" t="s">
        <v>51</v>
      </c>
      <c r="G10" s="22" t="s">
        <v>46</v>
      </c>
      <c r="H10" s="82" t="s">
        <v>64</v>
      </c>
      <c r="J10" s="37" t="e">
        <f t="shared" si="0"/>
        <v>#REF!</v>
      </c>
      <c r="K10" s="24"/>
      <c r="L10" s="38" t="e">
        <f t="shared" si="1"/>
        <v>#REF!</v>
      </c>
      <c r="M10" s="39" t="e">
        <f t="shared" si="2"/>
        <v>#REF!</v>
      </c>
      <c r="N10" s="39" t="e">
        <f t="shared" si="3"/>
        <v>#NAME?</v>
      </c>
      <c r="O10" s="39" t="e">
        <f t="shared" si="4"/>
        <v>#NAME?</v>
      </c>
      <c r="P10" s="39" t="e">
        <f t="shared" si="5"/>
        <v>#REF!</v>
      </c>
      <c r="Q10" s="39" t="e">
        <f t="shared" si="6"/>
        <v>#REF!</v>
      </c>
      <c r="R10" s="39" t="e">
        <f t="shared" si="7"/>
        <v>#REF!</v>
      </c>
      <c r="S10" s="40" t="e">
        <f t="shared" si="8"/>
        <v>#REF!</v>
      </c>
      <c r="T10" s="41"/>
      <c r="U10" s="41"/>
      <c r="V10" s="42"/>
      <c r="X10" s="43"/>
      <c r="Y10" s="44" t="e">
        <f t="shared" si="9"/>
        <v>#REF!</v>
      </c>
      <c r="Z10" s="43"/>
      <c r="AA10" s="94">
        <v>1</v>
      </c>
    </row>
    <row r="11" spans="1:27" x14ac:dyDescent="0.2">
      <c r="A11" s="22" t="s">
        <v>4</v>
      </c>
      <c r="B11" s="22" t="s">
        <v>4</v>
      </c>
      <c r="C11" s="22" t="s">
        <v>2</v>
      </c>
      <c r="D11" s="22" t="s">
        <v>28</v>
      </c>
      <c r="E11" s="22" t="s">
        <v>29</v>
      </c>
      <c r="F11" s="22" t="s">
        <v>51</v>
      </c>
      <c r="G11" s="22" t="s">
        <v>65</v>
      </c>
      <c r="H11" s="82" t="s">
        <v>64</v>
      </c>
      <c r="J11" s="37" t="e">
        <f t="shared" si="0"/>
        <v>#REF!</v>
      </c>
      <c r="K11" s="24"/>
      <c r="L11" s="38" t="e">
        <f t="shared" si="1"/>
        <v>#REF!</v>
      </c>
      <c r="M11" s="39" t="e">
        <f t="shared" si="2"/>
        <v>#REF!</v>
      </c>
      <c r="N11" s="39" t="e">
        <f t="shared" si="3"/>
        <v>#NAME?</v>
      </c>
      <c r="O11" s="39" t="e">
        <f t="shared" si="4"/>
        <v>#NAME?</v>
      </c>
      <c r="P11" s="39" t="e">
        <f t="shared" si="5"/>
        <v>#REF!</v>
      </c>
      <c r="Q11" s="39" t="e">
        <f t="shared" si="6"/>
        <v>#REF!</v>
      </c>
      <c r="R11" s="39" t="e">
        <f t="shared" si="7"/>
        <v>#REF!</v>
      </c>
      <c r="S11" s="40" t="e">
        <f t="shared" si="8"/>
        <v>#REF!</v>
      </c>
      <c r="T11" s="41"/>
      <c r="U11" s="41"/>
      <c r="V11" s="42"/>
      <c r="X11" s="43"/>
      <c r="Y11" s="44" t="e">
        <f t="shared" si="9"/>
        <v>#REF!</v>
      </c>
      <c r="Z11" s="43"/>
      <c r="AA11" s="94">
        <v>1</v>
      </c>
    </row>
    <row r="12" spans="1:27" x14ac:dyDescent="0.2">
      <c r="A12" s="22" t="s">
        <v>4</v>
      </c>
      <c r="B12" s="22" t="s">
        <v>4</v>
      </c>
      <c r="C12" s="22" t="s">
        <v>2</v>
      </c>
      <c r="D12" s="22" t="s">
        <v>28</v>
      </c>
      <c r="E12" s="22" t="s">
        <v>29</v>
      </c>
      <c r="F12" s="22" t="s">
        <v>51</v>
      </c>
      <c r="G12" s="22" t="s">
        <v>47</v>
      </c>
      <c r="H12" s="82" t="s">
        <v>64</v>
      </c>
      <c r="J12" s="37" t="e">
        <f t="shared" si="0"/>
        <v>#REF!</v>
      </c>
      <c r="K12" s="24"/>
      <c r="L12" s="38" t="e">
        <f t="shared" si="1"/>
        <v>#REF!</v>
      </c>
      <c r="M12" s="39" t="e">
        <f t="shared" si="2"/>
        <v>#REF!</v>
      </c>
      <c r="N12" s="39" t="e">
        <f t="shared" si="3"/>
        <v>#NAME?</v>
      </c>
      <c r="O12" s="39" t="e">
        <f t="shared" si="4"/>
        <v>#NAME?</v>
      </c>
      <c r="P12" s="39" t="e">
        <f t="shared" si="5"/>
        <v>#REF!</v>
      </c>
      <c r="Q12" s="39" t="e">
        <f t="shared" si="6"/>
        <v>#REF!</v>
      </c>
      <c r="R12" s="39" t="e">
        <f t="shared" si="7"/>
        <v>#REF!</v>
      </c>
      <c r="S12" s="40" t="e">
        <f t="shared" si="8"/>
        <v>#REF!</v>
      </c>
      <c r="T12" s="41"/>
      <c r="U12" s="41"/>
      <c r="V12" s="42"/>
      <c r="X12" s="43"/>
      <c r="Y12" s="44" t="e">
        <f t="shared" si="9"/>
        <v>#REF!</v>
      </c>
      <c r="Z12" s="43"/>
      <c r="AA12" s="94">
        <v>1</v>
      </c>
    </row>
    <row r="13" spans="1:27" x14ac:dyDescent="0.2">
      <c r="A13" s="22" t="s">
        <v>4</v>
      </c>
      <c r="B13" s="22" t="s">
        <v>4</v>
      </c>
      <c r="C13" s="22" t="s">
        <v>2</v>
      </c>
      <c r="D13" s="22" t="s">
        <v>28</v>
      </c>
      <c r="E13" s="22" t="s">
        <v>29</v>
      </c>
      <c r="F13" s="22" t="s">
        <v>51</v>
      </c>
      <c r="G13" s="22" t="s">
        <v>48</v>
      </c>
      <c r="H13" s="82" t="s">
        <v>64</v>
      </c>
      <c r="J13" s="37" t="e">
        <f t="shared" si="0"/>
        <v>#REF!</v>
      </c>
      <c r="K13" s="24"/>
      <c r="L13" s="38" t="e">
        <f t="shared" si="1"/>
        <v>#REF!</v>
      </c>
      <c r="M13" s="39" t="e">
        <f t="shared" si="2"/>
        <v>#REF!</v>
      </c>
      <c r="N13" s="39" t="e">
        <f t="shared" si="3"/>
        <v>#NAME?</v>
      </c>
      <c r="O13" s="39" t="e">
        <f t="shared" si="4"/>
        <v>#NAME?</v>
      </c>
      <c r="P13" s="39" t="e">
        <f t="shared" si="5"/>
        <v>#REF!</v>
      </c>
      <c r="Q13" s="39" t="e">
        <f t="shared" si="6"/>
        <v>#REF!</v>
      </c>
      <c r="R13" s="39" t="e">
        <f t="shared" si="7"/>
        <v>#REF!</v>
      </c>
      <c r="S13" s="40" t="e">
        <f t="shared" si="8"/>
        <v>#REF!</v>
      </c>
      <c r="T13" s="41"/>
      <c r="U13" s="41"/>
      <c r="V13" s="42"/>
      <c r="X13" s="43"/>
      <c r="Y13" s="44" t="e">
        <f t="shared" si="9"/>
        <v>#REF!</v>
      </c>
      <c r="Z13" s="43"/>
      <c r="AA13" s="94">
        <v>1</v>
      </c>
    </row>
    <row r="14" spans="1:27" x14ac:dyDescent="0.2">
      <c r="A14" s="22" t="s">
        <v>4</v>
      </c>
      <c r="B14" s="22" t="s">
        <v>4</v>
      </c>
      <c r="C14" s="22" t="s">
        <v>2</v>
      </c>
      <c r="D14" s="22" t="s">
        <v>28</v>
      </c>
      <c r="E14" s="22" t="s">
        <v>29</v>
      </c>
      <c r="F14" s="22" t="s">
        <v>51</v>
      </c>
      <c r="G14" s="22" t="s">
        <v>49</v>
      </c>
      <c r="H14" s="82" t="s">
        <v>64</v>
      </c>
      <c r="J14" s="37" t="e">
        <f t="shared" si="0"/>
        <v>#REF!</v>
      </c>
      <c r="K14" s="24"/>
      <c r="L14" s="38" t="e">
        <f t="shared" si="1"/>
        <v>#REF!</v>
      </c>
      <c r="M14" s="39" t="e">
        <f t="shared" si="2"/>
        <v>#REF!</v>
      </c>
      <c r="N14" s="39" t="e">
        <f t="shared" si="3"/>
        <v>#NAME?</v>
      </c>
      <c r="O14" s="39" t="e">
        <f t="shared" si="4"/>
        <v>#NAME?</v>
      </c>
      <c r="P14" s="39" t="e">
        <f t="shared" si="5"/>
        <v>#REF!</v>
      </c>
      <c r="Q14" s="39" t="e">
        <f t="shared" si="6"/>
        <v>#REF!</v>
      </c>
      <c r="R14" s="39" t="e">
        <f t="shared" si="7"/>
        <v>#REF!</v>
      </c>
      <c r="S14" s="40" t="e">
        <f t="shared" si="8"/>
        <v>#REF!</v>
      </c>
      <c r="T14" s="41"/>
      <c r="U14" s="41"/>
      <c r="V14" s="42"/>
      <c r="X14" s="43">
        <v>5555</v>
      </c>
      <c r="Y14" s="44" t="e">
        <f t="shared" si="9"/>
        <v>#REF!</v>
      </c>
      <c r="Z14" s="43"/>
      <c r="AA14" s="94">
        <v>1</v>
      </c>
    </row>
    <row r="15" spans="1:27" x14ac:dyDescent="0.2">
      <c r="A15" s="22" t="s">
        <v>4</v>
      </c>
      <c r="B15" s="22" t="s">
        <v>4</v>
      </c>
      <c r="C15" s="22" t="s">
        <v>2</v>
      </c>
      <c r="D15" s="22" t="s">
        <v>28</v>
      </c>
      <c r="E15" s="22" t="s">
        <v>29</v>
      </c>
      <c r="F15" s="22" t="s">
        <v>51</v>
      </c>
      <c r="G15" s="22" t="s">
        <v>30</v>
      </c>
      <c r="H15" s="82" t="s">
        <v>64</v>
      </c>
      <c r="J15" s="37" t="e">
        <f t="shared" si="0"/>
        <v>#REF!</v>
      </c>
      <c r="K15" s="24"/>
      <c r="L15" s="38" t="e">
        <f t="shared" si="1"/>
        <v>#REF!</v>
      </c>
      <c r="M15" s="39" t="e">
        <f t="shared" si="2"/>
        <v>#REF!</v>
      </c>
      <c r="N15" s="39" t="e">
        <f t="shared" si="3"/>
        <v>#NAME?</v>
      </c>
      <c r="O15" s="39" t="e">
        <f t="shared" si="4"/>
        <v>#NAME?</v>
      </c>
      <c r="P15" s="39" t="e">
        <f t="shared" si="5"/>
        <v>#REF!</v>
      </c>
      <c r="Q15" s="39" t="e">
        <f t="shared" si="6"/>
        <v>#REF!</v>
      </c>
      <c r="R15" s="39" t="e">
        <f t="shared" si="7"/>
        <v>#REF!</v>
      </c>
      <c r="S15" s="40" t="e">
        <f t="shared" si="8"/>
        <v>#REF!</v>
      </c>
      <c r="T15" s="41"/>
      <c r="U15" s="41"/>
      <c r="V15" s="42"/>
      <c r="X15" s="43"/>
      <c r="Y15" s="44" t="e">
        <f t="shared" si="9"/>
        <v>#REF!</v>
      </c>
      <c r="Z15" s="43"/>
      <c r="AA15" s="94">
        <v>1</v>
      </c>
    </row>
    <row r="16" spans="1:27" x14ac:dyDescent="0.2">
      <c r="A16" s="22" t="s">
        <v>4</v>
      </c>
      <c r="B16" s="22" t="s">
        <v>4</v>
      </c>
      <c r="C16" s="22" t="s">
        <v>2</v>
      </c>
      <c r="D16" s="22" t="s">
        <v>28</v>
      </c>
      <c r="E16" s="22" t="s">
        <v>29</v>
      </c>
      <c r="F16" s="22" t="s">
        <v>51</v>
      </c>
      <c r="G16" s="22" t="s">
        <v>66</v>
      </c>
      <c r="H16" s="82" t="s">
        <v>64</v>
      </c>
      <c r="J16" s="37" t="e">
        <f t="shared" si="0"/>
        <v>#REF!</v>
      </c>
      <c r="K16" s="24"/>
      <c r="L16" s="38" t="e">
        <f t="shared" si="1"/>
        <v>#REF!</v>
      </c>
      <c r="M16" s="39" t="e">
        <f t="shared" si="2"/>
        <v>#REF!</v>
      </c>
      <c r="N16" s="39" t="e">
        <f t="shared" si="3"/>
        <v>#NAME?</v>
      </c>
      <c r="O16" s="39" t="e">
        <f t="shared" si="4"/>
        <v>#NAME?</v>
      </c>
      <c r="P16" s="39" t="e">
        <f t="shared" si="5"/>
        <v>#REF!</v>
      </c>
      <c r="Q16" s="39" t="e">
        <f t="shared" si="6"/>
        <v>#REF!</v>
      </c>
      <c r="R16" s="39" t="e">
        <f t="shared" si="7"/>
        <v>#REF!</v>
      </c>
      <c r="S16" s="40" t="e">
        <f t="shared" si="8"/>
        <v>#REF!</v>
      </c>
      <c r="T16" s="41"/>
      <c r="U16" s="41"/>
      <c r="V16" s="42"/>
      <c r="X16" s="43"/>
      <c r="Y16" s="44" t="e">
        <f t="shared" si="9"/>
        <v>#REF!</v>
      </c>
      <c r="Z16" s="43"/>
      <c r="AA16" s="94">
        <v>1</v>
      </c>
    </row>
    <row r="17" spans="1:27" x14ac:dyDescent="0.2">
      <c r="A17" s="22" t="s">
        <v>4</v>
      </c>
      <c r="B17" s="22" t="s">
        <v>4</v>
      </c>
      <c r="C17" s="22" t="s">
        <v>2</v>
      </c>
      <c r="D17" s="22" t="s">
        <v>28</v>
      </c>
      <c r="E17" s="22" t="s">
        <v>29</v>
      </c>
      <c r="F17" s="22" t="s">
        <v>51</v>
      </c>
      <c r="G17" s="22" t="s">
        <v>50</v>
      </c>
      <c r="H17" s="82" t="s">
        <v>64</v>
      </c>
      <c r="J17" s="37" t="e">
        <f t="shared" si="0"/>
        <v>#REF!</v>
      </c>
      <c r="K17" s="24"/>
      <c r="L17" s="38" t="e">
        <f t="shared" si="1"/>
        <v>#REF!</v>
      </c>
      <c r="M17" s="39" t="e">
        <f t="shared" si="2"/>
        <v>#REF!</v>
      </c>
      <c r="N17" s="39" t="e">
        <f t="shared" si="3"/>
        <v>#NAME?</v>
      </c>
      <c r="O17" s="39" t="e">
        <f t="shared" si="4"/>
        <v>#NAME?</v>
      </c>
      <c r="P17" s="39" t="e">
        <f t="shared" si="5"/>
        <v>#REF!</v>
      </c>
      <c r="Q17" s="39" t="e">
        <f t="shared" si="6"/>
        <v>#REF!</v>
      </c>
      <c r="R17" s="39" t="e">
        <f t="shared" si="7"/>
        <v>#REF!</v>
      </c>
      <c r="S17" s="40" t="e">
        <f t="shared" si="8"/>
        <v>#REF!</v>
      </c>
      <c r="T17" s="41"/>
      <c r="U17" s="41"/>
      <c r="V17" s="42"/>
      <c r="X17" s="43"/>
      <c r="Y17" s="44" t="e">
        <f t="shared" si="9"/>
        <v>#REF!</v>
      </c>
      <c r="Z17" s="43"/>
      <c r="AA17" s="94">
        <v>1</v>
      </c>
    </row>
    <row r="18" spans="1:27" x14ac:dyDescent="0.2">
      <c r="A18" s="22" t="s">
        <v>4</v>
      </c>
      <c r="B18" s="22" t="s">
        <v>4</v>
      </c>
      <c r="C18" s="22" t="s">
        <v>2</v>
      </c>
      <c r="D18" s="22" t="s">
        <v>28</v>
      </c>
      <c r="E18" s="22" t="s">
        <v>29</v>
      </c>
      <c r="F18" s="22" t="s">
        <v>51</v>
      </c>
      <c r="G18" s="22" t="s">
        <v>31</v>
      </c>
      <c r="H18" s="82" t="s">
        <v>64</v>
      </c>
      <c r="J18" s="37" t="e">
        <f t="shared" si="0"/>
        <v>#REF!</v>
      </c>
      <c r="K18" s="24"/>
      <c r="L18" s="38" t="e">
        <f t="shared" si="1"/>
        <v>#REF!</v>
      </c>
      <c r="M18" s="39" t="e">
        <f t="shared" si="2"/>
        <v>#REF!</v>
      </c>
      <c r="N18" s="39" t="e">
        <f t="shared" si="3"/>
        <v>#NAME?</v>
      </c>
      <c r="O18" s="39" t="e">
        <f t="shared" si="4"/>
        <v>#NAME?</v>
      </c>
      <c r="P18" s="39" t="e">
        <f t="shared" si="5"/>
        <v>#REF!</v>
      </c>
      <c r="Q18" s="39" t="e">
        <f t="shared" si="6"/>
        <v>#REF!</v>
      </c>
      <c r="R18" s="39" t="e">
        <f t="shared" si="7"/>
        <v>#REF!</v>
      </c>
      <c r="S18" s="40" t="e">
        <f t="shared" si="8"/>
        <v>#REF!</v>
      </c>
      <c r="T18" s="41"/>
      <c r="U18" s="41"/>
      <c r="V18" s="42"/>
      <c r="X18" s="43"/>
      <c r="Y18" s="44" t="e">
        <f t="shared" si="9"/>
        <v>#REF!</v>
      </c>
      <c r="Z18" s="43"/>
      <c r="AA18" s="94">
        <v>1</v>
      </c>
    </row>
    <row r="19" spans="1:27" x14ac:dyDescent="0.2">
      <c r="A19" s="22" t="s">
        <v>4</v>
      </c>
      <c r="B19" s="22" t="s">
        <v>4</v>
      </c>
      <c r="C19" s="22" t="s">
        <v>2</v>
      </c>
      <c r="D19" s="22" t="s">
        <v>28</v>
      </c>
      <c r="E19" s="22" t="s">
        <v>29</v>
      </c>
      <c r="F19" s="22" t="s">
        <v>51</v>
      </c>
      <c r="G19" s="22" t="s">
        <v>32</v>
      </c>
      <c r="H19" s="82" t="s">
        <v>64</v>
      </c>
      <c r="J19" s="37" t="e">
        <f t="shared" si="0"/>
        <v>#REF!</v>
      </c>
      <c r="K19" s="24"/>
      <c r="L19" s="38" t="e">
        <f t="shared" si="1"/>
        <v>#REF!</v>
      </c>
      <c r="M19" s="39" t="e">
        <f t="shared" si="2"/>
        <v>#REF!</v>
      </c>
      <c r="N19" s="39" t="e">
        <f t="shared" si="3"/>
        <v>#NAME?</v>
      </c>
      <c r="O19" s="39" t="e">
        <f t="shared" si="4"/>
        <v>#NAME?</v>
      </c>
      <c r="P19" s="39" t="e">
        <f t="shared" si="5"/>
        <v>#REF!</v>
      </c>
      <c r="Q19" s="39" t="e">
        <f t="shared" si="6"/>
        <v>#REF!</v>
      </c>
      <c r="R19" s="39" t="e">
        <f t="shared" si="7"/>
        <v>#REF!</v>
      </c>
      <c r="S19" s="40" t="e">
        <f t="shared" si="8"/>
        <v>#REF!</v>
      </c>
      <c r="T19" s="41"/>
      <c r="U19" s="41"/>
      <c r="V19" s="42"/>
      <c r="X19" s="43"/>
      <c r="Y19" s="44" t="e">
        <f t="shared" si="9"/>
        <v>#REF!</v>
      </c>
      <c r="Z19" s="43"/>
      <c r="AA19" s="94">
        <v>1</v>
      </c>
    </row>
    <row r="20" spans="1:27" x14ac:dyDescent="0.2">
      <c r="A20" s="22" t="s">
        <v>4</v>
      </c>
      <c r="B20" s="22" t="s">
        <v>4</v>
      </c>
      <c r="C20" s="22" t="s">
        <v>2</v>
      </c>
      <c r="D20" s="22" t="s">
        <v>28</v>
      </c>
      <c r="E20" s="22" t="s">
        <v>29</v>
      </c>
      <c r="F20" s="22" t="s">
        <v>51</v>
      </c>
      <c r="G20" s="22" t="s">
        <v>33</v>
      </c>
      <c r="H20" s="82" t="s">
        <v>64</v>
      </c>
      <c r="J20" s="37" t="e">
        <f t="shared" si="0"/>
        <v>#REF!</v>
      </c>
      <c r="K20" s="24"/>
      <c r="L20" s="38" t="e">
        <f t="shared" si="1"/>
        <v>#REF!</v>
      </c>
      <c r="M20" s="39" t="e">
        <f t="shared" si="2"/>
        <v>#REF!</v>
      </c>
      <c r="N20" s="39" t="e">
        <f t="shared" si="3"/>
        <v>#NAME?</v>
      </c>
      <c r="O20" s="39" t="e">
        <f t="shared" si="4"/>
        <v>#NAME?</v>
      </c>
      <c r="P20" s="39" t="e">
        <f t="shared" si="5"/>
        <v>#REF!</v>
      </c>
      <c r="Q20" s="39" t="e">
        <f t="shared" si="6"/>
        <v>#REF!</v>
      </c>
      <c r="R20" s="39" t="e">
        <f t="shared" si="7"/>
        <v>#REF!</v>
      </c>
      <c r="S20" s="40" t="e">
        <f t="shared" si="8"/>
        <v>#REF!</v>
      </c>
      <c r="T20" s="41"/>
      <c r="U20" s="41"/>
      <c r="V20" s="42"/>
      <c r="X20" s="43"/>
      <c r="Y20" s="44" t="e">
        <f t="shared" si="9"/>
        <v>#REF!</v>
      </c>
      <c r="Z20" s="43"/>
      <c r="AA20" s="94">
        <v>1</v>
      </c>
    </row>
    <row r="21" spans="1:27" x14ac:dyDescent="0.2">
      <c r="A21" s="22" t="s">
        <v>4</v>
      </c>
      <c r="B21" s="22" t="s">
        <v>4</v>
      </c>
      <c r="C21" s="22" t="s">
        <v>2</v>
      </c>
      <c r="D21" s="22" t="s">
        <v>28</v>
      </c>
      <c r="E21" s="22" t="s">
        <v>29</v>
      </c>
      <c r="F21" s="22" t="s">
        <v>51</v>
      </c>
      <c r="G21" s="22" t="s">
        <v>34</v>
      </c>
      <c r="H21" s="82" t="s">
        <v>64</v>
      </c>
      <c r="J21" s="37" t="e">
        <f t="shared" si="0"/>
        <v>#REF!</v>
      </c>
      <c r="K21" s="24"/>
      <c r="L21" s="38" t="e">
        <f t="shared" si="1"/>
        <v>#REF!</v>
      </c>
      <c r="M21" s="39" t="e">
        <f t="shared" si="2"/>
        <v>#REF!</v>
      </c>
      <c r="N21" s="39" t="e">
        <f t="shared" si="3"/>
        <v>#NAME?</v>
      </c>
      <c r="O21" s="39" t="e">
        <f t="shared" si="4"/>
        <v>#NAME?</v>
      </c>
      <c r="P21" s="39" t="e">
        <f t="shared" si="5"/>
        <v>#REF!</v>
      </c>
      <c r="Q21" s="39" t="e">
        <f t="shared" si="6"/>
        <v>#REF!</v>
      </c>
      <c r="R21" s="39" t="e">
        <f t="shared" si="7"/>
        <v>#REF!</v>
      </c>
      <c r="S21" s="40" t="e">
        <f t="shared" si="8"/>
        <v>#REF!</v>
      </c>
      <c r="T21" s="41"/>
      <c r="U21" s="41"/>
      <c r="V21" s="42"/>
      <c r="X21" s="43"/>
      <c r="Y21" s="44" t="e">
        <f t="shared" si="9"/>
        <v>#REF!</v>
      </c>
      <c r="Z21" s="43"/>
      <c r="AA21" s="94">
        <v>1</v>
      </c>
    </row>
    <row r="22" spans="1:27" x14ac:dyDescent="0.2">
      <c r="H22" s="82"/>
      <c r="J22" s="37"/>
      <c r="K22" s="24"/>
      <c r="L22" s="38"/>
      <c r="M22" s="39"/>
      <c r="N22" s="39"/>
      <c r="O22" s="39"/>
      <c r="P22" s="39"/>
      <c r="Q22" s="39"/>
      <c r="R22" s="39"/>
      <c r="S22" s="40"/>
      <c r="T22" s="41"/>
      <c r="U22" s="41"/>
      <c r="V22" s="42"/>
      <c r="X22" s="43"/>
      <c r="Y22" s="44"/>
      <c r="Z22" s="43"/>
    </row>
    <row r="23" spans="1:27" x14ac:dyDescent="0.2">
      <c r="H23" s="82"/>
      <c r="J23" s="37"/>
      <c r="K23" s="24"/>
      <c r="L23" s="38"/>
      <c r="M23" s="39"/>
      <c r="N23" s="39"/>
      <c r="O23" s="39"/>
      <c r="P23" s="39"/>
      <c r="Q23" s="39"/>
      <c r="R23" s="39"/>
      <c r="S23" s="40"/>
      <c r="T23" s="41"/>
      <c r="U23" s="41"/>
      <c r="V23" s="42"/>
      <c r="X23" s="43"/>
      <c r="Y23" s="44"/>
      <c r="Z23" s="43"/>
    </row>
    <row r="24" spans="1:27" x14ac:dyDescent="0.2">
      <c r="H24" s="82"/>
      <c r="J24" s="37"/>
      <c r="K24" s="24"/>
      <c r="L24" s="38"/>
      <c r="M24" s="39"/>
      <c r="N24" s="39"/>
      <c r="O24" s="39"/>
      <c r="P24" s="39"/>
      <c r="Q24" s="39"/>
      <c r="R24" s="39"/>
      <c r="S24" s="40"/>
      <c r="T24" s="41"/>
      <c r="U24" s="41"/>
      <c r="V24" s="42"/>
      <c r="X24" s="43"/>
      <c r="Y24" s="44"/>
      <c r="Z24" s="43"/>
    </row>
    <row r="25" spans="1:27" x14ac:dyDescent="0.2">
      <c r="H25" s="82"/>
      <c r="J25" s="37"/>
      <c r="K25" s="24"/>
      <c r="L25" s="38"/>
      <c r="M25" s="39"/>
      <c r="N25" s="39"/>
      <c r="O25" s="39"/>
      <c r="P25" s="39"/>
      <c r="Q25" s="39"/>
      <c r="R25" s="39"/>
      <c r="S25" s="40"/>
      <c r="T25" s="41"/>
      <c r="U25" s="41"/>
      <c r="V25" s="42"/>
      <c r="X25" s="43"/>
      <c r="Y25" s="44"/>
      <c r="Z25" s="43"/>
    </row>
    <row r="26" spans="1:27" x14ac:dyDescent="0.2">
      <c r="H26" s="82"/>
      <c r="J26" s="37"/>
      <c r="K26" s="24"/>
      <c r="L26" s="38"/>
      <c r="M26" s="39"/>
      <c r="N26" s="39"/>
      <c r="O26" s="39"/>
      <c r="P26" s="39"/>
      <c r="Q26" s="39"/>
      <c r="R26" s="39"/>
      <c r="S26" s="40"/>
      <c r="T26" s="41"/>
      <c r="U26" s="41"/>
      <c r="V26" s="42"/>
      <c r="X26" s="43"/>
      <c r="Y26" s="44"/>
      <c r="Z26" s="43"/>
    </row>
    <row r="27" spans="1:27" x14ac:dyDescent="0.2">
      <c r="H27" s="82"/>
      <c r="J27" s="37"/>
      <c r="K27" s="24"/>
      <c r="L27" s="38"/>
      <c r="M27" s="39"/>
      <c r="N27" s="39"/>
      <c r="O27" s="39"/>
      <c r="P27" s="39"/>
      <c r="Q27" s="39"/>
      <c r="R27" s="39"/>
      <c r="S27" s="40"/>
      <c r="T27" s="41"/>
      <c r="U27" s="41"/>
      <c r="V27" s="42"/>
      <c r="X27" s="43"/>
      <c r="Y27" s="44"/>
      <c r="Z27" s="43"/>
    </row>
    <row r="28" spans="1:27" x14ac:dyDescent="0.2">
      <c r="H28" s="83"/>
      <c r="J28" s="46"/>
      <c r="K28" s="24"/>
      <c r="L28" s="47"/>
      <c r="M28" s="48"/>
      <c r="N28" s="48"/>
      <c r="O28" s="48"/>
      <c r="P28" s="48"/>
      <c r="Q28" s="48"/>
      <c r="R28" s="48"/>
      <c r="S28" s="49"/>
      <c r="T28" s="50"/>
      <c r="U28" s="50"/>
      <c r="V28" s="51"/>
      <c r="X28" s="52"/>
      <c r="Y28" s="53"/>
      <c r="Z28" s="52"/>
    </row>
    <row r="29" spans="1:27" s="54" customFormat="1" x14ac:dyDescent="0.2">
      <c r="H29" s="84"/>
      <c r="J29" s="56"/>
      <c r="L29" s="57"/>
      <c r="M29" s="58"/>
      <c r="N29" s="58"/>
      <c r="O29" s="58"/>
      <c r="P29" s="58"/>
      <c r="Q29" s="58"/>
      <c r="R29" s="58"/>
      <c r="S29" s="59"/>
      <c r="T29" s="60"/>
      <c r="U29" s="60"/>
      <c r="V29" s="61"/>
      <c r="W29" s="62"/>
      <c r="X29" s="63"/>
      <c r="Y29" s="59"/>
      <c r="Z29" s="63"/>
      <c r="AA29" s="94"/>
    </row>
    <row r="32" spans="1:27" s="1" customFormat="1" ht="15" x14ac:dyDescent="0.2">
      <c r="H32" s="12"/>
      <c r="J32" s="2"/>
      <c r="K32" s="3"/>
      <c r="L32" s="5"/>
      <c r="M32" s="6"/>
      <c r="N32" s="6"/>
      <c r="O32" s="6"/>
      <c r="P32" s="6"/>
      <c r="Q32" s="6"/>
      <c r="R32" s="6"/>
      <c r="S32" s="7"/>
      <c r="T32" s="8"/>
      <c r="U32" s="9"/>
      <c r="V32" s="9"/>
      <c r="W32" s="10"/>
      <c r="X32" s="11"/>
      <c r="Y32" s="11"/>
      <c r="Z32" s="11"/>
      <c r="AA32" s="94"/>
    </row>
    <row r="34" spans="4:27" x14ac:dyDescent="0.2">
      <c r="H34" s="81"/>
      <c r="J34" s="28"/>
      <c r="K34" s="24"/>
      <c r="L34" s="29"/>
      <c r="M34" s="30"/>
      <c r="N34" s="30"/>
      <c r="O34" s="30"/>
      <c r="P34" s="30"/>
      <c r="Q34" s="30"/>
      <c r="R34" s="30"/>
      <c r="S34" s="31"/>
      <c r="T34" s="32"/>
      <c r="U34" s="32"/>
      <c r="V34" s="33"/>
      <c r="X34" s="34"/>
      <c r="Y34" s="35"/>
      <c r="Z34" s="34"/>
    </row>
    <row r="35" spans="4:27" x14ac:dyDescent="0.2">
      <c r="H35" s="82"/>
      <c r="J35" s="37"/>
      <c r="K35" s="24"/>
      <c r="L35" s="38"/>
      <c r="M35" s="39"/>
      <c r="N35" s="39"/>
      <c r="O35" s="39"/>
      <c r="P35" s="39"/>
      <c r="Q35" s="39"/>
      <c r="R35" s="39"/>
      <c r="S35" s="40"/>
      <c r="T35" s="41"/>
      <c r="U35" s="41"/>
      <c r="V35" s="42"/>
      <c r="X35" s="43"/>
      <c r="Y35" s="44"/>
      <c r="Z35" s="43"/>
    </row>
    <row r="36" spans="4:27" x14ac:dyDescent="0.2">
      <c r="H36" s="82"/>
      <c r="J36" s="37"/>
      <c r="K36" s="24"/>
      <c r="L36" s="38"/>
      <c r="M36" s="39"/>
      <c r="N36" s="39"/>
      <c r="O36" s="39"/>
      <c r="P36" s="39"/>
      <c r="Q36" s="39"/>
      <c r="R36" s="39"/>
      <c r="S36" s="40"/>
      <c r="T36" s="41"/>
      <c r="U36" s="41"/>
      <c r="V36" s="42"/>
      <c r="X36" s="43"/>
      <c r="Y36" s="44"/>
      <c r="Z36" s="43"/>
    </row>
    <row r="37" spans="4:27" x14ac:dyDescent="0.2">
      <c r="H37" s="83"/>
      <c r="J37" s="46"/>
      <c r="K37" s="24"/>
      <c r="L37" s="47"/>
      <c r="M37" s="48"/>
      <c r="N37" s="48"/>
      <c r="O37" s="48"/>
      <c r="P37" s="48"/>
      <c r="Q37" s="48"/>
      <c r="R37" s="48"/>
      <c r="S37" s="49"/>
      <c r="T37" s="50"/>
      <c r="U37" s="50"/>
      <c r="V37" s="51"/>
      <c r="X37" s="52"/>
      <c r="Y37" s="53"/>
      <c r="Z37" s="52"/>
    </row>
    <row r="38" spans="4:27" s="54" customFormat="1" x14ac:dyDescent="0.2">
      <c r="H38" s="84"/>
      <c r="J38" s="56"/>
      <c r="L38" s="57"/>
      <c r="M38" s="58"/>
      <c r="N38" s="58"/>
      <c r="O38" s="58"/>
      <c r="P38" s="58"/>
      <c r="Q38" s="58"/>
      <c r="R38" s="58"/>
      <c r="S38" s="59"/>
      <c r="T38" s="60"/>
      <c r="U38" s="60"/>
      <c r="V38" s="61"/>
      <c r="W38" s="62"/>
      <c r="X38" s="63"/>
      <c r="Y38" s="59"/>
      <c r="Z38" s="63"/>
      <c r="AA38" s="94"/>
    </row>
    <row r="41" spans="4:27" s="1" customFormat="1" ht="15" x14ac:dyDescent="0.2">
      <c r="H41" s="13"/>
      <c r="J41" s="2"/>
      <c r="K41" s="3"/>
      <c r="L41" s="5"/>
      <c r="M41" s="6"/>
      <c r="N41" s="6"/>
      <c r="O41" s="6"/>
      <c r="P41" s="6"/>
      <c r="Q41" s="6"/>
      <c r="R41" s="6"/>
      <c r="S41" s="7"/>
      <c r="T41" s="8"/>
      <c r="U41" s="9"/>
      <c r="V41" s="9"/>
      <c r="W41" s="10"/>
      <c r="X41" s="11"/>
      <c r="Y41" s="11"/>
      <c r="Z41" s="11"/>
      <c r="AA41" s="94"/>
    </row>
    <row r="43" spans="4:27" x14ac:dyDescent="0.2">
      <c r="D43" s="64"/>
      <c r="E43" s="64"/>
      <c r="H43" s="81"/>
      <c r="J43" s="28"/>
      <c r="K43" s="24"/>
      <c r="L43" s="29"/>
      <c r="M43" s="30"/>
      <c r="N43" s="30"/>
      <c r="O43" s="30"/>
      <c r="P43" s="30"/>
      <c r="Q43" s="30"/>
      <c r="R43" s="30"/>
      <c r="S43" s="31"/>
      <c r="T43" s="32"/>
      <c r="U43" s="32"/>
      <c r="V43" s="33"/>
      <c r="X43" s="34"/>
      <c r="Y43" s="35"/>
      <c r="Z43" s="34"/>
    </row>
    <row r="44" spans="4:27" x14ac:dyDescent="0.2">
      <c r="D44" s="64"/>
      <c r="E44" s="64"/>
      <c r="H44" s="82"/>
      <c r="J44" s="37"/>
      <c r="K44" s="24"/>
      <c r="L44" s="38"/>
      <c r="M44" s="39"/>
      <c r="N44" s="39"/>
      <c r="O44" s="39"/>
      <c r="P44" s="39"/>
      <c r="Q44" s="39"/>
      <c r="R44" s="39"/>
      <c r="S44" s="40"/>
      <c r="T44" s="41"/>
      <c r="U44" s="41"/>
      <c r="V44" s="42"/>
      <c r="X44" s="43"/>
      <c r="Y44" s="44"/>
      <c r="Z44" s="43"/>
    </row>
    <row r="45" spans="4:27" x14ac:dyDescent="0.2">
      <c r="D45" s="64"/>
      <c r="H45" s="83"/>
      <c r="J45" s="46"/>
      <c r="K45" s="24"/>
      <c r="L45" s="47"/>
      <c r="M45" s="48"/>
      <c r="N45" s="48"/>
      <c r="O45" s="48"/>
      <c r="P45" s="48"/>
      <c r="Q45" s="48"/>
      <c r="R45" s="48"/>
      <c r="S45" s="49"/>
      <c r="T45" s="50"/>
      <c r="U45" s="50"/>
      <c r="V45" s="51"/>
      <c r="X45" s="52"/>
      <c r="Y45" s="53"/>
      <c r="Z45" s="52"/>
    </row>
    <row r="46" spans="4:27" s="54" customFormat="1" x14ac:dyDescent="0.2">
      <c r="H46" s="84"/>
      <c r="J46" s="56"/>
      <c r="L46" s="57"/>
      <c r="M46" s="58"/>
      <c r="N46" s="58"/>
      <c r="O46" s="58"/>
      <c r="P46" s="58"/>
      <c r="Q46" s="58"/>
      <c r="R46" s="58"/>
      <c r="S46" s="59"/>
      <c r="T46" s="60"/>
      <c r="U46" s="60"/>
      <c r="V46" s="61"/>
      <c r="W46" s="62"/>
      <c r="X46" s="63"/>
      <c r="Y46" s="59"/>
      <c r="Z46" s="63"/>
      <c r="AA46" s="94"/>
    </row>
    <row r="49" spans="4:27" s="1" customFormat="1" ht="15" x14ac:dyDescent="0.2">
      <c r="H49" s="13"/>
      <c r="J49" s="2"/>
      <c r="K49" s="3"/>
      <c r="L49" s="5"/>
      <c r="M49" s="6"/>
      <c r="N49" s="6"/>
      <c r="O49" s="6"/>
      <c r="P49" s="6"/>
      <c r="Q49" s="6"/>
      <c r="R49" s="6"/>
      <c r="S49" s="7"/>
      <c r="T49" s="8"/>
      <c r="U49" s="9"/>
      <c r="V49" s="9"/>
      <c r="W49" s="10"/>
      <c r="X49" s="11"/>
      <c r="Y49" s="11"/>
      <c r="Z49" s="11"/>
      <c r="AA49" s="94"/>
    </row>
    <row r="51" spans="4:27" x14ac:dyDescent="0.2">
      <c r="D51" s="64"/>
      <c r="E51" s="64"/>
      <c r="H51" s="81"/>
      <c r="J51" s="28"/>
      <c r="K51" s="24"/>
      <c r="L51" s="29"/>
      <c r="M51" s="30"/>
      <c r="N51" s="30"/>
      <c r="O51" s="30"/>
      <c r="P51" s="30"/>
      <c r="Q51" s="30"/>
      <c r="R51" s="30"/>
      <c r="S51" s="31"/>
      <c r="T51" s="32"/>
      <c r="U51" s="32"/>
      <c r="V51" s="33"/>
      <c r="X51" s="34"/>
      <c r="Y51" s="35"/>
      <c r="Z51" s="34"/>
    </row>
    <row r="52" spans="4:27" x14ac:dyDescent="0.2">
      <c r="D52" s="64"/>
      <c r="H52" s="83"/>
      <c r="J52" s="46"/>
      <c r="K52" s="24"/>
      <c r="L52" s="47"/>
      <c r="M52" s="48"/>
      <c r="N52" s="48"/>
      <c r="O52" s="48"/>
      <c r="P52" s="48"/>
      <c r="Q52" s="48"/>
      <c r="R52" s="48"/>
      <c r="S52" s="49"/>
      <c r="T52" s="50"/>
      <c r="U52" s="50"/>
      <c r="V52" s="51"/>
      <c r="X52" s="52"/>
      <c r="Y52" s="53"/>
      <c r="Z52" s="52"/>
    </row>
    <row r="53" spans="4:27" s="54" customFormat="1" x14ac:dyDescent="0.2">
      <c r="H53" s="84"/>
      <c r="J53" s="56"/>
      <c r="L53" s="57"/>
      <c r="M53" s="58"/>
      <c r="N53" s="58"/>
      <c r="O53" s="58"/>
      <c r="P53" s="58"/>
      <c r="Q53" s="58"/>
      <c r="R53" s="58"/>
      <c r="S53" s="59"/>
      <c r="T53" s="60"/>
      <c r="U53" s="60"/>
      <c r="V53" s="61"/>
      <c r="W53" s="62"/>
      <c r="X53" s="63"/>
      <c r="Y53" s="59"/>
      <c r="Z53" s="63"/>
      <c r="AA53" s="94"/>
    </row>
    <row r="56" spans="4:27" s="1" customFormat="1" ht="15" x14ac:dyDescent="0.2">
      <c r="H56" s="13"/>
      <c r="J56" s="2"/>
      <c r="K56" s="3"/>
      <c r="L56" s="5"/>
      <c r="M56" s="6"/>
      <c r="N56" s="6"/>
      <c r="O56" s="6"/>
      <c r="P56" s="6"/>
      <c r="Q56" s="6"/>
      <c r="R56" s="6"/>
      <c r="S56" s="7"/>
      <c r="T56" s="8"/>
      <c r="U56" s="9"/>
      <c r="V56" s="9"/>
      <c r="W56" s="10"/>
      <c r="X56" s="11"/>
      <c r="Y56" s="11"/>
      <c r="Z56" s="11"/>
      <c r="AA56" s="94"/>
    </row>
    <row r="58" spans="4:27" x14ac:dyDescent="0.2">
      <c r="D58" s="64"/>
      <c r="E58" s="64"/>
      <c r="H58" s="81"/>
      <c r="J58" s="28"/>
      <c r="K58" s="24"/>
      <c r="L58" s="29"/>
      <c r="M58" s="30"/>
      <c r="N58" s="30"/>
      <c r="O58" s="30"/>
      <c r="P58" s="30"/>
      <c r="Q58" s="30"/>
      <c r="R58" s="30"/>
      <c r="S58" s="31"/>
      <c r="T58" s="32"/>
      <c r="U58" s="32"/>
      <c r="V58" s="65"/>
      <c r="X58" s="34"/>
      <c r="Y58" s="35"/>
      <c r="Z58" s="34"/>
    </row>
    <row r="59" spans="4:27" s="78" customFormat="1" x14ac:dyDescent="0.2">
      <c r="D59" s="79"/>
      <c r="E59" s="79"/>
      <c r="H59" s="82"/>
      <c r="J59" s="37"/>
      <c r="K59" s="39"/>
      <c r="L59" s="38"/>
      <c r="M59" s="39"/>
      <c r="N59" s="39"/>
      <c r="O59" s="39"/>
      <c r="P59" s="39"/>
      <c r="Q59" s="39"/>
      <c r="R59" s="39"/>
      <c r="S59" s="40"/>
      <c r="T59" s="85"/>
      <c r="U59" s="41"/>
      <c r="V59" s="77"/>
      <c r="W59" s="39"/>
      <c r="X59" s="43"/>
      <c r="Y59" s="44"/>
      <c r="Z59" s="43"/>
      <c r="AA59" s="94"/>
    </row>
    <row r="60" spans="4:27" x14ac:dyDescent="0.2">
      <c r="D60" s="64"/>
      <c r="H60" s="83"/>
      <c r="J60" s="46"/>
      <c r="K60" s="24"/>
      <c r="L60" s="47"/>
      <c r="M60" s="48"/>
      <c r="N60" s="48"/>
      <c r="O60" s="48"/>
      <c r="P60" s="48"/>
      <c r="Q60" s="48"/>
      <c r="R60" s="48"/>
      <c r="S60" s="49"/>
      <c r="T60" s="50"/>
      <c r="U60" s="50"/>
      <c r="V60" s="51"/>
      <c r="X60" s="52"/>
      <c r="Y60" s="53"/>
      <c r="Z60" s="52"/>
    </row>
    <row r="61" spans="4:27" s="54" customFormat="1" x14ac:dyDescent="0.2">
      <c r="H61" s="84"/>
      <c r="J61" s="56"/>
      <c r="L61" s="57"/>
      <c r="M61" s="58"/>
      <c r="N61" s="58"/>
      <c r="O61" s="58"/>
      <c r="P61" s="58"/>
      <c r="Q61" s="58"/>
      <c r="R61" s="58"/>
      <c r="S61" s="59"/>
      <c r="T61" s="60"/>
      <c r="U61" s="60"/>
      <c r="V61" s="61"/>
      <c r="W61" s="62"/>
      <c r="X61" s="63"/>
      <c r="Y61" s="59"/>
      <c r="Z61" s="63"/>
      <c r="AA61" s="94"/>
    </row>
    <row r="64" spans="4:27" s="1" customFormat="1" ht="15" x14ac:dyDescent="0.2">
      <c r="H64" s="13"/>
      <c r="J64" s="2"/>
      <c r="K64" s="3"/>
      <c r="L64" s="5"/>
      <c r="M64" s="6"/>
      <c r="N64" s="6"/>
      <c r="O64" s="6"/>
      <c r="P64" s="6"/>
      <c r="Q64" s="6"/>
      <c r="R64" s="6"/>
      <c r="S64" s="7"/>
      <c r="T64" s="8"/>
      <c r="U64" s="9"/>
      <c r="V64" s="9"/>
      <c r="W64" s="10"/>
      <c r="X64" s="11"/>
      <c r="Y64" s="11"/>
      <c r="Z64" s="11"/>
      <c r="AA64" s="94"/>
    </row>
    <row r="66" spans="1:27" x14ac:dyDescent="0.2">
      <c r="D66" s="64"/>
      <c r="E66" s="64"/>
      <c r="H66" s="81"/>
      <c r="J66" s="28"/>
      <c r="K66" s="24"/>
      <c r="L66" s="29"/>
      <c r="M66" s="30"/>
      <c r="N66" s="30"/>
      <c r="O66" s="30"/>
      <c r="P66" s="30"/>
      <c r="Q66" s="30"/>
      <c r="R66" s="30"/>
      <c r="S66" s="31"/>
      <c r="T66" s="32"/>
      <c r="U66" s="32"/>
      <c r="V66" s="33"/>
      <c r="X66" s="34"/>
      <c r="Y66" s="35"/>
      <c r="Z66" s="34"/>
    </row>
    <row r="67" spans="1:27" x14ac:dyDescent="0.2">
      <c r="D67" s="64"/>
      <c r="H67" s="83"/>
      <c r="J67" s="46"/>
      <c r="K67" s="24"/>
      <c r="L67" s="47"/>
      <c r="M67" s="48"/>
      <c r="N67" s="48"/>
      <c r="O67" s="48"/>
      <c r="P67" s="48"/>
      <c r="Q67" s="48"/>
      <c r="R67" s="48"/>
      <c r="S67" s="49"/>
      <c r="T67" s="50"/>
      <c r="U67" s="50"/>
      <c r="V67" s="51"/>
      <c r="X67" s="52"/>
      <c r="Y67" s="53"/>
      <c r="Z67" s="52"/>
    </row>
    <row r="68" spans="1:27" s="54" customFormat="1" x14ac:dyDescent="0.2">
      <c r="H68" s="84"/>
      <c r="J68" s="56"/>
      <c r="L68" s="57"/>
      <c r="M68" s="58"/>
      <c r="N68" s="58"/>
      <c r="O68" s="58"/>
      <c r="P68" s="58"/>
      <c r="Q68" s="58"/>
      <c r="R68" s="58"/>
      <c r="S68" s="59"/>
      <c r="T68" s="60"/>
      <c r="U68" s="60"/>
      <c r="V68" s="61"/>
      <c r="W68" s="62"/>
      <c r="X68" s="63"/>
      <c r="Y68" s="59"/>
      <c r="Z68" s="63"/>
      <c r="AA68" s="96"/>
    </row>
    <row r="71" spans="1:27" x14ac:dyDescent="0.2">
      <c r="H71" s="22"/>
    </row>
    <row r="72" spans="1:27" x14ac:dyDescent="0.2">
      <c r="H72" s="22"/>
    </row>
    <row r="73" spans="1:27" s="20" customFormat="1" ht="40.5" customHeight="1" x14ac:dyDescent="0.2">
      <c r="H73" s="15"/>
      <c r="I73" s="14"/>
      <c r="J73" s="16"/>
      <c r="K73" s="14"/>
      <c r="L73" s="17"/>
      <c r="M73" s="18"/>
      <c r="N73" s="18"/>
      <c r="O73" s="18"/>
      <c r="P73" s="18"/>
      <c r="Q73" s="18"/>
      <c r="R73" s="18"/>
      <c r="S73" s="19"/>
      <c r="T73" s="18"/>
      <c r="U73" s="18"/>
      <c r="V73" s="19"/>
      <c r="X73" s="21"/>
      <c r="Y73" s="19"/>
      <c r="Z73" s="21"/>
      <c r="AA73" s="95"/>
    </row>
    <row r="74" spans="1:27" x14ac:dyDescent="0.2">
      <c r="A74" s="22" t="s">
        <v>4</v>
      </c>
      <c r="B74" s="22" t="s">
        <v>62</v>
      </c>
      <c r="C74" s="22" t="s">
        <v>2</v>
      </c>
      <c r="D74" s="22" t="s">
        <v>62</v>
      </c>
      <c r="E74" s="22" t="s">
        <v>62</v>
      </c>
      <c r="F74" s="22" t="s">
        <v>62</v>
      </c>
      <c r="G74" s="22" t="s">
        <v>62</v>
      </c>
      <c r="H74" s="22" t="s">
        <v>88</v>
      </c>
      <c r="J74" s="23" t="e">
        <f>IF(SUMIFS(BASE_CA,BASE_EXERCICE,$H$2-1,BASE_NOM_BUDGET,$G$2,BASE_SENS,$A74,BASE_MOUVEMENT,$B74,BASE_SECTION,$C74,BASE_CHAPITRE,$D74,BASE_NATURE,$E74,BASE_SERVICE,$F74,BASE_ANTENNE,$G74)=J73,"Ok","Erreur")</f>
        <v>#REF!</v>
      </c>
      <c r="L74" s="23" t="e">
        <f>IF(SUMIFS(BASE_BP,BASE_EXERCICE,$H$2,BASE_NOM_BUDGET,$G$2,BASE_SENS,$A74,BASE_MOUVEMENT,$B74,BASE_SECTION,$C74,BASE_CHAPITRE,$D74,BASE_NATURE,$E74,BASE_SERVICE,$F74,BASE_ANTENNE,$G74)=L73,"Ok","Erreur")</f>
        <v>#REF!</v>
      </c>
      <c r="M74" s="23" t="e">
        <f>IF(SUMIFS(BASE_BS,BASE_EXERCICE,$H$2,BASE_NOM_BUDGET,$G$2,BASE_SENS,$A74,BASE_MOUVEMENT,$B74,BASE_SECTION,$C74,BASE_CHAPITRE,$D74,BASE_NATURE,$E74,BASE_SERVICE,$F74,BASE_ANTENNE,$G74)=M73,"Ok","Erreur")</f>
        <v>#REF!</v>
      </c>
      <c r="N74" s="23" t="e">
        <f>IF(SUMIFS(BASE_BP,BASE_EXERCICE,$H$2,BASE_NOM_BUDGET,$G$2,BASE_SENS,$A74,BASE_MOUVEMENT,$B74,BASE_SECTION,$C74,BASE_CHAPITRE,$D74,BASE_NATURE,$E74,BASE_SERVICE,$F74,BASE_ANTENNE,$G74)=N73,"Ok","Erreur")</f>
        <v>#REF!</v>
      </c>
      <c r="O74" s="23" t="e">
        <f>IF(SUMIFS(BASE_BP,BASE_EXERCICE,$H$2,BASE_NOM_BUDGET,$G$2,BASE_SENS,$A74,BASE_MOUVEMENT,$B74,BASE_SECTION,$C74,BASE_CHAPITRE,$D74,BASE_NATURE,$E74,BASE_SERVICE,$F74,BASE_ANTENNE,$G74)=O73,"Ok","Erreur")</f>
        <v>#REF!</v>
      </c>
      <c r="P74" s="23" t="e">
        <f>IF(SUMIFS(BASE_VC,BASE_EXERCICE,$H$2,BASE_NOM_BUDGET,$G$2,BASE_SENS,$A74,BASE_MOUVEMENT,$B74,BASE_SECTION,$C74,BASE_CHAPITRE,$D74,BASE_NATURE,$E74,BASE_SERVICE,$F74,BASE_ANTENNE,$G74)=P73,"Ok","Erreur")</f>
        <v>#REF!</v>
      </c>
      <c r="Q74" s="23" t="e">
        <f>IF(SUMIFS(BASE_BG,BASE_EXERCICE,$H$2,BASE_NOM_BUDGET,$G$2,BASE_SENS,$A74,BASE_MOUVEMENT,$B74,BASE_SECTION,$C74,BASE_CHAPITRE,$D74,BASE_NATURE,$E74,BASE_SERVICE,$F74,BASE_ANTENNE,$G74)=Q73,"Ok","Erreur")</f>
        <v>#REF!</v>
      </c>
      <c r="R74" s="23" t="e">
        <f>IF(SUMIFS(BASE_CA,BASE_EXERCICE,$H$2,BASE_NOM_BUDGET,$G$2,BASE_SENS,$A74,BASE_MOUVEMENT,$B74,BASE_SECTION,$C74,BASE_CHAPITRE,$D74,BASE_NATURE,$E74,BASE_SERVICE,$F74,BASE_ANTENNE,$G74)=R73,"Ok","Erreur")</f>
        <v>#REF!</v>
      </c>
      <c r="S74" s="23" t="e">
        <f>IF(SUMIFS(BASE_ENS,BASE_EXERCICE,$H$2,BASE_NOM_BUDGET,$G$2,BASE_SENS,$A74,BASE_MOUVEMENT,$B74,BASE_SECTION,$C74,BASE_CHAPITRE,$D74,BASE_NATURE,$E74,BASE_SERVICE,$F74,BASE_ANTENNE,$G74)=S73,"Ok","Erreur")</f>
        <v>#REF!</v>
      </c>
      <c r="W74" s="25"/>
      <c r="X74" s="25"/>
      <c r="Y74" s="23" t="e">
        <f>IF(SUMIFS(BASE_BP,BASE_EXERCICE,$H$2+1,BASE_NOM_BUDGET,$G$2,BASE_SENS,$A74,BASE_MOUVEMENT,$B74,BASE_SECTION,$C74,BASE_CHAPITRE,$D74,BASE_NATURE,$E74,BASE_SERVICE,$F74,BASE_ANTENNE,$G74)=Y73,"Ok","Erreur")</f>
        <v>#REF!</v>
      </c>
      <c r="Z74" s="25"/>
    </row>
    <row r="75" spans="1:27" x14ac:dyDescent="0.2">
      <c r="H75" s="22"/>
      <c r="J75" s="93" t="e">
        <f>SUMIFS(BASE_CA,BASE_EXERCICE,$H$2-1,BASE_NOM_BUDGET,$G$2,BASE_SENS,$A74,BASE_MOUVEMENT,$B74,BASE_SECTION,$C74,BASE_CHAPITRE,$D74,BASE_NATURE,$E74,BASE_SERVICE,$F74,BASE_ANTENNE,$G74)-J73</f>
        <v>#REF!</v>
      </c>
      <c r="L75" s="93" t="e">
        <f>SUMIFS(BASE_BP,BASE_EXERCICE,$H$2,BASE_NOM_BUDGET,$G$2,BASE_SENS,$A74,BASE_MOUVEMENT,$B74,BASE_SECTION,$C74,BASE_CHAPITRE,$D74,BASE_NATURE,$E74,BASE_SERVICE,$F74,BASE_ANTENNE,$G74)-L73</f>
        <v>#REF!</v>
      </c>
      <c r="M75" s="93" t="e">
        <f>SUMIFS(BASE_BS,BASE_EXERCICE,$H$2,BASE_NOM_BUDGET,$G$2,BASE_SENS,$A74,BASE_MOUVEMENT,$B74,BASE_SECTION,$C74,BASE_CHAPITRE,$D74,BASE_NATURE,$E74,BASE_SERVICE,$F74,BASE_ANTENNE,$G74)-M73</f>
        <v>#REF!</v>
      </c>
      <c r="N75" s="93" t="e">
        <f>SUMIFS(BASE_BP,BASE_EXERCICE,$H$2,BASE_NOM_BUDGET,$G$2,BASE_SENS,$A74,BASE_MOUVEMENT,$B74,BASE_SECTION,$C74,BASE_CHAPITRE,$D74,BASE_NATURE,$E74,BASE_SERVICE,$F74,BASE_ANTENNE,$G74)-N73</f>
        <v>#REF!</v>
      </c>
      <c r="O75" s="93" t="e">
        <f>SUMIFS(BASE_BP,BASE_EXERCICE,$H$2,BASE_NOM_BUDGET,$G$2,BASE_SENS,$A74,BASE_MOUVEMENT,$B74,BASE_SECTION,$C74,BASE_CHAPITRE,$D74,BASE_NATURE,$E74,BASE_SERVICE,$F74,BASE_ANTENNE,$G74)-O73</f>
        <v>#REF!</v>
      </c>
      <c r="P75" s="93" t="e">
        <f>SUMIFS(BASE_VC,BASE_EXERCICE,$H$2,BASE_NOM_BUDGET,$G$2,BASE_SENS,$A74,BASE_MOUVEMENT,$B74,BASE_SECTION,$C74,BASE_CHAPITRE,$D74,BASE_NATURE,$E74,BASE_SERVICE,$F74,BASE_ANTENNE,$G74)-P73</f>
        <v>#REF!</v>
      </c>
      <c r="Q75" s="93" t="e">
        <f>SUMIFS(BASE_BG,BASE_EXERCICE,$H$2,BASE_NOM_BUDGET,$G$2,BASE_SENS,$A74,BASE_MOUVEMENT,$B74,BASE_SECTION,$C74,BASE_CHAPITRE,$D74,BASE_NATURE,$E74,BASE_SERVICE,$F74,BASE_ANTENNE,$G74)-Q73</f>
        <v>#REF!</v>
      </c>
      <c r="R75" s="93" t="e">
        <f>SUMIFS(BASE_CA,BASE_EXERCICE,$H$2,BASE_NOM_BUDGET,$G$2,BASE_SENS,$A74,BASE_MOUVEMENT,$B74,BASE_SECTION,$C74,BASE_CHAPITRE,$D74,BASE_NATURE,$E74,BASE_SERVICE,$F74,BASE_ANTENNE,$G74)-R73</f>
        <v>#REF!</v>
      </c>
      <c r="S75" s="93" t="e">
        <f>SUMIFS(BASE_ENS,BASE_EXERCICE,$H$2,BASE_NOM_BUDGET,$G$2,BASE_SENS,$A74,BASE_MOUVEMENT,$B74,BASE_SECTION,$C74,BASE_CHAPITRE,$D74,BASE_NATURE,$E74,BASE_SERVICE,$F74,BASE_ANTENNE,$G74)-S73</f>
        <v>#REF!</v>
      </c>
      <c r="W75" s="25"/>
      <c r="X75" s="25"/>
      <c r="Y75" s="93" t="e">
        <f>SUMIFS(BASE_BP,BASE_EXERCICE,$H$2+1,BASE_NOM_BUDGET,$G$2,BASE_SENS,$A74,BASE_MOUVEMENT,$B74,BASE_SECTION,$C74,BASE_CHAPITRE,$D74,BASE_NATURE,$E74,BASE_SERVICE,$F74,BASE_ANTENNE,$G74)-Y73</f>
        <v>#REF!</v>
      </c>
      <c r="Z75" s="25"/>
    </row>
  </sheetData>
  <conditionalFormatting sqref="J28:Y28 J37:Y37 J45:Y45 J52:Y52 J60:Y60">
    <cfRule type="cellIs" dxfId="29" priority="10" operator="lessThan">
      <formula>0</formula>
    </cfRule>
  </conditionalFormatting>
  <conditionalFormatting sqref="J74">
    <cfRule type="cellIs" dxfId="28" priority="8" operator="equal">
      <formula>"Erreur"</formula>
    </cfRule>
    <cfRule type="cellIs" dxfId="27" priority="9" operator="equal">
      <formula>"Ok"</formula>
    </cfRule>
  </conditionalFormatting>
  <conditionalFormatting sqref="L74:S74">
    <cfRule type="cellIs" dxfId="26" priority="6" operator="equal">
      <formula>"Erreur"</formula>
    </cfRule>
    <cfRule type="cellIs" dxfId="25" priority="7" operator="equal">
      <formula>"Ok"</formula>
    </cfRule>
  </conditionalFormatting>
  <conditionalFormatting sqref="Y74">
    <cfRule type="cellIs" dxfId="24" priority="4" operator="equal">
      <formula>"Erreur"</formula>
    </cfRule>
    <cfRule type="cellIs" dxfId="23" priority="5" operator="equal">
      <formula>"Ok"</formula>
    </cfRule>
  </conditionalFormatting>
  <conditionalFormatting sqref="J67:Y67">
    <cfRule type="cellIs" dxfId="22" priority="3" operator="lessThan">
      <formula>0</formula>
    </cfRule>
  </conditionalFormatting>
  <conditionalFormatting sqref="Z28 Z37 Z45 Z52 Z60">
    <cfRule type="cellIs" dxfId="21" priority="2" operator="lessThan">
      <formula>0</formula>
    </cfRule>
  </conditionalFormatting>
  <conditionalFormatting sqref="Z67">
    <cfRule type="cellIs" dxfId="2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36"/>
  <sheetViews>
    <sheetView showGridLines="0" topLeftCell="E1" zoomScale="70" zoomScaleNormal="70" workbookViewId="0">
      <selection activeCell="X9" sqref="X9"/>
    </sheetView>
  </sheetViews>
  <sheetFormatPr baseColWidth="10" defaultRowHeight="12.75" outlineLevelCol="1" x14ac:dyDescent="0.2"/>
  <cols>
    <col min="1" max="4" width="11.42578125" style="22" hidden="1" customWidth="1" outlineLevel="1"/>
    <col min="5" max="5" width="11.42578125" style="22" collapsed="1"/>
    <col min="6" max="6" width="11.42578125" style="22"/>
    <col min="7" max="7" width="15.85546875" style="22" bestFit="1" customWidth="1"/>
    <col min="8" max="8" width="58" style="22" customWidth="1"/>
    <col min="9" max="9" width="1.42578125" style="22" customWidth="1"/>
    <col min="10" max="10" width="15.85546875" style="22" hidden="1" customWidth="1" outlineLevel="1"/>
    <col min="11" max="11" width="1.42578125" style="22" hidden="1" customWidth="1" outlineLevel="1"/>
    <col min="12" max="12" width="15.85546875" style="24" hidden="1" customWidth="1" collapsed="1"/>
    <col min="13" max="13" width="15.85546875" style="24" hidden="1" customWidth="1"/>
    <col min="14" max="15" width="15.85546875" style="24" hidden="1" customWidth="1" outlineLevel="1"/>
    <col min="16" max="16" width="15.85546875" style="24" hidden="1" customWidth="1" collapsed="1"/>
    <col min="17" max="19" width="15.85546875" style="24" hidden="1" customWidth="1"/>
    <col min="20" max="21" width="15.85546875" style="25" hidden="1" customWidth="1"/>
    <col min="22" max="22" width="35.7109375" style="25" hidden="1" customWidth="1"/>
    <col min="23" max="23" width="1.42578125" style="24" customWidth="1"/>
    <col min="24" max="24" width="21.42578125" style="24" bestFit="1" customWidth="1"/>
    <col min="25" max="25" width="21.42578125" style="24" hidden="1" customWidth="1" outlineLevel="1"/>
    <col min="26" max="26" width="35.7109375" style="24" customWidth="1" collapsed="1"/>
    <col min="27" max="27" width="11.42578125" style="94" collapsed="1"/>
    <col min="28" max="16384" width="11.42578125" style="22"/>
  </cols>
  <sheetData>
    <row r="1" spans="1:27" x14ac:dyDescent="0.2">
      <c r="AA1" s="94" t="s">
        <v>101</v>
      </c>
    </row>
    <row r="2" spans="1:27" x14ac:dyDescent="0.2">
      <c r="G2" s="22">
        <v>61</v>
      </c>
      <c r="H2" s="23">
        <v>2019</v>
      </c>
      <c r="AA2" s="94">
        <v>1</v>
      </c>
    </row>
    <row r="3" spans="1:27" x14ac:dyDescent="0.2">
      <c r="AA3" s="94">
        <v>1</v>
      </c>
    </row>
    <row r="4" spans="1:27" x14ac:dyDescent="0.2">
      <c r="AA4" s="94">
        <v>1</v>
      </c>
    </row>
    <row r="5" spans="1:27" x14ac:dyDescent="0.2">
      <c r="AA5" s="94">
        <v>1</v>
      </c>
    </row>
    <row r="6" spans="1:27" s="1" customFormat="1" ht="30" x14ac:dyDescent="0.2">
      <c r="H6" s="4" t="s">
        <v>72</v>
      </c>
      <c r="J6" s="2" t="str">
        <f>CONCATENATE("CA ",$H$2-1)</f>
        <v>CA 2018</v>
      </c>
      <c r="K6" s="3"/>
      <c r="L6" s="5" t="str">
        <f>CONCATENATE("BP ",$H$2)</f>
        <v>BP 2019</v>
      </c>
      <c r="M6" s="6" t="str">
        <f>CONCATENATE("BS ",$H$2)</f>
        <v>BS 2019</v>
      </c>
      <c r="N6" s="6" t="str">
        <f>CONCATENATE("DM2 ",$H$2)</f>
        <v>DM2 2019</v>
      </c>
      <c r="O6" s="6" t="str">
        <f>CONCATENATE("DM3 ",$H$2)</f>
        <v>DM3 2019</v>
      </c>
      <c r="P6" s="6" t="str">
        <f>CONCATENATE("VC ",$H$2)</f>
        <v>VC 2019</v>
      </c>
      <c r="Q6" s="6" t="str">
        <f>CONCATENATE("BG ",$H$2)</f>
        <v>BG 2019</v>
      </c>
      <c r="R6" s="6" t="str">
        <f>CONCATENATE("CA ",$H$2)</f>
        <v>CA 2019</v>
      </c>
      <c r="S6" s="7" t="str">
        <f>CONCATENATE("ENS ",$H$2)</f>
        <v>ENS 2019</v>
      </c>
      <c r="T6" s="8" t="str">
        <f>CONCATENATE("CA ",$H$2," anticipé")</f>
        <v>CA 2019 anticipé</v>
      </c>
      <c r="U6" s="9" t="str">
        <f>CONCATENATE("ENS ",$H$2," anticipé")</f>
        <v>ENS 2019 anticipé</v>
      </c>
      <c r="V6" s="9" t="s">
        <v>70</v>
      </c>
      <c r="W6" s="10"/>
      <c r="X6" s="11" t="str">
        <f>CONCATENATE("PROJET BP ",$H$2+1," saisie manuelle")</f>
        <v>PROJET BP 2020 saisie manuelle</v>
      </c>
      <c r="Y6" s="11" t="str">
        <f>CONCATENATE("PROJET BP ",$H$2+1," saisie Civil")</f>
        <v>PROJET BP 2020 saisie Civil</v>
      </c>
      <c r="Z6" s="11" t="s">
        <v>70</v>
      </c>
      <c r="AA6" s="94">
        <v>1</v>
      </c>
    </row>
    <row r="7" spans="1:27" ht="8.25" customHeight="1" x14ac:dyDescent="0.2">
      <c r="AA7" s="94">
        <v>1</v>
      </c>
    </row>
    <row r="8" spans="1:27" x14ac:dyDescent="0.2">
      <c r="A8" s="22" t="s">
        <v>0</v>
      </c>
      <c r="B8" s="22" t="s">
        <v>4</v>
      </c>
      <c r="C8" s="22" t="s">
        <v>14</v>
      </c>
      <c r="D8" s="64" t="s">
        <v>17</v>
      </c>
      <c r="E8" s="64" t="s">
        <v>18</v>
      </c>
      <c r="F8" s="22" t="s">
        <v>51</v>
      </c>
      <c r="G8" s="22" t="s">
        <v>3</v>
      </c>
      <c r="H8" s="27" t="s">
        <v>73</v>
      </c>
      <c r="J8" s="28" t="e">
        <f t="shared" ref="J8:J10" si="0">SUMIFS(BASE_CA,BASE_EXERCICE,$H$2-1,BASE_NOM_BUDGET,$G$2,BASE_SENS,$A8,BASE_MOUVEMENT,$B8,BASE_SECTION,$C8,BASE_CHAPITRE,$D8,BASE_NATURE,$E8,BASE_SERVICE,$F8,BASE_ANTENNE,$G8)</f>
        <v>#REF!</v>
      </c>
      <c r="K8" s="24"/>
      <c r="L8" s="29" t="e">
        <f t="shared" ref="L8:L10" si="1">SUMIFS(BASE_BP,BASE_EXERCICE,$H$2,BASE_NOM_BUDGET,$G$2,BASE_SENS,$A8,BASE_MOUVEMENT,$B8,BASE_SECTION,$C8,BASE_CHAPITRE,$D8,BASE_NATURE,$E8,BASE_SERVICE,$F8,BASE_ANTENNE,$G8)</f>
        <v>#REF!</v>
      </c>
      <c r="M8" s="30" t="e">
        <f t="shared" ref="M8:M10" si="2">SUMIFS(BASE_BS,BASE_EXERCICE,$H$2,BASE_NOM_BUDGET,$G$2,BASE_SENS,$A8,BASE_MOUVEMENT,$B8,BASE_SECTION,$C8,BASE_CHAPITRE,$D8,BASE_NATURE,$E8,BASE_SERVICE,$F8,BASE_ANTENNE,$G8)</f>
        <v>#REF!</v>
      </c>
      <c r="N8" s="30" t="e">
        <f t="shared" ref="N8:N10" si="3">SUMIFS(BASE_DM2,BASE_EXERCICE,$H$2,BASE_NOM_BUDGET,$G$2,BASE_SENS,$A8,BASE_MOUVEMENT,$B8,BASE_SECTION,$C8,BASE_CHAPITRE,$D8,BASE_NATURE,$E8,BASE_SERVICE,$F8,BASE_ANTENNE,$G8)</f>
        <v>#NAME?</v>
      </c>
      <c r="O8" s="30" t="e">
        <f t="shared" ref="O8:O10" si="4">SUMIFS(BASE_DM3,BASE_EXERCICE,$H$2,BASE_NOM_BUDGET,$G$2,BASE_SENS,$A8,BASE_MOUVEMENT,$B8,BASE_SECTION,$C8,BASE_CHAPITRE,$D8,BASE_NATURE,$E8,BASE_SERVICE,$F8,BASE_ANTENNE,$G8)</f>
        <v>#NAME?</v>
      </c>
      <c r="P8" s="30" t="e">
        <f t="shared" ref="P8:P10" si="5">SUMIFS(BASE_VC,BASE_EXERCICE,$H$2,BASE_NOM_BUDGET,$G$2,BASE_SENS,$A8,BASE_MOUVEMENT,$B8,BASE_SECTION,$C8,BASE_CHAPITRE,$D8,BASE_NATURE,$E8,BASE_SERVICE,$F8,BASE_ANTENNE,$G8)</f>
        <v>#REF!</v>
      </c>
      <c r="Q8" s="30" t="e">
        <f t="shared" ref="Q8:Q10" si="6">SUMIFS(BASE_BG,BASE_EXERCICE,$H$2,BASE_NOM_BUDGET,$G$2,BASE_SENS,$A8,BASE_MOUVEMENT,$B8,BASE_SECTION,$C8,BASE_CHAPITRE,$D8,BASE_NATURE,$E8,BASE_SERVICE,$F8,BASE_ANTENNE,$G8)</f>
        <v>#REF!</v>
      </c>
      <c r="R8" s="30" t="e">
        <f t="shared" ref="R8:R10" si="7">SUMIFS(BASE_CA,BASE_EXERCICE,$H$2,BASE_NOM_BUDGET,$G$2,BASE_SENS,$A8,BASE_MOUVEMENT,$B8,BASE_SECTION,$C8,BASE_CHAPITRE,$D8,BASE_NATURE,$E8,BASE_SERVICE,$F8,BASE_ANTENNE,$G8)</f>
        <v>#REF!</v>
      </c>
      <c r="S8" s="31" t="e">
        <f t="shared" ref="S8:S10" si="8">SUMIFS(BASE_ENS,BASE_EXERCICE,$H$2,BASE_NOM_BUDGET,$G$2,BASE_SENS,$A8,BASE_MOUVEMENT,$B8,BASE_SECTION,$C8,BASE_CHAPITRE,$D8,BASE_NATURE,$E8,BASE_SERVICE,$F8,BASE_ANTENNE,$G8)</f>
        <v>#REF!</v>
      </c>
      <c r="T8" s="66"/>
      <c r="U8" s="32"/>
      <c r="V8" s="33"/>
      <c r="X8" s="34"/>
      <c r="Y8" s="35" t="e">
        <f t="shared" ref="Y8:Y10" si="9">SUMIFS(BASE_BP,BASE_EXERCICE,$H$2+1,BASE_NOM_BUDGET,$G$2,BASE_SENS,$A8,BASE_MOUVEMENT,$B8,BASE_SECTION,$C8,BASE_CHAPITRE,$D8,BASE_NATURE,$E8,BASE_SERVICE,$F8,BASE_ANTENNE,$G8)</f>
        <v>#REF!</v>
      </c>
      <c r="Z8" s="34"/>
      <c r="AA8" s="94">
        <v>1</v>
      </c>
    </row>
    <row r="9" spans="1:27" x14ac:dyDescent="0.2">
      <c r="A9" s="22" t="s">
        <v>0</v>
      </c>
      <c r="B9" s="22" t="s">
        <v>4</v>
      </c>
      <c r="C9" s="22" t="s">
        <v>14</v>
      </c>
      <c r="D9" s="64" t="s">
        <v>17</v>
      </c>
      <c r="E9" s="64" t="s">
        <v>19</v>
      </c>
      <c r="F9" s="22" t="s">
        <v>51</v>
      </c>
      <c r="G9" s="22" t="s">
        <v>3</v>
      </c>
      <c r="H9" s="36" t="s">
        <v>74</v>
      </c>
      <c r="J9" s="37" t="e">
        <f t="shared" si="0"/>
        <v>#REF!</v>
      </c>
      <c r="K9" s="24"/>
      <c r="L9" s="38" t="e">
        <f t="shared" si="1"/>
        <v>#REF!</v>
      </c>
      <c r="M9" s="39" t="e">
        <f t="shared" si="2"/>
        <v>#REF!</v>
      </c>
      <c r="N9" s="39" t="e">
        <f t="shared" si="3"/>
        <v>#NAME?</v>
      </c>
      <c r="O9" s="39" t="e">
        <f t="shared" si="4"/>
        <v>#NAME?</v>
      </c>
      <c r="P9" s="39" t="e">
        <f t="shared" si="5"/>
        <v>#REF!</v>
      </c>
      <c r="Q9" s="39" t="e">
        <f t="shared" si="6"/>
        <v>#REF!</v>
      </c>
      <c r="R9" s="39" t="e">
        <f t="shared" si="7"/>
        <v>#REF!</v>
      </c>
      <c r="S9" s="40" t="e">
        <f t="shared" si="8"/>
        <v>#REF!</v>
      </c>
      <c r="T9" s="67"/>
      <c r="U9" s="41"/>
      <c r="V9" s="42"/>
      <c r="X9" s="43">
        <v>6666</v>
      </c>
      <c r="Y9" s="44" t="e">
        <f t="shared" si="9"/>
        <v>#REF!</v>
      </c>
      <c r="Z9" s="43"/>
      <c r="AA9" s="94">
        <v>1</v>
      </c>
    </row>
    <row r="10" spans="1:27" x14ac:dyDescent="0.2">
      <c r="A10" s="22" t="s">
        <v>0</v>
      </c>
      <c r="B10" s="22" t="s">
        <v>4</v>
      </c>
      <c r="C10" s="22" t="s">
        <v>14</v>
      </c>
      <c r="D10" s="64" t="s">
        <v>17</v>
      </c>
      <c r="E10" s="64" t="s">
        <v>20</v>
      </c>
      <c r="F10" s="22" t="s">
        <v>51</v>
      </c>
      <c r="G10" s="22" t="s">
        <v>3</v>
      </c>
      <c r="H10" s="36" t="s">
        <v>75</v>
      </c>
      <c r="J10" s="37" t="e">
        <f t="shared" si="0"/>
        <v>#REF!</v>
      </c>
      <c r="K10" s="24"/>
      <c r="L10" s="38" t="e">
        <f t="shared" si="1"/>
        <v>#REF!</v>
      </c>
      <c r="M10" s="39" t="e">
        <f t="shared" si="2"/>
        <v>#REF!</v>
      </c>
      <c r="N10" s="39" t="e">
        <f t="shared" si="3"/>
        <v>#NAME?</v>
      </c>
      <c r="O10" s="39" t="e">
        <f t="shared" si="4"/>
        <v>#NAME?</v>
      </c>
      <c r="P10" s="39" t="e">
        <f t="shared" si="5"/>
        <v>#REF!</v>
      </c>
      <c r="Q10" s="39" t="e">
        <f t="shared" si="6"/>
        <v>#REF!</v>
      </c>
      <c r="R10" s="39" t="e">
        <f t="shared" si="7"/>
        <v>#REF!</v>
      </c>
      <c r="S10" s="40" t="e">
        <f t="shared" si="8"/>
        <v>#REF!</v>
      </c>
      <c r="T10" s="67"/>
      <c r="U10" s="41"/>
      <c r="V10" s="42"/>
      <c r="X10" s="43"/>
      <c r="Y10" s="44" t="e">
        <f t="shared" si="9"/>
        <v>#REF!</v>
      </c>
      <c r="Z10" s="43"/>
      <c r="AA10" s="94">
        <v>1</v>
      </c>
    </row>
    <row r="11" spans="1:27" x14ac:dyDescent="0.2">
      <c r="A11" s="22" t="s">
        <v>0</v>
      </c>
      <c r="B11" s="22" t="s">
        <v>4</v>
      </c>
      <c r="C11" s="22" t="s">
        <v>14</v>
      </c>
      <c r="D11" s="64" t="s">
        <v>17</v>
      </c>
      <c r="E11" s="22" t="s">
        <v>62</v>
      </c>
      <c r="F11" s="22" t="s">
        <v>51</v>
      </c>
      <c r="G11" s="22" t="s">
        <v>62</v>
      </c>
      <c r="H11" s="45" t="s">
        <v>61</v>
      </c>
      <c r="J11" s="46" t="e">
        <f>SUMIFS(BASE_CA,BASE_EXERCICE,$H$2-1,BASE_NOM_BUDGET,$G$2,BASE_SENS,$A11,BASE_MOUVEMENT,$B11,BASE_SECTION,$C11,BASE_CHAPITRE,$D11,BASE_NATURE,$E11,BASE_SERVICE,$F11,BASE_ANTENNE,$G11)-J12</f>
        <v>#REF!</v>
      </c>
      <c r="K11" s="24"/>
      <c r="L11" s="47" t="e">
        <f>SUMIFS(BASE_BP,BASE_EXERCICE,$H$2,BASE_NOM_BUDGET,$G$2,BASE_SENS,$A11,BASE_MOUVEMENT,$B11,BASE_SECTION,$C11,BASE_CHAPITRE,$D11,BASE_NATURE,$E11,BASE_SERVICE,$F11,BASE_ANTENNE,$G11)-L12</f>
        <v>#REF!</v>
      </c>
      <c r="M11" s="48" t="e">
        <f>SUMIFS(BASE_BS,BASE_EXERCICE,$H$2,BASE_NOM_BUDGET,$G$2,BASE_SENS,$A11,BASE_MOUVEMENT,$B11,BASE_SECTION,$C11,BASE_CHAPITRE,$D11,BASE_NATURE,$E11,BASE_SERVICE,$F11,BASE_ANTENNE,$G11)-M12</f>
        <v>#REF!</v>
      </c>
      <c r="N11" s="48" t="e">
        <f>SUMIFS(BASE_DM2,BASE_EXERCICE,$H$2,BASE_NOM_BUDGET,$G$2,BASE_SENS,$A11,BASE_MOUVEMENT,$B11,BASE_SECTION,$C11,BASE_CHAPITRE,$D11,BASE_NATURE,$E11,BASE_SERVICE,$F11,BASE_ANTENNE,$G11)-N12</f>
        <v>#NAME?</v>
      </c>
      <c r="O11" s="48" t="e">
        <f>SUMIFS(BASE_DM3,BASE_EXERCICE,$H$2,BASE_NOM_BUDGET,$G$2,BASE_SENS,$A11,BASE_MOUVEMENT,$B11,BASE_SECTION,$C11,BASE_CHAPITRE,$D11,BASE_NATURE,$E11,BASE_SERVICE,$F11,BASE_ANTENNE,$G11)-O12</f>
        <v>#NAME?</v>
      </c>
      <c r="P11" s="48" t="e">
        <f>SUMIFS(BASE_VC,BASE_EXERCICE,$H$2,BASE_NOM_BUDGET,$G$2,BASE_SENS,$A11,BASE_MOUVEMENT,$B11,BASE_SECTION,$C11,BASE_CHAPITRE,$D11,BASE_NATURE,$E11,BASE_SERVICE,$F11,BASE_ANTENNE,$G11)-P12</f>
        <v>#REF!</v>
      </c>
      <c r="Q11" s="48" t="e">
        <f>SUMIFS(BASE_BG,BASE_EXERCICE,$H$2,BASE_NOM_BUDGET,$G$2,BASE_SENS,$A11,BASE_MOUVEMENT,$B11,BASE_SECTION,$C11,BASE_CHAPITRE,$D11,BASE_NATURE,$E11,BASE_SERVICE,$F11,BASE_ANTENNE,$G11)-Q12</f>
        <v>#REF!</v>
      </c>
      <c r="R11" s="48" t="e">
        <f>SUMIFS(BASE_CA,BASE_EXERCICE,$H$2,BASE_NOM_BUDGET,$G$2,BASE_SENS,$A11,BASE_MOUVEMENT,$B11,BASE_SECTION,$C11,BASE_CHAPITRE,$D11,BASE_NATURE,$E11,BASE_SERVICE,$F11,BASE_ANTENNE,$G11)-R12</f>
        <v>#REF!</v>
      </c>
      <c r="S11" s="49" t="e">
        <f>SUMIFS(BASE_ENS,BASE_EXERCICE,$H$2,BASE_NOM_BUDGET,$G$2,BASE_SENS,$A11,BASE_MOUVEMENT,$B11,BASE_SECTION,$C11,BASE_CHAPITRE,$D11,BASE_NATURE,$E11,BASE_SERVICE,$F11,BASE_ANTENNE,$G11)-S12</f>
        <v>#REF!</v>
      </c>
      <c r="T11" s="68"/>
      <c r="U11" s="50"/>
      <c r="V11" s="51"/>
      <c r="X11" s="52" t="e">
        <f>SUMIFS(BASE_BP,BASE_EXERCICE,$H$2+1,BASE_NOM_BUDGET,$G$2,BASE_SENS,$A11,BASE_MOUVEMENT,$B11,BASE_SECTION,$C11,BASE_CHAPITRE,$D11,BASE_NATURE,$E11,BASE_SERVICE,$F11,BASE_ANTENNE,$G11)-X12</f>
        <v>#REF!</v>
      </c>
      <c r="Y11" s="53" t="e">
        <f>SUMIFS(BASE_BP,BASE_EXERCICE,$H$2+1,BASE_NOM_BUDGET,$G$2,BASE_SENS,$A11,BASE_MOUVEMENT,$B11,BASE_SECTION,$C11,BASE_CHAPITRE,$D11,BASE_NATURE,$E11,BASE_SERVICE,$F11,BASE_ANTENNE,$G11)-Y12</f>
        <v>#REF!</v>
      </c>
      <c r="Z11" s="52" t="e">
        <f>SUMIFS(BASE_BP,BASE_EXERCICE,$H$2+1,BASE_NOM_BUDGET,$G$2,BASE_SENS,$A11,BASE_MOUVEMENT,$B11,BASE_SECTION,$C11,BASE_CHAPITRE,$D11,BASE_NATURE,$E11,BASE_SERVICE,$F11,BASE_ANTENNE,$G11)-Z12</f>
        <v>#REF!</v>
      </c>
      <c r="AA11" s="94">
        <v>1</v>
      </c>
    </row>
    <row r="12" spans="1:27" s="54" customFormat="1" x14ac:dyDescent="0.2">
      <c r="H12" s="55" t="s">
        <v>60</v>
      </c>
      <c r="J12" s="56" t="e">
        <f>SUM(J8:J10)</f>
        <v>#REF!</v>
      </c>
      <c r="L12" s="57" t="e">
        <f t="shared" ref="L12:U12" si="10">SUM(L8:L10)</f>
        <v>#REF!</v>
      </c>
      <c r="M12" s="58" t="e">
        <f t="shared" si="10"/>
        <v>#REF!</v>
      </c>
      <c r="N12" s="58" t="e">
        <f t="shared" si="10"/>
        <v>#NAME?</v>
      </c>
      <c r="O12" s="58" t="e">
        <f t="shared" si="10"/>
        <v>#NAME?</v>
      </c>
      <c r="P12" s="58" t="e">
        <f t="shared" si="10"/>
        <v>#REF!</v>
      </c>
      <c r="Q12" s="58" t="e">
        <f t="shared" si="10"/>
        <v>#REF!</v>
      </c>
      <c r="R12" s="58" t="e">
        <f t="shared" si="10"/>
        <v>#REF!</v>
      </c>
      <c r="S12" s="59" t="e">
        <f t="shared" si="10"/>
        <v>#REF!</v>
      </c>
      <c r="T12" s="69">
        <f t="shared" si="10"/>
        <v>0</v>
      </c>
      <c r="U12" s="60">
        <f t="shared" si="10"/>
        <v>0</v>
      </c>
      <c r="V12" s="61"/>
      <c r="W12" s="62">
        <f>SUM(W8:W10)</f>
        <v>0</v>
      </c>
      <c r="X12" s="63">
        <f>SUM(X8:X10)</f>
        <v>6666</v>
      </c>
      <c r="Y12" s="59" t="e">
        <f>SUM(Y8:Y10)</f>
        <v>#REF!</v>
      </c>
      <c r="Z12" s="63">
        <f>SUM(Z8:Z10)</f>
        <v>0</v>
      </c>
      <c r="AA12" s="94">
        <v>1</v>
      </c>
    </row>
    <row r="13" spans="1:27" x14ac:dyDescent="0.2">
      <c r="AA13" s="94">
        <v>1</v>
      </c>
    </row>
    <row r="14" spans="1:27" x14ac:dyDescent="0.2">
      <c r="AA14" s="94">
        <v>1</v>
      </c>
    </row>
    <row r="15" spans="1:27" s="1" customFormat="1" ht="30" x14ac:dyDescent="0.2">
      <c r="H15" s="4" t="s">
        <v>81</v>
      </c>
      <c r="J15" s="2" t="str">
        <f>CONCATENATE("CA ",$H$2-1)</f>
        <v>CA 2018</v>
      </c>
      <c r="K15" s="3"/>
      <c r="L15" s="5" t="str">
        <f>CONCATENATE("BP ",$H$2)</f>
        <v>BP 2019</v>
      </c>
      <c r="M15" s="6" t="str">
        <f>CONCATENATE("BS ",$H$2)</f>
        <v>BS 2019</v>
      </c>
      <c r="N15" s="6" t="str">
        <f>CONCATENATE("DM2 ",$H$2)</f>
        <v>DM2 2019</v>
      </c>
      <c r="O15" s="6" t="str">
        <f>CONCATENATE("DM3 ",$H$2)</f>
        <v>DM3 2019</v>
      </c>
      <c r="P15" s="6" t="str">
        <f>CONCATENATE("VC ",$H$2)</f>
        <v>VC 2019</v>
      </c>
      <c r="Q15" s="6" t="str">
        <f>CONCATENATE("BG ",$H$2)</f>
        <v>BG 2019</v>
      </c>
      <c r="R15" s="6" t="str">
        <f>CONCATENATE("CA ",$H$2)</f>
        <v>CA 2019</v>
      </c>
      <c r="S15" s="7" t="str">
        <f>CONCATENATE("ENS ",$H$2)</f>
        <v>ENS 2019</v>
      </c>
      <c r="T15" s="8" t="str">
        <f>CONCATENATE("CA ",$H$2," anticipé")</f>
        <v>CA 2019 anticipé</v>
      </c>
      <c r="U15" s="9" t="str">
        <f>CONCATENATE("ENS ",$H$2," anticipé")</f>
        <v>ENS 2019 anticipé</v>
      </c>
      <c r="V15" s="9" t="s">
        <v>58</v>
      </c>
      <c r="W15" s="10"/>
      <c r="X15" s="11" t="str">
        <f>CONCATENATE("PROJET BP ",$H$2+1," saisie manuelle")</f>
        <v>PROJET BP 2020 saisie manuelle</v>
      </c>
      <c r="Y15" s="11" t="str">
        <f>CONCATENATE("PROJET BP ",$H$2+1," saisie Civil")</f>
        <v>PROJET BP 2020 saisie Civil</v>
      </c>
      <c r="Z15" s="11" t="s">
        <v>70</v>
      </c>
      <c r="AA15" s="94">
        <v>1</v>
      </c>
    </row>
    <row r="16" spans="1:27" x14ac:dyDescent="0.2">
      <c r="AA16" s="94">
        <v>1</v>
      </c>
    </row>
    <row r="17" spans="1:27" x14ac:dyDescent="0.2">
      <c r="A17" s="22" t="s">
        <v>0</v>
      </c>
      <c r="B17" s="22" t="s">
        <v>4</v>
      </c>
      <c r="C17" s="22" t="s">
        <v>14</v>
      </c>
      <c r="D17" s="64" t="s">
        <v>21</v>
      </c>
      <c r="E17" s="22" t="s">
        <v>22</v>
      </c>
      <c r="F17" s="22" t="s">
        <v>51</v>
      </c>
      <c r="G17" s="22" t="s">
        <v>3</v>
      </c>
      <c r="H17" s="27" t="s">
        <v>76</v>
      </c>
      <c r="J17" s="28" t="e">
        <f t="shared" ref="J17:J21" si="11">SUMIFS(BASE_CA,BASE_EXERCICE,$H$2-1,BASE_NOM_BUDGET,$G$2,BASE_SENS,$A17,BASE_MOUVEMENT,$B17,BASE_SECTION,$C17,BASE_CHAPITRE,$D17,BASE_NATURE,$E17,BASE_SERVICE,$F17,BASE_ANTENNE,$G17)</f>
        <v>#REF!</v>
      </c>
      <c r="K17" s="24"/>
      <c r="L17" s="29" t="e">
        <f t="shared" ref="L17:L21" si="12">SUMIFS(BASE_BP,BASE_EXERCICE,$H$2,BASE_NOM_BUDGET,$G$2,BASE_SENS,$A17,BASE_MOUVEMENT,$B17,BASE_SECTION,$C17,BASE_CHAPITRE,$D17,BASE_NATURE,$E17,BASE_SERVICE,$F17,BASE_ANTENNE,$G17)</f>
        <v>#REF!</v>
      </c>
      <c r="M17" s="30" t="e">
        <f t="shared" ref="M17:M21" si="13">SUMIFS(BASE_BS,BASE_EXERCICE,$H$2,BASE_NOM_BUDGET,$G$2,BASE_SENS,$A17,BASE_MOUVEMENT,$B17,BASE_SECTION,$C17,BASE_CHAPITRE,$D17,BASE_NATURE,$E17,BASE_SERVICE,$F17,BASE_ANTENNE,$G17)</f>
        <v>#REF!</v>
      </c>
      <c r="N17" s="30" t="e">
        <f t="shared" ref="N17:N21" si="14">SUMIFS(BASE_DM2,BASE_EXERCICE,$H$2,BASE_NOM_BUDGET,$G$2,BASE_SENS,$A17,BASE_MOUVEMENT,$B17,BASE_SECTION,$C17,BASE_CHAPITRE,$D17,BASE_NATURE,$E17,BASE_SERVICE,$F17,BASE_ANTENNE,$G17)</f>
        <v>#NAME?</v>
      </c>
      <c r="O17" s="30" t="e">
        <f t="shared" ref="O17:O21" si="15">SUMIFS(BASE_DM3,BASE_EXERCICE,$H$2,BASE_NOM_BUDGET,$G$2,BASE_SENS,$A17,BASE_MOUVEMENT,$B17,BASE_SECTION,$C17,BASE_CHAPITRE,$D17,BASE_NATURE,$E17,BASE_SERVICE,$F17,BASE_ANTENNE,$G17)</f>
        <v>#NAME?</v>
      </c>
      <c r="P17" s="30" t="e">
        <f t="shared" ref="P17:P21" si="16">SUMIFS(BASE_VC,BASE_EXERCICE,$H$2,BASE_NOM_BUDGET,$G$2,BASE_SENS,$A17,BASE_MOUVEMENT,$B17,BASE_SECTION,$C17,BASE_CHAPITRE,$D17,BASE_NATURE,$E17,BASE_SERVICE,$F17,BASE_ANTENNE,$G17)</f>
        <v>#REF!</v>
      </c>
      <c r="Q17" s="30" t="e">
        <f t="shared" ref="Q17:Q21" si="17">SUMIFS(BASE_BG,BASE_EXERCICE,$H$2,BASE_NOM_BUDGET,$G$2,BASE_SENS,$A17,BASE_MOUVEMENT,$B17,BASE_SECTION,$C17,BASE_CHAPITRE,$D17,BASE_NATURE,$E17,BASE_SERVICE,$F17,BASE_ANTENNE,$G17)</f>
        <v>#REF!</v>
      </c>
      <c r="R17" s="30" t="e">
        <f t="shared" ref="R17:R21" si="18">SUMIFS(BASE_CA,BASE_EXERCICE,$H$2,BASE_NOM_BUDGET,$G$2,BASE_SENS,$A17,BASE_MOUVEMENT,$B17,BASE_SECTION,$C17,BASE_CHAPITRE,$D17,BASE_NATURE,$E17,BASE_SERVICE,$F17,BASE_ANTENNE,$G17)</f>
        <v>#REF!</v>
      </c>
      <c r="S17" s="31" t="e">
        <f t="shared" ref="S17:S21" si="19">SUMIFS(BASE_ENS,BASE_EXERCICE,$H$2,BASE_NOM_BUDGET,$G$2,BASE_SENS,$A17,BASE_MOUVEMENT,$B17,BASE_SECTION,$C17,BASE_CHAPITRE,$D17,BASE_NATURE,$E17,BASE_SERVICE,$F17,BASE_ANTENNE,$G17)</f>
        <v>#REF!</v>
      </c>
      <c r="T17" s="32"/>
      <c r="U17" s="32"/>
      <c r="V17" s="33"/>
      <c r="X17" s="34"/>
      <c r="Y17" s="35" t="e">
        <f t="shared" ref="Y17:Y21" si="20">SUMIFS(BASE_BP,BASE_EXERCICE,$H$2+1,BASE_NOM_BUDGET,$G$2,BASE_SENS,$A17,BASE_MOUVEMENT,$B17,BASE_SECTION,$C17,BASE_CHAPITRE,$D17,BASE_NATURE,$E17,BASE_SERVICE,$F17,BASE_ANTENNE,$G17)</f>
        <v>#REF!</v>
      </c>
      <c r="Z17" s="34"/>
      <c r="AA17" s="94">
        <v>1</v>
      </c>
    </row>
    <row r="18" spans="1:27" x14ac:dyDescent="0.2">
      <c r="A18" s="22" t="s">
        <v>0</v>
      </c>
      <c r="B18" s="22" t="s">
        <v>4</v>
      </c>
      <c r="C18" s="22" t="s">
        <v>14</v>
      </c>
      <c r="D18" s="64" t="s">
        <v>21</v>
      </c>
      <c r="E18" s="22" t="s">
        <v>23</v>
      </c>
      <c r="F18" s="22" t="s">
        <v>51</v>
      </c>
      <c r="G18" s="22" t="s">
        <v>3</v>
      </c>
      <c r="H18" s="36" t="s">
        <v>77</v>
      </c>
      <c r="J18" s="37" t="e">
        <f t="shared" si="11"/>
        <v>#REF!</v>
      </c>
      <c r="K18" s="24"/>
      <c r="L18" s="38" t="e">
        <f t="shared" si="12"/>
        <v>#REF!</v>
      </c>
      <c r="M18" s="39" t="e">
        <f t="shared" si="13"/>
        <v>#REF!</v>
      </c>
      <c r="N18" s="39" t="e">
        <f t="shared" si="14"/>
        <v>#NAME?</v>
      </c>
      <c r="O18" s="39" t="e">
        <f t="shared" si="15"/>
        <v>#NAME?</v>
      </c>
      <c r="P18" s="39" t="e">
        <f t="shared" si="16"/>
        <v>#REF!</v>
      </c>
      <c r="Q18" s="39" t="e">
        <f t="shared" si="17"/>
        <v>#REF!</v>
      </c>
      <c r="R18" s="39" t="e">
        <f t="shared" si="18"/>
        <v>#REF!</v>
      </c>
      <c r="S18" s="40" t="e">
        <f t="shared" si="19"/>
        <v>#REF!</v>
      </c>
      <c r="T18" s="41"/>
      <c r="U18" s="41"/>
      <c r="V18" s="42"/>
      <c r="X18" s="43"/>
      <c r="Y18" s="44" t="e">
        <f t="shared" si="20"/>
        <v>#REF!</v>
      </c>
      <c r="Z18" s="43"/>
      <c r="AA18" s="94">
        <v>1</v>
      </c>
    </row>
    <row r="19" spans="1:27" x14ac:dyDescent="0.2">
      <c r="A19" s="22" t="s">
        <v>0</v>
      </c>
      <c r="B19" s="22" t="s">
        <v>4</v>
      </c>
      <c r="C19" s="22" t="s">
        <v>14</v>
      </c>
      <c r="D19" s="64" t="s">
        <v>21</v>
      </c>
      <c r="E19" s="22" t="s">
        <v>24</v>
      </c>
      <c r="F19" s="22" t="s">
        <v>51</v>
      </c>
      <c r="G19" s="22" t="s">
        <v>3</v>
      </c>
      <c r="H19" s="36" t="s">
        <v>57</v>
      </c>
      <c r="J19" s="37" t="e">
        <f t="shared" si="11"/>
        <v>#REF!</v>
      </c>
      <c r="K19" s="24"/>
      <c r="L19" s="38" t="e">
        <f t="shared" si="12"/>
        <v>#REF!</v>
      </c>
      <c r="M19" s="39" t="e">
        <f t="shared" si="13"/>
        <v>#REF!</v>
      </c>
      <c r="N19" s="39" t="e">
        <f t="shared" si="14"/>
        <v>#NAME?</v>
      </c>
      <c r="O19" s="39" t="e">
        <f t="shared" si="15"/>
        <v>#NAME?</v>
      </c>
      <c r="P19" s="39" t="e">
        <f t="shared" si="16"/>
        <v>#REF!</v>
      </c>
      <c r="Q19" s="39" t="e">
        <f t="shared" si="17"/>
        <v>#REF!</v>
      </c>
      <c r="R19" s="39" t="e">
        <f t="shared" si="18"/>
        <v>#REF!</v>
      </c>
      <c r="S19" s="40" t="e">
        <f t="shared" si="19"/>
        <v>#REF!</v>
      </c>
      <c r="T19" s="41"/>
      <c r="U19" s="41"/>
      <c r="V19" s="42"/>
      <c r="X19" s="43"/>
      <c r="Y19" s="44" t="e">
        <f t="shared" si="20"/>
        <v>#REF!</v>
      </c>
      <c r="Z19" s="43"/>
      <c r="AA19" s="94">
        <v>1</v>
      </c>
    </row>
    <row r="20" spans="1:27" x14ac:dyDescent="0.2">
      <c r="A20" s="22" t="s">
        <v>0</v>
      </c>
      <c r="B20" s="22" t="s">
        <v>4</v>
      </c>
      <c r="C20" s="22" t="s">
        <v>14</v>
      </c>
      <c r="D20" s="64" t="s">
        <v>21</v>
      </c>
      <c r="E20" s="22" t="s">
        <v>44</v>
      </c>
      <c r="F20" s="22" t="s">
        <v>51</v>
      </c>
      <c r="G20" s="22" t="s">
        <v>3</v>
      </c>
      <c r="H20" s="36" t="s">
        <v>78</v>
      </c>
      <c r="J20" s="37" t="e">
        <f t="shared" si="11"/>
        <v>#REF!</v>
      </c>
      <c r="K20" s="24"/>
      <c r="L20" s="38" t="e">
        <f t="shared" si="12"/>
        <v>#REF!</v>
      </c>
      <c r="M20" s="39" t="e">
        <f t="shared" si="13"/>
        <v>#REF!</v>
      </c>
      <c r="N20" s="39" t="e">
        <f t="shared" si="14"/>
        <v>#NAME?</v>
      </c>
      <c r="O20" s="39" t="e">
        <f t="shared" si="15"/>
        <v>#NAME?</v>
      </c>
      <c r="P20" s="39" t="e">
        <f t="shared" si="16"/>
        <v>#REF!</v>
      </c>
      <c r="Q20" s="39" t="e">
        <f t="shared" si="17"/>
        <v>#REF!</v>
      </c>
      <c r="R20" s="39" t="e">
        <f t="shared" si="18"/>
        <v>#REF!</v>
      </c>
      <c r="S20" s="40" t="e">
        <f t="shared" si="19"/>
        <v>#REF!</v>
      </c>
      <c r="T20" s="41"/>
      <c r="U20" s="41"/>
      <c r="V20" s="42"/>
      <c r="X20" s="43"/>
      <c r="Y20" s="44" t="e">
        <f t="shared" si="20"/>
        <v>#REF!</v>
      </c>
      <c r="Z20" s="43"/>
      <c r="AA20" s="94">
        <v>1</v>
      </c>
    </row>
    <row r="21" spans="1:27" x14ac:dyDescent="0.2">
      <c r="A21" s="22" t="s">
        <v>0</v>
      </c>
      <c r="B21" s="22" t="s">
        <v>4</v>
      </c>
      <c r="C21" s="22" t="s">
        <v>14</v>
      </c>
      <c r="D21" s="64" t="s">
        <v>21</v>
      </c>
      <c r="E21" s="22" t="s">
        <v>25</v>
      </c>
      <c r="F21" s="22" t="s">
        <v>51</v>
      </c>
      <c r="G21" s="22" t="s">
        <v>3</v>
      </c>
      <c r="H21" s="36" t="s">
        <v>79</v>
      </c>
      <c r="J21" s="37" t="e">
        <f t="shared" si="11"/>
        <v>#REF!</v>
      </c>
      <c r="K21" s="24"/>
      <c r="L21" s="38" t="e">
        <f t="shared" si="12"/>
        <v>#REF!</v>
      </c>
      <c r="M21" s="39" t="e">
        <f t="shared" si="13"/>
        <v>#REF!</v>
      </c>
      <c r="N21" s="39" t="e">
        <f t="shared" si="14"/>
        <v>#NAME?</v>
      </c>
      <c r="O21" s="39" t="e">
        <f t="shared" si="15"/>
        <v>#NAME?</v>
      </c>
      <c r="P21" s="39" t="e">
        <f t="shared" si="16"/>
        <v>#REF!</v>
      </c>
      <c r="Q21" s="39" t="e">
        <f t="shared" si="17"/>
        <v>#REF!</v>
      </c>
      <c r="R21" s="39" t="e">
        <f t="shared" si="18"/>
        <v>#REF!</v>
      </c>
      <c r="S21" s="40" t="e">
        <f t="shared" si="19"/>
        <v>#REF!</v>
      </c>
      <c r="T21" s="41"/>
      <c r="U21" s="41"/>
      <c r="V21" s="42"/>
      <c r="X21" s="43"/>
      <c r="Y21" s="44" t="e">
        <f t="shared" si="20"/>
        <v>#REF!</v>
      </c>
      <c r="Z21" s="43"/>
      <c r="AA21" s="94">
        <v>1</v>
      </c>
    </row>
    <row r="22" spans="1:27" x14ac:dyDescent="0.2">
      <c r="A22" s="22" t="s">
        <v>0</v>
      </c>
      <c r="B22" s="22" t="s">
        <v>4</v>
      </c>
      <c r="C22" s="22" t="s">
        <v>14</v>
      </c>
      <c r="D22" s="64" t="s">
        <v>21</v>
      </c>
      <c r="E22" s="22" t="s">
        <v>62</v>
      </c>
      <c r="F22" s="22" t="s">
        <v>51</v>
      </c>
      <c r="G22" s="22" t="s">
        <v>62</v>
      </c>
      <c r="H22" s="45" t="s">
        <v>61</v>
      </c>
      <c r="J22" s="46" t="e">
        <f>SUMIFS(BASE_CA,BASE_EXERCICE,$H$2-1,BASE_NOM_BUDGET,$G$2,BASE_SENS,$A22,BASE_MOUVEMENT,$B22,BASE_SECTION,$C22,BASE_CHAPITRE,$D22,BASE_NATURE,$E22,BASE_SERVICE,$F22,BASE_ANTENNE,$G22)-J23</f>
        <v>#REF!</v>
      </c>
      <c r="K22" s="24"/>
      <c r="L22" s="47" t="e">
        <f>SUMIFS(BASE_BP,BASE_EXERCICE,$H$2,BASE_NOM_BUDGET,$G$2,BASE_SENS,$A22,BASE_MOUVEMENT,$B22,BASE_SECTION,$C22,BASE_CHAPITRE,$D22,BASE_NATURE,$E22,BASE_SERVICE,$F22,BASE_ANTENNE,$G22)-L23</f>
        <v>#REF!</v>
      </c>
      <c r="M22" s="48" t="e">
        <f>SUMIFS(BASE_BS,BASE_EXERCICE,$H$2,BASE_NOM_BUDGET,$G$2,BASE_SENS,$A22,BASE_MOUVEMENT,$B22,BASE_SECTION,$C22,BASE_CHAPITRE,$D22,BASE_NATURE,$E22,BASE_SERVICE,$F22,BASE_ANTENNE,$G22)-M23</f>
        <v>#REF!</v>
      </c>
      <c r="N22" s="48" t="e">
        <f>SUMIFS(BASE_DM2,BASE_EXERCICE,$H$2,BASE_NOM_BUDGET,$G$2,BASE_SENS,$A22,BASE_MOUVEMENT,$B22,BASE_SECTION,$C22,BASE_CHAPITRE,$D22,BASE_NATURE,$E22,BASE_SERVICE,$F22,BASE_ANTENNE,$G22)-N23</f>
        <v>#NAME?</v>
      </c>
      <c r="O22" s="48" t="e">
        <f>SUMIFS(BASE_DM3,BASE_EXERCICE,$H$2,BASE_NOM_BUDGET,$G$2,BASE_SENS,$A22,BASE_MOUVEMENT,$B22,BASE_SECTION,$C22,BASE_CHAPITRE,$D22,BASE_NATURE,$E22,BASE_SERVICE,$F22,BASE_ANTENNE,$G22)-O23</f>
        <v>#NAME?</v>
      </c>
      <c r="P22" s="48" t="e">
        <f>SUMIFS(BASE_VC,BASE_EXERCICE,$H$2,BASE_NOM_BUDGET,$G$2,BASE_SENS,$A22,BASE_MOUVEMENT,$B22,BASE_SECTION,$C22,BASE_CHAPITRE,$D22,BASE_NATURE,$E22,BASE_SERVICE,$F22,BASE_ANTENNE,$G22)-P23</f>
        <v>#REF!</v>
      </c>
      <c r="Q22" s="48" t="e">
        <f>SUMIFS(BASE_BG,BASE_EXERCICE,$H$2,BASE_NOM_BUDGET,$G$2,BASE_SENS,$A22,BASE_MOUVEMENT,$B22,BASE_SECTION,$C22,BASE_CHAPITRE,$D22,BASE_NATURE,$E22,BASE_SERVICE,$F22,BASE_ANTENNE,$G22)-Q23</f>
        <v>#REF!</v>
      </c>
      <c r="R22" s="48" t="e">
        <f>SUMIFS(BASE_CA,BASE_EXERCICE,$H$2,BASE_NOM_BUDGET,$G$2,BASE_SENS,$A22,BASE_MOUVEMENT,$B22,BASE_SECTION,$C22,BASE_CHAPITRE,$D22,BASE_NATURE,$E22,BASE_SERVICE,$F22,BASE_ANTENNE,$G22)-R23</f>
        <v>#REF!</v>
      </c>
      <c r="S22" s="49" t="e">
        <f>SUMIFS(BASE_ENS,BASE_EXERCICE,$H$2,BASE_NOM_BUDGET,$G$2,BASE_SENS,$A22,BASE_MOUVEMENT,$B22,BASE_SECTION,$C22,BASE_CHAPITRE,$D22,BASE_NATURE,$E22,BASE_SERVICE,$F22,BASE_ANTENNE,$G22)-S23</f>
        <v>#REF!</v>
      </c>
      <c r="T22" s="50"/>
      <c r="U22" s="50"/>
      <c r="V22" s="51"/>
      <c r="X22" s="52" t="e">
        <f>SUMIFS(BASE_BP,BASE_EXERCICE,$H$2+1,BASE_NOM_BUDGET,$G$2,BASE_SENS,$A22,BASE_MOUVEMENT,$B22,BASE_SECTION,$C22,BASE_CHAPITRE,$D22,BASE_NATURE,$E22,BASE_SERVICE,$F22,BASE_ANTENNE,$G22)-X23</f>
        <v>#REF!</v>
      </c>
      <c r="Y22" s="53" t="e">
        <f>SUMIFS(BASE_BP,BASE_EXERCICE,$H$2+1,BASE_NOM_BUDGET,$G$2,BASE_SENS,$A22,BASE_MOUVEMENT,$B22,BASE_SECTION,$C22,BASE_CHAPITRE,$D22,BASE_NATURE,$E22,BASE_SERVICE,$F22,BASE_ANTENNE,$G22)-Y23</f>
        <v>#REF!</v>
      </c>
      <c r="Z22" s="52" t="e">
        <f>SUMIFS(BASE_BP,BASE_EXERCICE,$H$2+1,BASE_NOM_BUDGET,$G$2,BASE_SENS,$A22,BASE_MOUVEMENT,$B22,BASE_SECTION,$C22,BASE_CHAPITRE,$D22,BASE_NATURE,$E22,BASE_SERVICE,$F22,BASE_ANTENNE,$G22)-Z23</f>
        <v>#REF!</v>
      </c>
      <c r="AA22" s="94">
        <v>1</v>
      </c>
    </row>
    <row r="23" spans="1:27" s="54" customFormat="1" x14ac:dyDescent="0.2">
      <c r="H23" s="55" t="s">
        <v>60</v>
      </c>
      <c r="J23" s="56" t="e">
        <f>SUM(J17:J21)</f>
        <v>#REF!</v>
      </c>
      <c r="L23" s="57" t="e">
        <f t="shared" ref="L23:U23" si="21">SUM(L17:L21)</f>
        <v>#REF!</v>
      </c>
      <c r="M23" s="58" t="e">
        <f t="shared" si="21"/>
        <v>#REF!</v>
      </c>
      <c r="N23" s="58" t="e">
        <f t="shared" si="21"/>
        <v>#NAME?</v>
      </c>
      <c r="O23" s="58" t="e">
        <f t="shared" si="21"/>
        <v>#NAME?</v>
      </c>
      <c r="P23" s="58" t="e">
        <f t="shared" si="21"/>
        <v>#REF!</v>
      </c>
      <c r="Q23" s="58" t="e">
        <f t="shared" si="21"/>
        <v>#REF!</v>
      </c>
      <c r="R23" s="58" t="e">
        <f t="shared" si="21"/>
        <v>#REF!</v>
      </c>
      <c r="S23" s="59" t="e">
        <f t="shared" si="21"/>
        <v>#REF!</v>
      </c>
      <c r="T23" s="60">
        <f t="shared" si="21"/>
        <v>0</v>
      </c>
      <c r="U23" s="60">
        <f t="shared" si="21"/>
        <v>0</v>
      </c>
      <c r="V23" s="61"/>
      <c r="W23" s="62">
        <f>SUM(W17:W21)</f>
        <v>0</v>
      </c>
      <c r="X23" s="63">
        <f>SUM(X17:X21)</f>
        <v>0</v>
      </c>
      <c r="Y23" s="59" t="e">
        <f>SUM(Y17:Y21)</f>
        <v>#REF!</v>
      </c>
      <c r="Z23" s="63">
        <f>SUM(Z17:Z21)</f>
        <v>0</v>
      </c>
      <c r="AA23" s="94">
        <v>1</v>
      </c>
    </row>
    <row r="24" spans="1:27" x14ac:dyDescent="0.2">
      <c r="AA24" s="94">
        <v>1</v>
      </c>
    </row>
    <row r="25" spans="1:27" s="1" customFormat="1" ht="30" x14ac:dyDescent="0.2">
      <c r="H25" s="4" t="s">
        <v>80</v>
      </c>
      <c r="J25" s="2" t="str">
        <f>CONCATENATE("CA ",$H$2-1)</f>
        <v>CA 2018</v>
      </c>
      <c r="K25" s="3"/>
      <c r="L25" s="5" t="str">
        <f>CONCATENATE("BP ",$H$2)</f>
        <v>BP 2019</v>
      </c>
      <c r="M25" s="6" t="str">
        <f>CONCATENATE("BS ",$H$2)</f>
        <v>BS 2019</v>
      </c>
      <c r="N25" s="6" t="str">
        <f>CONCATENATE("DM2 ",$H$2)</f>
        <v>DM2 2019</v>
      </c>
      <c r="O25" s="6" t="str">
        <f>CONCATENATE("DM3 ",$H$2)</f>
        <v>DM3 2019</v>
      </c>
      <c r="P25" s="6" t="str">
        <f>CONCATENATE("VC ",$H$2)</f>
        <v>VC 2019</v>
      </c>
      <c r="Q25" s="6" t="str">
        <f>CONCATENATE("BG ",$H$2)</f>
        <v>BG 2019</v>
      </c>
      <c r="R25" s="6" t="str">
        <f>CONCATENATE("CA ",$H$2)</f>
        <v>CA 2019</v>
      </c>
      <c r="S25" s="7" t="str">
        <f>CONCATENATE("ENS ",$H$2)</f>
        <v>ENS 2019</v>
      </c>
      <c r="T25" s="8" t="str">
        <f>CONCATENATE("CA ",$H$2," anticipé")</f>
        <v>CA 2019 anticipé</v>
      </c>
      <c r="U25" s="9" t="str">
        <f>CONCATENATE("ENS ",$H$2," anticipé")</f>
        <v>ENS 2019 anticipé</v>
      </c>
      <c r="V25" s="9" t="s">
        <v>58</v>
      </c>
      <c r="W25" s="10"/>
      <c r="X25" s="11" t="str">
        <f>CONCATENATE("PROJET BP ",$H$2+1," saisie manuelle")</f>
        <v>PROJET BP 2020 saisie manuelle</v>
      </c>
      <c r="Y25" s="11" t="str">
        <f>CONCATENATE("PROJET BP ",$H$2+1," saisie Civil")</f>
        <v>PROJET BP 2020 saisie Civil</v>
      </c>
      <c r="Z25" s="11" t="s">
        <v>70</v>
      </c>
      <c r="AA25" s="94">
        <v>1</v>
      </c>
    </row>
    <row r="26" spans="1:27" x14ac:dyDescent="0.2">
      <c r="AA26" s="94">
        <v>1</v>
      </c>
    </row>
    <row r="27" spans="1:27" x14ac:dyDescent="0.2">
      <c r="A27" s="22" t="s">
        <v>0</v>
      </c>
      <c r="B27" s="22" t="s">
        <v>4</v>
      </c>
      <c r="C27" s="22" t="s">
        <v>14</v>
      </c>
      <c r="D27" s="64" t="s">
        <v>15</v>
      </c>
      <c r="E27" s="64" t="s">
        <v>16</v>
      </c>
      <c r="F27" s="22" t="s">
        <v>59</v>
      </c>
      <c r="G27" s="22" t="s">
        <v>3</v>
      </c>
      <c r="H27" s="27" t="s">
        <v>68</v>
      </c>
      <c r="J27" s="28" t="e">
        <f t="shared" ref="J27" si="22">SUMIFS(BASE_CA,BASE_EXERCICE,$H$2-1,BASE_NOM_BUDGET,$G$2,BASE_SENS,$A27,BASE_MOUVEMENT,$B27,BASE_SECTION,$C27,BASE_CHAPITRE,$D27,BASE_NATURE,$E27,BASE_SERVICE,$F27,BASE_ANTENNE,$G27)</f>
        <v>#REF!</v>
      </c>
      <c r="K27" s="24"/>
      <c r="L27" s="29" t="e">
        <f t="shared" ref="L27" si="23">SUMIFS(BASE_BP,BASE_EXERCICE,$H$2,BASE_NOM_BUDGET,$G$2,BASE_SENS,$A27,BASE_MOUVEMENT,$B27,BASE_SECTION,$C27,BASE_CHAPITRE,$D27,BASE_NATURE,$E27,BASE_SERVICE,$F27,BASE_ANTENNE,$G27)</f>
        <v>#REF!</v>
      </c>
      <c r="M27" s="30" t="e">
        <f t="shared" ref="M27" si="24">SUMIFS(BASE_BS,BASE_EXERCICE,$H$2,BASE_NOM_BUDGET,$G$2,BASE_SENS,$A27,BASE_MOUVEMENT,$B27,BASE_SECTION,$C27,BASE_CHAPITRE,$D27,BASE_NATURE,$E27,BASE_SERVICE,$F27,BASE_ANTENNE,$G27)</f>
        <v>#REF!</v>
      </c>
      <c r="N27" s="30" t="e">
        <f t="shared" ref="N27" si="25">SUMIFS(BASE_DM2,BASE_EXERCICE,$H$2,BASE_NOM_BUDGET,$G$2,BASE_SENS,$A27,BASE_MOUVEMENT,$B27,BASE_SECTION,$C27,BASE_CHAPITRE,$D27,BASE_NATURE,$E27,BASE_SERVICE,$F27,BASE_ANTENNE,$G27)</f>
        <v>#NAME?</v>
      </c>
      <c r="O27" s="30" t="e">
        <f t="shared" ref="O27" si="26">SUMIFS(BASE_DM3,BASE_EXERCICE,$H$2,BASE_NOM_BUDGET,$G$2,BASE_SENS,$A27,BASE_MOUVEMENT,$B27,BASE_SECTION,$C27,BASE_CHAPITRE,$D27,BASE_NATURE,$E27,BASE_SERVICE,$F27,BASE_ANTENNE,$G27)</f>
        <v>#NAME?</v>
      </c>
      <c r="P27" s="30" t="e">
        <f t="shared" ref="P27" si="27">SUMIFS(BASE_VC,BASE_EXERCICE,$H$2,BASE_NOM_BUDGET,$G$2,BASE_SENS,$A27,BASE_MOUVEMENT,$B27,BASE_SECTION,$C27,BASE_CHAPITRE,$D27,BASE_NATURE,$E27,BASE_SERVICE,$F27,BASE_ANTENNE,$G27)</f>
        <v>#REF!</v>
      </c>
      <c r="Q27" s="30" t="e">
        <f t="shared" ref="Q27" si="28">SUMIFS(BASE_BG,BASE_EXERCICE,$H$2,BASE_NOM_BUDGET,$G$2,BASE_SENS,$A27,BASE_MOUVEMENT,$B27,BASE_SECTION,$C27,BASE_CHAPITRE,$D27,BASE_NATURE,$E27,BASE_SERVICE,$F27,BASE_ANTENNE,$G27)</f>
        <v>#REF!</v>
      </c>
      <c r="R27" s="30" t="e">
        <f t="shared" ref="R27" si="29">SUMIFS(BASE_CA,BASE_EXERCICE,$H$2,BASE_NOM_BUDGET,$G$2,BASE_SENS,$A27,BASE_MOUVEMENT,$B27,BASE_SECTION,$C27,BASE_CHAPITRE,$D27,BASE_NATURE,$E27,BASE_SERVICE,$F27,BASE_ANTENNE,$G27)</f>
        <v>#REF!</v>
      </c>
      <c r="S27" s="31" t="e">
        <f t="shared" ref="S27" si="30">SUMIFS(BASE_ENS,BASE_EXERCICE,$H$2,BASE_NOM_BUDGET,$G$2,BASE_SENS,$A27,BASE_MOUVEMENT,$B27,BASE_SECTION,$C27,BASE_CHAPITRE,$D27,BASE_NATURE,$E27,BASE_SERVICE,$F27,BASE_ANTENNE,$G27)</f>
        <v>#REF!</v>
      </c>
      <c r="T27" s="32">
        <v>158109.07</v>
      </c>
      <c r="U27" s="32"/>
      <c r="V27" s="33"/>
      <c r="X27" s="34"/>
      <c r="Y27" s="35" t="e">
        <f t="shared" ref="Y27" si="31">SUMIFS(BASE_BP,BASE_EXERCICE,$H$2+1,BASE_NOM_BUDGET,$G$2,BASE_SENS,$A27,BASE_MOUVEMENT,$B27,BASE_SECTION,$C27,BASE_CHAPITRE,$D27,BASE_NATURE,$E27,BASE_SERVICE,$F27,BASE_ANTENNE,$G27)</f>
        <v>#REF!</v>
      </c>
      <c r="Z27" s="34"/>
      <c r="AA27" s="94">
        <v>1</v>
      </c>
    </row>
    <row r="28" spans="1:27" x14ac:dyDescent="0.2">
      <c r="A28" s="22" t="s">
        <v>0</v>
      </c>
      <c r="B28" s="22" t="s">
        <v>4</v>
      </c>
      <c r="C28" s="22" t="s">
        <v>14</v>
      </c>
      <c r="D28" s="64" t="s">
        <v>15</v>
      </c>
      <c r="E28" s="22" t="s">
        <v>62</v>
      </c>
      <c r="F28" s="22" t="s">
        <v>59</v>
      </c>
      <c r="G28" s="22" t="s">
        <v>62</v>
      </c>
      <c r="H28" s="45" t="s">
        <v>61</v>
      </c>
      <c r="J28" s="46" t="e">
        <f>SUMIFS(BASE_CA,BASE_EXERCICE,$H$2-1,BASE_NOM_BUDGET,$G$2,BASE_SENS,$A28,BASE_MOUVEMENT,$B28,BASE_SECTION,$C28,BASE_CHAPITRE,$D28,BASE_NATURE,$E28,BASE_SERVICE,$F28,BASE_ANTENNE,$G28)-J29</f>
        <v>#REF!</v>
      </c>
      <c r="K28" s="24"/>
      <c r="L28" s="47" t="e">
        <f>SUMIFS(BASE_BP,BASE_EXERCICE,$H$2,BASE_NOM_BUDGET,$G$2,BASE_SENS,$A28,BASE_MOUVEMENT,$B28,BASE_SECTION,$C28,BASE_CHAPITRE,$D28,BASE_NATURE,$E28,BASE_SERVICE,$F28,BASE_ANTENNE,$G28)-L29</f>
        <v>#REF!</v>
      </c>
      <c r="M28" s="48" t="e">
        <f>SUMIFS(BASE_BS,BASE_EXERCICE,$H$2,BASE_NOM_BUDGET,$G$2,BASE_SENS,$A28,BASE_MOUVEMENT,$B28,BASE_SECTION,$C28,BASE_CHAPITRE,$D28,BASE_NATURE,$E28,BASE_SERVICE,$F28,BASE_ANTENNE,$G28)-M29</f>
        <v>#REF!</v>
      </c>
      <c r="N28" s="48" t="e">
        <f>SUMIFS(BASE_DM2,BASE_EXERCICE,$H$2,BASE_NOM_BUDGET,$G$2,BASE_SENS,$A28,BASE_MOUVEMENT,$B28,BASE_SECTION,$C28,BASE_CHAPITRE,$D28,BASE_NATURE,$E28,BASE_SERVICE,$F28,BASE_ANTENNE,$G28)-N29</f>
        <v>#NAME?</v>
      </c>
      <c r="O28" s="48" t="e">
        <f>SUMIFS(BASE_DM3,BASE_EXERCICE,$H$2,BASE_NOM_BUDGET,$G$2,BASE_SENS,$A28,BASE_MOUVEMENT,$B28,BASE_SECTION,$C28,BASE_CHAPITRE,$D28,BASE_NATURE,$E28,BASE_SERVICE,$F28,BASE_ANTENNE,$G28)-O29</f>
        <v>#NAME?</v>
      </c>
      <c r="P28" s="48" t="e">
        <f>SUMIFS(BASE_VC,BASE_EXERCICE,$H$2,BASE_NOM_BUDGET,$G$2,BASE_SENS,$A28,BASE_MOUVEMENT,$B28,BASE_SECTION,$C28,BASE_CHAPITRE,$D28,BASE_NATURE,$E28,BASE_SERVICE,$F28,BASE_ANTENNE,$G28)-P29</f>
        <v>#REF!</v>
      </c>
      <c r="Q28" s="48" t="e">
        <f>SUMIFS(BASE_BG,BASE_EXERCICE,$H$2,BASE_NOM_BUDGET,$G$2,BASE_SENS,$A28,BASE_MOUVEMENT,$B28,BASE_SECTION,$C28,BASE_CHAPITRE,$D28,BASE_NATURE,$E28,BASE_SERVICE,$F28,BASE_ANTENNE,$G28)-Q29</f>
        <v>#REF!</v>
      </c>
      <c r="R28" s="48" t="e">
        <f>SUMIFS(BASE_CA,BASE_EXERCICE,$H$2,BASE_NOM_BUDGET,$G$2,BASE_SENS,$A28,BASE_MOUVEMENT,$B28,BASE_SECTION,$C28,BASE_CHAPITRE,$D28,BASE_NATURE,$E28,BASE_SERVICE,$F28,BASE_ANTENNE,$G28)-R29</f>
        <v>#REF!</v>
      </c>
      <c r="S28" s="49" t="e">
        <f>SUMIFS(BASE_ENS,BASE_EXERCICE,$H$2,BASE_NOM_BUDGET,$G$2,BASE_SENS,$A28,BASE_MOUVEMENT,$B28,BASE_SECTION,$C28,BASE_CHAPITRE,$D28,BASE_NATURE,$E28,BASE_SERVICE,$F28,BASE_ANTENNE,$G28)-S29</f>
        <v>#REF!</v>
      </c>
      <c r="T28" s="50"/>
      <c r="U28" s="50"/>
      <c r="V28" s="51"/>
      <c r="X28" s="52" t="e">
        <f>SUMIFS(BASE_BP,BASE_EXERCICE,$H$2+1,BASE_NOM_BUDGET,$G$2,BASE_SENS,$A28,BASE_MOUVEMENT,$B28,BASE_SECTION,$C28,BASE_CHAPITRE,$D28,BASE_NATURE,$E28,BASE_SERVICE,$F28,BASE_ANTENNE,$G28)-X29</f>
        <v>#REF!</v>
      </c>
      <c r="Y28" s="53" t="e">
        <f>SUMIFS(BASE_BP,BASE_EXERCICE,$H$2+1,BASE_NOM_BUDGET,$G$2,BASE_SENS,$A28,BASE_MOUVEMENT,$B28,BASE_SECTION,$C28,BASE_CHAPITRE,$D28,BASE_NATURE,$E28,BASE_SERVICE,$F28,BASE_ANTENNE,$G28)-Y29</f>
        <v>#REF!</v>
      </c>
      <c r="Z28" s="52" t="e">
        <f>SUMIFS(BASE_BP,BASE_EXERCICE,$H$2+1,BASE_NOM_BUDGET,$G$2,BASE_SENS,$A28,BASE_MOUVEMENT,$B28,BASE_SECTION,$C28,BASE_CHAPITRE,$D28,BASE_NATURE,$E28,BASE_SERVICE,$F28,BASE_ANTENNE,$G28)-Z29</f>
        <v>#REF!</v>
      </c>
      <c r="AA28" s="94">
        <v>1</v>
      </c>
    </row>
    <row r="29" spans="1:27" s="54" customFormat="1" x14ac:dyDescent="0.2">
      <c r="H29" s="55" t="s">
        <v>60</v>
      </c>
      <c r="J29" s="56" t="e">
        <f>SUM(J27:J27)</f>
        <v>#REF!</v>
      </c>
      <c r="L29" s="57" t="e">
        <f t="shared" ref="L29:U29" si="32">SUM(L27:L27)</f>
        <v>#REF!</v>
      </c>
      <c r="M29" s="58" t="e">
        <f t="shared" si="32"/>
        <v>#REF!</v>
      </c>
      <c r="N29" s="58" t="e">
        <f t="shared" si="32"/>
        <v>#NAME?</v>
      </c>
      <c r="O29" s="58" t="e">
        <f t="shared" si="32"/>
        <v>#NAME?</v>
      </c>
      <c r="P29" s="58" t="e">
        <f t="shared" si="32"/>
        <v>#REF!</v>
      </c>
      <c r="Q29" s="58" t="e">
        <f t="shared" si="32"/>
        <v>#REF!</v>
      </c>
      <c r="R29" s="58" t="e">
        <f t="shared" si="32"/>
        <v>#REF!</v>
      </c>
      <c r="S29" s="59" t="e">
        <f t="shared" si="32"/>
        <v>#REF!</v>
      </c>
      <c r="T29" s="60">
        <f t="shared" si="32"/>
        <v>158109.07</v>
      </c>
      <c r="U29" s="60">
        <f t="shared" si="32"/>
        <v>0</v>
      </c>
      <c r="V29" s="61"/>
      <c r="W29" s="62">
        <f>SUM(W27:W27)</f>
        <v>0</v>
      </c>
      <c r="X29" s="63">
        <f>SUM(X27:X27)</f>
        <v>0</v>
      </c>
      <c r="Y29" s="59" t="e">
        <f>SUM(Y27:Y27)</f>
        <v>#REF!</v>
      </c>
      <c r="Z29" s="63">
        <f>SUM(Z27:Z27)</f>
        <v>0</v>
      </c>
      <c r="AA29" s="96"/>
    </row>
    <row r="34" spans="1:27" s="20" customFormat="1" ht="40.5" customHeight="1" x14ac:dyDescent="0.2">
      <c r="H34" s="15" t="s">
        <v>89</v>
      </c>
      <c r="I34" s="14"/>
      <c r="J34" s="16" t="e">
        <f>SUMIF($H$6:$H$154,"TOTAL",J$6:J$154)</f>
        <v>#REF!</v>
      </c>
      <c r="K34" s="14"/>
      <c r="L34" s="17" t="e">
        <f t="shared" ref="L34:T34" si="33">SUMIF($H$6:$H$154,"TOTAL",L$6:L$154)</f>
        <v>#REF!</v>
      </c>
      <c r="M34" s="18" t="e">
        <f t="shared" si="33"/>
        <v>#REF!</v>
      </c>
      <c r="N34" s="18" t="e">
        <f t="shared" si="33"/>
        <v>#NAME?</v>
      </c>
      <c r="O34" s="18" t="e">
        <f t="shared" si="33"/>
        <v>#NAME?</v>
      </c>
      <c r="P34" s="18" t="e">
        <f t="shared" si="33"/>
        <v>#REF!</v>
      </c>
      <c r="Q34" s="18" t="e">
        <f t="shared" si="33"/>
        <v>#REF!</v>
      </c>
      <c r="R34" s="18" t="e">
        <f t="shared" si="33"/>
        <v>#REF!</v>
      </c>
      <c r="S34" s="19" t="e">
        <f t="shared" si="33"/>
        <v>#REF!</v>
      </c>
      <c r="T34" s="18">
        <f t="shared" si="33"/>
        <v>158109.07</v>
      </c>
      <c r="U34" s="18"/>
      <c r="V34" s="19"/>
      <c r="X34" s="21">
        <f>SUMIF($H$6:$H$154,"TOTAL",X$6:X$154)</f>
        <v>6666</v>
      </c>
      <c r="Y34" s="19" t="e">
        <f>SUMIF($H$6:$H$154,"TOTAL",Y$6:Y$154)</f>
        <v>#REF!</v>
      </c>
      <c r="Z34" s="21">
        <f>SUMIF($H$6:$H$154,"TOTAL",Z$6:Z$154)</f>
        <v>0</v>
      </c>
      <c r="AA34" s="95"/>
    </row>
    <row r="35" spans="1:27" x14ac:dyDescent="0.2">
      <c r="A35" s="22" t="s">
        <v>0</v>
      </c>
      <c r="B35" s="22" t="s">
        <v>62</v>
      </c>
      <c r="C35" s="22" t="s">
        <v>14</v>
      </c>
      <c r="D35" s="22" t="s">
        <v>62</v>
      </c>
      <c r="E35" s="22" t="s">
        <v>62</v>
      </c>
      <c r="F35" s="22" t="s">
        <v>62</v>
      </c>
      <c r="G35" s="22" t="s">
        <v>62</v>
      </c>
      <c r="H35" s="22" t="s">
        <v>88</v>
      </c>
      <c r="J35" s="23" t="e">
        <f>IF(SUMIFS(BASE_CA,BASE_EXERCICE,$H$2-1,BASE_NOM_BUDGET,$G$2,BASE_SENS,$A35,BASE_MOUVEMENT,$B35,BASE_SECTION,$C35,BASE_CHAPITRE,$D35,BASE_NATURE,$E35,BASE_SERVICE,$F35,BASE_ANTENNE,$G35)=J34,"Ok","Erreur")</f>
        <v>#REF!</v>
      </c>
      <c r="L35" s="23" t="e">
        <f>IF(SUMIFS(BASE_BP,BASE_EXERCICE,$H$2,BASE_NOM_BUDGET,$G$2,BASE_SENS,$A35,BASE_MOUVEMENT,$B35,BASE_SECTION,$C35,BASE_CHAPITRE,$D35,BASE_NATURE,$E35,BASE_SERVICE,$F35,BASE_ANTENNE,$G35)=L34,"Ok","Erreur")</f>
        <v>#REF!</v>
      </c>
      <c r="M35" s="23" t="e">
        <f>IF(SUMIFS(BASE_BS,BASE_EXERCICE,$H$2,BASE_NOM_BUDGET,$G$2,BASE_SENS,$A35,BASE_MOUVEMENT,$B35,BASE_SECTION,$C35,BASE_CHAPITRE,$D35,BASE_NATURE,$E35,BASE_SERVICE,$F35,BASE_ANTENNE,$G35)=M34,"Ok","Erreur")</f>
        <v>#REF!</v>
      </c>
      <c r="N35" s="23" t="e">
        <f>IF(SUMIFS(BASE_BP,BASE_EXERCICE,$H$2,BASE_NOM_BUDGET,$G$2,BASE_SENS,$A35,BASE_MOUVEMENT,$B35,BASE_SECTION,$C35,BASE_CHAPITRE,$D35,BASE_NATURE,$E35,BASE_SERVICE,$F35,BASE_ANTENNE,$G35)=N34,"Ok","Erreur")</f>
        <v>#REF!</v>
      </c>
      <c r="O35" s="23" t="e">
        <f>IF(SUMIFS(BASE_BP,BASE_EXERCICE,$H$2,BASE_NOM_BUDGET,$G$2,BASE_SENS,$A35,BASE_MOUVEMENT,$B35,BASE_SECTION,$C35,BASE_CHAPITRE,$D35,BASE_NATURE,$E35,BASE_SERVICE,$F35,BASE_ANTENNE,$G35)=O34,"Ok","Erreur")</f>
        <v>#REF!</v>
      </c>
      <c r="P35" s="23" t="e">
        <f>IF(SUMIFS(BASE_VC,BASE_EXERCICE,$H$2,BASE_NOM_BUDGET,$G$2,BASE_SENS,$A35,BASE_MOUVEMENT,$B35,BASE_SECTION,$C35,BASE_CHAPITRE,$D35,BASE_NATURE,$E35,BASE_SERVICE,$F35,BASE_ANTENNE,$G35)=P34,"Ok","Erreur")</f>
        <v>#REF!</v>
      </c>
      <c r="Q35" s="23" t="e">
        <f>IF(SUMIFS(BASE_BG,BASE_EXERCICE,$H$2,BASE_NOM_BUDGET,$G$2,BASE_SENS,$A35,BASE_MOUVEMENT,$B35,BASE_SECTION,$C35,BASE_CHAPITRE,$D35,BASE_NATURE,$E35,BASE_SERVICE,$F35,BASE_ANTENNE,$G35)=Q34,"Ok","Erreur")</f>
        <v>#REF!</v>
      </c>
      <c r="R35" s="23" t="e">
        <f>IF(SUMIFS(BASE_CA,BASE_EXERCICE,$H$2,BASE_NOM_BUDGET,$G$2,BASE_SENS,$A35,BASE_MOUVEMENT,$B35,BASE_SECTION,$C35,BASE_CHAPITRE,$D35,BASE_NATURE,$E35,BASE_SERVICE,$F35,BASE_ANTENNE,$G35)=R34,"Ok","Erreur")</f>
        <v>#REF!</v>
      </c>
      <c r="S35" s="23" t="e">
        <f>IF(SUMIFS(BASE_ENS,BASE_EXERCICE,$H$2,BASE_NOM_BUDGET,$G$2,BASE_SENS,$A35,BASE_MOUVEMENT,$B35,BASE_SECTION,$C35,BASE_CHAPITRE,$D35,BASE_NATURE,$E35,BASE_SERVICE,$F35,BASE_ANTENNE,$G35)=S34,"Ok","Erreur")</f>
        <v>#REF!</v>
      </c>
      <c r="W35" s="25"/>
      <c r="X35" s="25"/>
      <c r="Y35" s="23" t="e">
        <f>IF(SUMIFS(BASE_BP,BASE_EXERCICE,$H$2+1,BASE_NOM_BUDGET,$G$2,BASE_SENS,$A35,BASE_MOUVEMENT,$B35,BASE_SECTION,$C35,BASE_CHAPITRE,$D35,BASE_NATURE,$E35,BASE_SERVICE,$F35,BASE_ANTENNE,$G35)=Y34,"Ok","Erreur")</f>
        <v>#REF!</v>
      </c>
      <c r="Z35" s="25"/>
    </row>
    <row r="36" spans="1:27" x14ac:dyDescent="0.2">
      <c r="J36" s="93" t="e">
        <f>SUMIFS(BASE_CA,BASE_EXERCICE,$H$2-1,BASE_NOM_BUDGET,$G$2,BASE_SENS,$A35,BASE_MOUVEMENT,$B35,BASE_SECTION,$C35,BASE_CHAPITRE,$D35,BASE_NATURE,$E35,BASE_SERVICE,$F35,BASE_ANTENNE,$G35)-J34</f>
        <v>#REF!</v>
      </c>
      <c r="L36" s="93" t="e">
        <f>SUMIFS(BASE_BP,BASE_EXERCICE,$H$2,BASE_NOM_BUDGET,$G$2,BASE_SENS,$A35,BASE_MOUVEMENT,$B35,BASE_SECTION,$C35,BASE_CHAPITRE,$D35,BASE_NATURE,$E35,BASE_SERVICE,$F35,BASE_ANTENNE,$G35)-L34</f>
        <v>#REF!</v>
      </c>
      <c r="M36" s="93" t="e">
        <f>SUMIFS(BASE_BS,BASE_EXERCICE,$H$2,BASE_NOM_BUDGET,$G$2,BASE_SENS,$A35,BASE_MOUVEMENT,$B35,BASE_SECTION,$C35,BASE_CHAPITRE,$D35,BASE_NATURE,$E35,BASE_SERVICE,$F35,BASE_ANTENNE,$G35)-M34</f>
        <v>#REF!</v>
      </c>
      <c r="N36" s="93" t="e">
        <f>SUMIFS(BASE_BP,BASE_EXERCICE,$H$2,BASE_NOM_BUDGET,$G$2,BASE_SENS,$A35,BASE_MOUVEMENT,$B35,BASE_SECTION,$C35,BASE_CHAPITRE,$D35,BASE_NATURE,$E35,BASE_SERVICE,$F35,BASE_ANTENNE,$G35)-N34</f>
        <v>#REF!</v>
      </c>
      <c r="O36" s="93" t="e">
        <f>SUMIFS(BASE_BP,BASE_EXERCICE,$H$2,BASE_NOM_BUDGET,$G$2,BASE_SENS,$A35,BASE_MOUVEMENT,$B35,BASE_SECTION,$C35,BASE_CHAPITRE,$D35,BASE_NATURE,$E35,BASE_SERVICE,$F35,BASE_ANTENNE,$G35)-O34</f>
        <v>#REF!</v>
      </c>
      <c r="P36" s="93" t="e">
        <f>SUMIFS(BASE_VC,BASE_EXERCICE,$H$2,BASE_NOM_BUDGET,$G$2,BASE_SENS,$A35,BASE_MOUVEMENT,$B35,BASE_SECTION,$C35,BASE_CHAPITRE,$D35,BASE_NATURE,$E35,BASE_SERVICE,$F35,BASE_ANTENNE,$G35)-P34</f>
        <v>#REF!</v>
      </c>
      <c r="Q36" s="93" t="e">
        <f>SUMIFS(BASE_BG,BASE_EXERCICE,$H$2,BASE_NOM_BUDGET,$G$2,BASE_SENS,$A35,BASE_MOUVEMENT,$B35,BASE_SECTION,$C35,BASE_CHAPITRE,$D35,BASE_NATURE,$E35,BASE_SERVICE,$F35,BASE_ANTENNE,$G35)-Q34</f>
        <v>#REF!</v>
      </c>
      <c r="R36" s="93" t="e">
        <f>SUMIFS(BASE_CA,BASE_EXERCICE,$H$2,BASE_NOM_BUDGET,$G$2,BASE_SENS,$A35,BASE_MOUVEMENT,$B35,BASE_SECTION,$C35,BASE_CHAPITRE,$D35,BASE_NATURE,$E35,BASE_SERVICE,$F35,BASE_ANTENNE,$G35)-R34</f>
        <v>#REF!</v>
      </c>
      <c r="S36" s="93" t="e">
        <f>SUMIFS(BASE_ENS,BASE_EXERCICE,$H$2,BASE_NOM_BUDGET,$G$2,BASE_SENS,$A35,BASE_MOUVEMENT,$B35,BASE_SECTION,$C35,BASE_CHAPITRE,$D35,BASE_NATURE,$E35,BASE_SERVICE,$F35,BASE_ANTENNE,$G35)-S34</f>
        <v>#REF!</v>
      </c>
      <c r="W36" s="25"/>
      <c r="X36" s="25"/>
      <c r="Y36" s="93" t="e">
        <f>SUMIFS(BASE_BP,BASE_EXERCICE,$H$2+1,BASE_NOM_BUDGET,$G$2,BASE_SENS,$A35,BASE_MOUVEMENT,$B35,BASE_SECTION,$C35,BASE_CHAPITRE,$D35,BASE_NATURE,$E35,BASE_SERVICE,$F35,BASE_ANTENNE,$G35)-Y34</f>
        <v>#REF!</v>
      </c>
      <c r="Z36" s="25"/>
    </row>
  </sheetData>
  <conditionalFormatting sqref="L11:Y11 L22:Y22 L28:Y28">
    <cfRule type="cellIs" dxfId="19" priority="8" operator="lessThan">
      <formula>0</formula>
    </cfRule>
  </conditionalFormatting>
  <conditionalFormatting sqref="J35">
    <cfRule type="cellIs" dxfId="18" priority="6" operator="equal">
      <formula>"Erreur"</formula>
    </cfRule>
    <cfRule type="cellIs" dxfId="17" priority="7" operator="equal">
      <formula>"Ok"</formula>
    </cfRule>
  </conditionalFormatting>
  <conditionalFormatting sqref="L35:S35">
    <cfRule type="cellIs" dxfId="16" priority="4" operator="equal">
      <formula>"Erreur"</formula>
    </cfRule>
    <cfRule type="cellIs" dxfId="15" priority="5" operator="equal">
      <formula>"Ok"</formula>
    </cfRule>
  </conditionalFormatting>
  <conditionalFormatting sqref="Y35">
    <cfRule type="cellIs" dxfId="14" priority="2" operator="equal">
      <formula>"Erreur"</formula>
    </cfRule>
    <cfRule type="cellIs" dxfId="13" priority="3" operator="equal">
      <formula>"Ok"</formula>
    </cfRule>
  </conditionalFormatting>
  <conditionalFormatting sqref="Z11 Z22 Z28">
    <cfRule type="cellIs" dxfId="12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45"/>
  <sheetViews>
    <sheetView showGridLines="0" topLeftCell="E1" zoomScale="70" zoomScaleNormal="70" workbookViewId="0">
      <selection activeCell="AE26" sqref="AE26"/>
    </sheetView>
  </sheetViews>
  <sheetFormatPr baseColWidth="10" defaultRowHeight="12.75" outlineLevelCol="1" x14ac:dyDescent="0.2"/>
  <cols>
    <col min="1" max="4" width="11.42578125" style="22" hidden="1" customWidth="1" outlineLevel="1"/>
    <col min="5" max="5" width="11.42578125" style="22" collapsed="1"/>
    <col min="6" max="6" width="11.42578125" style="22"/>
    <col min="7" max="7" width="15.85546875" style="22" bestFit="1" customWidth="1"/>
    <col min="8" max="8" width="58" style="22" customWidth="1"/>
    <col min="9" max="9" width="1.42578125" style="22" customWidth="1"/>
    <col min="10" max="10" width="15.85546875" style="22" hidden="1" customWidth="1" outlineLevel="1"/>
    <col min="11" max="11" width="1.42578125" style="22" hidden="1" customWidth="1" outlineLevel="1"/>
    <col min="12" max="12" width="15.85546875" style="24" hidden="1" customWidth="1" collapsed="1"/>
    <col min="13" max="13" width="15.85546875" style="24" hidden="1" customWidth="1"/>
    <col min="14" max="15" width="15.85546875" style="24" hidden="1" customWidth="1" outlineLevel="1"/>
    <col min="16" max="16" width="15.85546875" style="24" hidden="1" customWidth="1" collapsed="1"/>
    <col min="17" max="19" width="15.85546875" style="24" hidden="1" customWidth="1"/>
    <col min="20" max="21" width="15.85546875" style="25" hidden="1" customWidth="1"/>
    <col min="22" max="22" width="35.7109375" style="25" hidden="1" customWidth="1"/>
    <col min="23" max="23" width="1.42578125" style="24" customWidth="1"/>
    <col min="24" max="24" width="21.42578125" style="24" bestFit="1" customWidth="1"/>
    <col min="25" max="25" width="21.42578125" style="24" hidden="1" customWidth="1" outlineLevel="1"/>
    <col min="26" max="26" width="35.7109375" style="24" customWidth="1" collapsed="1"/>
    <col min="27" max="27" width="11.42578125" style="94"/>
    <col min="28" max="16384" width="11.42578125" style="22"/>
  </cols>
  <sheetData>
    <row r="1" spans="1:27" x14ac:dyDescent="0.2">
      <c r="AA1" s="94" t="s">
        <v>101</v>
      </c>
    </row>
    <row r="2" spans="1:27" x14ac:dyDescent="0.2">
      <c r="G2" s="22">
        <v>61</v>
      </c>
      <c r="H2" s="23">
        <v>2019</v>
      </c>
      <c r="AA2" s="94">
        <v>1</v>
      </c>
    </row>
    <row r="3" spans="1:27" x14ac:dyDescent="0.2">
      <c r="AA3" s="94">
        <v>1</v>
      </c>
    </row>
    <row r="4" spans="1:27" x14ac:dyDescent="0.2">
      <c r="AA4" s="94">
        <v>1</v>
      </c>
    </row>
    <row r="5" spans="1:27" x14ac:dyDescent="0.2">
      <c r="AA5" s="94">
        <v>1</v>
      </c>
    </row>
    <row r="6" spans="1:27" s="1" customFormat="1" ht="30" x14ac:dyDescent="0.2">
      <c r="H6" s="4" t="s">
        <v>82</v>
      </c>
      <c r="J6" s="2" t="str">
        <f>CONCATENATE("CA ",$H$2-1)</f>
        <v>CA 2018</v>
      </c>
      <c r="K6" s="3"/>
      <c r="L6" s="5" t="str">
        <f>CONCATENATE("BP ",$H$2)</f>
        <v>BP 2019</v>
      </c>
      <c r="M6" s="6" t="str">
        <f>CONCATENATE("BS ",$H$2)</f>
        <v>BS 2019</v>
      </c>
      <c r="N6" s="6" t="str">
        <f>CONCATENATE("DM2 ",$H$2)</f>
        <v>DM2 2019</v>
      </c>
      <c r="O6" s="6" t="str">
        <f>CONCATENATE("DM3 ",$H$2)</f>
        <v>DM3 2019</v>
      </c>
      <c r="P6" s="6" t="str">
        <f>CONCATENATE("VC ",$H$2)</f>
        <v>VC 2019</v>
      </c>
      <c r="Q6" s="6" t="str">
        <f>CONCATENATE("BG ",$H$2)</f>
        <v>BG 2019</v>
      </c>
      <c r="R6" s="6" t="str">
        <f>CONCATENATE("CA ",$H$2)</f>
        <v>CA 2019</v>
      </c>
      <c r="S6" s="7" t="str">
        <f>CONCATENATE("ENS ",$H$2)</f>
        <v>ENS 2019</v>
      </c>
      <c r="T6" s="8" t="str">
        <f>CONCATENATE("CA ",$H$2," anticipé")</f>
        <v>CA 2019 anticipé</v>
      </c>
      <c r="U6" s="9" t="str">
        <f>CONCATENATE("ENS ",$H$2," anticipé")</f>
        <v>ENS 2019 anticipé</v>
      </c>
      <c r="V6" s="9" t="s">
        <v>70</v>
      </c>
      <c r="W6" s="10"/>
      <c r="X6" s="11" t="str">
        <f>CONCATENATE("PROJET BP ",$H$2+1," saisie manuelle")</f>
        <v>PROJET BP 2020 saisie manuelle</v>
      </c>
      <c r="Y6" s="11" t="str">
        <f>CONCATENATE("PROJET BP ",$H$2+1," saisie Civil")</f>
        <v>PROJET BP 2020 saisie Civil</v>
      </c>
      <c r="Z6" s="11" t="s">
        <v>70</v>
      </c>
      <c r="AA6" s="94">
        <v>1</v>
      </c>
    </row>
    <row r="7" spans="1:27" ht="8.25" customHeight="1" x14ac:dyDescent="0.2">
      <c r="AA7" s="94">
        <v>1</v>
      </c>
    </row>
    <row r="8" spans="1:27" x14ac:dyDescent="0.2">
      <c r="A8" s="22" t="s">
        <v>4</v>
      </c>
      <c r="B8" s="22" t="s">
        <v>4</v>
      </c>
      <c r="C8" s="22" t="s">
        <v>14</v>
      </c>
      <c r="D8" s="64" t="s">
        <v>35</v>
      </c>
      <c r="E8" s="64" t="s">
        <v>36</v>
      </c>
      <c r="F8" s="22" t="s">
        <v>59</v>
      </c>
      <c r="G8" s="22" t="s">
        <v>3</v>
      </c>
      <c r="H8" s="27" t="s">
        <v>83</v>
      </c>
      <c r="J8" s="28" t="e">
        <f t="shared" ref="J8" si="0">SUMIFS(BASE_CA,BASE_EXERCICE,$H$2-1,BASE_NOM_BUDGET,$G$2,BASE_SENS,$A8,BASE_MOUVEMENT,$B8,BASE_SECTION,$C8,BASE_CHAPITRE,$D8,BASE_NATURE,$E8,BASE_SERVICE,$F8,BASE_ANTENNE,$G8)</f>
        <v>#REF!</v>
      </c>
      <c r="K8" s="24"/>
      <c r="L8" s="29" t="e">
        <f t="shared" ref="L8" si="1">SUMIFS(BASE_BP,BASE_EXERCICE,$H$2,BASE_NOM_BUDGET,$G$2,BASE_SENS,$A8,BASE_MOUVEMENT,$B8,BASE_SECTION,$C8,BASE_CHAPITRE,$D8,BASE_NATURE,$E8,BASE_SERVICE,$F8,BASE_ANTENNE,$G8)</f>
        <v>#REF!</v>
      </c>
      <c r="M8" s="30" t="e">
        <f t="shared" ref="M8" si="2">SUMIFS(BASE_BS,BASE_EXERCICE,$H$2,BASE_NOM_BUDGET,$G$2,BASE_SENS,$A8,BASE_MOUVEMENT,$B8,BASE_SECTION,$C8,BASE_CHAPITRE,$D8,BASE_NATURE,$E8,BASE_SERVICE,$F8,BASE_ANTENNE,$G8)</f>
        <v>#REF!</v>
      </c>
      <c r="N8" s="30" t="e">
        <f t="shared" ref="N8" si="3">SUMIFS(BASE_DM2,BASE_EXERCICE,$H$2,BASE_NOM_BUDGET,$G$2,BASE_SENS,$A8,BASE_MOUVEMENT,$B8,BASE_SECTION,$C8,BASE_CHAPITRE,$D8,BASE_NATURE,$E8,BASE_SERVICE,$F8,BASE_ANTENNE,$G8)</f>
        <v>#NAME?</v>
      </c>
      <c r="O8" s="30" t="e">
        <f t="shared" ref="O8" si="4">SUMIFS(BASE_DM3,BASE_EXERCICE,$H$2,BASE_NOM_BUDGET,$G$2,BASE_SENS,$A8,BASE_MOUVEMENT,$B8,BASE_SECTION,$C8,BASE_CHAPITRE,$D8,BASE_NATURE,$E8,BASE_SERVICE,$F8,BASE_ANTENNE,$G8)</f>
        <v>#NAME?</v>
      </c>
      <c r="P8" s="30" t="e">
        <f t="shared" ref="P8" si="5">SUMIFS(BASE_VC,BASE_EXERCICE,$H$2,BASE_NOM_BUDGET,$G$2,BASE_SENS,$A8,BASE_MOUVEMENT,$B8,BASE_SECTION,$C8,BASE_CHAPITRE,$D8,BASE_NATURE,$E8,BASE_SERVICE,$F8,BASE_ANTENNE,$G8)</f>
        <v>#REF!</v>
      </c>
      <c r="Q8" s="30" t="e">
        <f t="shared" ref="Q8" si="6">SUMIFS(BASE_BG,BASE_EXERCICE,$H$2,BASE_NOM_BUDGET,$G$2,BASE_SENS,$A8,BASE_MOUVEMENT,$B8,BASE_SECTION,$C8,BASE_CHAPITRE,$D8,BASE_NATURE,$E8,BASE_SERVICE,$F8,BASE_ANTENNE,$G8)</f>
        <v>#REF!</v>
      </c>
      <c r="R8" s="30" t="e">
        <f t="shared" ref="R8" si="7">SUMIFS(BASE_CA,BASE_EXERCICE,$H$2,BASE_NOM_BUDGET,$G$2,BASE_SENS,$A8,BASE_MOUVEMENT,$B8,BASE_SECTION,$C8,BASE_CHAPITRE,$D8,BASE_NATURE,$E8,BASE_SERVICE,$F8,BASE_ANTENNE,$G8)</f>
        <v>#REF!</v>
      </c>
      <c r="S8" s="31" t="e">
        <f t="shared" ref="S8" si="8">SUMIFS(BASE_ENS,BASE_EXERCICE,$H$2,BASE_NOM_BUDGET,$G$2,BASE_SENS,$A8,BASE_MOUVEMENT,$B8,BASE_SECTION,$C8,BASE_CHAPITRE,$D8,BASE_NATURE,$E8,BASE_SERVICE,$F8,BASE_ANTENNE,$G8)</f>
        <v>#REF!</v>
      </c>
      <c r="T8" s="66">
        <v>964358.75</v>
      </c>
      <c r="U8" s="32"/>
      <c r="V8" s="33"/>
      <c r="X8" s="34">
        <v>7777</v>
      </c>
      <c r="Y8" s="35" t="e">
        <f t="shared" ref="Y8" si="9">SUMIFS(BASE_BP,BASE_EXERCICE,$H$2+1,BASE_NOM_BUDGET,$G$2,BASE_SENS,$A8,BASE_MOUVEMENT,$B8,BASE_SECTION,$C8,BASE_CHAPITRE,$D8,BASE_NATURE,$E8,BASE_SERVICE,$F8,BASE_ANTENNE,$G8)</f>
        <v>#REF!</v>
      </c>
      <c r="Z8" s="34"/>
      <c r="AA8" s="94">
        <v>1</v>
      </c>
    </row>
    <row r="9" spans="1:27" x14ac:dyDescent="0.2">
      <c r="A9" s="22" t="s">
        <v>4</v>
      </c>
      <c r="B9" s="22" t="s">
        <v>4</v>
      </c>
      <c r="C9" s="22" t="s">
        <v>14</v>
      </c>
      <c r="D9" s="64" t="s">
        <v>35</v>
      </c>
      <c r="E9" s="22" t="s">
        <v>62</v>
      </c>
      <c r="F9" s="22" t="s">
        <v>62</v>
      </c>
      <c r="G9" s="22" t="s">
        <v>62</v>
      </c>
      <c r="H9" s="45" t="s">
        <v>61</v>
      </c>
      <c r="J9" s="46" t="e">
        <f>SUMIFS(BASE_CA,BASE_EXERCICE,$H$2-1,BASE_NOM_BUDGET,$G$2,BASE_SENS,$A9,BASE_MOUVEMENT,$B9,BASE_SECTION,$C9,BASE_CHAPITRE,$D9,BASE_NATURE,$E9,BASE_SERVICE,$F9,BASE_ANTENNE,$G9)-J10</f>
        <v>#REF!</v>
      </c>
      <c r="K9" s="24"/>
      <c r="L9" s="47" t="e">
        <f>SUMIFS(BASE_BP,BASE_EXERCICE,$H$2,BASE_NOM_BUDGET,$G$2,BASE_SENS,$A9,BASE_MOUVEMENT,$B9,BASE_SECTION,$C9,BASE_CHAPITRE,$D9,BASE_NATURE,$E9,BASE_SERVICE,$F9,BASE_ANTENNE,$G9)-L10</f>
        <v>#REF!</v>
      </c>
      <c r="M9" s="48" t="e">
        <f>SUMIFS(BASE_BS,BASE_EXERCICE,$H$2,BASE_NOM_BUDGET,$G$2,BASE_SENS,$A9,BASE_MOUVEMENT,$B9,BASE_SECTION,$C9,BASE_CHAPITRE,$D9,BASE_NATURE,$E9,BASE_SERVICE,$F9,BASE_ANTENNE,$G9)-M10</f>
        <v>#REF!</v>
      </c>
      <c r="N9" s="48" t="e">
        <f>SUMIFS(BASE_DM2,BASE_EXERCICE,$H$2,BASE_NOM_BUDGET,$G$2,BASE_SENS,$A9,BASE_MOUVEMENT,$B9,BASE_SECTION,$C9,BASE_CHAPITRE,$D9,BASE_NATURE,$E9,BASE_SERVICE,$F9,BASE_ANTENNE,$G9)-N10</f>
        <v>#NAME?</v>
      </c>
      <c r="O9" s="48" t="e">
        <f>SUMIFS(BASE_DM3,BASE_EXERCICE,$H$2,BASE_NOM_BUDGET,$G$2,BASE_SENS,$A9,BASE_MOUVEMENT,$B9,BASE_SECTION,$C9,BASE_CHAPITRE,$D9,BASE_NATURE,$E9,BASE_SERVICE,$F9,BASE_ANTENNE,$G9)-O10</f>
        <v>#NAME?</v>
      </c>
      <c r="P9" s="48" t="e">
        <f>SUMIFS(BASE_VC,BASE_EXERCICE,$H$2,BASE_NOM_BUDGET,$G$2,BASE_SENS,$A9,BASE_MOUVEMENT,$B9,BASE_SECTION,$C9,BASE_CHAPITRE,$D9,BASE_NATURE,$E9,BASE_SERVICE,$F9,BASE_ANTENNE,$G9)-P10</f>
        <v>#REF!</v>
      </c>
      <c r="Q9" s="48" t="e">
        <f>SUMIFS(BASE_BG,BASE_EXERCICE,$H$2,BASE_NOM_BUDGET,$G$2,BASE_SENS,$A9,BASE_MOUVEMENT,$B9,BASE_SECTION,$C9,BASE_CHAPITRE,$D9,BASE_NATURE,$E9,BASE_SERVICE,$F9,BASE_ANTENNE,$G9)-Q10</f>
        <v>#REF!</v>
      </c>
      <c r="R9" s="48" t="e">
        <f>SUMIFS(BASE_CA,BASE_EXERCICE,$H$2,BASE_NOM_BUDGET,$G$2,BASE_SENS,$A9,BASE_MOUVEMENT,$B9,BASE_SECTION,$C9,BASE_CHAPITRE,$D9,BASE_NATURE,$E9,BASE_SERVICE,$F9,BASE_ANTENNE,$G9)-R10</f>
        <v>#REF!</v>
      </c>
      <c r="S9" s="49" t="e">
        <f>SUMIFS(BASE_ENS,BASE_EXERCICE,$H$2,BASE_NOM_BUDGET,$G$2,BASE_SENS,$A9,BASE_MOUVEMENT,$B9,BASE_SECTION,$C9,BASE_CHAPITRE,$D9,BASE_NATURE,$E9,BASE_SERVICE,$F9,BASE_ANTENNE,$G9)-S10</f>
        <v>#REF!</v>
      </c>
      <c r="T9" s="68"/>
      <c r="U9" s="50"/>
      <c r="V9" s="51"/>
      <c r="X9" s="52" t="e">
        <f>SUMIFS(BASE_BP,BASE_EXERCICE,$H$2+1,BASE_NOM_BUDGET,$G$2,BASE_SENS,$A9,BASE_MOUVEMENT,$B9,BASE_SECTION,$C9,BASE_CHAPITRE,$D9,BASE_NATURE,$E9,BASE_SERVICE,$F9,BASE_ANTENNE,$G9)-X10</f>
        <v>#REF!</v>
      </c>
      <c r="Y9" s="53" t="e">
        <f>SUMIFS(BASE_BP,BASE_EXERCICE,$H$2+1,BASE_NOM_BUDGET,$G$2,BASE_SENS,$A9,BASE_MOUVEMENT,$B9,BASE_SECTION,$C9,BASE_CHAPITRE,$D9,BASE_NATURE,$E9,BASE_SERVICE,$F9,BASE_ANTENNE,$G9)-Y10</f>
        <v>#REF!</v>
      </c>
      <c r="Z9" s="52" t="e">
        <f>SUMIFS(BASE_BP,BASE_EXERCICE,$H$2+1,BASE_NOM_BUDGET,$G$2,BASE_SENS,$A9,BASE_MOUVEMENT,$B9,BASE_SECTION,$C9,BASE_CHAPITRE,$D9,BASE_NATURE,$E9,BASE_SERVICE,$F9,BASE_ANTENNE,$G9)-Z10</f>
        <v>#REF!</v>
      </c>
      <c r="AA9" s="94">
        <v>1</v>
      </c>
    </row>
    <row r="10" spans="1:27" s="54" customFormat="1" x14ac:dyDescent="0.2">
      <c r="H10" s="55" t="s">
        <v>60</v>
      </c>
      <c r="J10" s="56" t="e">
        <f>SUM(J8:J8)</f>
        <v>#REF!</v>
      </c>
      <c r="L10" s="57" t="e">
        <f t="shared" ref="L10:U10" si="10">SUM(L8:L8)</f>
        <v>#REF!</v>
      </c>
      <c r="M10" s="58" t="e">
        <f t="shared" si="10"/>
        <v>#REF!</v>
      </c>
      <c r="N10" s="58" t="e">
        <f t="shared" si="10"/>
        <v>#NAME?</v>
      </c>
      <c r="O10" s="58" t="e">
        <f t="shared" si="10"/>
        <v>#NAME?</v>
      </c>
      <c r="P10" s="58" t="e">
        <f t="shared" si="10"/>
        <v>#REF!</v>
      </c>
      <c r="Q10" s="58" t="e">
        <f t="shared" si="10"/>
        <v>#REF!</v>
      </c>
      <c r="R10" s="58" t="e">
        <f t="shared" si="10"/>
        <v>#REF!</v>
      </c>
      <c r="S10" s="59" t="e">
        <f t="shared" si="10"/>
        <v>#REF!</v>
      </c>
      <c r="T10" s="69">
        <f t="shared" si="10"/>
        <v>964358.75</v>
      </c>
      <c r="U10" s="60">
        <f t="shared" si="10"/>
        <v>0</v>
      </c>
      <c r="V10" s="61"/>
      <c r="W10" s="62">
        <f>SUM(W8:W8)</f>
        <v>0</v>
      </c>
      <c r="X10" s="63">
        <f>SUM(X8:X8)</f>
        <v>7777</v>
      </c>
      <c r="Y10" s="59" t="e">
        <f>SUM(Y8:Y8)</f>
        <v>#REF!</v>
      </c>
      <c r="Z10" s="63">
        <f>SUM(Z8:Z8)</f>
        <v>0</v>
      </c>
      <c r="AA10" s="94">
        <v>1</v>
      </c>
    </row>
    <row r="11" spans="1:27" x14ac:dyDescent="0.2">
      <c r="AA11" s="94">
        <v>1</v>
      </c>
    </row>
    <row r="12" spans="1:27" x14ac:dyDescent="0.2">
      <c r="AA12" s="94">
        <v>1</v>
      </c>
    </row>
    <row r="13" spans="1:27" s="1" customFormat="1" ht="30" x14ac:dyDescent="0.2">
      <c r="H13" s="4" t="s">
        <v>84</v>
      </c>
      <c r="J13" s="2" t="str">
        <f>CONCATENATE("CA ",$H$2-1)</f>
        <v>CA 2018</v>
      </c>
      <c r="K13" s="3"/>
      <c r="L13" s="5" t="str">
        <f>CONCATENATE("BP ",$H$2)</f>
        <v>BP 2019</v>
      </c>
      <c r="M13" s="6" t="str">
        <f>CONCATENATE("BS ",$H$2)</f>
        <v>BS 2019</v>
      </c>
      <c r="N13" s="6" t="str">
        <f>CONCATENATE("DM2 ",$H$2)</f>
        <v>DM2 2019</v>
      </c>
      <c r="O13" s="6" t="str">
        <f>CONCATENATE("DM3 ",$H$2)</f>
        <v>DM3 2019</v>
      </c>
      <c r="P13" s="6" t="str">
        <f>CONCATENATE("VC ",$H$2)</f>
        <v>VC 2019</v>
      </c>
      <c r="Q13" s="6" t="str">
        <f>CONCATENATE("BG ",$H$2)</f>
        <v>BG 2019</v>
      </c>
      <c r="R13" s="6" t="str">
        <f>CONCATENATE("CA ",$H$2)</f>
        <v>CA 2019</v>
      </c>
      <c r="S13" s="7" t="str">
        <f>CONCATENATE("ENS ",$H$2)</f>
        <v>ENS 2019</v>
      </c>
      <c r="T13" s="8" t="str">
        <f>CONCATENATE("CA ",$H$2," anticipé")</f>
        <v>CA 2019 anticipé</v>
      </c>
      <c r="U13" s="9" t="str">
        <f>CONCATENATE("ENS ",$H$2," anticipé")</f>
        <v>ENS 2019 anticipé</v>
      </c>
      <c r="V13" s="9" t="s">
        <v>58</v>
      </c>
      <c r="W13" s="10"/>
      <c r="X13" s="11" t="str">
        <f>CONCATENATE("PROJET BP ",$H$2+1," saisie manuelle")</f>
        <v>PROJET BP 2020 saisie manuelle</v>
      </c>
      <c r="Y13" s="11" t="str">
        <f>CONCATENATE("PROJET BP ",$H$2+1," saisie Civil")</f>
        <v>PROJET BP 2020 saisie Civil</v>
      </c>
      <c r="Z13" s="11" t="s">
        <v>70</v>
      </c>
      <c r="AA13" s="94">
        <v>1</v>
      </c>
    </row>
    <row r="14" spans="1:27" x14ac:dyDescent="0.2">
      <c r="AA14" s="94">
        <v>1</v>
      </c>
    </row>
    <row r="15" spans="1:27" x14ac:dyDescent="0.2">
      <c r="A15" s="22" t="s">
        <v>4</v>
      </c>
      <c r="B15" s="22" t="s">
        <v>4</v>
      </c>
      <c r="C15" s="22" t="s">
        <v>14</v>
      </c>
      <c r="D15" s="64" t="s">
        <v>38</v>
      </c>
      <c r="E15" s="64" t="s">
        <v>39</v>
      </c>
      <c r="F15" s="22" t="s">
        <v>59</v>
      </c>
      <c r="G15" s="22" t="s">
        <v>3</v>
      </c>
      <c r="H15" s="27" t="s">
        <v>85</v>
      </c>
      <c r="J15" s="28" t="e">
        <f t="shared" ref="J15" si="11">SUMIFS(BASE_CA,BASE_EXERCICE,$H$2-1,BASE_NOM_BUDGET,$G$2,BASE_SENS,$A15,BASE_MOUVEMENT,$B15,BASE_SECTION,$C15,BASE_CHAPITRE,$D15,BASE_NATURE,$E15,BASE_SERVICE,$F15,BASE_ANTENNE,$G15)</f>
        <v>#REF!</v>
      </c>
      <c r="K15" s="24"/>
      <c r="L15" s="29" t="e">
        <f t="shared" ref="L15" si="12">SUMIFS(BASE_BP,BASE_EXERCICE,$H$2,BASE_NOM_BUDGET,$G$2,BASE_SENS,$A15,BASE_MOUVEMENT,$B15,BASE_SECTION,$C15,BASE_CHAPITRE,$D15,BASE_NATURE,$E15,BASE_SERVICE,$F15,BASE_ANTENNE,$G15)</f>
        <v>#REF!</v>
      </c>
      <c r="M15" s="30" t="e">
        <f t="shared" ref="M15" si="13">SUMIFS(BASE_BS,BASE_EXERCICE,$H$2,BASE_NOM_BUDGET,$G$2,BASE_SENS,$A15,BASE_MOUVEMENT,$B15,BASE_SECTION,$C15,BASE_CHAPITRE,$D15,BASE_NATURE,$E15,BASE_SERVICE,$F15,BASE_ANTENNE,$G15)</f>
        <v>#REF!</v>
      </c>
      <c r="N15" s="30" t="e">
        <f t="shared" ref="N15" si="14">SUMIFS(BASE_DM2,BASE_EXERCICE,$H$2,BASE_NOM_BUDGET,$G$2,BASE_SENS,$A15,BASE_MOUVEMENT,$B15,BASE_SECTION,$C15,BASE_CHAPITRE,$D15,BASE_NATURE,$E15,BASE_SERVICE,$F15,BASE_ANTENNE,$G15)</f>
        <v>#NAME?</v>
      </c>
      <c r="O15" s="30" t="e">
        <f t="shared" ref="O15" si="15">SUMIFS(BASE_DM3,BASE_EXERCICE,$H$2,BASE_NOM_BUDGET,$G$2,BASE_SENS,$A15,BASE_MOUVEMENT,$B15,BASE_SECTION,$C15,BASE_CHAPITRE,$D15,BASE_NATURE,$E15,BASE_SERVICE,$F15,BASE_ANTENNE,$G15)</f>
        <v>#NAME?</v>
      </c>
      <c r="P15" s="30" t="e">
        <f t="shared" ref="P15" si="16">SUMIFS(BASE_VC,BASE_EXERCICE,$H$2,BASE_NOM_BUDGET,$G$2,BASE_SENS,$A15,BASE_MOUVEMENT,$B15,BASE_SECTION,$C15,BASE_CHAPITRE,$D15,BASE_NATURE,$E15,BASE_SERVICE,$F15,BASE_ANTENNE,$G15)</f>
        <v>#REF!</v>
      </c>
      <c r="Q15" s="30" t="e">
        <f t="shared" ref="Q15" si="17">SUMIFS(BASE_BG,BASE_EXERCICE,$H$2,BASE_NOM_BUDGET,$G$2,BASE_SENS,$A15,BASE_MOUVEMENT,$B15,BASE_SECTION,$C15,BASE_CHAPITRE,$D15,BASE_NATURE,$E15,BASE_SERVICE,$F15,BASE_ANTENNE,$G15)</f>
        <v>#REF!</v>
      </c>
      <c r="R15" s="30" t="e">
        <f t="shared" ref="R15" si="18">SUMIFS(BASE_CA,BASE_EXERCICE,$H$2,BASE_NOM_BUDGET,$G$2,BASE_SENS,$A15,BASE_MOUVEMENT,$B15,BASE_SECTION,$C15,BASE_CHAPITRE,$D15,BASE_NATURE,$E15,BASE_SERVICE,$F15,BASE_ANTENNE,$G15)</f>
        <v>#REF!</v>
      </c>
      <c r="S15" s="31" t="e">
        <f t="shared" ref="S15" si="19">SUMIFS(BASE_ENS,BASE_EXERCICE,$H$2,BASE_NOM_BUDGET,$G$2,BASE_SENS,$A15,BASE_MOUVEMENT,$B15,BASE_SECTION,$C15,BASE_CHAPITRE,$D15,BASE_NATURE,$E15,BASE_SERVICE,$F15,BASE_ANTENNE,$G15)</f>
        <v>#REF!</v>
      </c>
      <c r="T15" s="32">
        <f>DI!T27</f>
        <v>158109.07</v>
      </c>
      <c r="U15" s="32"/>
      <c r="V15" s="33"/>
      <c r="X15" s="34">
        <v>8888</v>
      </c>
      <c r="Y15" s="35" t="e">
        <f t="shared" ref="Y15" si="20">SUMIFS(BASE_BP,BASE_EXERCICE,$H$2+1,BASE_NOM_BUDGET,$G$2,BASE_SENS,$A15,BASE_MOUVEMENT,$B15,BASE_SECTION,$C15,BASE_CHAPITRE,$D15,BASE_NATURE,$E15,BASE_SERVICE,$F15,BASE_ANTENNE,$G15)</f>
        <v>#REF!</v>
      </c>
      <c r="Z15" s="34"/>
      <c r="AA15" s="94">
        <v>1</v>
      </c>
    </row>
    <row r="16" spans="1:27" x14ac:dyDescent="0.2">
      <c r="A16" s="22" t="s">
        <v>4</v>
      </c>
      <c r="B16" s="22" t="s">
        <v>4</v>
      </c>
      <c r="C16" s="22" t="s">
        <v>14</v>
      </c>
      <c r="D16" s="64" t="s">
        <v>38</v>
      </c>
      <c r="E16" s="22" t="s">
        <v>62</v>
      </c>
      <c r="F16" s="22" t="s">
        <v>59</v>
      </c>
      <c r="G16" s="22" t="s">
        <v>62</v>
      </c>
      <c r="H16" s="45" t="s">
        <v>61</v>
      </c>
      <c r="J16" s="46" t="e">
        <f>SUMIFS(BASE_CA,BASE_EXERCICE,$H$2-1,BASE_NOM_BUDGET,$G$2,BASE_SENS,$A16,BASE_MOUVEMENT,$B16,BASE_SECTION,$C16,BASE_CHAPITRE,$D16,BASE_NATURE,$E16,BASE_SERVICE,$F16,BASE_ANTENNE,$G16)-J17</f>
        <v>#REF!</v>
      </c>
      <c r="K16" s="24"/>
      <c r="L16" s="47" t="e">
        <f>SUMIFS(BASE_BP,BASE_EXERCICE,$H$2,BASE_NOM_BUDGET,$G$2,BASE_SENS,$A16,BASE_MOUVEMENT,$B16,BASE_SECTION,$C16,BASE_CHAPITRE,$D16,BASE_NATURE,$E16,BASE_SERVICE,$F16,BASE_ANTENNE,$G16)-L17</f>
        <v>#REF!</v>
      </c>
      <c r="M16" s="48" t="e">
        <f>SUMIFS(BASE_BS,BASE_EXERCICE,$H$2,BASE_NOM_BUDGET,$G$2,BASE_SENS,$A16,BASE_MOUVEMENT,$B16,BASE_SECTION,$C16,BASE_CHAPITRE,$D16,BASE_NATURE,$E16,BASE_SERVICE,$F16,BASE_ANTENNE,$G16)-M17</f>
        <v>#REF!</v>
      </c>
      <c r="N16" s="48" t="e">
        <f>SUMIFS(BASE_DM2,BASE_EXERCICE,$H$2,BASE_NOM_BUDGET,$G$2,BASE_SENS,$A16,BASE_MOUVEMENT,$B16,BASE_SECTION,$C16,BASE_CHAPITRE,$D16,BASE_NATURE,$E16,BASE_SERVICE,$F16,BASE_ANTENNE,$G16)-N17</f>
        <v>#NAME?</v>
      </c>
      <c r="O16" s="48" t="e">
        <f>SUMIFS(BASE_DM3,BASE_EXERCICE,$H$2,BASE_NOM_BUDGET,$G$2,BASE_SENS,$A16,BASE_MOUVEMENT,$B16,BASE_SECTION,$C16,BASE_CHAPITRE,$D16,BASE_NATURE,$E16,BASE_SERVICE,$F16,BASE_ANTENNE,$G16)-O17</f>
        <v>#NAME?</v>
      </c>
      <c r="P16" s="48" t="e">
        <f>SUMIFS(BASE_VC,BASE_EXERCICE,$H$2,BASE_NOM_BUDGET,$G$2,BASE_SENS,$A16,BASE_MOUVEMENT,$B16,BASE_SECTION,$C16,BASE_CHAPITRE,$D16,BASE_NATURE,$E16,BASE_SERVICE,$F16,BASE_ANTENNE,$G16)-P17</f>
        <v>#REF!</v>
      </c>
      <c r="Q16" s="48" t="e">
        <f>SUMIFS(BASE_BG,BASE_EXERCICE,$H$2,BASE_NOM_BUDGET,$G$2,BASE_SENS,$A16,BASE_MOUVEMENT,$B16,BASE_SECTION,$C16,BASE_CHAPITRE,$D16,BASE_NATURE,$E16,BASE_SERVICE,$F16,BASE_ANTENNE,$G16)-Q17</f>
        <v>#REF!</v>
      </c>
      <c r="R16" s="48" t="e">
        <f>SUMIFS(BASE_CA,BASE_EXERCICE,$H$2,BASE_NOM_BUDGET,$G$2,BASE_SENS,$A16,BASE_MOUVEMENT,$B16,BASE_SECTION,$C16,BASE_CHAPITRE,$D16,BASE_NATURE,$E16,BASE_SERVICE,$F16,BASE_ANTENNE,$G16)-R17</f>
        <v>#REF!</v>
      </c>
      <c r="S16" s="49" t="e">
        <f>SUMIFS(BASE_ENS,BASE_EXERCICE,$H$2,BASE_NOM_BUDGET,$G$2,BASE_SENS,$A16,BASE_MOUVEMENT,$B16,BASE_SECTION,$C16,BASE_CHAPITRE,$D16,BASE_NATURE,$E16,BASE_SERVICE,$F16,BASE_ANTENNE,$G16)-S17</f>
        <v>#REF!</v>
      </c>
      <c r="T16" s="50"/>
      <c r="U16" s="50"/>
      <c r="V16" s="51"/>
      <c r="X16" s="52" t="e">
        <f>SUMIFS(BASE_BP,BASE_EXERCICE,$H$2+1,BASE_NOM_BUDGET,$G$2,BASE_SENS,$A16,BASE_MOUVEMENT,$B16,BASE_SECTION,$C16,BASE_CHAPITRE,$D16,BASE_NATURE,$E16,BASE_SERVICE,$F16,BASE_ANTENNE,$G16)-X17</f>
        <v>#REF!</v>
      </c>
      <c r="Y16" s="53" t="e">
        <f>SUMIFS(BASE_BP,BASE_EXERCICE,$H$2+1,BASE_NOM_BUDGET,$G$2,BASE_SENS,$A16,BASE_MOUVEMENT,$B16,BASE_SECTION,$C16,BASE_CHAPITRE,$D16,BASE_NATURE,$E16,BASE_SERVICE,$F16,BASE_ANTENNE,$G16)-Y17</f>
        <v>#REF!</v>
      </c>
      <c r="Z16" s="52" t="e">
        <f>SUMIFS(BASE_BP,BASE_EXERCICE,$H$2+1,BASE_NOM_BUDGET,$G$2,BASE_SENS,$A16,BASE_MOUVEMENT,$B16,BASE_SECTION,$C16,BASE_CHAPITRE,$D16,BASE_NATURE,$E16,BASE_SERVICE,$F16,BASE_ANTENNE,$G16)-Z17</f>
        <v>#REF!</v>
      </c>
      <c r="AA16" s="94">
        <v>1</v>
      </c>
    </row>
    <row r="17" spans="1:27" s="54" customFormat="1" x14ac:dyDescent="0.2">
      <c r="H17" s="55" t="s">
        <v>60</v>
      </c>
      <c r="J17" s="56" t="e">
        <f>SUM(J15:J15)</f>
        <v>#REF!</v>
      </c>
      <c r="L17" s="57" t="e">
        <f t="shared" ref="L17:U17" si="21">SUM(L15:L15)</f>
        <v>#REF!</v>
      </c>
      <c r="M17" s="58" t="e">
        <f t="shared" si="21"/>
        <v>#REF!</v>
      </c>
      <c r="N17" s="58" t="e">
        <f t="shared" si="21"/>
        <v>#NAME?</v>
      </c>
      <c r="O17" s="58" t="e">
        <f t="shared" si="21"/>
        <v>#NAME?</v>
      </c>
      <c r="P17" s="58" t="e">
        <f t="shared" si="21"/>
        <v>#REF!</v>
      </c>
      <c r="Q17" s="58" t="e">
        <f t="shared" si="21"/>
        <v>#REF!</v>
      </c>
      <c r="R17" s="58" t="e">
        <f t="shared" si="21"/>
        <v>#REF!</v>
      </c>
      <c r="S17" s="59" t="e">
        <f t="shared" si="21"/>
        <v>#REF!</v>
      </c>
      <c r="T17" s="60">
        <f t="shared" si="21"/>
        <v>158109.07</v>
      </c>
      <c r="U17" s="60">
        <f t="shared" si="21"/>
        <v>0</v>
      </c>
      <c r="V17" s="61"/>
      <c r="W17" s="62">
        <f>SUM(W15:W15)</f>
        <v>0</v>
      </c>
      <c r="X17" s="63">
        <f>SUM(X15:X15)</f>
        <v>8888</v>
      </c>
      <c r="Y17" s="59" t="e">
        <f>SUM(Y15:Y15)</f>
        <v>#REF!</v>
      </c>
      <c r="Z17" s="63">
        <f>SUM(Z15:Z15)</f>
        <v>0</v>
      </c>
      <c r="AA17" s="94">
        <v>1</v>
      </c>
    </row>
    <row r="18" spans="1:27" s="54" customFormat="1" x14ac:dyDescent="0.2">
      <c r="H18" s="86"/>
      <c r="J18" s="87"/>
      <c r="L18" s="88"/>
      <c r="M18" s="88"/>
      <c r="N18" s="88"/>
      <c r="O18" s="88"/>
      <c r="P18" s="88"/>
      <c r="Q18" s="88"/>
      <c r="R18" s="88"/>
      <c r="S18" s="88"/>
      <c r="T18" s="89"/>
      <c r="U18" s="89"/>
      <c r="V18" s="89"/>
      <c r="W18" s="62"/>
      <c r="X18" s="88"/>
      <c r="Y18" s="88"/>
      <c r="Z18" s="88"/>
      <c r="AA18" s="94">
        <v>1</v>
      </c>
    </row>
    <row r="19" spans="1:27" x14ac:dyDescent="0.2">
      <c r="AA19" s="94">
        <v>1</v>
      </c>
    </row>
    <row r="20" spans="1:27" s="1" customFormat="1" ht="30" x14ac:dyDescent="0.2">
      <c r="H20" s="4" t="s">
        <v>80</v>
      </c>
      <c r="J20" s="2" t="str">
        <f>CONCATENATE("CA ",$H$2-1)</f>
        <v>CA 2018</v>
      </c>
      <c r="K20" s="3"/>
      <c r="L20" s="5" t="str">
        <f>CONCATENATE("BP ",$H$2)</f>
        <v>BP 2019</v>
      </c>
      <c r="M20" s="6" t="str">
        <f>CONCATENATE("BS ",$H$2)</f>
        <v>BS 2019</v>
      </c>
      <c r="N20" s="6" t="str">
        <f>CONCATENATE("DM2 ",$H$2)</f>
        <v>DM2 2019</v>
      </c>
      <c r="O20" s="6" t="str">
        <f>CONCATENATE("DM3 ",$H$2)</f>
        <v>DM3 2019</v>
      </c>
      <c r="P20" s="6" t="str">
        <f>CONCATENATE("VC ",$H$2)</f>
        <v>VC 2019</v>
      </c>
      <c r="Q20" s="6" t="str">
        <f>CONCATENATE("BG ",$H$2)</f>
        <v>BG 2019</v>
      </c>
      <c r="R20" s="6" t="str">
        <f>CONCATENATE("CA ",$H$2)</f>
        <v>CA 2019</v>
      </c>
      <c r="S20" s="7" t="str">
        <f>CONCATENATE("ENS ",$H$2)</f>
        <v>ENS 2019</v>
      </c>
      <c r="T20" s="8" t="str">
        <f>CONCATENATE("CA ",$H$2," anticipé")</f>
        <v>CA 2019 anticipé</v>
      </c>
      <c r="U20" s="9" t="str">
        <f>CONCATENATE("ENS ",$H$2," anticipé")</f>
        <v>ENS 2019 anticipé</v>
      </c>
      <c r="V20" s="9" t="s">
        <v>58</v>
      </c>
      <c r="W20" s="10"/>
      <c r="X20" s="11" t="str">
        <f>CONCATENATE("PROJET BP ",$H$2+1," saisie manuelle")</f>
        <v>PROJET BP 2020 saisie manuelle</v>
      </c>
      <c r="Y20" s="11" t="str">
        <f>CONCATENATE("PROJET BP ",$H$2+1," saisie Civil")</f>
        <v>PROJET BP 2020 saisie Civil</v>
      </c>
      <c r="Z20" s="11" t="s">
        <v>70</v>
      </c>
      <c r="AA20" s="94">
        <v>1</v>
      </c>
    </row>
    <row r="21" spans="1:27" x14ac:dyDescent="0.2">
      <c r="AA21" s="94">
        <v>1</v>
      </c>
    </row>
    <row r="22" spans="1:27" x14ac:dyDescent="0.2">
      <c r="A22" s="22" t="s">
        <v>4</v>
      </c>
      <c r="B22" s="22" t="s">
        <v>4</v>
      </c>
      <c r="C22" s="22" t="s">
        <v>14</v>
      </c>
      <c r="D22" s="64" t="s">
        <v>15</v>
      </c>
      <c r="E22" s="64" t="s">
        <v>37</v>
      </c>
      <c r="F22" s="22" t="s">
        <v>59</v>
      </c>
      <c r="G22" s="22" t="s">
        <v>3</v>
      </c>
      <c r="H22" s="27" t="s">
        <v>91</v>
      </c>
      <c r="J22" s="28" t="e">
        <f t="shared" ref="J22" si="22">SUMIFS(BASE_CA,BASE_EXERCICE,$H$2-1,BASE_NOM_BUDGET,$G$2,BASE_SENS,$A22,BASE_MOUVEMENT,$B22,BASE_SECTION,$C22,BASE_CHAPITRE,$D22,BASE_NATURE,$E22,BASE_SERVICE,$F22,BASE_ANTENNE,$G22)</f>
        <v>#REF!</v>
      </c>
      <c r="K22" s="24"/>
      <c r="L22" s="29" t="e">
        <f t="shared" ref="L22" si="23">SUMIFS(BASE_BP,BASE_EXERCICE,$H$2,BASE_NOM_BUDGET,$G$2,BASE_SENS,$A22,BASE_MOUVEMENT,$B22,BASE_SECTION,$C22,BASE_CHAPITRE,$D22,BASE_NATURE,$E22,BASE_SERVICE,$F22,BASE_ANTENNE,$G22)</f>
        <v>#REF!</v>
      </c>
      <c r="M22" s="30" t="e">
        <f t="shared" ref="M22" si="24">SUMIFS(BASE_BS,BASE_EXERCICE,$H$2,BASE_NOM_BUDGET,$G$2,BASE_SENS,$A22,BASE_MOUVEMENT,$B22,BASE_SECTION,$C22,BASE_CHAPITRE,$D22,BASE_NATURE,$E22,BASE_SERVICE,$F22,BASE_ANTENNE,$G22)</f>
        <v>#REF!</v>
      </c>
      <c r="N22" s="30" t="e">
        <f t="shared" ref="N22" si="25">SUMIFS(BASE_DM2,BASE_EXERCICE,$H$2,BASE_NOM_BUDGET,$G$2,BASE_SENS,$A22,BASE_MOUVEMENT,$B22,BASE_SECTION,$C22,BASE_CHAPITRE,$D22,BASE_NATURE,$E22,BASE_SERVICE,$F22,BASE_ANTENNE,$G22)</f>
        <v>#NAME?</v>
      </c>
      <c r="O22" s="30" t="e">
        <f t="shared" ref="O22" si="26">SUMIFS(BASE_DM3,BASE_EXERCICE,$H$2,BASE_NOM_BUDGET,$G$2,BASE_SENS,$A22,BASE_MOUVEMENT,$B22,BASE_SECTION,$C22,BASE_CHAPITRE,$D22,BASE_NATURE,$E22,BASE_SERVICE,$F22,BASE_ANTENNE,$G22)</f>
        <v>#NAME?</v>
      </c>
      <c r="P22" s="30" t="e">
        <f t="shared" ref="P22" si="27">SUMIFS(BASE_VC,BASE_EXERCICE,$H$2,BASE_NOM_BUDGET,$G$2,BASE_SENS,$A22,BASE_MOUVEMENT,$B22,BASE_SECTION,$C22,BASE_CHAPITRE,$D22,BASE_NATURE,$E22,BASE_SERVICE,$F22,BASE_ANTENNE,$G22)</f>
        <v>#REF!</v>
      </c>
      <c r="Q22" s="30" t="e">
        <f t="shared" ref="Q22" si="28">SUMIFS(BASE_BG,BASE_EXERCICE,$H$2,BASE_NOM_BUDGET,$G$2,BASE_SENS,$A22,BASE_MOUVEMENT,$B22,BASE_SECTION,$C22,BASE_CHAPITRE,$D22,BASE_NATURE,$E22,BASE_SERVICE,$F22,BASE_ANTENNE,$G22)</f>
        <v>#REF!</v>
      </c>
      <c r="R22" s="30" t="e">
        <f t="shared" ref="R22" si="29">SUMIFS(BASE_CA,BASE_EXERCICE,$H$2,BASE_NOM_BUDGET,$G$2,BASE_SENS,$A22,BASE_MOUVEMENT,$B22,BASE_SECTION,$C22,BASE_CHAPITRE,$D22,BASE_NATURE,$E22,BASE_SERVICE,$F22,BASE_ANTENNE,$G22)</f>
        <v>#REF!</v>
      </c>
      <c r="S22" s="31" t="e">
        <f t="shared" ref="S22" si="30">SUMIFS(BASE_ENS,BASE_EXERCICE,$H$2,BASE_NOM_BUDGET,$G$2,BASE_SENS,$A22,BASE_MOUVEMENT,$B22,BASE_SECTION,$C22,BASE_CHAPITRE,$D22,BASE_NATURE,$E22,BASE_SERVICE,$F22,BASE_ANTENNE,$G22)</f>
        <v>#REF!</v>
      </c>
      <c r="T22" s="90"/>
      <c r="U22" s="32"/>
      <c r="V22" s="33"/>
      <c r="X22" s="34"/>
      <c r="Y22" s="35" t="e">
        <f t="shared" ref="Y22" si="31">SUMIFS(BASE_BP,BASE_EXERCICE,$H$2+1,BASE_NOM_BUDGET,$G$2,BASE_SENS,$A22,BASE_MOUVEMENT,$B22,BASE_SECTION,$C22,BASE_CHAPITRE,$D22,BASE_NATURE,$E22,BASE_SERVICE,$F22,BASE_ANTENNE,$G22)</f>
        <v>#REF!</v>
      </c>
      <c r="Z22" s="34"/>
      <c r="AA22" s="94">
        <v>1</v>
      </c>
    </row>
    <row r="23" spans="1:27" x14ac:dyDescent="0.2">
      <c r="A23" s="22" t="s">
        <v>4</v>
      </c>
      <c r="B23" s="22" t="s">
        <v>4</v>
      </c>
      <c r="C23" s="22" t="s">
        <v>14</v>
      </c>
      <c r="D23" s="64" t="s">
        <v>15</v>
      </c>
      <c r="E23" s="22" t="s">
        <v>62</v>
      </c>
      <c r="F23" s="22" t="s">
        <v>59</v>
      </c>
      <c r="G23" s="22" t="s">
        <v>62</v>
      </c>
      <c r="H23" s="45" t="s">
        <v>61</v>
      </c>
      <c r="J23" s="46" t="e">
        <f>SUMIFS(BASE_CA,BASE_EXERCICE,$H$2-1,BASE_NOM_BUDGET,$G$2,BASE_SENS,$A23,BASE_MOUVEMENT,$B23,BASE_SECTION,$C23,BASE_CHAPITRE,$D23,BASE_NATURE,$E23,BASE_SERVICE,$F23,BASE_ANTENNE,$G23)-J24</f>
        <v>#REF!</v>
      </c>
      <c r="K23" s="24"/>
      <c r="L23" s="47" t="e">
        <f>SUMIFS(BASE_BP,BASE_EXERCICE,$H$2,BASE_NOM_BUDGET,$G$2,BASE_SENS,$A23,BASE_MOUVEMENT,$B23,BASE_SECTION,$C23,BASE_CHAPITRE,$D23,BASE_NATURE,$E23,BASE_SERVICE,$F23,BASE_ANTENNE,$G23)-L24</f>
        <v>#REF!</v>
      </c>
      <c r="M23" s="48" t="e">
        <f>SUMIFS(BASE_BS,BASE_EXERCICE,$H$2,BASE_NOM_BUDGET,$G$2,BASE_SENS,$A23,BASE_MOUVEMENT,$B23,BASE_SECTION,$C23,BASE_CHAPITRE,$D23,BASE_NATURE,$E23,BASE_SERVICE,$F23,BASE_ANTENNE,$G23)-M24</f>
        <v>#REF!</v>
      </c>
      <c r="N23" s="48" t="e">
        <f>SUMIFS(BASE_DM2,BASE_EXERCICE,$H$2,BASE_NOM_BUDGET,$G$2,BASE_SENS,$A23,BASE_MOUVEMENT,$B23,BASE_SECTION,$C23,BASE_CHAPITRE,$D23,BASE_NATURE,$E23,BASE_SERVICE,$F23,BASE_ANTENNE,$G23)-N24</f>
        <v>#NAME?</v>
      </c>
      <c r="O23" s="48" t="e">
        <f>SUMIFS(BASE_DM3,BASE_EXERCICE,$H$2,BASE_NOM_BUDGET,$G$2,BASE_SENS,$A23,BASE_MOUVEMENT,$B23,BASE_SECTION,$C23,BASE_CHAPITRE,$D23,BASE_NATURE,$E23,BASE_SERVICE,$F23,BASE_ANTENNE,$G23)-O24</f>
        <v>#NAME?</v>
      </c>
      <c r="P23" s="48" t="e">
        <f>SUMIFS(BASE_VC,BASE_EXERCICE,$H$2,BASE_NOM_BUDGET,$G$2,BASE_SENS,$A23,BASE_MOUVEMENT,$B23,BASE_SECTION,$C23,BASE_CHAPITRE,$D23,BASE_NATURE,$E23,BASE_SERVICE,$F23,BASE_ANTENNE,$G23)-P24</f>
        <v>#REF!</v>
      </c>
      <c r="Q23" s="48" t="e">
        <f>SUMIFS(BASE_BG,BASE_EXERCICE,$H$2,BASE_NOM_BUDGET,$G$2,BASE_SENS,$A23,BASE_MOUVEMENT,$B23,BASE_SECTION,$C23,BASE_CHAPITRE,$D23,BASE_NATURE,$E23,BASE_SERVICE,$F23,BASE_ANTENNE,$G23)-Q24</f>
        <v>#REF!</v>
      </c>
      <c r="R23" s="48" t="e">
        <f>SUMIFS(BASE_CA,BASE_EXERCICE,$H$2,BASE_NOM_BUDGET,$G$2,BASE_SENS,$A23,BASE_MOUVEMENT,$B23,BASE_SECTION,$C23,BASE_CHAPITRE,$D23,BASE_NATURE,$E23,BASE_SERVICE,$F23,BASE_ANTENNE,$G23)-R24</f>
        <v>#REF!</v>
      </c>
      <c r="S23" s="49" t="e">
        <f>SUMIFS(BASE_ENS,BASE_EXERCICE,$H$2,BASE_NOM_BUDGET,$G$2,BASE_SENS,$A23,BASE_MOUVEMENT,$B23,BASE_SECTION,$C23,BASE_CHAPITRE,$D23,BASE_NATURE,$E23,BASE_SERVICE,$F23,BASE_ANTENNE,$G23)-S24</f>
        <v>#REF!</v>
      </c>
      <c r="T23" s="50"/>
      <c r="U23" s="50"/>
      <c r="V23" s="51"/>
      <c r="X23" s="52" t="e">
        <f>SUMIFS(BASE_BP,BASE_EXERCICE,$H$2+1,BASE_NOM_BUDGET,$G$2,BASE_SENS,$A23,BASE_MOUVEMENT,$B23,BASE_SECTION,$C23,BASE_CHAPITRE,$D23,BASE_NATURE,$E23,BASE_SERVICE,$F23,BASE_ANTENNE,$G23)-X24</f>
        <v>#REF!</v>
      </c>
      <c r="Y23" s="53" t="e">
        <f>SUMIFS(BASE_BP,BASE_EXERCICE,$H$2+1,BASE_NOM_BUDGET,$G$2,BASE_SENS,$A23,BASE_MOUVEMENT,$B23,BASE_SECTION,$C23,BASE_CHAPITRE,$D23,BASE_NATURE,$E23,BASE_SERVICE,$F23,BASE_ANTENNE,$G23)-Y24</f>
        <v>#REF!</v>
      </c>
      <c r="Z23" s="52" t="e">
        <f>SUMIFS(BASE_BP,BASE_EXERCICE,$H$2+1,BASE_NOM_BUDGET,$G$2,BASE_SENS,$A23,BASE_MOUVEMENT,$B23,BASE_SECTION,$C23,BASE_CHAPITRE,$D23,BASE_NATURE,$E23,BASE_SERVICE,$F23,BASE_ANTENNE,$G23)-Z24</f>
        <v>#REF!</v>
      </c>
      <c r="AA23" s="94">
        <v>1</v>
      </c>
    </row>
    <row r="24" spans="1:27" s="54" customFormat="1" x14ac:dyDescent="0.2">
      <c r="H24" s="55" t="s">
        <v>60</v>
      </c>
      <c r="J24" s="56" t="e">
        <f>SUM(J22:J22)</f>
        <v>#REF!</v>
      </c>
      <c r="L24" s="57" t="e">
        <f t="shared" ref="L24:U24" si="32">SUM(L22:L22)</f>
        <v>#REF!</v>
      </c>
      <c r="M24" s="58" t="e">
        <f t="shared" si="32"/>
        <v>#REF!</v>
      </c>
      <c r="N24" s="58" t="e">
        <f t="shared" si="32"/>
        <v>#NAME?</v>
      </c>
      <c r="O24" s="58" t="e">
        <f t="shared" si="32"/>
        <v>#NAME?</v>
      </c>
      <c r="P24" s="58" t="e">
        <f t="shared" si="32"/>
        <v>#REF!</v>
      </c>
      <c r="Q24" s="58" t="e">
        <f t="shared" si="32"/>
        <v>#REF!</v>
      </c>
      <c r="R24" s="58" t="e">
        <f t="shared" si="32"/>
        <v>#REF!</v>
      </c>
      <c r="S24" s="59" t="e">
        <f t="shared" si="32"/>
        <v>#REF!</v>
      </c>
      <c r="T24" s="60">
        <f t="shared" si="32"/>
        <v>0</v>
      </c>
      <c r="U24" s="60">
        <f t="shared" si="32"/>
        <v>0</v>
      </c>
      <c r="V24" s="61"/>
      <c r="W24" s="62">
        <f>SUM(W22:W22)</f>
        <v>0</v>
      </c>
      <c r="X24" s="63">
        <f>SUM(X22:X22)</f>
        <v>0</v>
      </c>
      <c r="Y24" s="59" t="e">
        <f>SUM(Y22:Y22)</f>
        <v>#REF!</v>
      </c>
      <c r="Z24" s="63">
        <f>SUM(Z22:Z22)</f>
        <v>0</v>
      </c>
      <c r="AA24" s="94">
        <v>1</v>
      </c>
    </row>
    <row r="25" spans="1:27" s="54" customFormat="1" x14ac:dyDescent="0.2">
      <c r="H25" s="86"/>
      <c r="J25" s="56"/>
      <c r="L25" s="57"/>
      <c r="M25" s="58"/>
      <c r="N25" s="58"/>
      <c r="O25" s="58"/>
      <c r="P25" s="58"/>
      <c r="Q25" s="58"/>
      <c r="R25" s="58"/>
      <c r="S25" s="59"/>
      <c r="T25" s="60"/>
      <c r="U25" s="60"/>
      <c r="V25" s="61"/>
      <c r="W25" s="62"/>
      <c r="X25" s="63"/>
      <c r="Y25" s="59"/>
      <c r="Z25" s="63"/>
      <c r="AA25" s="94">
        <v>1</v>
      </c>
    </row>
    <row r="26" spans="1:27" s="54" customFormat="1" x14ac:dyDescent="0.2">
      <c r="H26" s="86"/>
      <c r="J26" s="56"/>
      <c r="L26" s="57"/>
      <c r="M26" s="58"/>
      <c r="N26" s="58"/>
      <c r="O26" s="58"/>
      <c r="P26" s="58"/>
      <c r="Q26" s="58"/>
      <c r="R26" s="58"/>
      <c r="S26" s="59"/>
      <c r="T26" s="60"/>
      <c r="U26" s="60"/>
      <c r="V26" s="61"/>
      <c r="W26" s="62"/>
      <c r="X26" s="63"/>
      <c r="Y26" s="59"/>
      <c r="Z26" s="63"/>
      <c r="AA26" s="94">
        <v>1</v>
      </c>
    </row>
    <row r="27" spans="1:27" s="1" customFormat="1" ht="30" x14ac:dyDescent="0.2">
      <c r="H27" s="4" t="s">
        <v>86</v>
      </c>
      <c r="J27" s="2" t="str">
        <f>CONCATENATE("CA ",$H$2-1)</f>
        <v>CA 2018</v>
      </c>
      <c r="K27" s="3"/>
      <c r="L27" s="5" t="str">
        <f>CONCATENATE("BP ",$H$2)</f>
        <v>BP 2019</v>
      </c>
      <c r="M27" s="6" t="str">
        <f>CONCATENATE("BS ",$H$2)</f>
        <v>BS 2019</v>
      </c>
      <c r="N27" s="6" t="str">
        <f>CONCATENATE("DM2 ",$H$2)</f>
        <v>DM2 2019</v>
      </c>
      <c r="O27" s="6" t="str">
        <f>CONCATENATE("DM3 ",$H$2)</f>
        <v>DM3 2019</v>
      </c>
      <c r="P27" s="6" t="str">
        <f>CONCATENATE("VC ",$H$2)</f>
        <v>VC 2019</v>
      </c>
      <c r="Q27" s="6" t="str">
        <f>CONCATENATE("BG ",$H$2)</f>
        <v>BG 2019</v>
      </c>
      <c r="R27" s="6" t="str">
        <f>CONCATENATE("CA ",$H$2)</f>
        <v>CA 2019</v>
      </c>
      <c r="S27" s="7" t="str">
        <f>CONCATENATE("ENS ",$H$2)</f>
        <v>ENS 2019</v>
      </c>
      <c r="T27" s="8" t="str">
        <f>CONCATENATE("CA ",$H$2," anticipé")</f>
        <v>CA 2019 anticipé</v>
      </c>
      <c r="U27" s="9" t="str">
        <f>CONCATENATE("ENS ",$H$2," anticipé")</f>
        <v>ENS 2019 anticipé</v>
      </c>
      <c r="V27" s="9" t="s">
        <v>58</v>
      </c>
      <c r="W27" s="10"/>
      <c r="X27" s="11" t="str">
        <f>CONCATENATE("PROJET BP ",$H$2+1," saisie manuelle")</f>
        <v>PROJET BP 2020 saisie manuelle</v>
      </c>
      <c r="Y27" s="11" t="str">
        <f>CONCATENATE("PROJET BP ",$H$2+1," saisie Civil")</f>
        <v>PROJET BP 2020 saisie Civil</v>
      </c>
      <c r="Z27" s="11" t="s">
        <v>70</v>
      </c>
      <c r="AA27" s="94">
        <v>1</v>
      </c>
    </row>
    <row r="28" spans="1:27" x14ac:dyDescent="0.2">
      <c r="AA28" s="94">
        <v>1</v>
      </c>
    </row>
    <row r="29" spans="1:27" x14ac:dyDescent="0.2">
      <c r="A29" s="22" t="s">
        <v>4</v>
      </c>
      <c r="B29" s="22" t="s">
        <v>1</v>
      </c>
      <c r="C29" s="22" t="s">
        <v>14</v>
      </c>
      <c r="D29" s="64" t="s">
        <v>27</v>
      </c>
      <c r="E29" s="64">
        <v>28131</v>
      </c>
      <c r="F29" s="22" t="s">
        <v>59</v>
      </c>
      <c r="G29" s="22" t="s">
        <v>3</v>
      </c>
      <c r="H29" s="27" t="s">
        <v>87</v>
      </c>
      <c r="J29" s="28" t="e">
        <f t="shared" ref="J29" si="33">SUMIFS(BASE_CA,BASE_EXERCICE,$H$2-1,BASE_NOM_BUDGET,$G$2,BASE_SENS,$A29,BASE_MOUVEMENT,$B29,BASE_SECTION,$C29,BASE_CHAPITRE,$D29,BASE_NATURE,$E29,BASE_SERVICE,$F29,BASE_ANTENNE,$G29)</f>
        <v>#REF!</v>
      </c>
      <c r="K29" s="24"/>
      <c r="L29" s="29" t="e">
        <f t="shared" ref="L29" si="34">SUMIFS(BASE_BP,BASE_EXERCICE,$H$2,BASE_NOM_BUDGET,$G$2,BASE_SENS,$A29,BASE_MOUVEMENT,$B29,BASE_SECTION,$C29,BASE_CHAPITRE,$D29,BASE_NATURE,$E29,BASE_SERVICE,$F29,BASE_ANTENNE,$G29)</f>
        <v>#REF!</v>
      </c>
      <c r="M29" s="30" t="e">
        <f t="shared" ref="M29" si="35">SUMIFS(BASE_BS,BASE_EXERCICE,$H$2,BASE_NOM_BUDGET,$G$2,BASE_SENS,$A29,BASE_MOUVEMENT,$B29,BASE_SECTION,$C29,BASE_CHAPITRE,$D29,BASE_NATURE,$E29,BASE_SERVICE,$F29,BASE_ANTENNE,$G29)</f>
        <v>#REF!</v>
      </c>
      <c r="N29" s="30" t="e">
        <f t="shared" ref="N29" si="36">SUMIFS(BASE_DM2,BASE_EXERCICE,$H$2,BASE_NOM_BUDGET,$G$2,BASE_SENS,$A29,BASE_MOUVEMENT,$B29,BASE_SECTION,$C29,BASE_CHAPITRE,$D29,BASE_NATURE,$E29,BASE_SERVICE,$F29,BASE_ANTENNE,$G29)</f>
        <v>#NAME?</v>
      </c>
      <c r="O29" s="30" t="e">
        <f t="shared" ref="O29" si="37">SUMIFS(BASE_DM3,BASE_EXERCICE,$H$2,BASE_NOM_BUDGET,$G$2,BASE_SENS,$A29,BASE_MOUVEMENT,$B29,BASE_SECTION,$C29,BASE_CHAPITRE,$D29,BASE_NATURE,$E29,BASE_SERVICE,$F29,BASE_ANTENNE,$G29)</f>
        <v>#NAME?</v>
      </c>
      <c r="P29" s="30" t="e">
        <f t="shared" ref="P29" si="38">SUMIFS(BASE_VC,BASE_EXERCICE,$H$2,BASE_NOM_BUDGET,$G$2,BASE_SENS,$A29,BASE_MOUVEMENT,$B29,BASE_SECTION,$C29,BASE_CHAPITRE,$D29,BASE_NATURE,$E29,BASE_SERVICE,$F29,BASE_ANTENNE,$G29)</f>
        <v>#REF!</v>
      </c>
      <c r="Q29" s="30" t="e">
        <f t="shared" ref="Q29" si="39">SUMIFS(BASE_BG,BASE_EXERCICE,$H$2,BASE_NOM_BUDGET,$G$2,BASE_SENS,$A29,BASE_MOUVEMENT,$B29,BASE_SECTION,$C29,BASE_CHAPITRE,$D29,BASE_NATURE,$E29,BASE_SERVICE,$F29,BASE_ANTENNE,$G29)</f>
        <v>#REF!</v>
      </c>
      <c r="R29" s="30" t="e">
        <f t="shared" ref="R29" si="40">SUMIFS(BASE_CA,BASE_EXERCICE,$H$2,BASE_NOM_BUDGET,$G$2,BASE_SENS,$A29,BASE_MOUVEMENT,$B29,BASE_SECTION,$C29,BASE_CHAPITRE,$D29,BASE_NATURE,$E29,BASE_SERVICE,$F29,BASE_ANTENNE,$G29)</f>
        <v>#REF!</v>
      </c>
      <c r="S29" s="31" t="e">
        <f t="shared" ref="S29" si="41">SUMIFS(BASE_ENS,BASE_EXERCICE,$H$2,BASE_NOM_BUDGET,$G$2,BASE_SENS,$A29,BASE_MOUVEMENT,$B29,BASE_SECTION,$C29,BASE_CHAPITRE,$D29,BASE_NATURE,$E29,BASE_SERVICE,$F29,BASE_ANTENNE,$G29)</f>
        <v>#REF!</v>
      </c>
      <c r="T29" s="91">
        <v>85000</v>
      </c>
      <c r="U29" s="32"/>
      <c r="V29" s="33"/>
      <c r="X29" s="34"/>
      <c r="Y29" s="35" t="e">
        <f t="shared" ref="Y29" si="42">SUMIFS(BASE_BP,BASE_EXERCICE,$H$2+1,BASE_NOM_BUDGET,$G$2,BASE_SENS,$A29,BASE_MOUVEMENT,$B29,BASE_SECTION,$C29,BASE_CHAPITRE,$D29,BASE_NATURE,$E29,BASE_SERVICE,$F29,BASE_ANTENNE,$G29)</f>
        <v>#REF!</v>
      </c>
      <c r="Z29" s="34"/>
      <c r="AA29" s="94">
        <v>1</v>
      </c>
    </row>
    <row r="30" spans="1:27" x14ac:dyDescent="0.2">
      <c r="A30" s="22" t="s">
        <v>4</v>
      </c>
      <c r="B30" s="22" t="s">
        <v>1</v>
      </c>
      <c r="C30" s="22" t="s">
        <v>14</v>
      </c>
      <c r="D30" s="64" t="s">
        <v>27</v>
      </c>
      <c r="E30" s="22" t="s">
        <v>62</v>
      </c>
      <c r="F30" s="22" t="s">
        <v>59</v>
      </c>
      <c r="G30" s="22" t="s">
        <v>62</v>
      </c>
      <c r="H30" s="45" t="s">
        <v>61</v>
      </c>
      <c r="J30" s="46" t="e">
        <f>SUMIFS(BASE_CA,BASE_EXERCICE,$H$2-1,BASE_NOM_BUDGET,$G$2,BASE_SENS,$A30,BASE_MOUVEMENT,$B30,BASE_SECTION,$C30,BASE_CHAPITRE,$D30,BASE_NATURE,$E30,BASE_SERVICE,$F30,BASE_ANTENNE,$G30)-J31</f>
        <v>#REF!</v>
      </c>
      <c r="K30" s="24"/>
      <c r="L30" s="47" t="e">
        <f>SUMIFS(BASE_BP,BASE_EXERCICE,$H$2,BASE_NOM_BUDGET,$G$2,BASE_SENS,$A30,BASE_MOUVEMENT,$B30,BASE_SECTION,$C30,BASE_CHAPITRE,$D30,BASE_NATURE,$E30,BASE_SERVICE,$F30,BASE_ANTENNE,$G30)-L31</f>
        <v>#REF!</v>
      </c>
      <c r="M30" s="48" t="e">
        <f>SUMIFS(BASE_BS,BASE_EXERCICE,$H$2,BASE_NOM_BUDGET,$G$2,BASE_SENS,$A30,BASE_MOUVEMENT,$B30,BASE_SECTION,$C30,BASE_CHAPITRE,$D30,BASE_NATURE,$E30,BASE_SERVICE,$F30,BASE_ANTENNE,$G30)-M31</f>
        <v>#REF!</v>
      </c>
      <c r="N30" s="48" t="e">
        <f>SUMIFS(BASE_DM2,BASE_EXERCICE,$H$2,BASE_NOM_BUDGET,$G$2,BASE_SENS,$A30,BASE_MOUVEMENT,$B30,BASE_SECTION,$C30,BASE_CHAPITRE,$D30,BASE_NATURE,$E30,BASE_SERVICE,$F30,BASE_ANTENNE,$G30)-N31</f>
        <v>#NAME?</v>
      </c>
      <c r="O30" s="48" t="e">
        <f>SUMIFS(BASE_DM3,BASE_EXERCICE,$H$2,BASE_NOM_BUDGET,$G$2,BASE_SENS,$A30,BASE_MOUVEMENT,$B30,BASE_SECTION,$C30,BASE_CHAPITRE,$D30,BASE_NATURE,$E30,BASE_SERVICE,$F30,BASE_ANTENNE,$G30)-O31</f>
        <v>#NAME?</v>
      </c>
      <c r="P30" s="48" t="e">
        <f>SUMIFS(BASE_VC,BASE_EXERCICE,$H$2,BASE_NOM_BUDGET,$G$2,BASE_SENS,$A30,BASE_MOUVEMENT,$B30,BASE_SECTION,$C30,BASE_CHAPITRE,$D30,BASE_NATURE,$E30,BASE_SERVICE,$F30,BASE_ANTENNE,$G30)-P31</f>
        <v>#REF!</v>
      </c>
      <c r="Q30" s="48" t="e">
        <f>SUMIFS(BASE_BG,BASE_EXERCICE,$H$2,BASE_NOM_BUDGET,$G$2,BASE_SENS,$A30,BASE_MOUVEMENT,$B30,BASE_SECTION,$C30,BASE_CHAPITRE,$D30,BASE_NATURE,$E30,BASE_SERVICE,$F30,BASE_ANTENNE,$G30)-Q31</f>
        <v>#REF!</v>
      </c>
      <c r="R30" s="48" t="e">
        <f>SUMIFS(BASE_CA,BASE_EXERCICE,$H$2,BASE_NOM_BUDGET,$G$2,BASE_SENS,$A30,BASE_MOUVEMENT,$B30,BASE_SECTION,$C30,BASE_CHAPITRE,$D30,BASE_NATURE,$E30,BASE_SERVICE,$F30,BASE_ANTENNE,$G30)-R31</f>
        <v>#REF!</v>
      </c>
      <c r="S30" s="49" t="e">
        <f>SUMIFS(BASE_ENS,BASE_EXERCICE,$H$2,BASE_NOM_BUDGET,$G$2,BASE_SENS,$A30,BASE_MOUVEMENT,$B30,BASE_SECTION,$C30,BASE_CHAPITRE,$D30,BASE_NATURE,$E30,BASE_SERVICE,$F30,BASE_ANTENNE,$G30)-S31</f>
        <v>#REF!</v>
      </c>
      <c r="T30" s="50"/>
      <c r="U30" s="50"/>
      <c r="V30" s="51"/>
      <c r="X30" s="52" t="e">
        <f>SUMIFS(BASE_BP,BASE_EXERCICE,$H$2+1,BASE_NOM_BUDGET,$G$2,BASE_SENS,$A30,BASE_MOUVEMENT,$B30,BASE_SECTION,$C30,BASE_CHAPITRE,$D30,BASE_NATURE,$E30,BASE_SERVICE,$F30,BASE_ANTENNE,$G30)-X31</f>
        <v>#REF!</v>
      </c>
      <c r="Y30" s="53" t="e">
        <f>SUMIFS(BASE_BP,BASE_EXERCICE,$H$2+1,BASE_NOM_BUDGET,$G$2,BASE_SENS,$A30,BASE_MOUVEMENT,$B30,BASE_SECTION,$C30,BASE_CHAPITRE,$D30,BASE_NATURE,$E30,BASE_SERVICE,$F30,BASE_ANTENNE,$G30)-Y31</f>
        <v>#REF!</v>
      </c>
      <c r="Z30" s="52" t="e">
        <f>SUMIFS(BASE_BP,BASE_EXERCICE,$H$2+1,BASE_NOM_BUDGET,$G$2,BASE_SENS,$A30,BASE_MOUVEMENT,$B30,BASE_SECTION,$C30,BASE_CHAPITRE,$D30,BASE_NATURE,$E30,BASE_SERVICE,$F30,BASE_ANTENNE,$G30)-Z31</f>
        <v>#REF!</v>
      </c>
      <c r="AA30" s="94">
        <v>1</v>
      </c>
    </row>
    <row r="31" spans="1:27" s="54" customFormat="1" x14ac:dyDescent="0.2">
      <c r="H31" s="55" t="s">
        <v>60</v>
      </c>
      <c r="J31" s="56" t="e">
        <f>SUM(J29:J29)</f>
        <v>#REF!</v>
      </c>
      <c r="L31" s="57" t="e">
        <f t="shared" ref="L31:U31" si="43">SUM(L29:L29)</f>
        <v>#REF!</v>
      </c>
      <c r="M31" s="58" t="e">
        <f t="shared" si="43"/>
        <v>#REF!</v>
      </c>
      <c r="N31" s="58" t="e">
        <f t="shared" si="43"/>
        <v>#NAME?</v>
      </c>
      <c r="O31" s="58" t="e">
        <f t="shared" si="43"/>
        <v>#NAME?</v>
      </c>
      <c r="P31" s="58" t="e">
        <f t="shared" si="43"/>
        <v>#REF!</v>
      </c>
      <c r="Q31" s="58" t="e">
        <f t="shared" si="43"/>
        <v>#REF!</v>
      </c>
      <c r="R31" s="58" t="e">
        <f t="shared" si="43"/>
        <v>#REF!</v>
      </c>
      <c r="S31" s="59" t="e">
        <f t="shared" si="43"/>
        <v>#REF!</v>
      </c>
      <c r="T31" s="60">
        <f t="shared" si="43"/>
        <v>85000</v>
      </c>
      <c r="U31" s="60">
        <f t="shared" si="43"/>
        <v>0</v>
      </c>
      <c r="V31" s="61"/>
      <c r="W31" s="62">
        <f>SUM(W29:W29)</f>
        <v>0</v>
      </c>
      <c r="X31" s="63">
        <f>SUM(X29:X29)</f>
        <v>0</v>
      </c>
      <c r="Y31" s="59" t="e">
        <f>SUM(Y29:Y29)</f>
        <v>#REF!</v>
      </c>
      <c r="Z31" s="63">
        <f>SUM(Z29:Z29)</f>
        <v>0</v>
      </c>
      <c r="AA31" s="94">
        <v>1</v>
      </c>
    </row>
    <row r="32" spans="1:27" s="54" customFormat="1" x14ac:dyDescent="0.2">
      <c r="H32" s="86"/>
      <c r="J32" s="56"/>
      <c r="L32" s="57"/>
      <c r="M32" s="58"/>
      <c r="N32" s="58"/>
      <c r="O32" s="58"/>
      <c r="P32" s="58"/>
      <c r="Q32" s="58"/>
      <c r="R32" s="58"/>
      <c r="S32" s="59"/>
      <c r="T32" s="60"/>
      <c r="U32" s="60"/>
      <c r="V32" s="61"/>
      <c r="W32" s="62"/>
      <c r="X32" s="63"/>
      <c r="Y32" s="59"/>
      <c r="Z32" s="63"/>
      <c r="AA32" s="94">
        <v>1</v>
      </c>
    </row>
    <row r="33" spans="1:27" s="54" customFormat="1" x14ac:dyDescent="0.2">
      <c r="H33" s="86"/>
      <c r="J33" s="56"/>
      <c r="L33" s="57"/>
      <c r="M33" s="58"/>
      <c r="N33" s="58"/>
      <c r="O33" s="58"/>
      <c r="P33" s="58"/>
      <c r="Q33" s="58"/>
      <c r="R33" s="58"/>
      <c r="S33" s="59"/>
      <c r="T33" s="60"/>
      <c r="U33" s="60"/>
      <c r="V33" s="61"/>
      <c r="W33" s="62"/>
      <c r="X33" s="63"/>
      <c r="Y33" s="59"/>
      <c r="Z33" s="63"/>
      <c r="AA33" s="94">
        <v>1</v>
      </c>
    </row>
    <row r="34" spans="1:27" s="1" customFormat="1" ht="30" x14ac:dyDescent="0.2">
      <c r="H34" s="4" t="s">
        <v>69</v>
      </c>
      <c r="J34" s="2" t="str">
        <f>CONCATENATE("CA ",$H$2-1)</f>
        <v>CA 2018</v>
      </c>
      <c r="K34" s="3"/>
      <c r="L34" s="5" t="str">
        <f>CONCATENATE("BP ",$H$2)</f>
        <v>BP 2019</v>
      </c>
      <c r="M34" s="6" t="str">
        <f>CONCATENATE("BS ",$H$2)</f>
        <v>BS 2019</v>
      </c>
      <c r="N34" s="6" t="str">
        <f>CONCATENATE("DM2 ",$H$2)</f>
        <v>DM2 2019</v>
      </c>
      <c r="O34" s="6" t="str">
        <f>CONCATENATE("DM3 ",$H$2)</f>
        <v>DM3 2019</v>
      </c>
      <c r="P34" s="6" t="str">
        <f>CONCATENATE("VC ",$H$2)</f>
        <v>VC 2019</v>
      </c>
      <c r="Q34" s="6" t="str">
        <f>CONCATENATE("BG ",$H$2)</f>
        <v>BG 2019</v>
      </c>
      <c r="R34" s="6" t="str">
        <f>CONCATENATE("CA ",$H$2)</f>
        <v>CA 2019</v>
      </c>
      <c r="S34" s="7" t="str">
        <f>CONCATENATE("ENS ",$H$2)</f>
        <v>ENS 2019</v>
      </c>
      <c r="T34" s="8" t="str">
        <f>CONCATENATE("CA ",$H$2," anticipé")</f>
        <v>CA 2019 anticipé</v>
      </c>
      <c r="U34" s="9" t="str">
        <f>CONCATENATE("ENS ",$H$2," anticipé")</f>
        <v>ENS 2019 anticipé</v>
      </c>
      <c r="V34" s="9" t="s">
        <v>58</v>
      </c>
      <c r="W34" s="10"/>
      <c r="X34" s="11" t="str">
        <f>CONCATENATE("PROJET BP ",$H$2+1," saisie manuelle")</f>
        <v>PROJET BP 2020 saisie manuelle</v>
      </c>
      <c r="Y34" s="11" t="str">
        <f>CONCATENATE("PROJET BP ",$H$2+1," saisie Civil")</f>
        <v>PROJET BP 2020 saisie Civil</v>
      </c>
      <c r="Z34" s="11" t="s">
        <v>70</v>
      </c>
      <c r="AA34" s="94">
        <v>1</v>
      </c>
    </row>
    <row r="35" spans="1:27" x14ac:dyDescent="0.2">
      <c r="AA35" s="94">
        <v>1</v>
      </c>
    </row>
    <row r="36" spans="1:27" x14ac:dyDescent="0.2">
      <c r="A36" s="22" t="s">
        <v>4</v>
      </c>
      <c r="B36" s="22" t="s">
        <v>1</v>
      </c>
      <c r="C36" s="22" t="s">
        <v>14</v>
      </c>
      <c r="D36" s="64" t="s">
        <v>26</v>
      </c>
      <c r="E36" s="64" t="s">
        <v>26</v>
      </c>
      <c r="F36" s="22" t="s">
        <v>59</v>
      </c>
      <c r="G36" s="22" t="s">
        <v>3</v>
      </c>
      <c r="H36" s="27" t="s">
        <v>87</v>
      </c>
      <c r="J36" s="28" t="e">
        <f t="shared" ref="J36" si="44">SUMIFS(BASE_CA,BASE_EXERCICE,$H$2-1,BASE_NOM_BUDGET,$G$2,BASE_SENS,$A36,BASE_MOUVEMENT,$B36,BASE_SECTION,$C36,BASE_CHAPITRE,$D36,BASE_NATURE,$E36,BASE_SERVICE,$F36,BASE_ANTENNE,$G36)</f>
        <v>#REF!</v>
      </c>
      <c r="K36" s="24"/>
      <c r="L36" s="29" t="e">
        <f t="shared" ref="L36" si="45">SUMIFS(BASE_BP,BASE_EXERCICE,$H$2,BASE_NOM_BUDGET,$G$2,BASE_SENS,$A36,BASE_MOUVEMENT,$B36,BASE_SECTION,$C36,BASE_CHAPITRE,$D36,BASE_NATURE,$E36,BASE_SERVICE,$F36,BASE_ANTENNE,$G36)</f>
        <v>#REF!</v>
      </c>
      <c r="M36" s="30" t="e">
        <f t="shared" ref="M36" si="46">SUMIFS(BASE_BS,BASE_EXERCICE,$H$2,BASE_NOM_BUDGET,$G$2,BASE_SENS,$A36,BASE_MOUVEMENT,$B36,BASE_SECTION,$C36,BASE_CHAPITRE,$D36,BASE_NATURE,$E36,BASE_SERVICE,$F36,BASE_ANTENNE,$G36)</f>
        <v>#REF!</v>
      </c>
      <c r="N36" s="30" t="e">
        <f t="shared" ref="N36" si="47">SUMIFS(BASE_DM2,BASE_EXERCICE,$H$2,BASE_NOM_BUDGET,$G$2,BASE_SENS,$A36,BASE_MOUVEMENT,$B36,BASE_SECTION,$C36,BASE_CHAPITRE,$D36,BASE_NATURE,$E36,BASE_SERVICE,$F36,BASE_ANTENNE,$G36)</f>
        <v>#NAME?</v>
      </c>
      <c r="O36" s="30" t="e">
        <f t="shared" ref="O36" si="48">SUMIFS(BASE_DM3,BASE_EXERCICE,$H$2,BASE_NOM_BUDGET,$G$2,BASE_SENS,$A36,BASE_MOUVEMENT,$B36,BASE_SECTION,$C36,BASE_CHAPITRE,$D36,BASE_NATURE,$E36,BASE_SERVICE,$F36,BASE_ANTENNE,$G36)</f>
        <v>#NAME?</v>
      </c>
      <c r="P36" s="30" t="e">
        <f t="shared" ref="P36" si="49">SUMIFS(BASE_VC,BASE_EXERCICE,$H$2,BASE_NOM_BUDGET,$G$2,BASE_SENS,$A36,BASE_MOUVEMENT,$B36,BASE_SECTION,$C36,BASE_CHAPITRE,$D36,BASE_NATURE,$E36,BASE_SERVICE,$F36,BASE_ANTENNE,$G36)</f>
        <v>#REF!</v>
      </c>
      <c r="Q36" s="30" t="e">
        <f t="shared" ref="Q36" si="50">SUMIFS(BASE_BG,BASE_EXERCICE,$H$2,BASE_NOM_BUDGET,$G$2,BASE_SENS,$A36,BASE_MOUVEMENT,$B36,BASE_SECTION,$C36,BASE_CHAPITRE,$D36,BASE_NATURE,$E36,BASE_SERVICE,$F36,BASE_ANTENNE,$G36)</f>
        <v>#REF!</v>
      </c>
      <c r="R36" s="30" t="e">
        <f t="shared" ref="R36" si="51">SUMIFS(BASE_CA,BASE_EXERCICE,$H$2,BASE_NOM_BUDGET,$G$2,BASE_SENS,$A36,BASE_MOUVEMENT,$B36,BASE_SECTION,$C36,BASE_CHAPITRE,$D36,BASE_NATURE,$E36,BASE_SERVICE,$F36,BASE_ANTENNE,$G36)</f>
        <v>#REF!</v>
      </c>
      <c r="S36" s="31" t="e">
        <f t="shared" ref="S36" si="52">SUMIFS(BASE_ENS,BASE_EXERCICE,$H$2,BASE_NOM_BUDGET,$G$2,BASE_SENS,$A36,BASE_MOUVEMENT,$B36,BASE_SECTION,$C36,BASE_CHAPITRE,$D36,BASE_NATURE,$E36,BASE_SERVICE,$F36,BASE_ANTENNE,$G36)</f>
        <v>#REF!</v>
      </c>
      <c r="T36" s="92"/>
      <c r="U36" s="32"/>
      <c r="V36" s="33"/>
      <c r="X36" s="34"/>
      <c r="Y36" s="35" t="e">
        <f t="shared" ref="Y36" si="53">SUMIFS(BASE_BP,BASE_EXERCICE,$H$2+1,BASE_NOM_BUDGET,$G$2,BASE_SENS,$A36,BASE_MOUVEMENT,$B36,BASE_SECTION,$C36,BASE_CHAPITRE,$D36,BASE_NATURE,$E36,BASE_SERVICE,$F36,BASE_ANTENNE,$G36)</f>
        <v>#REF!</v>
      </c>
      <c r="Z36" s="34"/>
      <c r="AA36" s="94">
        <v>1</v>
      </c>
    </row>
    <row r="37" spans="1:27" x14ac:dyDescent="0.2">
      <c r="A37" s="22" t="s">
        <v>4</v>
      </c>
      <c r="B37" s="22" t="s">
        <v>1</v>
      </c>
      <c r="C37" s="22" t="s">
        <v>14</v>
      </c>
      <c r="D37" s="64" t="s">
        <v>26</v>
      </c>
      <c r="E37" s="22" t="s">
        <v>62</v>
      </c>
      <c r="F37" s="22" t="s">
        <v>59</v>
      </c>
      <c r="G37" s="22" t="s">
        <v>62</v>
      </c>
      <c r="H37" s="45" t="s">
        <v>61</v>
      </c>
      <c r="J37" s="46" t="e">
        <f>SUMIFS(BASE_CA,BASE_EXERCICE,$H$2-1,BASE_NOM_BUDGET,$G$2,BASE_SENS,$A37,BASE_MOUVEMENT,$B37,BASE_SECTION,$C37,BASE_CHAPITRE,$D37,BASE_NATURE,$E37,BASE_SERVICE,$F37,BASE_ANTENNE,$G37)-J38</f>
        <v>#REF!</v>
      </c>
      <c r="K37" s="24"/>
      <c r="L37" s="47" t="e">
        <f>SUMIFS(BASE_BP,BASE_EXERCICE,$H$2,BASE_NOM_BUDGET,$G$2,BASE_SENS,$A37,BASE_MOUVEMENT,$B37,BASE_SECTION,$C37,BASE_CHAPITRE,$D37,BASE_NATURE,$E37,BASE_SERVICE,$F37,BASE_ANTENNE,$G37)-L38</f>
        <v>#REF!</v>
      </c>
      <c r="M37" s="48" t="e">
        <f>SUMIFS(BASE_BS,BASE_EXERCICE,$H$2,BASE_NOM_BUDGET,$G$2,BASE_SENS,$A37,BASE_MOUVEMENT,$B37,BASE_SECTION,$C37,BASE_CHAPITRE,$D37,BASE_NATURE,$E37,BASE_SERVICE,$F37,BASE_ANTENNE,$G37)-M38</f>
        <v>#REF!</v>
      </c>
      <c r="N37" s="48" t="e">
        <f>SUMIFS(BASE_DM2,BASE_EXERCICE,$H$2,BASE_NOM_BUDGET,$G$2,BASE_SENS,$A37,BASE_MOUVEMENT,$B37,BASE_SECTION,$C37,BASE_CHAPITRE,$D37,BASE_NATURE,$E37,BASE_SERVICE,$F37,BASE_ANTENNE,$G37)-N38</f>
        <v>#NAME?</v>
      </c>
      <c r="O37" s="48" t="e">
        <f>SUMIFS(BASE_DM3,BASE_EXERCICE,$H$2,BASE_NOM_BUDGET,$G$2,BASE_SENS,$A37,BASE_MOUVEMENT,$B37,BASE_SECTION,$C37,BASE_CHAPITRE,$D37,BASE_NATURE,$E37,BASE_SERVICE,$F37,BASE_ANTENNE,$G37)-O38</f>
        <v>#NAME?</v>
      </c>
      <c r="P37" s="48" t="e">
        <f>SUMIFS(BASE_VC,BASE_EXERCICE,$H$2,BASE_NOM_BUDGET,$G$2,BASE_SENS,$A37,BASE_MOUVEMENT,$B37,BASE_SECTION,$C37,BASE_CHAPITRE,$D37,BASE_NATURE,$E37,BASE_SERVICE,$F37,BASE_ANTENNE,$G37)-P38</f>
        <v>#REF!</v>
      </c>
      <c r="Q37" s="48" t="e">
        <f>SUMIFS(BASE_BG,BASE_EXERCICE,$H$2,BASE_NOM_BUDGET,$G$2,BASE_SENS,$A37,BASE_MOUVEMENT,$B37,BASE_SECTION,$C37,BASE_CHAPITRE,$D37,BASE_NATURE,$E37,BASE_SERVICE,$F37,BASE_ANTENNE,$G37)-Q38</f>
        <v>#REF!</v>
      </c>
      <c r="R37" s="48" t="e">
        <f>SUMIFS(BASE_CA,BASE_EXERCICE,$H$2,BASE_NOM_BUDGET,$G$2,BASE_SENS,$A37,BASE_MOUVEMENT,$B37,BASE_SECTION,$C37,BASE_CHAPITRE,$D37,BASE_NATURE,$E37,BASE_SERVICE,$F37,BASE_ANTENNE,$G37)-R38</f>
        <v>#REF!</v>
      </c>
      <c r="S37" s="49" t="e">
        <f>SUMIFS(BASE_ENS,BASE_EXERCICE,$H$2,BASE_NOM_BUDGET,$G$2,BASE_SENS,$A37,BASE_MOUVEMENT,$B37,BASE_SECTION,$C37,BASE_CHAPITRE,$D37,BASE_NATURE,$E37,BASE_SERVICE,$F37,BASE_ANTENNE,$G37)-S38</f>
        <v>#REF!</v>
      </c>
      <c r="T37" s="50"/>
      <c r="U37" s="50"/>
      <c r="V37" s="51"/>
      <c r="X37" s="52" t="e">
        <f>SUMIFS(BASE_BP,BASE_EXERCICE,$H$2+1,BASE_NOM_BUDGET,$G$2,BASE_SENS,$A37,BASE_MOUVEMENT,$B37,BASE_SECTION,$C37,BASE_CHAPITRE,$D37,BASE_NATURE,$E37,BASE_SERVICE,$F37,BASE_ANTENNE,$G37)-X38</f>
        <v>#REF!</v>
      </c>
      <c r="Y37" s="53" t="e">
        <f>SUMIFS(BASE_BP,BASE_EXERCICE,$H$2+1,BASE_NOM_BUDGET,$G$2,BASE_SENS,$A37,BASE_MOUVEMENT,$B37,BASE_SECTION,$C37,BASE_CHAPITRE,$D37,BASE_NATURE,$E37,BASE_SERVICE,$F37,BASE_ANTENNE,$G37)-Y38</f>
        <v>#REF!</v>
      </c>
      <c r="Z37" s="52" t="e">
        <f>SUMIFS(BASE_BP,BASE_EXERCICE,$H$2+1,BASE_NOM_BUDGET,$G$2,BASE_SENS,$A37,BASE_MOUVEMENT,$B37,BASE_SECTION,$C37,BASE_CHAPITRE,$D37,BASE_NATURE,$E37,BASE_SERVICE,$F37,BASE_ANTENNE,$G37)-Z38</f>
        <v>#REF!</v>
      </c>
      <c r="AA37" s="94">
        <v>1</v>
      </c>
    </row>
    <row r="38" spans="1:27" s="54" customFormat="1" x14ac:dyDescent="0.2">
      <c r="H38" s="55" t="s">
        <v>60</v>
      </c>
      <c r="J38" s="56" t="e">
        <f>SUM(J36:J36)</f>
        <v>#REF!</v>
      </c>
      <c r="L38" s="57" t="e">
        <f t="shared" ref="L38:U38" si="54">SUM(L36:L36)</f>
        <v>#REF!</v>
      </c>
      <c r="M38" s="58" t="e">
        <f t="shared" si="54"/>
        <v>#REF!</v>
      </c>
      <c r="N38" s="58" t="e">
        <f t="shared" si="54"/>
        <v>#NAME?</v>
      </c>
      <c r="O38" s="58" t="e">
        <f t="shared" si="54"/>
        <v>#NAME?</v>
      </c>
      <c r="P38" s="58" t="e">
        <f t="shared" si="54"/>
        <v>#REF!</v>
      </c>
      <c r="Q38" s="58" t="e">
        <f t="shared" si="54"/>
        <v>#REF!</v>
      </c>
      <c r="R38" s="58" t="e">
        <f t="shared" si="54"/>
        <v>#REF!</v>
      </c>
      <c r="S38" s="59" t="e">
        <f t="shared" si="54"/>
        <v>#REF!</v>
      </c>
      <c r="T38" s="60">
        <f t="shared" si="54"/>
        <v>0</v>
      </c>
      <c r="U38" s="60">
        <f t="shared" si="54"/>
        <v>0</v>
      </c>
      <c r="V38" s="61"/>
      <c r="W38" s="62">
        <f>SUM(W36:W36)</f>
        <v>0</v>
      </c>
      <c r="X38" s="63">
        <f>SUM(X36:X36)</f>
        <v>0</v>
      </c>
      <c r="Y38" s="59" t="e">
        <f>SUM(Y36:Y36)</f>
        <v>#REF!</v>
      </c>
      <c r="Z38" s="63">
        <f>SUM(Z36:Z36)</f>
        <v>0</v>
      </c>
      <c r="AA38" s="94">
        <v>1</v>
      </c>
    </row>
    <row r="43" spans="1:27" s="20" customFormat="1" ht="40.5" customHeight="1" x14ac:dyDescent="0.2">
      <c r="H43" s="15" t="s">
        <v>90</v>
      </c>
      <c r="I43" s="14"/>
      <c r="J43" s="16" t="e">
        <f>SUMIF($H$6:$H$154,"TOTAL",J$6:J$154)</f>
        <v>#REF!</v>
      </c>
      <c r="K43" s="14"/>
      <c r="L43" s="17" t="e">
        <f t="shared" ref="L43:T43" si="55">SUMIF($H$6:$H$154,"TOTAL",L$6:L$154)</f>
        <v>#REF!</v>
      </c>
      <c r="M43" s="18" t="e">
        <f t="shared" si="55"/>
        <v>#REF!</v>
      </c>
      <c r="N43" s="18" t="e">
        <f t="shared" si="55"/>
        <v>#NAME?</v>
      </c>
      <c r="O43" s="18" t="e">
        <f t="shared" si="55"/>
        <v>#NAME?</v>
      </c>
      <c r="P43" s="18" t="e">
        <f t="shared" si="55"/>
        <v>#REF!</v>
      </c>
      <c r="Q43" s="18" t="e">
        <f t="shared" si="55"/>
        <v>#REF!</v>
      </c>
      <c r="R43" s="18" t="e">
        <f t="shared" si="55"/>
        <v>#REF!</v>
      </c>
      <c r="S43" s="19" t="e">
        <f t="shared" si="55"/>
        <v>#REF!</v>
      </c>
      <c r="T43" s="18">
        <f t="shared" si="55"/>
        <v>1207467.82</v>
      </c>
      <c r="U43" s="18"/>
      <c r="V43" s="19"/>
      <c r="X43" s="21">
        <f>SUMIF($H$6:$H$154,"TOTAL",X$6:X$154)</f>
        <v>16665</v>
      </c>
      <c r="Y43" s="19" t="e">
        <f>SUMIF($H$6:$H$154,"TOTAL",Y$6:Y$154)</f>
        <v>#REF!</v>
      </c>
      <c r="Z43" s="21">
        <f>SUMIF($H$6:$H$154,"TOTAL",Z$6:Z$154)</f>
        <v>0</v>
      </c>
      <c r="AA43" s="95"/>
    </row>
    <row r="44" spans="1:27" x14ac:dyDescent="0.2">
      <c r="A44" s="22" t="s">
        <v>4</v>
      </c>
      <c r="B44" s="22" t="s">
        <v>62</v>
      </c>
      <c r="C44" s="22" t="s">
        <v>14</v>
      </c>
      <c r="D44" s="22" t="s">
        <v>62</v>
      </c>
      <c r="E44" s="22" t="s">
        <v>62</v>
      </c>
      <c r="F44" s="22" t="s">
        <v>62</v>
      </c>
      <c r="G44" s="22" t="s">
        <v>62</v>
      </c>
      <c r="H44" s="22" t="s">
        <v>88</v>
      </c>
      <c r="J44" s="23" t="e">
        <f>IF(SUMIFS(BASE_CA,BASE_EXERCICE,$H$2-1,BASE_NOM_BUDGET,$G$2,BASE_SENS,$A44,BASE_MOUVEMENT,$B44,BASE_SECTION,$C44,BASE_CHAPITRE,$D44,BASE_NATURE,$E44,BASE_SERVICE,$F44,BASE_ANTENNE,$G44)=J43,"Ok","Erreur")</f>
        <v>#REF!</v>
      </c>
      <c r="L44" s="23" t="e">
        <f>IF(SUMIFS(BASE_BP,BASE_EXERCICE,$H$2,BASE_NOM_BUDGET,$G$2,BASE_SENS,$A44,BASE_MOUVEMENT,$B44,BASE_SECTION,$C44,BASE_CHAPITRE,$D44,BASE_NATURE,$E44,BASE_SERVICE,$F44,BASE_ANTENNE,$G44)=L43,"Ok","Erreur")</f>
        <v>#REF!</v>
      </c>
      <c r="M44" s="23" t="e">
        <f>IF(SUMIFS(BASE_BS,BASE_EXERCICE,$H$2,BASE_NOM_BUDGET,$G$2,BASE_SENS,$A44,BASE_MOUVEMENT,$B44,BASE_SECTION,$C44,BASE_CHAPITRE,$D44,BASE_NATURE,$E44,BASE_SERVICE,$F44,BASE_ANTENNE,$G44)=M43,"Ok","Erreur")</f>
        <v>#REF!</v>
      </c>
      <c r="N44" s="23" t="e">
        <f>IF(SUMIFS(BASE_BP,BASE_EXERCICE,$H$2,BASE_NOM_BUDGET,$G$2,BASE_SENS,$A44,BASE_MOUVEMENT,$B44,BASE_SECTION,$C44,BASE_CHAPITRE,$D44,BASE_NATURE,$E44,BASE_SERVICE,$F44,BASE_ANTENNE,$G44)=N43,"Ok","Erreur")</f>
        <v>#REF!</v>
      </c>
      <c r="O44" s="23" t="e">
        <f>IF(SUMIFS(BASE_BP,BASE_EXERCICE,$H$2,BASE_NOM_BUDGET,$G$2,BASE_SENS,$A44,BASE_MOUVEMENT,$B44,BASE_SECTION,$C44,BASE_CHAPITRE,$D44,BASE_NATURE,$E44,BASE_SERVICE,$F44,BASE_ANTENNE,$G44)=O43,"Ok","Erreur")</f>
        <v>#REF!</v>
      </c>
      <c r="P44" s="23" t="e">
        <f>IF(SUMIFS(BASE_VC,BASE_EXERCICE,$H$2,BASE_NOM_BUDGET,$G$2,BASE_SENS,$A44,BASE_MOUVEMENT,$B44,BASE_SECTION,$C44,BASE_CHAPITRE,$D44,BASE_NATURE,$E44,BASE_SERVICE,$F44,BASE_ANTENNE,$G44)=P43,"Ok","Erreur")</f>
        <v>#REF!</v>
      </c>
      <c r="Q44" s="23" t="e">
        <f>IF(SUMIFS(BASE_BG,BASE_EXERCICE,$H$2,BASE_NOM_BUDGET,$G$2,BASE_SENS,$A44,BASE_MOUVEMENT,$B44,BASE_SECTION,$C44,BASE_CHAPITRE,$D44,BASE_NATURE,$E44,BASE_SERVICE,$F44,BASE_ANTENNE,$G44)=Q43,"Ok","Erreur")</f>
        <v>#REF!</v>
      </c>
      <c r="R44" s="23" t="e">
        <f>IF(SUMIFS(BASE_CA,BASE_EXERCICE,$H$2,BASE_NOM_BUDGET,$G$2,BASE_SENS,$A44,BASE_MOUVEMENT,$B44,BASE_SECTION,$C44,BASE_CHAPITRE,$D44,BASE_NATURE,$E44,BASE_SERVICE,$F44,BASE_ANTENNE,$G44)=R43,"Ok","Erreur")</f>
        <v>#REF!</v>
      </c>
      <c r="S44" s="23" t="e">
        <f>IF(SUMIFS(BASE_ENS,BASE_EXERCICE,$H$2,BASE_NOM_BUDGET,$G$2,BASE_SENS,$A44,BASE_MOUVEMENT,$B44,BASE_SECTION,$C44,BASE_CHAPITRE,$D44,BASE_NATURE,$E44,BASE_SERVICE,$F44,BASE_ANTENNE,$G44)=S43,"Ok","Erreur")</f>
        <v>#REF!</v>
      </c>
      <c r="W44" s="25"/>
      <c r="X44" s="25"/>
      <c r="Y44" s="23" t="e">
        <f>IF(SUMIFS(BASE_BP,BASE_EXERCICE,$H$2+1,BASE_NOM_BUDGET,$G$2,BASE_SENS,$A44,BASE_MOUVEMENT,$B44,BASE_SECTION,$C44,BASE_CHAPITRE,$D44,BASE_NATURE,$E44,BASE_SERVICE,$F44,BASE_ANTENNE,$G44)=Y43,"Ok","Erreur")</f>
        <v>#REF!</v>
      </c>
      <c r="Z44" s="25"/>
    </row>
    <row r="45" spans="1:27" x14ac:dyDescent="0.2">
      <c r="J45" s="93" t="e">
        <f>SUMIFS(BASE_CA,BASE_EXERCICE,$H$2-1,BASE_NOM_BUDGET,$G$2,BASE_SENS,$A44,BASE_MOUVEMENT,$B44,BASE_SECTION,$C44,BASE_CHAPITRE,$D44,BASE_NATURE,$E44,BASE_SERVICE,$F44,BASE_ANTENNE,$G44)-J43</f>
        <v>#REF!</v>
      </c>
      <c r="L45" s="93" t="e">
        <f>SUMIFS(BASE_BP,BASE_EXERCICE,$H$2,BASE_NOM_BUDGET,$G$2,BASE_SENS,$A44,BASE_MOUVEMENT,$B44,BASE_SECTION,$C44,BASE_CHAPITRE,$D44,BASE_NATURE,$E44,BASE_SERVICE,$F44,BASE_ANTENNE,$G44)-L43</f>
        <v>#REF!</v>
      </c>
      <c r="M45" s="93" t="e">
        <f>SUMIFS(BASE_BS,BASE_EXERCICE,$H$2,BASE_NOM_BUDGET,$G$2,BASE_SENS,$A44,BASE_MOUVEMENT,$B44,BASE_SECTION,$C44,BASE_CHAPITRE,$D44,BASE_NATURE,$E44,BASE_SERVICE,$F44,BASE_ANTENNE,$G44)-M43</f>
        <v>#REF!</v>
      </c>
      <c r="N45" s="93" t="e">
        <f>SUMIFS(BASE_BP,BASE_EXERCICE,$H$2,BASE_NOM_BUDGET,$G$2,BASE_SENS,$A44,BASE_MOUVEMENT,$B44,BASE_SECTION,$C44,BASE_CHAPITRE,$D44,BASE_NATURE,$E44,BASE_SERVICE,$F44,BASE_ANTENNE,$G44)-N43</f>
        <v>#REF!</v>
      </c>
      <c r="O45" s="93" t="e">
        <f>SUMIFS(BASE_BP,BASE_EXERCICE,$H$2,BASE_NOM_BUDGET,$G$2,BASE_SENS,$A44,BASE_MOUVEMENT,$B44,BASE_SECTION,$C44,BASE_CHAPITRE,$D44,BASE_NATURE,$E44,BASE_SERVICE,$F44,BASE_ANTENNE,$G44)-O43</f>
        <v>#REF!</v>
      </c>
      <c r="P45" s="93" t="e">
        <f>SUMIFS(BASE_VC,BASE_EXERCICE,$H$2,BASE_NOM_BUDGET,$G$2,BASE_SENS,$A44,BASE_MOUVEMENT,$B44,BASE_SECTION,$C44,BASE_CHAPITRE,$D44,BASE_NATURE,$E44,BASE_SERVICE,$F44,BASE_ANTENNE,$G44)-P43</f>
        <v>#REF!</v>
      </c>
      <c r="Q45" s="93" t="e">
        <f>SUMIFS(BASE_BG,BASE_EXERCICE,$H$2,BASE_NOM_BUDGET,$G$2,BASE_SENS,$A44,BASE_MOUVEMENT,$B44,BASE_SECTION,$C44,BASE_CHAPITRE,$D44,BASE_NATURE,$E44,BASE_SERVICE,$F44,BASE_ANTENNE,$G44)-Q43</f>
        <v>#REF!</v>
      </c>
      <c r="R45" s="93" t="e">
        <f>SUMIFS(BASE_CA,BASE_EXERCICE,$H$2,BASE_NOM_BUDGET,$G$2,BASE_SENS,$A44,BASE_MOUVEMENT,$B44,BASE_SECTION,$C44,BASE_CHAPITRE,$D44,BASE_NATURE,$E44,BASE_SERVICE,$F44,BASE_ANTENNE,$G44)-R43</f>
        <v>#REF!</v>
      </c>
      <c r="S45" s="93" t="e">
        <f>SUMIFS(BASE_ENS,BASE_EXERCICE,$H$2,BASE_NOM_BUDGET,$G$2,BASE_SENS,$A44,BASE_MOUVEMENT,$B44,BASE_SECTION,$C44,BASE_CHAPITRE,$D44,BASE_NATURE,$E44,BASE_SERVICE,$F44,BASE_ANTENNE,$G44)-S43</f>
        <v>#REF!</v>
      </c>
      <c r="W45" s="25"/>
      <c r="X45" s="25"/>
      <c r="Y45" s="93" t="e">
        <f>SUMIFS(BASE_BP,BASE_EXERCICE,$H$2+1,BASE_NOM_BUDGET,$G$2,BASE_SENS,$A44,BASE_MOUVEMENT,$B44,BASE_SECTION,$C44,BASE_CHAPITRE,$D44,BASE_NATURE,$E44,BASE_SERVICE,$F44,BASE_ANTENNE,$G44)-Y43</f>
        <v>#REF!</v>
      </c>
      <c r="Z45" s="25"/>
    </row>
  </sheetData>
  <conditionalFormatting sqref="L9:Y9 L16:Y16 L23:Y23">
    <cfRule type="cellIs" dxfId="11" priority="12" operator="lessThan">
      <formula>0</formula>
    </cfRule>
  </conditionalFormatting>
  <conditionalFormatting sqref="L30:Y30">
    <cfRule type="cellIs" dxfId="10" priority="11" operator="lessThan">
      <formula>0</formula>
    </cfRule>
  </conditionalFormatting>
  <conditionalFormatting sqref="L37:Y37">
    <cfRule type="cellIs" dxfId="9" priority="10" operator="lessThan">
      <formula>0</formula>
    </cfRule>
  </conditionalFormatting>
  <conditionalFormatting sqref="J44">
    <cfRule type="cellIs" dxfId="8" priority="8" operator="equal">
      <formula>"Erreur"</formula>
    </cfRule>
    <cfRule type="cellIs" dxfId="7" priority="9" operator="equal">
      <formula>"Ok"</formula>
    </cfRule>
  </conditionalFormatting>
  <conditionalFormatting sqref="L44:S44">
    <cfRule type="cellIs" dxfId="6" priority="6" operator="equal">
      <formula>"Erreur"</formula>
    </cfRule>
    <cfRule type="cellIs" dxfId="5" priority="7" operator="equal">
      <formula>"Ok"</formula>
    </cfRule>
  </conditionalFormatting>
  <conditionalFormatting sqref="Y44">
    <cfRule type="cellIs" dxfId="4" priority="4" operator="equal">
      <formula>"Erreur"</formula>
    </cfRule>
    <cfRule type="cellIs" dxfId="3" priority="5" operator="equal">
      <formula>"Ok"</formula>
    </cfRule>
  </conditionalFormatting>
  <conditionalFormatting sqref="Z9 Z16 Z23">
    <cfRule type="cellIs" dxfId="2" priority="3" operator="lessThan">
      <formula>0</formula>
    </cfRule>
  </conditionalFormatting>
  <conditionalFormatting sqref="Z30">
    <cfRule type="cellIs" dxfId="1" priority="2" operator="lessThan">
      <formula>0</formula>
    </cfRule>
  </conditionalFormatting>
  <conditionalFormatting sqref="Z37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9"/>
  <sheetViews>
    <sheetView tabSelected="1" workbookViewId="0">
      <selection activeCell="D19" sqref="D19"/>
    </sheetView>
  </sheetViews>
  <sheetFormatPr baseColWidth="10" defaultRowHeight="12.75" x14ac:dyDescent="0.2"/>
  <cols>
    <col min="1" max="1" width="16.140625" customWidth="1"/>
    <col min="6" max="6" width="11.42578125" style="97"/>
    <col min="10" max="10" width="42.7109375" bestFit="1" customWidth="1"/>
  </cols>
  <sheetData>
    <row r="1" spans="1:11" x14ac:dyDescent="0.2">
      <c r="A1" t="s">
        <v>103</v>
      </c>
      <c r="B1" t="s">
        <v>93</v>
      </c>
      <c r="C1" t="s">
        <v>92</v>
      </c>
      <c r="D1" t="s">
        <v>94</v>
      </c>
      <c r="E1" t="s">
        <v>102</v>
      </c>
      <c r="F1" s="97" t="s">
        <v>95</v>
      </c>
      <c r="G1" t="s">
        <v>96</v>
      </c>
      <c r="H1" t="s">
        <v>97</v>
      </c>
      <c r="I1" t="s">
        <v>98</v>
      </c>
      <c r="J1" t="s">
        <v>99</v>
      </c>
      <c r="K1" t="s">
        <v>100</v>
      </c>
    </row>
    <row r="5" spans="1:11" x14ac:dyDescent="0.2">
      <c r="C5" s="22"/>
      <c r="D5" s="22"/>
      <c r="E5" s="22"/>
      <c r="F5" s="98"/>
      <c r="G5" s="22"/>
      <c r="H5" s="22"/>
      <c r="I5" s="22"/>
      <c r="J5" s="78"/>
    </row>
    <row r="29" spans="7:12" x14ac:dyDescent="0.2">
      <c r="G29" s="99" t="s">
        <v>104</v>
      </c>
      <c r="H29" s="99"/>
      <c r="I29" s="99"/>
      <c r="J29" s="99"/>
      <c r="K29" s="99"/>
      <c r="L29" s="9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734C45-B3B8-4A10-96C8-261057A74F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DF</vt:lpstr>
      <vt:lpstr>RF</vt:lpstr>
      <vt:lpstr>DI</vt:lpstr>
      <vt:lpstr>RI</vt:lpstr>
      <vt:lpstr>BP</vt:lpstr>
    </vt:vector>
  </TitlesOfParts>
  <Company>Agglo et ville de Chartres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 DREVILLON</dc:creator>
  <cp:lastModifiedBy>Siroy Jérémy</cp:lastModifiedBy>
  <dcterms:created xsi:type="dcterms:W3CDTF">2019-07-12T14:19:31Z</dcterms:created>
  <dcterms:modified xsi:type="dcterms:W3CDTF">2019-07-16T13:31:31Z</dcterms:modified>
</cp:coreProperties>
</file>