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NAS-3129\Redirected\jd.uhmann\Desktop\"/>
    </mc:Choice>
  </mc:AlternateContent>
  <bookViews>
    <workbookView xWindow="0" yWindow="0" windowWidth="28800" windowHeight="12585"/>
  </bookViews>
  <sheets>
    <sheet name="Feuil1" sheetId="1" r:id="rId1"/>
  </sheets>
  <externalReferences>
    <externalReference r:id="rId2"/>
  </externalReferenc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0" i="1" l="1"/>
  <c r="B30" i="1"/>
  <c r="E23" i="1"/>
  <c r="T30" i="1"/>
  <c r="Q30" i="1"/>
  <c r="P30" i="1"/>
  <c r="O30" i="1"/>
  <c r="N30" i="1"/>
  <c r="M30" i="1"/>
  <c r="L30" i="1"/>
  <c r="K30" i="1"/>
  <c r="J30" i="1"/>
  <c r="I30" i="1"/>
  <c r="H30" i="1"/>
  <c r="F30" i="1"/>
  <c r="G30" i="1"/>
  <c r="E30" i="1"/>
  <c r="D30" i="1"/>
  <c r="T19" i="1"/>
  <c r="Q19" i="1"/>
  <c r="P19" i="1"/>
  <c r="G19" i="1"/>
  <c r="F19" i="1"/>
  <c r="E19" i="1"/>
  <c r="D19" i="1"/>
  <c r="B19" i="1"/>
  <c r="P9" i="1"/>
  <c r="F9" i="1"/>
  <c r="D9" i="1"/>
  <c r="W30" i="1" l="1"/>
  <c r="V19" i="1"/>
  <c r="E13" i="1"/>
  <c r="W19" i="1" s="1"/>
  <c r="B9" i="1"/>
  <c r="E2" i="1"/>
  <c r="G32" i="1" l="1"/>
  <c r="E32" i="1"/>
  <c r="T32" i="1"/>
  <c r="O32" i="1"/>
  <c r="Q32" i="1"/>
  <c r="E21" i="1"/>
  <c r="K32" i="1"/>
  <c r="I32" i="1"/>
  <c r="M32" i="1"/>
  <c r="G21" i="1"/>
  <c r="Q21" i="1"/>
  <c r="T21" i="1"/>
  <c r="V32" i="1" l="1"/>
  <c r="V21" i="1"/>
  <c r="Q9" i="1" l="1"/>
  <c r="Q11" i="1" s="1"/>
  <c r="J9" i="1"/>
  <c r="H9" i="1"/>
  <c r="E9" i="1" l="1"/>
  <c r="E11" i="1" l="1"/>
  <c r="G9" i="1"/>
  <c r="G11" i="1" s="1"/>
  <c r="I9" i="1" l="1"/>
  <c r="I11" i="1" s="1"/>
  <c r="K9" i="1"/>
  <c r="K11" i="1" s="1"/>
  <c r="T9" i="1" l="1"/>
  <c r="V9" i="1" s="1"/>
  <c r="T11" i="1" l="1"/>
  <c r="V11" i="1" s="1"/>
  <c r="W9" i="1"/>
</calcChain>
</file>

<file path=xl/sharedStrings.xml><?xml version="1.0" encoding="utf-8"?>
<sst xmlns="http://schemas.openxmlformats.org/spreadsheetml/2006/main" count="93" uniqueCount="17">
  <si>
    <t>REEL</t>
  </si>
  <si>
    <t>Normal</t>
  </si>
  <si>
    <t>Matin</t>
  </si>
  <si>
    <t>Abo</t>
  </si>
  <si>
    <t>Réalisé
2017</t>
  </si>
  <si>
    <t>3D HORS ABO</t>
  </si>
  <si>
    <t>Chiffres affaires réel :</t>
  </si>
  <si>
    <t>RG</t>
  </si>
  <si>
    <t>PM</t>
  </si>
  <si>
    <t>Hebdo.
 TTC</t>
  </si>
  <si>
    <t>Rép %</t>
  </si>
  <si>
    <t>Entrées</t>
  </si>
  <si>
    <t>CA</t>
  </si>
  <si>
    <t>Etudiants</t>
  </si>
  <si>
    <t xml:space="preserve"> -18ans</t>
  </si>
  <si>
    <t>Carte Nat</t>
  </si>
  <si>
    <t>Cheque Nat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</si>
</sst>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0_)"/>
    <numFmt numFmtId="166" formatCode="_-* #,##0\ _€_-;\-* #,##0\ _€_-;_-* &quot;-&quot;??\ _€_-;_-@_-"/>
    <numFmt numFmtId="169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8"/>
      <color indexed="12"/>
      <name val="Arial"/>
      <family val="2"/>
    </font>
    <font>
      <sz val="12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6" fillId="0" borderId="0"/>
  </cellStyleXfs>
  <cellXfs count="31">
    <xf numFmtId="0" fontId="0" fillId="0" borderId="0" xfId="0"/>
    <xf numFmtId="0" fontId="3" fillId="2" borderId="3" xfId="4" applyFont="1" applyFill="1" applyBorder="1" applyAlignment="1" applyProtection="1">
      <alignment horizontal="center" vertical="center"/>
    </xf>
    <xf numFmtId="0" fontId="4" fillId="0" borderId="4" xfId="4" applyFont="1" applyFill="1" applyBorder="1" applyAlignment="1" applyProtection="1">
      <alignment horizontal="center" vertical="center"/>
    </xf>
    <xf numFmtId="0" fontId="4" fillId="0" borderId="5" xfId="4" applyFont="1" applyFill="1" applyBorder="1" applyAlignment="1" applyProtection="1">
      <alignment horizontal="center" vertical="center"/>
    </xf>
    <xf numFmtId="0" fontId="4" fillId="0" borderId="6" xfId="4" applyFont="1" applyFill="1" applyBorder="1" applyAlignment="1" applyProtection="1">
      <alignment horizontal="center" vertical="center"/>
    </xf>
    <xf numFmtId="0" fontId="4" fillId="0" borderId="7" xfId="4" applyFont="1" applyFill="1" applyBorder="1" applyAlignment="1" applyProtection="1">
      <alignment horizontal="center" vertical="center"/>
    </xf>
    <xf numFmtId="9" fontId="5" fillId="3" borderId="5" xfId="4" applyNumberFormat="1" applyFont="1" applyFill="1" applyBorder="1" applyProtection="1"/>
    <xf numFmtId="0" fontId="3" fillId="2" borderId="1" xfId="4" applyFont="1" applyFill="1" applyBorder="1" applyAlignment="1" applyProtection="1">
      <alignment horizontal="center" vertical="center"/>
    </xf>
    <xf numFmtId="9" fontId="5" fillId="3" borderId="4" xfId="4" applyNumberFormat="1" applyFont="1" applyFill="1" applyBorder="1" applyProtection="1"/>
    <xf numFmtId="10" fontId="5" fillId="4" borderId="7" xfId="3" applyNumberFormat="1" applyFont="1" applyFill="1" applyBorder="1" applyProtection="1">
      <protection locked="0"/>
    </xf>
    <xf numFmtId="10" fontId="5" fillId="2" borderId="7" xfId="3" applyNumberFormat="1" applyFont="1" applyFill="1" applyBorder="1" applyProtection="1">
      <protection locked="0"/>
    </xf>
    <xf numFmtId="0" fontId="3" fillId="3" borderId="10" xfId="4" applyFont="1" applyFill="1" applyBorder="1" applyAlignment="1" applyProtection="1">
      <alignment horizontal="center" vertical="center" wrapText="1"/>
    </xf>
    <xf numFmtId="165" fontId="3" fillId="3" borderId="8" xfId="4" applyNumberFormat="1" applyFont="1" applyFill="1" applyBorder="1" applyProtection="1"/>
    <xf numFmtId="166" fontId="2" fillId="4" borderId="11" xfId="1" applyNumberFormat="1" applyFont="1" applyFill="1" applyBorder="1" applyProtection="1">
      <protection locked="0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3" fillId="0" borderId="0" xfId="6" applyFont="1" applyFill="1" applyBorder="1" applyAlignment="1" applyProtection="1">
      <alignment horizontal="center"/>
    </xf>
    <xf numFmtId="0" fontId="4" fillId="0" borderId="0" xfId="6" applyFont="1" applyFill="1" applyBorder="1" applyAlignment="1" applyProtection="1"/>
    <xf numFmtId="0" fontId="3" fillId="0" borderId="0" xfId="6" applyFont="1" applyFill="1" applyBorder="1" applyAlignment="1" applyProtection="1">
      <alignment vertical="center"/>
    </xf>
    <xf numFmtId="9" fontId="5" fillId="0" borderId="0" xfId="6" applyNumberFormat="1" applyFont="1" applyFill="1" applyBorder="1" applyAlignment="1" applyProtection="1">
      <alignment horizontal="center"/>
    </xf>
    <xf numFmtId="0" fontId="3" fillId="6" borderId="9" xfId="4" applyFont="1" applyFill="1" applyBorder="1" applyAlignment="1" applyProtection="1">
      <alignment horizontal="center" vertical="center"/>
    </xf>
    <xf numFmtId="0" fontId="4" fillId="3" borderId="12" xfId="4" applyFont="1" applyFill="1" applyBorder="1" applyAlignment="1" applyProtection="1">
      <alignment horizontal="centerContinuous" vertical="center" wrapText="1"/>
    </xf>
    <xf numFmtId="0" fontId="7" fillId="3" borderId="13" xfId="4" applyFont="1" applyFill="1" applyBorder="1" applyAlignment="1" applyProtection="1">
      <alignment horizontal="center" vertical="center" wrapText="1"/>
    </xf>
    <xf numFmtId="0" fontId="7" fillId="0" borderId="14" xfId="6" applyFont="1" applyFill="1" applyBorder="1" applyProtection="1"/>
    <xf numFmtId="169" fontId="0" fillId="5" borderId="9" xfId="0" applyNumberFormat="1" applyFill="1" applyBorder="1"/>
    <xf numFmtId="169" fontId="5" fillId="4" borderId="6" xfId="5" applyNumberFormat="1" applyFont="1" applyFill="1" applyBorder="1" applyProtection="1">
      <protection locked="0"/>
    </xf>
    <xf numFmtId="169" fontId="5" fillId="2" borderId="6" xfId="5" applyNumberFormat="1" applyFont="1" applyFill="1" applyBorder="1" applyProtection="1">
      <protection locked="0"/>
    </xf>
    <xf numFmtId="169" fontId="0" fillId="0" borderId="0" xfId="0" applyNumberFormat="1"/>
    <xf numFmtId="169" fontId="4" fillId="7" borderId="11" xfId="6" applyNumberFormat="1" applyFont="1" applyFill="1" applyBorder="1" applyProtection="1"/>
    <xf numFmtId="169" fontId="5" fillId="0" borderId="9" xfId="2" applyNumberFormat="1" applyFont="1" applyFill="1" applyBorder="1" applyAlignment="1" applyProtection="1">
      <alignment horizontal="center"/>
    </xf>
  </cellXfs>
  <cellStyles count="7">
    <cellStyle name="Milliers" xfId="1" builtinId="3"/>
    <cellStyle name="Milliers 4 4" xfId="5"/>
    <cellStyle name="Monétaire" xfId="2" builtinId="4"/>
    <cellStyle name="Normal" xfId="0" builtinId="0"/>
    <cellStyle name="Normal 2 2 2" xfId="6"/>
    <cellStyle name="Normal 2 2 3 2" xfId="4"/>
    <cellStyle name="Pourcentage" xfId="3" builtinId="5"/>
  </cellStyles>
  <dxfs count="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DD%20CEZ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D"/>
      <sheetName val="2016VS2015"/>
      <sheetName val="2016 vs 2015"/>
      <sheetName val="ne pas toucher"/>
    </sheetNames>
    <sheetDataSet>
      <sheetData sheetId="0">
        <row r="7">
          <cell r="S7">
            <v>2498</v>
          </cell>
          <cell r="AC7">
            <v>1592</v>
          </cell>
          <cell r="AM7">
            <v>5935</v>
          </cell>
        </row>
        <row r="8">
          <cell r="S8">
            <v>23881.64</v>
          </cell>
          <cell r="AC8">
            <v>16145.24</v>
          </cell>
          <cell r="AM8">
            <v>51246.74</v>
          </cell>
        </row>
        <row r="24">
          <cell r="T24">
            <v>0.13530824659727783</v>
          </cell>
          <cell r="AD24">
            <v>0.1727386934673367</v>
          </cell>
          <cell r="AN24">
            <v>0.12299915754001685</v>
          </cell>
        </row>
        <row r="32">
          <cell r="T32">
            <v>0.55084067253803037</v>
          </cell>
          <cell r="AD32">
            <v>0.86432160804020097</v>
          </cell>
          <cell r="AN32">
            <v>0.42645324347093511</v>
          </cell>
        </row>
        <row r="33">
          <cell r="V33">
            <v>10.5</v>
          </cell>
          <cell r="AF33">
            <v>10.5</v>
          </cell>
          <cell r="AP33">
            <v>10.7</v>
          </cell>
        </row>
        <row r="34">
          <cell r="T34">
            <v>8.0064051240992789E-3</v>
          </cell>
          <cell r="AD34">
            <v>1.2562814070351759E-2</v>
          </cell>
          <cell r="AN34">
            <v>6.3184498736310019E-2</v>
          </cell>
        </row>
        <row r="35">
          <cell r="V35">
            <v>6.5</v>
          </cell>
          <cell r="AF35">
            <v>6.5</v>
          </cell>
          <cell r="AP35">
            <v>6.7</v>
          </cell>
        </row>
        <row r="36">
          <cell r="T36">
            <v>0.27221777421937549</v>
          </cell>
          <cell r="AN36">
            <v>0.13715248525695029</v>
          </cell>
        </row>
        <row r="37">
          <cell r="V37">
            <v>8.3999999999999986</v>
          </cell>
          <cell r="AP37">
            <v>8.3999999999999986</v>
          </cell>
        </row>
        <row r="38">
          <cell r="T38">
            <v>9.0472377902321863E-2</v>
          </cell>
          <cell r="AN38">
            <v>4.2459983150800337E-2</v>
          </cell>
        </row>
        <row r="39">
          <cell r="V39">
            <v>8.4</v>
          </cell>
          <cell r="AP39">
            <v>8.4</v>
          </cell>
        </row>
        <row r="42">
          <cell r="AN42">
            <v>0.12923336141533276</v>
          </cell>
        </row>
        <row r="43">
          <cell r="AP43">
            <v>6.8000000000000007</v>
          </cell>
        </row>
        <row r="44">
          <cell r="AN44">
            <v>2.2072451558550969E-2</v>
          </cell>
        </row>
        <row r="45">
          <cell r="AP45">
            <v>7.5107142857142861</v>
          </cell>
        </row>
        <row r="78">
          <cell r="T78">
            <v>7.8462770216172942E-2</v>
          </cell>
          <cell r="AD78">
            <v>0.12311557788944724</v>
          </cell>
          <cell r="AN78">
            <v>0.14759898904802021</v>
          </cell>
        </row>
        <row r="79">
          <cell r="V79">
            <v>5.1899999999999995</v>
          </cell>
          <cell r="AF79">
            <v>5.1899999999999995</v>
          </cell>
          <cell r="AP79">
            <v>5.19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W32"/>
  <sheetViews>
    <sheetView tabSelected="1" workbookViewId="0">
      <selection activeCell="L13" sqref="L13"/>
    </sheetView>
  </sheetViews>
  <sheetFormatPr baseColWidth="10" defaultRowHeight="15" x14ac:dyDescent="0.25"/>
  <cols>
    <col min="3" max="3" width="3" customWidth="1"/>
    <col min="18" max="18" width="3.7109375" customWidth="1"/>
  </cols>
  <sheetData>
    <row r="1" spans="2:23" ht="15.75" thickBot="1" x14ac:dyDescent="0.3"/>
    <row r="2" spans="2:23" ht="15.75" thickBot="1" x14ac:dyDescent="0.3">
      <c r="B2" s="14" t="s">
        <v>6</v>
      </c>
      <c r="C2" s="15"/>
      <c r="D2" s="16"/>
      <c r="E2" s="25">
        <f>+[1]IDD!$S$8</f>
        <v>23881.64</v>
      </c>
    </row>
    <row r="4" spans="2:23" ht="15.75" thickBot="1" x14ac:dyDescent="0.3"/>
    <row r="5" spans="2:23" ht="15.75" thickBot="1" x14ac:dyDescent="0.3">
      <c r="D5" s="7" t="s">
        <v>0</v>
      </c>
      <c r="E5" s="1"/>
      <c r="F5" s="7" t="s">
        <v>0</v>
      </c>
      <c r="G5" s="1"/>
      <c r="H5" s="7" t="s">
        <v>0</v>
      </c>
      <c r="I5" s="1"/>
      <c r="J5" s="7" t="s">
        <v>0</v>
      </c>
      <c r="K5" s="1"/>
      <c r="P5" s="7" t="s">
        <v>0</v>
      </c>
      <c r="Q5" s="1"/>
      <c r="S5" s="7" t="s">
        <v>0</v>
      </c>
      <c r="T5" s="1"/>
      <c r="V5" s="21" t="s">
        <v>0</v>
      </c>
      <c r="W5" s="17"/>
    </row>
    <row r="6" spans="2:23" ht="15.75" thickBot="1" x14ac:dyDescent="0.3">
      <c r="D6" s="2" t="s">
        <v>1</v>
      </c>
      <c r="E6" s="3"/>
      <c r="F6" s="2" t="s">
        <v>2</v>
      </c>
      <c r="G6" s="3"/>
      <c r="H6" s="2" t="s">
        <v>13</v>
      </c>
      <c r="I6" s="3"/>
      <c r="J6" s="2" t="s">
        <v>14</v>
      </c>
      <c r="K6" s="3"/>
      <c r="P6" s="2" t="s">
        <v>3</v>
      </c>
      <c r="Q6" s="3"/>
      <c r="S6" s="2" t="s">
        <v>5</v>
      </c>
      <c r="T6" s="3"/>
      <c r="V6" s="22" t="s">
        <v>7</v>
      </c>
      <c r="W6" s="18"/>
    </row>
    <row r="7" spans="2:23" ht="23.25" thickBot="1" x14ac:dyDescent="0.3">
      <c r="B7" s="11" t="s">
        <v>4</v>
      </c>
      <c r="D7" s="4"/>
      <c r="E7" s="5"/>
      <c r="F7" s="4"/>
      <c r="G7" s="5"/>
      <c r="H7" s="4"/>
      <c r="I7" s="5"/>
      <c r="J7" s="4"/>
      <c r="K7" s="5"/>
      <c r="P7" s="4"/>
      <c r="Q7" s="5"/>
      <c r="S7" s="4"/>
      <c r="T7" s="5"/>
      <c r="V7" s="23" t="s">
        <v>9</v>
      </c>
      <c r="W7" s="19"/>
    </row>
    <row r="8" spans="2:23" ht="15.75" thickBot="1" x14ac:dyDescent="0.3">
      <c r="B8" s="12" t="s">
        <v>11</v>
      </c>
      <c r="D8" s="8" t="s">
        <v>8</v>
      </c>
      <c r="E8" s="6" t="s">
        <v>10</v>
      </c>
      <c r="F8" s="8" t="s">
        <v>8</v>
      </c>
      <c r="G8" s="6" t="s">
        <v>10</v>
      </c>
      <c r="H8" s="8" t="s">
        <v>8</v>
      </c>
      <c r="I8" s="6" t="s">
        <v>10</v>
      </c>
      <c r="J8" s="8" t="s">
        <v>8</v>
      </c>
      <c r="K8" s="6" t="s">
        <v>10</v>
      </c>
      <c r="P8" s="8" t="s">
        <v>8</v>
      </c>
      <c r="Q8" s="6" t="s">
        <v>10</v>
      </c>
      <c r="S8" s="8" t="s">
        <v>8</v>
      </c>
      <c r="T8" s="6" t="s">
        <v>10</v>
      </c>
      <c r="V8" s="24" t="s">
        <v>12</v>
      </c>
      <c r="W8" s="20"/>
    </row>
    <row r="9" spans="2:23" ht="15.75" thickBot="1" x14ac:dyDescent="0.3">
      <c r="B9" s="13">
        <f>+[1]IDD!$S$7</f>
        <v>2498</v>
      </c>
      <c r="D9" s="26">
        <f>+[1]IDD!$V$33</f>
        <v>10.5</v>
      </c>
      <c r="E9" s="9">
        <f>+[1]IDD!$T$32</f>
        <v>0.55084067253803037</v>
      </c>
      <c r="F9" s="26">
        <f>+[1]IDD!$V$35</f>
        <v>6.5</v>
      </c>
      <c r="G9" s="9">
        <f>+[1]IDD!$T$34</f>
        <v>8.0064051240992789E-3</v>
      </c>
      <c r="H9" s="27">
        <f>+[1]IDD!$V$37</f>
        <v>8.3999999999999986</v>
      </c>
      <c r="I9" s="10">
        <f>+[1]IDD!$T$36</f>
        <v>0.27221777421937549</v>
      </c>
      <c r="J9" s="27">
        <f>+[1]IDD!$V$39</f>
        <v>8.4</v>
      </c>
      <c r="K9" s="10">
        <f>+[1]IDD!$T$38</f>
        <v>9.0472377902321863E-2</v>
      </c>
      <c r="P9" s="27">
        <f>+[1]IDD!$V$79</f>
        <v>5.1899999999999995</v>
      </c>
      <c r="Q9" s="10">
        <f>+[1]IDD!$T$78</f>
        <v>7.8462770216172942E-2</v>
      </c>
      <c r="S9" s="27">
        <v>2</v>
      </c>
      <c r="T9" s="10">
        <f>+[1]IDD!$T$24</f>
        <v>0.13530824659727783</v>
      </c>
      <c r="V9" s="29">
        <f>(D9*E9+F9*G9+P9*Q9+S9*T9+H9*I9+J9*K9)*B9</f>
        <v>23881.639999999996</v>
      </c>
      <c r="W9" s="30">
        <f>+V9-E2</f>
        <v>0</v>
      </c>
    </row>
    <row r="11" spans="2:23" x14ac:dyDescent="0.25">
      <c r="E11" s="28">
        <f>+E9*D9*$B$9</f>
        <v>14447.999999999998</v>
      </c>
      <c r="F11" s="28"/>
      <c r="G11" s="28">
        <f>+G9*F9*$B$9</f>
        <v>129.99999999999997</v>
      </c>
      <c r="H11" s="28"/>
      <c r="I11" s="28">
        <f>+I9*H9*$B$9</f>
        <v>5711.9999999999982</v>
      </c>
      <c r="J11" s="28"/>
      <c r="K11" s="28">
        <f>+K9*J9*$B$9</f>
        <v>1898.4000000000003</v>
      </c>
      <c r="P11" s="28"/>
      <c r="Q11" s="28">
        <f>+Q9*P9*$B$9</f>
        <v>1017.24</v>
      </c>
      <c r="R11" s="28"/>
      <c r="S11" s="28"/>
      <c r="T11" s="28">
        <f>+T9*S9*$B$9</f>
        <v>676</v>
      </c>
      <c r="U11" s="28"/>
      <c r="V11" s="28">
        <f>SUM(E11:T11)</f>
        <v>23881.64</v>
      </c>
    </row>
    <row r="12" spans="2:23" ht="15.75" thickBot="1" x14ac:dyDescent="0.3"/>
    <row r="13" spans="2:23" ht="15.75" thickBot="1" x14ac:dyDescent="0.3">
      <c r="B13" s="14" t="s">
        <v>6</v>
      </c>
      <c r="C13" s="15"/>
      <c r="D13" s="16"/>
      <c r="E13" s="25">
        <f>+[1]IDD!$AC$8</f>
        <v>16145.24</v>
      </c>
    </row>
    <row r="14" spans="2:23" ht="15.75" thickBot="1" x14ac:dyDescent="0.3"/>
    <row r="15" spans="2:23" ht="15.75" thickBot="1" x14ac:dyDescent="0.3">
      <c r="D15" s="7" t="s">
        <v>0</v>
      </c>
      <c r="E15" s="1"/>
      <c r="F15" s="7" t="s">
        <v>0</v>
      </c>
      <c r="G15" s="1"/>
      <c r="P15" s="7" t="s">
        <v>0</v>
      </c>
      <c r="Q15" s="1"/>
      <c r="S15" s="7" t="s">
        <v>0</v>
      </c>
      <c r="T15" s="1"/>
      <c r="V15" s="21" t="s">
        <v>0</v>
      </c>
      <c r="W15" s="17"/>
    </row>
    <row r="16" spans="2:23" ht="15.75" thickBot="1" x14ac:dyDescent="0.3">
      <c r="D16" s="2" t="s">
        <v>1</v>
      </c>
      <c r="E16" s="3"/>
      <c r="F16" s="2" t="s">
        <v>2</v>
      </c>
      <c r="G16" s="3"/>
      <c r="P16" s="2" t="s">
        <v>3</v>
      </c>
      <c r="Q16" s="3"/>
      <c r="S16" s="2" t="s">
        <v>5</v>
      </c>
      <c r="T16" s="3"/>
      <c r="V16" s="22" t="s">
        <v>7</v>
      </c>
      <c r="W16" s="18"/>
    </row>
    <row r="17" spans="2:23" ht="23.25" thickBot="1" x14ac:dyDescent="0.3">
      <c r="B17" s="11" t="s">
        <v>4</v>
      </c>
      <c r="D17" s="4"/>
      <c r="E17" s="5"/>
      <c r="F17" s="4"/>
      <c r="G17" s="5"/>
      <c r="P17" s="4"/>
      <c r="Q17" s="5"/>
      <c r="S17" s="4"/>
      <c r="T17" s="5"/>
      <c r="V17" s="23" t="s">
        <v>9</v>
      </c>
      <c r="W17" s="19"/>
    </row>
    <row r="18" spans="2:23" ht="15.75" thickBot="1" x14ac:dyDescent="0.3">
      <c r="B18" s="12" t="s">
        <v>11</v>
      </c>
      <c r="D18" s="8" t="s">
        <v>8</v>
      </c>
      <c r="E18" s="6" t="s">
        <v>10</v>
      </c>
      <c r="F18" s="8" t="s">
        <v>8</v>
      </c>
      <c r="G18" s="6" t="s">
        <v>10</v>
      </c>
      <c r="P18" s="8" t="s">
        <v>8</v>
      </c>
      <c r="Q18" s="6" t="s">
        <v>10</v>
      </c>
      <c r="S18" s="8" t="s">
        <v>8</v>
      </c>
      <c r="T18" s="6" t="s">
        <v>10</v>
      </c>
      <c r="V18" s="24" t="s">
        <v>12</v>
      </c>
      <c r="W18" s="20"/>
    </row>
    <row r="19" spans="2:23" ht="15.75" thickBot="1" x14ac:dyDescent="0.3">
      <c r="B19" s="13">
        <f>+[1]IDD!$AC$7</f>
        <v>1592</v>
      </c>
      <c r="D19" s="26">
        <f>+[1]IDD!$AF$33</f>
        <v>10.5</v>
      </c>
      <c r="E19" s="9">
        <f>+[1]IDD!$AD$32</f>
        <v>0.86432160804020097</v>
      </c>
      <c r="F19" s="26">
        <f>+[1]IDD!$AF$35</f>
        <v>6.5</v>
      </c>
      <c r="G19" s="9">
        <f>+[1]IDD!$AD$34</f>
        <v>1.2562814070351759E-2</v>
      </c>
      <c r="P19" s="27">
        <f>+[1]IDD!$AF$79</f>
        <v>5.1899999999999995</v>
      </c>
      <c r="Q19" s="10">
        <f>+[1]IDD!$AD$78</f>
        <v>0.12311557788944724</v>
      </c>
      <c r="S19" s="27">
        <v>2</v>
      </c>
      <c r="T19" s="10">
        <f>+[1]IDD!$AD$24</f>
        <v>0.1727386934673367</v>
      </c>
      <c r="V19" s="29">
        <f>(D19*E19+F19*G19+P19*Q19+S19*T19+H19*I19+J19*K19)*B19</f>
        <v>16145.240000000002</v>
      </c>
      <c r="W19" s="30">
        <f>+V19-E13</f>
        <v>0</v>
      </c>
    </row>
    <row r="21" spans="2:23" x14ac:dyDescent="0.25">
      <c r="E21" s="28">
        <f>+E19*D19*$B$9</f>
        <v>22670.291457286432</v>
      </c>
      <c r="F21" s="28"/>
      <c r="G21" s="28">
        <f>+G19*F19*$B$9</f>
        <v>203.98241206030153</v>
      </c>
      <c r="P21" s="28"/>
      <c r="Q21" s="28">
        <f>+Q19*P19*$B$9</f>
        <v>1596.1466834170853</v>
      </c>
      <c r="R21" s="28"/>
      <c r="S21" s="28"/>
      <c r="T21" s="28">
        <f>+T19*S19*$B$9</f>
        <v>863.0025125628141</v>
      </c>
      <c r="U21" s="28"/>
      <c r="V21" s="28">
        <f>SUM(E21:T21)</f>
        <v>25333.423065326631</v>
      </c>
    </row>
    <row r="22" spans="2:23" ht="15.75" thickBot="1" x14ac:dyDescent="0.3"/>
    <row r="23" spans="2:23" ht="15.75" thickBot="1" x14ac:dyDescent="0.3">
      <c r="B23" s="14" t="s">
        <v>6</v>
      </c>
      <c r="C23" s="15"/>
      <c r="D23" s="16"/>
      <c r="E23" s="25">
        <f>+[1]IDD!$AM$8</f>
        <v>51246.74</v>
      </c>
    </row>
    <row r="25" spans="2:23" ht="15.75" thickBot="1" x14ac:dyDescent="0.3"/>
    <row r="26" spans="2:23" ht="15.75" thickBot="1" x14ac:dyDescent="0.3">
      <c r="D26" s="7" t="s">
        <v>0</v>
      </c>
      <c r="E26" s="1"/>
      <c r="F26" s="7" t="s">
        <v>0</v>
      </c>
      <c r="G26" s="1"/>
      <c r="H26" s="7" t="s">
        <v>0</v>
      </c>
      <c r="I26" s="1"/>
      <c r="J26" s="7" t="s">
        <v>0</v>
      </c>
      <c r="K26" s="1"/>
      <c r="L26" s="7" t="s">
        <v>0</v>
      </c>
      <c r="M26" s="1"/>
      <c r="N26" s="7" t="s">
        <v>0</v>
      </c>
      <c r="O26" s="1"/>
      <c r="P26" s="7" t="s">
        <v>0</v>
      </c>
      <c r="Q26" s="1"/>
      <c r="S26" s="7" t="s">
        <v>0</v>
      </c>
      <c r="T26" s="1"/>
      <c r="V26" s="21" t="s">
        <v>0</v>
      </c>
      <c r="W26" s="17"/>
    </row>
    <row r="27" spans="2:23" ht="15.75" thickBot="1" x14ac:dyDescent="0.3">
      <c r="D27" s="2" t="s">
        <v>1</v>
      </c>
      <c r="E27" s="3"/>
      <c r="F27" s="2" t="s">
        <v>2</v>
      </c>
      <c r="G27" s="3"/>
      <c r="H27" s="2" t="s">
        <v>13</v>
      </c>
      <c r="I27" s="3"/>
      <c r="J27" s="2" t="s">
        <v>14</v>
      </c>
      <c r="K27" s="3"/>
      <c r="L27" s="2" t="s">
        <v>15</v>
      </c>
      <c r="M27" s="3"/>
      <c r="N27" s="2" t="s">
        <v>16</v>
      </c>
      <c r="O27" s="3"/>
      <c r="P27" s="2" t="s">
        <v>3</v>
      </c>
      <c r="Q27" s="3"/>
      <c r="S27" s="2" t="s">
        <v>5</v>
      </c>
      <c r="T27" s="3"/>
      <c r="V27" s="22" t="s">
        <v>7</v>
      </c>
      <c r="W27" s="18"/>
    </row>
    <row r="28" spans="2:23" ht="23.25" thickBot="1" x14ac:dyDescent="0.3">
      <c r="B28" s="11" t="s">
        <v>4</v>
      </c>
      <c r="D28" s="4"/>
      <c r="E28" s="5"/>
      <c r="F28" s="4"/>
      <c r="G28" s="5"/>
      <c r="H28" s="4"/>
      <c r="I28" s="5"/>
      <c r="J28" s="4"/>
      <c r="K28" s="5"/>
      <c r="L28" s="4"/>
      <c r="M28" s="5"/>
      <c r="N28" s="4"/>
      <c r="O28" s="5"/>
      <c r="P28" s="4"/>
      <c r="Q28" s="5"/>
      <c r="S28" s="4"/>
      <c r="T28" s="5"/>
      <c r="V28" s="23" t="s">
        <v>9</v>
      </c>
      <c r="W28" s="19"/>
    </row>
    <row r="29" spans="2:23" ht="15.75" thickBot="1" x14ac:dyDescent="0.3">
      <c r="B29" s="12" t="s">
        <v>11</v>
      </c>
      <c r="D29" s="8" t="s">
        <v>8</v>
      </c>
      <c r="E29" s="6" t="s">
        <v>10</v>
      </c>
      <c r="F29" s="8" t="s">
        <v>8</v>
      </c>
      <c r="G29" s="6" t="s">
        <v>10</v>
      </c>
      <c r="H29" s="8" t="s">
        <v>8</v>
      </c>
      <c r="I29" s="6" t="s">
        <v>10</v>
      </c>
      <c r="J29" s="8" t="s">
        <v>8</v>
      </c>
      <c r="K29" s="6" t="s">
        <v>10</v>
      </c>
      <c r="L29" s="8" t="s">
        <v>8</v>
      </c>
      <c r="M29" s="6" t="s">
        <v>10</v>
      </c>
      <c r="N29" s="8" t="s">
        <v>8</v>
      </c>
      <c r="O29" s="6" t="s">
        <v>10</v>
      </c>
      <c r="P29" s="8" t="s">
        <v>8</v>
      </c>
      <c r="Q29" s="6" t="s">
        <v>10</v>
      </c>
      <c r="S29" s="8" t="s">
        <v>8</v>
      </c>
      <c r="T29" s="6" t="s">
        <v>10</v>
      </c>
      <c r="V29" s="24" t="s">
        <v>12</v>
      </c>
      <c r="W29" s="20"/>
    </row>
    <row r="30" spans="2:23" ht="15.75" thickBot="1" x14ac:dyDescent="0.3">
      <c r="B30" s="13">
        <f>+[1]IDD!$AM$7</f>
        <v>5935</v>
      </c>
      <c r="D30" s="26">
        <f>+[1]IDD!$AP$33</f>
        <v>10.7</v>
      </c>
      <c r="E30" s="9">
        <f>+[1]IDD!$AN$32</f>
        <v>0.42645324347093511</v>
      </c>
      <c r="F30" s="26">
        <f>+[1]IDD!$AP$35</f>
        <v>6.7</v>
      </c>
      <c r="G30" s="9">
        <f>+[1]IDD!$AN$34</f>
        <v>6.3184498736310019E-2</v>
      </c>
      <c r="H30" s="27">
        <f>+[1]IDD!$AP$37</f>
        <v>8.3999999999999986</v>
      </c>
      <c r="I30" s="10">
        <f>+[1]IDD!$AN$36</f>
        <v>0.13715248525695029</v>
      </c>
      <c r="J30" s="27">
        <f>+[1]IDD!$AP$39</f>
        <v>8.4</v>
      </c>
      <c r="K30" s="10">
        <f>+[1]IDD!$AN$38</f>
        <v>4.2459983150800337E-2</v>
      </c>
      <c r="L30" s="27">
        <f>+[1]IDD!$AP$43</f>
        <v>6.8000000000000007</v>
      </c>
      <c r="M30" s="10">
        <f>+[1]IDD!$AN$42</f>
        <v>0.12923336141533276</v>
      </c>
      <c r="N30" s="27">
        <f>+[1]IDD!$AP$45</f>
        <v>7.5107142857142861</v>
      </c>
      <c r="O30" s="10">
        <f>+[1]IDD!$AN$44</f>
        <v>2.2072451558550969E-2</v>
      </c>
      <c r="P30" s="27">
        <f>+[1]IDD!$AP$79</f>
        <v>5.19</v>
      </c>
      <c r="Q30" s="10">
        <f>+[1]IDD!$AN$78</f>
        <v>0.14759898904802021</v>
      </c>
      <c r="S30" s="27">
        <v>2</v>
      </c>
      <c r="T30" s="10">
        <f>+[1]IDD!$AN$24</f>
        <v>0.12299915754001685</v>
      </c>
      <c r="V30" s="29">
        <f>(D30*E30+F30*G30+P30*Q30+S30*T30+H30*I30+J30*K30+L30*M30+N30*O30)*B30</f>
        <v>50754.54357142857</v>
      </c>
      <c r="W30" s="30">
        <f>+V30-E23</f>
        <v>-492.19642857142753</v>
      </c>
    </row>
    <row r="32" spans="2:23" x14ac:dyDescent="0.25">
      <c r="E32" s="28">
        <f>+E30*D30*$B$9</f>
        <v>11398.498163437236</v>
      </c>
      <c r="F32" s="28"/>
      <c r="G32" s="28">
        <f>+G30*F30*$B$9</f>
        <v>1057.4936815501262</v>
      </c>
      <c r="H32" s="28"/>
      <c r="I32" s="28">
        <f>+I30*H30*$B$9</f>
        <v>2877.898028643639</v>
      </c>
      <c r="J32" s="28"/>
      <c r="K32" s="28">
        <f>+K30*J30*$B$9</f>
        <v>890.94631844987362</v>
      </c>
      <c r="L32" s="28"/>
      <c r="M32" s="28">
        <f>+M30*L30*$B$9</f>
        <v>2195.2095703454088</v>
      </c>
      <c r="N32" s="28"/>
      <c r="O32" s="28">
        <f>+O30*N30*$B$9</f>
        <v>414.11813334938023</v>
      </c>
      <c r="P32" s="28"/>
      <c r="Q32" s="28">
        <f>+Q30*P30*$B$9</f>
        <v>1913.5648053917439</v>
      </c>
      <c r="R32" s="28"/>
      <c r="S32" s="28"/>
      <c r="T32" s="28">
        <f>+T30*S30*$B$9</f>
        <v>614.5037910699242</v>
      </c>
      <c r="U32" s="28"/>
      <c r="V32" s="28">
        <f>SUM(E32:T32)</f>
        <v>21362.232492237334</v>
      </c>
    </row>
  </sheetData>
  <mergeCells count="36">
    <mergeCell ref="D27:E28"/>
    <mergeCell ref="F27:G28"/>
    <mergeCell ref="H27:I28"/>
    <mergeCell ref="J27:K28"/>
    <mergeCell ref="P27:Q28"/>
    <mergeCell ref="S27:T28"/>
    <mergeCell ref="L27:M28"/>
    <mergeCell ref="N27:O28"/>
    <mergeCell ref="S15:T15"/>
    <mergeCell ref="S16:T17"/>
    <mergeCell ref="D26:E26"/>
    <mergeCell ref="F26:G26"/>
    <mergeCell ref="H26:I26"/>
    <mergeCell ref="J26:K26"/>
    <mergeCell ref="P26:Q26"/>
    <mergeCell ref="S26:T26"/>
    <mergeCell ref="L26:M26"/>
    <mergeCell ref="N26:O26"/>
    <mergeCell ref="H6:I7"/>
    <mergeCell ref="D15:E15"/>
    <mergeCell ref="F15:G15"/>
    <mergeCell ref="D16:E17"/>
    <mergeCell ref="F16:G17"/>
    <mergeCell ref="P15:Q15"/>
    <mergeCell ref="P16:Q17"/>
    <mergeCell ref="D6:E7"/>
    <mergeCell ref="F6:G7"/>
    <mergeCell ref="P6:Q7"/>
    <mergeCell ref="S5:T5"/>
    <mergeCell ref="S6:T7"/>
    <mergeCell ref="J5:K5"/>
    <mergeCell ref="J6:K7"/>
    <mergeCell ref="H5:I5"/>
    <mergeCell ref="D5:E5"/>
    <mergeCell ref="F5:G5"/>
    <mergeCell ref="P5:Q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Les Cinémas Gaumont Pathé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Jean-daniel Uhmann</dc:creator>
  <cp:lastModifiedBy>Jean-daniel Uhmann</cp:lastModifiedBy>
  <dcterms:created xsi:type="dcterms:W3CDTF">2017-06-10T12:03:18Z</dcterms:created>
  <dcterms:modified xsi:type="dcterms:W3CDTF">2017-06-10T12:53:03Z</dcterms:modified>
</cp:coreProperties>
</file>