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regis.berthe\Desktop\Dossier VBA\"/>
    </mc:Choice>
  </mc:AlternateContent>
  <bookViews>
    <workbookView xWindow="0" yWindow="0" windowWidth="20490" windowHeight="7755" tabRatio="786" firstSheet="1" activeTab="8"/>
  </bookViews>
  <sheets>
    <sheet name="Tableau de bord" sheetId="20" r:id="rId1"/>
    <sheet name="Pointages M0" sheetId="21" r:id="rId2"/>
    <sheet name="Pointages Enc" sheetId="27" r:id="rId3"/>
    <sheet name="Parc matériel" sheetId="22" r:id="rId4"/>
    <sheet name="Bon de commande" sheetId="23" r:id="rId5"/>
    <sheet name="Facturation " sheetId="24" r:id="rId6"/>
    <sheet name="Prises de commande" sheetId="25" r:id="rId7"/>
    <sheet name="Sous-traitance" sheetId="26" r:id="rId8"/>
    <sheet name="Listes" sheetId="15" r:id="rId9"/>
  </sheets>
  <externalReferences>
    <externalReference r:id="rId10"/>
  </externalReferences>
  <definedNames>
    <definedName name="_xlcn.WorksheetConnection_MAINDOEUVREA1F161" hidden="1">'[1]Loc interne SOGEA'!$A$1:$G$16</definedName>
    <definedName name="Coût">Listes!$C$4:$C$47</definedName>
    <definedName name="coûtencadrement" localSheetId="2">Tableau17[[coût mensuel ]]</definedName>
    <definedName name="coûtencadrement">Tableau17[[coût mensuel ]]</definedName>
    <definedName name="Listeencadrement" localSheetId="2">Tableau17[[Prénom ]]</definedName>
    <definedName name="Listeencadrement">Tableau17[[Prénom ]]</definedName>
    <definedName name="Matencadrement" localSheetId="2">Tableau17[[Matricule ]]</definedName>
    <definedName name="Matencadrement">Tableau17[[Matricule ]]</definedName>
    <definedName name="Matricule" localSheetId="4">Tabmatricule[[Matricule ]]</definedName>
    <definedName name="Matricule" localSheetId="5">Tabmatricule[[Matricule ]]</definedName>
    <definedName name="Matricule" localSheetId="3">Tabmatricule[[Matricule ]]</definedName>
    <definedName name="Matricule" localSheetId="6">Tabmatricule[[Matricule ]]</definedName>
    <definedName name="Matricule" localSheetId="7">Tabmatricule[[Matricule ]]</definedName>
    <definedName name="Matricule">Listes!$B$4:$B$23</definedName>
    <definedName name="N°chantier">Listes!$D$4:$D$16</definedName>
    <definedName name="Numerochantier">Listes!$D$4:$D$23</definedName>
    <definedName name="PrénomNom" localSheetId="4">Listes!$A$4:$A$23</definedName>
    <definedName name="PrénomNom" localSheetId="5">TabPrénom[[Prénom ]]</definedName>
    <definedName name="PrénomNom" localSheetId="3">TabPrénom[[Prénom ]]</definedName>
    <definedName name="PrénomNom" localSheetId="2">TabPrénom[[Prénom ]]</definedName>
    <definedName name="PrénomNom" localSheetId="6">TabPrénom[[Prénom ]]</definedName>
    <definedName name="PrénomNom" localSheetId="7">TabPrénom[[Prénom ]]</definedName>
    <definedName name="PrénomNom">TabPrénom[[Prénom ]]</definedName>
    <definedName name="Tabn°_chantier">Listes!$D$3:$D$17</definedName>
  </definedNames>
  <calcPr calcId="15251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1-8c9ed246-468e-4855-939a-c555f188d4dd" name="Plage1" connection="WorksheetConnection_MAIN D OEUVRE!$A$1:$F$16"/>
        </x15:modelTables>
      </x15:dataModel>
    </ext>
  </extLst>
</workbook>
</file>

<file path=xl/calcChain.xml><?xml version="1.0" encoding="utf-8"?>
<calcChain xmlns="http://schemas.openxmlformats.org/spreadsheetml/2006/main">
  <c r="Z9" i="15" l="1"/>
  <c r="Z10" i="15"/>
  <c r="Z11" i="15"/>
  <c r="Z12" i="15"/>
  <c r="Z13" i="15"/>
  <c r="Z14" i="15"/>
  <c r="Z8" i="15"/>
  <c r="AE6" i="15"/>
  <c r="AE5" i="15"/>
  <c r="AE4" i="15"/>
  <c r="I5" i="27"/>
  <c r="AE11" i="15"/>
  <c r="G5" i="27" s="1"/>
  <c r="AD11" i="15"/>
  <c r="I5" i="21"/>
  <c r="U6" i="15" l="1"/>
  <c r="V6" i="15" s="1"/>
  <c r="W6" i="15" s="1"/>
  <c r="X6" i="15" s="1"/>
  <c r="H4" i="15" l="1"/>
  <c r="G5" i="21" s="1"/>
  <c r="G4" i="15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MAIN D OEUVRE!$A$1:$F$16" type="102" refreshedVersion="5" minRefreshableVersion="5">
    <extLst>
      <ext xmlns:x15="http://schemas.microsoft.com/office/spreadsheetml/2010/11/main" uri="{DE250136-89BD-433C-8126-D09CA5730AF9}">
        <x15:connection id="Plage1-8c9ed246-468e-4855-939a-c555f188d4dd" autoDelete="1">
          <x15:rangePr sourceName="_xlcn.WorksheetConnection_MAINDOEUVREA1F161"/>
        </x15:connection>
      </ext>
    </extLst>
  </connection>
</connections>
</file>

<file path=xl/sharedStrings.xml><?xml version="1.0" encoding="utf-8"?>
<sst xmlns="http://schemas.openxmlformats.org/spreadsheetml/2006/main" count="181" uniqueCount="88">
  <si>
    <t xml:space="preserve">COUT </t>
  </si>
  <si>
    <t>DATE</t>
  </si>
  <si>
    <t xml:space="preserve">HEURE  </t>
  </si>
  <si>
    <t>EL16002</t>
  </si>
  <si>
    <t>EL16003</t>
  </si>
  <si>
    <t>EL17003</t>
  </si>
  <si>
    <t xml:space="preserve">Prénom </t>
  </si>
  <si>
    <t xml:space="preserve">Matricule </t>
  </si>
  <si>
    <t xml:space="preserve">N° matricule </t>
  </si>
  <si>
    <t>coût horaire</t>
  </si>
  <si>
    <t>OMAR MAOULIDA</t>
  </si>
  <si>
    <t xml:space="preserve">n° chantier </t>
  </si>
  <si>
    <t>EL16004</t>
  </si>
  <si>
    <t>EL16005</t>
  </si>
  <si>
    <t>EL16006</t>
  </si>
  <si>
    <t>EL16007</t>
  </si>
  <si>
    <t>EL16008</t>
  </si>
  <si>
    <t>EL16009</t>
  </si>
  <si>
    <t>EL16010</t>
  </si>
  <si>
    <t>EL17004</t>
  </si>
  <si>
    <t>nom</t>
  </si>
  <si>
    <t xml:space="preserve">SOULAIMANA Madi </t>
  </si>
  <si>
    <t xml:space="preserve">ALI Ahamadi </t>
  </si>
  <si>
    <t>RAZAFINDRAIBE Laurent Justin</t>
  </si>
  <si>
    <t>RANDRIANARISOA Dieudonne</t>
  </si>
  <si>
    <t>HALADI AHAMADA Ibrahim</t>
  </si>
  <si>
    <t xml:space="preserve">ALI MCHANGAMA Mohamed </t>
  </si>
  <si>
    <t xml:space="preserve">MOGNEDAHO Youssouf </t>
  </si>
  <si>
    <t>RACHIDI Mohamed</t>
  </si>
  <si>
    <t>MOHAMED Anli</t>
  </si>
  <si>
    <t>YOUSSOUFFOU Abi</t>
  </si>
  <si>
    <t>ABDALLAH Takidine</t>
  </si>
  <si>
    <t>BOURA ARBABI</t>
  </si>
  <si>
    <t xml:space="preserve">KAEMBI ANZIZ </t>
  </si>
  <si>
    <t>N° chantier</t>
  </si>
  <si>
    <t xml:space="preserve">MAIN D ŒUVRE </t>
  </si>
  <si>
    <t xml:space="preserve">PARC MATERIEL </t>
  </si>
  <si>
    <t xml:space="preserve">Denomination </t>
  </si>
  <si>
    <t xml:space="preserve">CAMION </t>
  </si>
  <si>
    <t xml:space="preserve">PELLE </t>
  </si>
  <si>
    <t>coût €/j</t>
  </si>
  <si>
    <t xml:space="preserve">lundi </t>
  </si>
  <si>
    <t xml:space="preserve">mardi </t>
  </si>
  <si>
    <t xml:space="preserve">mercredi </t>
  </si>
  <si>
    <t xml:space="preserve">jeudi </t>
  </si>
  <si>
    <t>vendredi</t>
  </si>
  <si>
    <t xml:space="preserve">nbre jour </t>
  </si>
  <si>
    <t xml:space="preserve">matériels </t>
  </si>
  <si>
    <t>Coûts €/j</t>
  </si>
  <si>
    <t xml:space="preserve">CAMION PORTE FER </t>
  </si>
  <si>
    <t>CAMION 6*4 26T</t>
  </si>
  <si>
    <t>BOBCAT S160    N° 3</t>
  </si>
  <si>
    <t xml:space="preserve">BALAYEUSE    BOBCAT </t>
  </si>
  <si>
    <t xml:space="preserve">TRANCHEUSE  BOBCAT </t>
  </si>
  <si>
    <t xml:space="preserve">JCB 3CX     </t>
  </si>
  <si>
    <t xml:space="preserve">ENGINS DIVERS </t>
  </si>
  <si>
    <t>COMPACTEUR  BOBCAT</t>
  </si>
  <si>
    <t xml:space="preserve">BRH BOBCAT </t>
  </si>
  <si>
    <t>MINIPELLE JCB 3.5T</t>
  </si>
  <si>
    <t>PELLE CAT 316C</t>
  </si>
  <si>
    <t xml:space="preserve">PELLE CAT 318C </t>
  </si>
  <si>
    <t>PELLE  CAT 325CLME N° 2</t>
  </si>
  <si>
    <t>Colonne1</t>
  </si>
  <si>
    <t>NA</t>
  </si>
  <si>
    <t>BL</t>
  </si>
  <si>
    <t>TOTAL</t>
  </si>
  <si>
    <t>CHANTIERS</t>
  </si>
  <si>
    <t xml:space="preserve">DESIGNATION / Nom </t>
  </si>
  <si>
    <t xml:space="preserve">N° Matricule </t>
  </si>
  <si>
    <t xml:space="preserve">MONTANT </t>
  </si>
  <si>
    <t xml:space="preserve">Facture </t>
  </si>
  <si>
    <t xml:space="preserve">Date début </t>
  </si>
  <si>
    <t xml:space="preserve">Mois </t>
  </si>
  <si>
    <t xml:space="preserve">Date </t>
  </si>
  <si>
    <t xml:space="preserve">Fournisseur </t>
  </si>
  <si>
    <t>Fournisseurs</t>
  </si>
  <si>
    <t xml:space="preserve">Fournisseurs </t>
  </si>
  <si>
    <t xml:space="preserve">ENCADREMENT </t>
  </si>
  <si>
    <t xml:space="preserve">Régis BERTHE </t>
  </si>
  <si>
    <t>Manu de Sousa</t>
  </si>
  <si>
    <t xml:space="preserve">Romain SANT </t>
  </si>
  <si>
    <t>xxxx</t>
  </si>
  <si>
    <t>xxx1</t>
  </si>
  <si>
    <t xml:space="preserve">Tableau de recherche </t>
  </si>
  <si>
    <t>%</t>
  </si>
  <si>
    <t xml:space="preserve">coût mensuel </t>
  </si>
  <si>
    <t>JOUR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</si>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</sst>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0.0"/>
    <numFmt numFmtId="167" formatCode="[$-40C]mmm\-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theme="7"/>
      </patternFill>
    </fill>
    <fill>
      <patternFill patternType="lightUp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0" xfId="0" applyFont="1" applyFill="1" applyAlignment="1">
      <alignment horizontal="center"/>
    </xf>
    <xf numFmtId="164" fontId="0" fillId="0" borderId="0" xfId="0" applyNumberFormat="1"/>
    <xf numFmtId="10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165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/>
    <xf numFmtId="17" fontId="0" fillId="0" borderId="0" xfId="0" applyNumberFormat="1"/>
    <xf numFmtId="1" fontId="0" fillId="0" borderId="4" xfId="0" applyNumberFormat="1" applyBorder="1"/>
    <xf numFmtId="1" fontId="0" fillId="0" borderId="5" xfId="0" applyNumberFormat="1" applyBorder="1"/>
    <xf numFmtId="1" fontId="0" fillId="0" borderId="7" xfId="0" applyNumberFormat="1" applyBorder="1"/>
    <xf numFmtId="0" fontId="0" fillId="0" borderId="10" xfId="0" applyNumberFormat="1" applyBorder="1"/>
    <xf numFmtId="0" fontId="0" fillId="0" borderId="11" xfId="0" applyNumberFormat="1" applyBorder="1"/>
    <xf numFmtId="1" fontId="0" fillId="0" borderId="6" xfId="0" applyNumberFormat="1" applyBorder="1"/>
    <xf numFmtId="1" fontId="0" fillId="0" borderId="8" xfId="0" applyNumberFormat="1" applyBorder="1"/>
    <xf numFmtId="1" fontId="0" fillId="0" borderId="9" xfId="0" applyNumberFormat="1" applyBorder="1"/>
    <xf numFmtId="164" fontId="0" fillId="0" borderId="15" xfId="0" applyNumberFormat="1" applyBorder="1"/>
    <xf numFmtId="164" fontId="0" fillId="0" borderId="4" xfId="0" applyNumberFormat="1" applyBorder="1"/>
    <xf numFmtId="164" fontId="0" fillId="0" borderId="8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3" borderId="16" xfId="0" applyFont="1" applyFill="1" applyBorder="1"/>
    <xf numFmtId="0" fontId="4" fillId="3" borderId="17" xfId="0" applyFont="1" applyFill="1" applyBorder="1"/>
    <xf numFmtId="0" fontId="4" fillId="3" borderId="18" xfId="0" applyFont="1" applyFill="1" applyBorder="1"/>
    <xf numFmtId="14" fontId="0" fillId="0" borderId="16" xfId="0" applyNumberFormat="1" applyFont="1" applyBorder="1"/>
    <xf numFmtId="14" fontId="0" fillId="0" borderId="17" xfId="0" applyNumberFormat="1" applyFont="1" applyBorder="1"/>
    <xf numFmtId="0" fontId="0" fillId="0" borderId="19" xfId="0" applyNumberFormat="1" applyFont="1" applyBorder="1" applyAlignment="1">
      <alignment horizontal="center" vertical="center"/>
    </xf>
    <xf numFmtId="14" fontId="0" fillId="0" borderId="20" xfId="0" applyNumberFormat="1" applyFont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1" fontId="0" fillId="4" borderId="0" xfId="0" applyNumberFormat="1" applyFill="1" applyAlignment="1">
      <alignment horizontal="center" vertical="center"/>
    </xf>
    <xf numFmtId="0" fontId="0" fillId="4" borderId="0" xfId="0" applyFill="1"/>
    <xf numFmtId="0" fontId="0" fillId="4" borderId="0" xfId="0" applyNumberFormat="1" applyFill="1" applyAlignment="1">
      <alignment horizontal="center" vertical="center"/>
    </xf>
    <xf numFmtId="44" fontId="0" fillId="0" borderId="0" xfId="0" applyNumberFormat="1"/>
    <xf numFmtId="167" fontId="0" fillId="0" borderId="0" xfId="0" applyNumberFormat="1"/>
    <xf numFmtId="0" fontId="0" fillId="0" borderId="0" xfId="0" applyAlignment="1">
      <alignment horizontal="right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164" fontId="0" fillId="0" borderId="18" xfId="0" applyNumberFormat="1" applyFont="1" applyBorder="1"/>
    <xf numFmtId="0" fontId="6" fillId="0" borderId="0" xfId="0" applyFont="1"/>
    <xf numFmtId="10" fontId="0" fillId="0" borderId="0" xfId="0" applyNumberFormat="1"/>
    <xf numFmtId="1" fontId="0" fillId="0" borderId="23" xfId="0" applyNumberFormat="1" applyBorder="1"/>
    <xf numFmtId="1" fontId="0" fillId="0" borderId="24" xfId="0" applyNumberFormat="1" applyBorder="1"/>
    <xf numFmtId="1" fontId="0" fillId="0" borderId="25" xfId="0" applyNumberFormat="1" applyBorder="1"/>
    <xf numFmtId="0" fontId="0" fillId="0" borderId="4" xfId="0" applyBorder="1"/>
    <xf numFmtId="0" fontId="0" fillId="0" borderId="26" xfId="0" applyNumberFormat="1" applyBorder="1"/>
  </cellXfs>
  <cellStyles count="1">
    <cellStyle name="Normal" xfId="0" builtinId="0"/>
  </cellStyles>
  <dxfs count="94">
    <dxf>
      <numFmt numFmtId="14" formatCode="0.00%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165" formatCode="0.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numFmt numFmtId="164" formatCode="#,##0.00\ &quot;€&quot;"/>
    </dxf>
    <dxf>
      <border outline="0">
        <top style="thin">
          <color indexed="64"/>
        </top>
      </border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lightUp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numFmt numFmtId="165" formatCode="0.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165" formatCode="0.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powerPivotData" Target="model/item.data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</xdr:row>
      <xdr:rowOff>152400</xdr:rowOff>
    </xdr:from>
    <xdr:to>
      <xdr:col>11</xdr:col>
      <xdr:colOff>742950</xdr:colOff>
      <xdr:row>16</xdr:row>
      <xdr:rowOff>0</xdr:rowOff>
    </xdr:to>
    <xdr:sp macro="" textlink="">
      <xdr:nvSpPr>
        <xdr:cNvPr id="4" name="Rectangle à coins arrondis 3"/>
        <xdr:cNvSpPr/>
      </xdr:nvSpPr>
      <xdr:spPr>
        <a:xfrm>
          <a:off x="142875" y="342900"/>
          <a:ext cx="8982075" cy="27051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409575</xdr:colOff>
      <xdr:row>5</xdr:row>
      <xdr:rowOff>161924</xdr:rowOff>
    </xdr:from>
    <xdr:to>
      <xdr:col>2</xdr:col>
      <xdr:colOff>590550</xdr:colOff>
      <xdr:row>7</xdr:row>
      <xdr:rowOff>95249</xdr:rowOff>
    </xdr:to>
    <xdr:sp macro="[0]!Ouvreformulaire" textlink="">
      <xdr:nvSpPr>
        <xdr:cNvPr id="2" name="Rectangle à coins arrondis 1"/>
        <xdr:cNvSpPr/>
      </xdr:nvSpPr>
      <xdr:spPr>
        <a:xfrm>
          <a:off x="409575" y="1114424"/>
          <a:ext cx="170497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Pointages ouvriers</a:t>
          </a:r>
        </a:p>
      </xdr:txBody>
    </xdr:sp>
    <xdr:clientData/>
  </xdr:twoCellAnchor>
  <xdr:twoCellAnchor>
    <xdr:from>
      <xdr:col>0</xdr:col>
      <xdr:colOff>419099</xdr:colOff>
      <xdr:row>8</xdr:row>
      <xdr:rowOff>133350</xdr:rowOff>
    </xdr:from>
    <xdr:to>
      <xdr:col>2</xdr:col>
      <xdr:colOff>581024</xdr:colOff>
      <xdr:row>10</xdr:row>
      <xdr:rowOff>76200</xdr:rowOff>
    </xdr:to>
    <xdr:sp macro="" textlink="">
      <xdr:nvSpPr>
        <xdr:cNvPr id="5" name="Rectangle à coins arrondis 4"/>
        <xdr:cNvSpPr/>
      </xdr:nvSpPr>
      <xdr:spPr>
        <a:xfrm>
          <a:off x="419099" y="1657350"/>
          <a:ext cx="168592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Pointages</a:t>
          </a:r>
          <a:r>
            <a:rPr lang="fr-FR" sz="1100" baseline="0"/>
            <a:t> encadrement</a:t>
          </a:r>
          <a:endParaRPr lang="fr-FR" sz="1100"/>
        </a:p>
      </xdr:txBody>
    </xdr:sp>
    <xdr:clientData/>
  </xdr:twoCellAnchor>
  <xdr:twoCellAnchor>
    <xdr:from>
      <xdr:col>3</xdr:col>
      <xdr:colOff>514349</xdr:colOff>
      <xdr:row>5</xdr:row>
      <xdr:rowOff>152400</xdr:rowOff>
    </xdr:from>
    <xdr:to>
      <xdr:col>5</xdr:col>
      <xdr:colOff>676274</xdr:colOff>
      <xdr:row>7</xdr:row>
      <xdr:rowOff>95250</xdr:rowOff>
    </xdr:to>
    <xdr:sp macro="[0]!Ouvreparc" textlink="">
      <xdr:nvSpPr>
        <xdr:cNvPr id="6" name="Rectangle à coins arrondis 5"/>
        <xdr:cNvSpPr/>
      </xdr:nvSpPr>
      <xdr:spPr>
        <a:xfrm>
          <a:off x="2800349" y="1104900"/>
          <a:ext cx="168592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Location</a:t>
          </a:r>
          <a:r>
            <a:rPr lang="fr-FR" sz="1100" baseline="0"/>
            <a:t> interne</a:t>
          </a:r>
          <a:endParaRPr lang="fr-FR" sz="1100"/>
        </a:p>
      </xdr:txBody>
    </xdr:sp>
    <xdr:clientData/>
  </xdr:twoCellAnchor>
  <xdr:twoCellAnchor>
    <xdr:from>
      <xdr:col>3</xdr:col>
      <xdr:colOff>514349</xdr:colOff>
      <xdr:row>8</xdr:row>
      <xdr:rowOff>142875</xdr:rowOff>
    </xdr:from>
    <xdr:to>
      <xdr:col>5</xdr:col>
      <xdr:colOff>676274</xdr:colOff>
      <xdr:row>10</xdr:row>
      <xdr:rowOff>85725</xdr:rowOff>
    </xdr:to>
    <xdr:sp macro="" textlink="">
      <xdr:nvSpPr>
        <xdr:cNvPr id="7" name="Rectangle à coins arrondis 6"/>
        <xdr:cNvSpPr/>
      </xdr:nvSpPr>
      <xdr:spPr>
        <a:xfrm>
          <a:off x="2800349" y="1666875"/>
          <a:ext cx="168592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Location</a:t>
          </a:r>
          <a:r>
            <a:rPr lang="fr-FR" sz="1100" baseline="0"/>
            <a:t> externe</a:t>
          </a:r>
          <a:endParaRPr lang="fr-FR" sz="1100"/>
        </a:p>
      </xdr:txBody>
    </xdr:sp>
    <xdr:clientData/>
  </xdr:twoCellAnchor>
  <xdr:twoCellAnchor>
    <xdr:from>
      <xdr:col>6</xdr:col>
      <xdr:colOff>438149</xdr:colOff>
      <xdr:row>5</xdr:row>
      <xdr:rowOff>133350</xdr:rowOff>
    </xdr:from>
    <xdr:to>
      <xdr:col>8</xdr:col>
      <xdr:colOff>600074</xdr:colOff>
      <xdr:row>7</xdr:row>
      <xdr:rowOff>76200</xdr:rowOff>
    </xdr:to>
    <xdr:sp macro="" textlink="">
      <xdr:nvSpPr>
        <xdr:cNvPr id="8" name="Rectangle à coins arrondis 7"/>
        <xdr:cNvSpPr/>
      </xdr:nvSpPr>
      <xdr:spPr>
        <a:xfrm>
          <a:off x="5010149" y="1085850"/>
          <a:ext cx="168592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Petits</a:t>
          </a:r>
          <a:r>
            <a:rPr lang="fr-FR" sz="1100" baseline="0"/>
            <a:t> matériels interne</a:t>
          </a:r>
          <a:endParaRPr lang="fr-FR" sz="1100"/>
        </a:p>
      </xdr:txBody>
    </xdr:sp>
    <xdr:clientData/>
  </xdr:twoCellAnchor>
  <xdr:twoCellAnchor>
    <xdr:from>
      <xdr:col>6</xdr:col>
      <xdr:colOff>438149</xdr:colOff>
      <xdr:row>8</xdr:row>
      <xdr:rowOff>142875</xdr:rowOff>
    </xdr:from>
    <xdr:to>
      <xdr:col>8</xdr:col>
      <xdr:colOff>600074</xdr:colOff>
      <xdr:row>10</xdr:row>
      <xdr:rowOff>85725</xdr:rowOff>
    </xdr:to>
    <xdr:sp macro="" textlink="">
      <xdr:nvSpPr>
        <xdr:cNvPr id="9" name="Rectangle à coins arrondis 8"/>
        <xdr:cNvSpPr/>
      </xdr:nvSpPr>
      <xdr:spPr>
        <a:xfrm>
          <a:off x="5010149" y="1666875"/>
          <a:ext cx="168592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Petits</a:t>
          </a:r>
          <a:r>
            <a:rPr lang="fr-FR" sz="1100" baseline="0"/>
            <a:t> matériels externe</a:t>
          </a:r>
          <a:endParaRPr lang="fr-FR" sz="1100"/>
        </a:p>
      </xdr:txBody>
    </xdr:sp>
    <xdr:clientData/>
  </xdr:twoCellAnchor>
  <xdr:twoCellAnchor>
    <xdr:from>
      <xdr:col>4</xdr:col>
      <xdr:colOff>171450</xdr:colOff>
      <xdr:row>2</xdr:row>
      <xdr:rowOff>142874</xdr:rowOff>
    </xdr:from>
    <xdr:to>
      <xdr:col>7</xdr:col>
      <xdr:colOff>685800</xdr:colOff>
      <xdr:row>4</xdr:row>
      <xdr:rowOff>38099</xdr:rowOff>
    </xdr:to>
    <xdr:sp macro="" textlink="">
      <xdr:nvSpPr>
        <xdr:cNvPr id="11" name="ZoneTexte 10"/>
        <xdr:cNvSpPr txBox="1"/>
      </xdr:nvSpPr>
      <xdr:spPr>
        <a:xfrm>
          <a:off x="3219450" y="523874"/>
          <a:ext cx="2800350" cy="276225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2700000" scaled="1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SUIVI CHANTIERS</a:t>
          </a:r>
        </a:p>
      </xdr:txBody>
    </xdr:sp>
    <xdr:clientData/>
  </xdr:twoCellAnchor>
  <xdr:twoCellAnchor>
    <xdr:from>
      <xdr:col>9</xdr:col>
      <xdr:colOff>419099</xdr:colOff>
      <xdr:row>5</xdr:row>
      <xdr:rowOff>114300</xdr:rowOff>
    </xdr:from>
    <xdr:to>
      <xdr:col>11</xdr:col>
      <xdr:colOff>581024</xdr:colOff>
      <xdr:row>7</xdr:row>
      <xdr:rowOff>57150</xdr:rowOff>
    </xdr:to>
    <xdr:sp macro="" textlink="">
      <xdr:nvSpPr>
        <xdr:cNvPr id="12" name="Rectangle à coins arrondis 11"/>
        <xdr:cNvSpPr/>
      </xdr:nvSpPr>
      <xdr:spPr>
        <a:xfrm>
          <a:off x="7277099" y="1066800"/>
          <a:ext cx="168592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</a:t>
          </a:r>
          <a:r>
            <a:rPr lang="fr-FR" sz="1100" baseline="0"/>
            <a:t> de commande</a:t>
          </a:r>
          <a:endParaRPr lang="fr-FR" sz="1100"/>
        </a:p>
      </xdr:txBody>
    </xdr:sp>
    <xdr:clientData/>
  </xdr:twoCellAnchor>
  <xdr:twoCellAnchor>
    <xdr:from>
      <xdr:col>9</xdr:col>
      <xdr:colOff>428624</xdr:colOff>
      <xdr:row>8</xdr:row>
      <xdr:rowOff>123825</xdr:rowOff>
    </xdr:from>
    <xdr:to>
      <xdr:col>11</xdr:col>
      <xdr:colOff>590549</xdr:colOff>
      <xdr:row>10</xdr:row>
      <xdr:rowOff>66675</xdr:rowOff>
    </xdr:to>
    <xdr:sp macro="" textlink="">
      <xdr:nvSpPr>
        <xdr:cNvPr id="13" name="Rectangle à coins arrondis 12"/>
        <xdr:cNvSpPr/>
      </xdr:nvSpPr>
      <xdr:spPr>
        <a:xfrm>
          <a:off x="7286624" y="1647825"/>
          <a:ext cx="168592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Facturation</a:t>
          </a:r>
        </a:p>
      </xdr:txBody>
    </xdr:sp>
    <xdr:clientData/>
  </xdr:twoCellAnchor>
  <xdr:twoCellAnchor>
    <xdr:from>
      <xdr:col>6</xdr:col>
      <xdr:colOff>457199</xdr:colOff>
      <xdr:row>11</xdr:row>
      <xdr:rowOff>142875</xdr:rowOff>
    </xdr:from>
    <xdr:to>
      <xdr:col>8</xdr:col>
      <xdr:colOff>619125</xdr:colOff>
      <xdr:row>13</xdr:row>
      <xdr:rowOff>85725</xdr:rowOff>
    </xdr:to>
    <xdr:sp macro="" textlink="">
      <xdr:nvSpPr>
        <xdr:cNvPr id="14" name="Rectangle à coins arrondis 13"/>
        <xdr:cNvSpPr/>
      </xdr:nvSpPr>
      <xdr:spPr>
        <a:xfrm>
          <a:off x="5029199" y="2238375"/>
          <a:ext cx="1685926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Sous-traitance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s.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c interne SOGEA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5" name="TableauSource" displayName="TableauSource" ref="A1:F2" totalsRowShown="0" headerRowDxfId="93" dataDxfId="92">
  <autoFilter ref="A1:F2"/>
  <tableColumns count="6">
    <tableColumn id="1" name="nom" dataDxfId="91"/>
    <tableColumn id="11" name="N° matricule " dataDxfId="90"/>
    <tableColumn id="2" name="HEURE  " dataDxfId="89"/>
    <tableColumn id="3" name="COUT " dataDxfId="88"/>
    <tableColumn id="4" name="DATE" dataDxfId="87"/>
    <tableColumn id="14" name="N° chantier" dataDxfId="86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8" name="TableauSource19" displayName="TableauSource19" ref="A1:F2" totalsRowShown="0" headerRowDxfId="7" dataDxfId="6">
  <autoFilter ref="A1:F2"/>
  <tableColumns count="6">
    <tableColumn id="1" name="nom" dataDxfId="5"/>
    <tableColumn id="11" name="N° matricule " dataDxfId="4"/>
    <tableColumn id="2" name="HEURE  " dataDxfId="3"/>
    <tableColumn id="3" name="COUT " dataDxfId="2"/>
    <tableColumn id="4" name="DATE" dataDxfId="1"/>
    <tableColumn id="14" name="N° chantier" dataDxfId="0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8" name="TableauSource9" displayName="TableauSource9" ref="A1:K11" totalsRowShown="0" headerRowDxfId="72" dataDxfId="85">
  <autoFilter ref="A1:K11"/>
  <tableColumns count="11">
    <tableColumn id="4" name="NA" dataDxfId="73"/>
    <tableColumn id="1" name="DESIGNATION / Nom " dataDxfId="84"/>
    <tableColumn id="12" name="Fournisseur " dataDxfId="26"/>
    <tableColumn id="11" name="N° Matricule " dataDxfId="68"/>
    <tableColumn id="2" name="JOUR" dataDxfId="83"/>
    <tableColumn id="5" name="BL" dataDxfId="67"/>
    <tableColumn id="3" name="Facture " dataDxfId="66"/>
    <tableColumn id="6" name="TOTAL" dataDxfId="71"/>
    <tableColumn id="7" name="Date" dataDxfId="70"/>
    <tableColumn id="10" name="Mois " dataDxfId="65"/>
    <tableColumn id="8" name="CHANTIERS" dataDxfId="69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13" name="TableauSource914" displayName="TableauSource914" ref="A1:L11" totalsRowShown="0" headerRowDxfId="64" dataDxfId="63">
  <autoFilter ref="A1:L11"/>
  <tableColumns count="12">
    <tableColumn id="4" name="NA" dataDxfId="62"/>
    <tableColumn id="1" name="DESIGNATION / Nom " dataDxfId="61"/>
    <tableColumn id="12" name="Fournisseurs " dataDxfId="25"/>
    <tableColumn id="11" name="N° Matricule " dataDxfId="60"/>
    <tableColumn id="2" name="HEURE  " dataDxfId="52"/>
    <tableColumn id="5" name="BL" dataDxfId="59"/>
    <tableColumn id="3" name="Facture " dataDxfId="58"/>
    <tableColumn id="14" name="Colonne1" dataDxfId="57"/>
    <tableColumn id="6" name="TOTAL" dataDxfId="56"/>
    <tableColumn id="7" name="Date début " dataDxfId="55"/>
    <tableColumn id="10" name="Mois " dataDxfId="54"/>
    <tableColumn id="8" name="CHANTIERS" dataDxfId="53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14" name="TableauSource91415" displayName="TableauSource91415" ref="A1:L11" totalsRowShown="0" headerRowDxfId="51" dataDxfId="50">
  <autoFilter ref="A1:L11"/>
  <tableColumns count="12">
    <tableColumn id="4" name="NA" dataDxfId="49"/>
    <tableColumn id="1" name="DESIGNATION / Nom " dataDxfId="48"/>
    <tableColumn id="12" name="Fournisseur " dataDxfId="24"/>
    <tableColumn id="11" name="N° Matricule " dataDxfId="47"/>
    <tableColumn id="2" name="HEURE  " dataDxfId="46"/>
    <tableColumn id="5" name="BL" dataDxfId="45"/>
    <tableColumn id="3" name="Facture " dataDxfId="44"/>
    <tableColumn id="14" name="MONTANT " dataDxfId="43"/>
    <tableColumn id="6" name="TOTAL" dataDxfId="42"/>
    <tableColumn id="7" name="Date début " dataDxfId="41"/>
    <tableColumn id="10" name="Mois " dataDxfId="40"/>
    <tableColumn id="8" name="CHANTIERS" dataDxfId="39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15" name="TableauSource9141516" displayName="TableauSource9141516" ref="A1:K11" totalsRowShown="0" headerRowDxfId="38" dataDxfId="37">
  <autoFilter ref="A1:K11"/>
  <tableColumns count="11">
    <tableColumn id="4" name="NA" dataDxfId="36"/>
    <tableColumn id="1" name="DESIGNATION / Nom " dataDxfId="35"/>
    <tableColumn id="12" name="Fournisseurs" dataDxfId="23"/>
    <tableColumn id="11" name="N° Matricule " dataDxfId="34"/>
    <tableColumn id="2" name="HEURE  " dataDxfId="33"/>
    <tableColumn id="5" name="BL" dataDxfId="32"/>
    <tableColumn id="3" name="Facture " dataDxfId="31"/>
    <tableColumn id="6" name="TOTAL" dataDxfId="30"/>
    <tableColumn id="7" name="Date début " dataDxfId="29"/>
    <tableColumn id="10" name="Mois " dataDxfId="28"/>
    <tableColumn id="8" name="CHANTIERS" dataDxfId="27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id="16" name="TableauSource914151617" displayName="TableauSource914151617" ref="A1:K11" totalsRowShown="0" headerRowDxfId="22" dataDxfId="21">
  <autoFilter ref="A1:K11"/>
  <tableColumns count="11">
    <tableColumn id="4" name="NA" dataDxfId="20"/>
    <tableColumn id="1" name="DESIGNATION / Nom " dataDxfId="19"/>
    <tableColumn id="12" name="Fournisseurs" dataDxfId="18"/>
    <tableColumn id="11" name="N° Matricule " dataDxfId="17"/>
    <tableColumn id="2" name="HEURE  " dataDxfId="16"/>
    <tableColumn id="5" name="BL" dataDxfId="15"/>
    <tableColumn id="3" name="Facture " dataDxfId="14"/>
    <tableColumn id="6" name="TOTAL" dataDxfId="13"/>
    <tableColumn id="7" name="Date début " dataDxfId="12"/>
    <tableColumn id="10" name="Mois " dataDxfId="11"/>
    <tableColumn id="8" name="CHANTIERS" dataDxfId="10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id="1" name="TabPrénom" displayName="TabPrénom" ref="A3:A47" totalsRowShown="0">
  <tableColumns count="1">
    <tableColumn id="1" name="Prénom "/>
  </tableColumns>
  <tableStyleInfo name="TableStyleLight12" showFirstColumn="0" showLastColumn="0" showRowStripes="1" showColumnStripes="0"/>
</table>
</file>

<file path=xl/tables/table9.xml><?xml version="1.0" encoding="utf-8"?>
<table xmlns="http://schemas.openxmlformats.org/spreadsheetml/2006/main" id="3" name="Tabmatricule" displayName="Tabmatricule" ref="B3:B47" totalsRowShown="0">
  <autoFilter ref="B3:B47"/>
  <tableColumns count="1">
    <tableColumn id="1" name="Matricule "/>
  </tableColumns>
  <tableStyleInfo name="TableStyleLight13" showFirstColumn="0" showLastColumn="0" showRowStripes="1" showColumnStripes="0"/>
</table>
</file>

<file path=xl/tables/table10.xml><?xml version="1.0" encoding="utf-8"?>
<table xmlns="http://schemas.openxmlformats.org/spreadsheetml/2006/main" id="2" name="Tabn°chantier" displayName="Tabn°chantier" ref="C3:D47" totalsRowShown="0">
  <autoFilter ref="C3:D47"/>
  <tableColumns count="2">
    <tableColumn id="1" name="coût horaire" dataDxfId="82"/>
    <tableColumn id="2" name="n° chantier " dataDxfId="81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id="4" name="Tableau4" displayName="Tableau4" ref="F3:H4" totalsRowShown="0">
  <autoFilter ref="F3:H4"/>
  <tableColumns count="3">
    <tableColumn id="1" name="Prénom "/>
    <tableColumn id="2" name="Matricule " dataDxfId="80">
      <calculatedColumnFormula>IFERROR(VLOOKUP(F4,A4:B47,2,FALSE),"")</calculatedColumnFormula>
    </tableColumn>
    <tableColumn id="3" name="coût horaire" dataDxfId="79">
      <calculatedColumnFormula>IFERROR(VLOOKUP(F4,A4:C47,3,FALSE),"")</calculatedColumnFormula>
    </tableColumn>
  </tableColumns>
  <tableStyleInfo name="TableStyleLight12" showFirstColumn="0" showLastColumn="0" showRowStripes="1" showColumnStripes="0"/>
</table>
</file>

<file path=xl/tables/table12.xml><?xml version="1.0" encoding="utf-8"?>
<table xmlns="http://schemas.openxmlformats.org/spreadsheetml/2006/main" id="6" name="TabCamion" displayName="TabCamion" ref="K4:K13" totalsRowShown="0" headerRowDxfId="78">
  <autoFilter ref="K4:K13"/>
  <tableColumns count="1">
    <tableColumn id="1" name="CAMION 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id="7" name="Tableau7" displayName="Tableau7" ref="K14:K24" totalsRowShown="0" headerRowDxfId="77">
  <autoFilter ref="K14:K24"/>
  <tableColumns count="1">
    <tableColumn id="1" name="PELLE "/>
  </tableColumns>
  <tableStyleInfo name="TableStyleLight11" showFirstColumn="0" showLastColumn="0" showRowStripes="1" showColumnStripes="0"/>
</table>
</file>

<file path=xl/tables/table14.xml><?xml version="1.0" encoding="utf-8"?>
<table xmlns="http://schemas.openxmlformats.org/spreadsheetml/2006/main" id="9" name="Tableau9" displayName="Tableau9" ref="L4:L13" totalsRowShown="0">
  <autoFilter ref="L4:L13"/>
  <tableColumns count="1">
    <tableColumn id="1" name="coût €/j" dataDxfId="76"/>
  </tableColumns>
  <tableStyleInfo name="TableStyleLight10" showFirstColumn="0" showLastColumn="0" showRowStripes="1" showColumnStripes="0"/>
</table>
</file>

<file path=xl/tables/table15.xml><?xml version="1.0" encoding="utf-8"?>
<table xmlns="http://schemas.openxmlformats.org/spreadsheetml/2006/main" id="10" name="Tableau10" displayName="Tableau10" ref="L14:L24" totalsRowShown="0">
  <autoFilter ref="L14:L24"/>
  <tableColumns count="1">
    <tableColumn id="1" name="coût €/j" dataDxfId="75"/>
  </tableColumns>
  <tableStyleInfo name="TableStyleLight11" showFirstColumn="0" showLastColumn="0" showRowStripes="1" showColumnStripes="0"/>
</table>
</file>

<file path=xl/tables/table16.xml><?xml version="1.0" encoding="utf-8"?>
<table xmlns="http://schemas.openxmlformats.org/spreadsheetml/2006/main" id="12" name="Tableau12" displayName="Tableau12" ref="K31:L36" totalsRowShown="0">
  <autoFilter ref="K31:L36"/>
  <tableColumns count="2">
    <tableColumn id="1" name="ENGINS DIVERS "/>
    <tableColumn id="2" name="coût €/j" dataDxfId="74"/>
  </tableColumns>
  <tableStyleInfo name="TableStyleLight13" showFirstColumn="0" showLastColumn="0" showRowStripes="1" showColumnStripes="0"/>
</table>
</file>

<file path=xl/tables/table17.xml><?xml version="1.0" encoding="utf-8"?>
<table xmlns="http://schemas.openxmlformats.org/spreadsheetml/2006/main" id="17" name="Tableau17" displayName="Tableau17" ref="AC3:AE6" totalsRowShown="0" tableBorderDxfId="9">
  <autoFilter ref="AC3:AE6"/>
  <tableColumns count="3">
    <tableColumn id="1" name="Prénom "/>
    <tableColumn id="2" name="Matricule "/>
    <tableColumn id="3" name="coût mensuel " dataDxfId="8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4.xml"/><Relationship Id="rId3" Type="http://schemas.openxmlformats.org/officeDocument/2006/relationships/table" Target="../tables/table9.xml"/><Relationship Id="rId7" Type="http://schemas.openxmlformats.org/officeDocument/2006/relationships/table" Target="../tables/table13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12.xml"/><Relationship Id="rId11" Type="http://schemas.openxmlformats.org/officeDocument/2006/relationships/table" Target="../tables/table17.xml"/><Relationship Id="rId5" Type="http://schemas.openxmlformats.org/officeDocument/2006/relationships/table" Target="../tables/table11.xml"/><Relationship Id="rId10" Type="http://schemas.openxmlformats.org/officeDocument/2006/relationships/table" Target="../tables/table16.xml"/><Relationship Id="rId4" Type="http://schemas.openxmlformats.org/officeDocument/2006/relationships/table" Target="../tables/table10.xml"/><Relationship Id="rId9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workbookViewId="0">
      <selection activeCell="E20" sqref="E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5"/>
  <sheetViews>
    <sheetView workbookViewId="0">
      <selection activeCell="G20" sqref="G20"/>
    </sheetView>
  </sheetViews>
  <sheetFormatPr baseColWidth="10" defaultRowHeight="15" x14ac:dyDescent="0.25"/>
  <cols>
    <col min="1" max="1" width="23" customWidth="1"/>
    <col min="2" max="2" width="27.140625" customWidth="1"/>
    <col min="3" max="3" width="17.85546875" customWidth="1"/>
    <col min="4" max="4" width="16.140625" customWidth="1"/>
    <col min="5" max="5" width="17.85546875" customWidth="1"/>
    <col min="6" max="6" width="18.7109375" customWidth="1"/>
  </cols>
  <sheetData>
    <row r="1" spans="1:10" x14ac:dyDescent="0.25">
      <c r="A1" s="1" t="s">
        <v>20</v>
      </c>
      <c r="B1" s="1" t="s">
        <v>8</v>
      </c>
      <c r="C1" s="1" t="s">
        <v>2</v>
      </c>
      <c r="D1" s="1" t="s">
        <v>0</v>
      </c>
      <c r="E1" s="1" t="s">
        <v>1</v>
      </c>
      <c r="F1" s="10" t="s">
        <v>34</v>
      </c>
    </row>
    <row r="2" spans="1:10" x14ac:dyDescent="0.25">
      <c r="A2" s="6" t="s">
        <v>30</v>
      </c>
      <c r="B2" s="4">
        <v>3606</v>
      </c>
      <c r="C2" s="9">
        <v>8</v>
      </c>
      <c r="D2" s="7">
        <v>13</v>
      </c>
      <c r="E2" s="5">
        <v>43074</v>
      </c>
      <c r="F2" s="3" t="s">
        <v>12</v>
      </c>
    </row>
    <row r="4" spans="1:10" x14ac:dyDescent="0.25">
      <c r="A4" s="1" t="s">
        <v>63</v>
      </c>
      <c r="B4" s="1" t="s">
        <v>67</v>
      </c>
      <c r="C4" s="1" t="s">
        <v>68</v>
      </c>
      <c r="D4" s="1" t="s">
        <v>2</v>
      </c>
      <c r="E4" s="1" t="s">
        <v>64</v>
      </c>
      <c r="F4" s="1" t="s">
        <v>70</v>
      </c>
      <c r="G4" s="1" t="s">
        <v>65</v>
      </c>
      <c r="H4" s="1" t="s">
        <v>73</v>
      </c>
      <c r="I4" s="1" t="s">
        <v>72</v>
      </c>
      <c r="J4" s="1" t="s">
        <v>66</v>
      </c>
    </row>
    <row r="5" spans="1:10" x14ac:dyDescent="0.25">
      <c r="B5" s="36" t="s">
        <v>30</v>
      </c>
      <c r="C5">
        <v>3606</v>
      </c>
      <c r="D5">
        <v>8</v>
      </c>
      <c r="E5" s="40"/>
      <c r="F5" s="40"/>
      <c r="G5" s="42">
        <f>Tableau4[coût horaire]*'Pointages M0'!D5</f>
        <v>104</v>
      </c>
      <c r="H5" s="37">
        <v>43074</v>
      </c>
      <c r="I5" s="43">
        <f>H5</f>
        <v>43074</v>
      </c>
      <c r="J5" t="s">
        <v>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J5"/>
  <sheetViews>
    <sheetView workbookViewId="0">
      <selection activeCell="E16" sqref="E16"/>
    </sheetView>
  </sheetViews>
  <sheetFormatPr baseColWidth="10" defaultRowHeight="15" x14ac:dyDescent="0.25"/>
  <cols>
    <col min="1" max="1" width="23" customWidth="1"/>
    <col min="2" max="2" width="27.140625" customWidth="1"/>
    <col min="3" max="3" width="17.85546875" customWidth="1"/>
    <col min="4" max="4" width="16.140625" customWidth="1"/>
    <col min="5" max="5" width="17.85546875" customWidth="1"/>
    <col min="6" max="6" width="18.7109375" customWidth="1"/>
  </cols>
  <sheetData>
    <row r="1" spans="1:10" x14ac:dyDescent="0.25">
      <c r="A1" s="1" t="s">
        <v>20</v>
      </c>
      <c r="B1" s="1" t="s">
        <v>8</v>
      </c>
      <c r="C1" s="1" t="s">
        <v>2</v>
      </c>
      <c r="D1" s="1" t="s">
        <v>0</v>
      </c>
      <c r="E1" s="1" t="s">
        <v>1</v>
      </c>
      <c r="F1" s="10" t="s">
        <v>34</v>
      </c>
    </row>
    <row r="2" spans="1:10" x14ac:dyDescent="0.25">
      <c r="A2" s="6" t="s">
        <v>30</v>
      </c>
      <c r="B2" s="4">
        <v>3606</v>
      </c>
      <c r="C2" s="9">
        <v>8</v>
      </c>
      <c r="D2" s="7">
        <v>13</v>
      </c>
      <c r="E2" s="5">
        <v>43074</v>
      </c>
      <c r="F2" s="3" t="s">
        <v>12</v>
      </c>
    </row>
    <row r="4" spans="1:10" x14ac:dyDescent="0.25">
      <c r="A4" s="1" t="s">
        <v>63</v>
      </c>
      <c r="B4" s="1" t="s">
        <v>67</v>
      </c>
      <c r="C4" s="1" t="s">
        <v>68</v>
      </c>
      <c r="D4" s="1" t="s">
        <v>84</v>
      </c>
      <c r="E4" s="1" t="s">
        <v>64</v>
      </c>
      <c r="F4" s="1" t="s">
        <v>70</v>
      </c>
      <c r="G4" s="1" t="s">
        <v>65</v>
      </c>
      <c r="H4" s="1" t="s">
        <v>73</v>
      </c>
      <c r="I4" s="1" t="s">
        <v>72</v>
      </c>
      <c r="J4" s="1" t="s">
        <v>66</v>
      </c>
    </row>
    <row r="5" spans="1:10" x14ac:dyDescent="0.25">
      <c r="B5" s="36" t="s">
        <v>79</v>
      </c>
      <c r="C5">
        <v>3606</v>
      </c>
      <c r="D5" s="49">
        <v>0.2</v>
      </c>
      <c r="E5" s="40"/>
      <c r="F5" s="40"/>
      <c r="G5" s="42">
        <f>Listes!$AE$11*'Pointages Enc'!D5</f>
        <v>2000</v>
      </c>
      <c r="H5" s="37">
        <v>43074</v>
      </c>
      <c r="I5" s="43">
        <f>H5</f>
        <v>43074</v>
      </c>
      <c r="J5" t="s">
        <v>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V11"/>
  <sheetViews>
    <sheetView workbookViewId="0">
      <selection activeCell="E18" sqref="E18"/>
    </sheetView>
  </sheetViews>
  <sheetFormatPr baseColWidth="10" defaultRowHeight="15" x14ac:dyDescent="0.25"/>
  <cols>
    <col min="1" max="1" width="31" customWidth="1"/>
    <col min="2" max="3" width="32.7109375" customWidth="1"/>
    <col min="4" max="4" width="24.42578125" customWidth="1"/>
    <col min="5" max="6" width="27.140625" customWidth="1"/>
    <col min="7" max="7" width="23.140625" customWidth="1"/>
    <col min="8" max="8" width="20.5703125" customWidth="1"/>
    <col min="9" max="9" width="13.28515625" customWidth="1"/>
    <col min="10" max="10" width="14" customWidth="1"/>
    <col min="11" max="11" width="14.28515625" customWidth="1"/>
  </cols>
  <sheetData>
    <row r="1" spans="1:22" x14ac:dyDescent="0.25">
      <c r="A1" s="1" t="s">
        <v>63</v>
      </c>
      <c r="B1" s="1" t="s">
        <v>67</v>
      </c>
      <c r="C1" s="1" t="s">
        <v>74</v>
      </c>
      <c r="D1" s="1" t="s">
        <v>68</v>
      </c>
      <c r="E1" s="1" t="s">
        <v>86</v>
      </c>
      <c r="F1" s="1" t="s">
        <v>64</v>
      </c>
      <c r="G1" s="1" t="s">
        <v>70</v>
      </c>
      <c r="H1" s="38" t="s">
        <v>65</v>
      </c>
      <c r="I1" s="1" t="s">
        <v>87</v>
      </c>
      <c r="J1" s="1" t="s">
        <v>72</v>
      </c>
      <c r="K1" s="38" t="s">
        <v>66</v>
      </c>
    </row>
    <row r="2" spans="1:22" x14ac:dyDescent="0.25">
      <c r="A2" s="6"/>
      <c r="B2" s="6"/>
      <c r="C2" s="39"/>
      <c r="D2" s="39"/>
      <c r="E2" s="9"/>
      <c r="F2" s="39"/>
      <c r="G2" s="39"/>
      <c r="H2" s="3"/>
      <c r="I2" s="3"/>
      <c r="J2" s="3"/>
      <c r="K2" s="3"/>
      <c r="V2" s="13"/>
    </row>
    <row r="3" spans="1:22" x14ac:dyDescent="0.25">
      <c r="A3" s="6"/>
      <c r="B3" s="6"/>
      <c r="C3" s="39"/>
      <c r="D3" s="39"/>
      <c r="E3" s="9"/>
      <c r="F3" s="39"/>
      <c r="G3" s="39"/>
      <c r="H3" s="3"/>
      <c r="I3" s="3"/>
      <c r="J3" s="3"/>
      <c r="K3" s="3"/>
    </row>
    <row r="4" spans="1:22" x14ac:dyDescent="0.25">
      <c r="A4" s="6"/>
      <c r="B4" s="6"/>
      <c r="C4" s="39"/>
      <c r="D4" s="39"/>
      <c r="E4" s="9"/>
      <c r="F4" s="39"/>
      <c r="G4" s="39"/>
      <c r="H4" s="3"/>
      <c r="I4" s="3"/>
      <c r="J4" s="3"/>
      <c r="K4" s="3"/>
    </row>
    <row r="5" spans="1:22" x14ac:dyDescent="0.25">
      <c r="A5" s="6"/>
      <c r="B5" s="6"/>
      <c r="C5" s="39"/>
      <c r="D5" s="39"/>
      <c r="E5" s="9"/>
      <c r="F5" s="39"/>
      <c r="G5" s="39"/>
      <c r="H5" s="3"/>
      <c r="I5" s="3"/>
      <c r="J5" s="3"/>
      <c r="K5" s="3"/>
    </row>
    <row r="6" spans="1:22" x14ac:dyDescent="0.25">
      <c r="A6" s="6"/>
      <c r="B6" s="6"/>
      <c r="C6" s="39"/>
      <c r="D6" s="39"/>
      <c r="E6" s="9"/>
      <c r="F6" s="39"/>
      <c r="G6" s="39"/>
      <c r="H6" s="3"/>
      <c r="I6" s="3"/>
      <c r="J6" s="3"/>
      <c r="K6" s="3"/>
    </row>
    <row r="7" spans="1:22" x14ac:dyDescent="0.25">
      <c r="A7" s="6"/>
      <c r="B7" s="6"/>
      <c r="C7" s="39"/>
      <c r="D7" s="39"/>
      <c r="E7" s="9"/>
      <c r="F7" s="39"/>
      <c r="G7" s="39"/>
      <c r="H7" s="3"/>
      <c r="I7" s="3"/>
      <c r="J7" s="3"/>
      <c r="K7" s="3"/>
    </row>
    <row r="8" spans="1:22" x14ac:dyDescent="0.25">
      <c r="A8" s="6"/>
      <c r="B8" s="6"/>
      <c r="C8" s="39"/>
      <c r="D8" s="39"/>
      <c r="E8" s="9"/>
      <c r="F8" s="39"/>
      <c r="G8" s="39"/>
      <c r="H8" s="3"/>
      <c r="I8" s="3"/>
      <c r="J8" s="3"/>
      <c r="K8" s="3"/>
    </row>
    <row r="9" spans="1:22" x14ac:dyDescent="0.25">
      <c r="A9" s="6"/>
      <c r="B9" s="6"/>
      <c r="C9" s="39"/>
      <c r="D9" s="39"/>
      <c r="E9" s="9"/>
      <c r="F9" s="39"/>
      <c r="G9" s="39"/>
      <c r="H9" s="3"/>
      <c r="I9" s="3"/>
      <c r="J9" s="3"/>
      <c r="K9" s="3"/>
    </row>
    <row r="10" spans="1:22" x14ac:dyDescent="0.25">
      <c r="A10" s="6"/>
      <c r="B10" s="6"/>
      <c r="C10" s="39"/>
      <c r="D10" s="39"/>
      <c r="E10" s="9"/>
      <c r="F10" s="39"/>
      <c r="G10" s="39"/>
      <c r="H10" s="3"/>
      <c r="I10" s="3"/>
      <c r="J10" s="3"/>
      <c r="K10" s="3"/>
    </row>
    <row r="11" spans="1:22" x14ac:dyDescent="0.25">
      <c r="A11" s="6"/>
      <c r="B11" s="6"/>
      <c r="C11" s="39"/>
      <c r="D11" s="39"/>
      <c r="E11" s="9"/>
      <c r="F11" s="39"/>
      <c r="G11" s="39"/>
      <c r="H11" s="3"/>
      <c r="I11" s="3"/>
      <c r="J11" s="3"/>
      <c r="K11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W11"/>
  <sheetViews>
    <sheetView topLeftCell="E1" workbookViewId="0">
      <selection activeCell="I16" sqref="I16"/>
    </sheetView>
  </sheetViews>
  <sheetFormatPr baseColWidth="10" defaultRowHeight="15" x14ac:dyDescent="0.25"/>
  <cols>
    <col min="1" max="1" width="31" customWidth="1"/>
    <col min="2" max="3" width="32.7109375" customWidth="1"/>
    <col min="4" max="4" width="24.42578125" customWidth="1"/>
    <col min="5" max="6" width="27.140625" customWidth="1"/>
    <col min="7" max="7" width="23.140625" customWidth="1"/>
    <col min="8" max="8" width="18.7109375" customWidth="1"/>
    <col min="9" max="9" width="20.5703125" customWidth="1"/>
    <col min="10" max="10" width="13.28515625" customWidth="1"/>
    <col min="11" max="11" width="14" customWidth="1"/>
    <col min="12" max="12" width="16" customWidth="1"/>
  </cols>
  <sheetData>
    <row r="1" spans="1:23" x14ac:dyDescent="0.25">
      <c r="A1" s="1" t="s">
        <v>63</v>
      </c>
      <c r="B1" s="1" t="s">
        <v>67</v>
      </c>
      <c r="C1" s="1" t="s">
        <v>76</v>
      </c>
      <c r="D1" s="1" t="s">
        <v>68</v>
      </c>
      <c r="E1" s="1" t="s">
        <v>2</v>
      </c>
      <c r="F1" s="1" t="s">
        <v>64</v>
      </c>
      <c r="G1" s="1" t="s">
        <v>70</v>
      </c>
      <c r="H1" s="1" t="s">
        <v>62</v>
      </c>
      <c r="I1" s="38" t="s">
        <v>65</v>
      </c>
      <c r="J1" s="1" t="s">
        <v>71</v>
      </c>
      <c r="K1" s="1" t="s">
        <v>72</v>
      </c>
      <c r="L1" s="38" t="s">
        <v>66</v>
      </c>
    </row>
    <row r="2" spans="1:23" x14ac:dyDescent="0.25">
      <c r="A2" s="6"/>
      <c r="B2" s="6"/>
      <c r="C2" s="6"/>
      <c r="D2" s="39"/>
      <c r="E2" s="39"/>
      <c r="F2" s="39"/>
      <c r="G2" s="39"/>
      <c r="H2" s="3"/>
      <c r="I2" s="3"/>
      <c r="J2" s="3"/>
      <c r="K2" s="3"/>
      <c r="L2" s="3"/>
      <c r="W2" s="13"/>
    </row>
    <row r="3" spans="1:23" x14ac:dyDescent="0.25">
      <c r="A3" s="6"/>
      <c r="B3" s="6"/>
      <c r="C3" s="6"/>
      <c r="D3" s="39"/>
      <c r="E3" s="39"/>
      <c r="F3" s="39"/>
      <c r="G3" s="39"/>
      <c r="H3" s="3"/>
      <c r="I3" s="3"/>
      <c r="J3" s="3"/>
      <c r="K3" s="3"/>
      <c r="L3" s="3"/>
    </row>
    <row r="4" spans="1:23" x14ac:dyDescent="0.25">
      <c r="A4" s="6"/>
      <c r="B4" s="6"/>
      <c r="C4" s="6"/>
      <c r="D4" s="39"/>
      <c r="E4" s="39"/>
      <c r="F4" s="39"/>
      <c r="G4" s="39"/>
      <c r="H4" s="3"/>
      <c r="I4" s="3"/>
      <c r="J4" s="3"/>
      <c r="K4" s="3"/>
      <c r="L4" s="3"/>
    </row>
    <row r="5" spans="1:23" x14ac:dyDescent="0.25">
      <c r="A5" s="6"/>
      <c r="B5" s="6"/>
      <c r="C5" s="6"/>
      <c r="D5" s="39"/>
      <c r="E5" s="39"/>
      <c r="F5" s="39"/>
      <c r="G5" s="39"/>
      <c r="H5" s="3"/>
      <c r="I5" s="3"/>
      <c r="J5" s="3"/>
      <c r="K5" s="3"/>
      <c r="L5" s="3"/>
    </row>
    <row r="6" spans="1:23" x14ac:dyDescent="0.25">
      <c r="A6" s="6"/>
      <c r="B6" s="6"/>
      <c r="C6" s="6"/>
      <c r="D6" s="39"/>
      <c r="E6" s="39"/>
      <c r="F6" s="39"/>
      <c r="G6" s="39"/>
      <c r="H6" s="3"/>
      <c r="I6" s="3"/>
      <c r="J6" s="3"/>
      <c r="K6" s="3"/>
      <c r="L6" s="3"/>
    </row>
    <row r="7" spans="1:23" x14ac:dyDescent="0.25">
      <c r="A7" s="6"/>
      <c r="B7" s="6"/>
      <c r="C7" s="6"/>
      <c r="D7" s="39"/>
      <c r="E7" s="39"/>
      <c r="F7" s="39"/>
      <c r="G7" s="39"/>
      <c r="H7" s="3"/>
      <c r="I7" s="3"/>
      <c r="J7" s="3"/>
      <c r="K7" s="3"/>
      <c r="L7" s="3"/>
    </row>
    <row r="8" spans="1:23" x14ac:dyDescent="0.25">
      <c r="A8" s="6"/>
      <c r="B8" s="6"/>
      <c r="C8" s="6"/>
      <c r="D8" s="39"/>
      <c r="E8" s="39"/>
      <c r="F8" s="39"/>
      <c r="G8" s="39"/>
      <c r="H8" s="3"/>
      <c r="I8" s="3"/>
      <c r="J8" s="3"/>
      <c r="K8" s="3"/>
      <c r="L8" s="3"/>
    </row>
    <row r="9" spans="1:23" x14ac:dyDescent="0.25">
      <c r="A9" s="6"/>
      <c r="B9" s="6"/>
      <c r="C9" s="6"/>
      <c r="D9" s="39"/>
      <c r="E9" s="39"/>
      <c r="F9" s="39"/>
      <c r="G9" s="39"/>
      <c r="H9" s="3"/>
      <c r="I9" s="3"/>
      <c r="J9" s="3"/>
      <c r="K9" s="3"/>
      <c r="L9" s="3"/>
    </row>
    <row r="10" spans="1:23" x14ac:dyDescent="0.25">
      <c r="A10" s="6"/>
      <c r="B10" s="6"/>
      <c r="C10" s="6"/>
      <c r="D10" s="39"/>
      <c r="E10" s="39"/>
      <c r="F10" s="39"/>
      <c r="G10" s="39"/>
      <c r="H10" s="3"/>
      <c r="I10" s="3"/>
      <c r="J10" s="3"/>
      <c r="K10" s="3"/>
      <c r="L10" s="3"/>
    </row>
    <row r="11" spans="1:23" x14ac:dyDescent="0.25">
      <c r="A11" s="6"/>
      <c r="B11" s="6"/>
      <c r="C11" s="6"/>
      <c r="D11" s="39"/>
      <c r="E11" s="39"/>
      <c r="F11" s="39"/>
      <c r="G11" s="39"/>
      <c r="H11" s="3"/>
      <c r="I11" s="3"/>
      <c r="J11" s="3"/>
      <c r="K11" s="3"/>
      <c r="L11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W11"/>
  <sheetViews>
    <sheetView workbookViewId="0">
      <selection activeCell="C19" sqref="C19"/>
    </sheetView>
  </sheetViews>
  <sheetFormatPr baseColWidth="10" defaultRowHeight="15" x14ac:dyDescent="0.25"/>
  <cols>
    <col min="1" max="1" width="31" customWidth="1"/>
    <col min="2" max="3" width="32.7109375" customWidth="1"/>
    <col min="4" max="4" width="24.42578125" customWidth="1"/>
    <col min="5" max="6" width="27.140625" customWidth="1"/>
    <col min="7" max="7" width="23.140625" customWidth="1"/>
    <col min="8" max="8" width="18.7109375" customWidth="1"/>
    <col min="9" max="9" width="20.5703125" customWidth="1"/>
    <col min="10" max="10" width="14.140625" customWidth="1"/>
    <col min="11" max="11" width="14" customWidth="1"/>
    <col min="12" max="12" width="16" customWidth="1"/>
  </cols>
  <sheetData>
    <row r="1" spans="1:23" x14ac:dyDescent="0.25">
      <c r="A1" s="1" t="s">
        <v>63</v>
      </c>
      <c r="B1" s="1" t="s">
        <v>67</v>
      </c>
      <c r="C1" s="1" t="s">
        <v>74</v>
      </c>
      <c r="D1" s="1" t="s">
        <v>68</v>
      </c>
      <c r="E1" s="1" t="s">
        <v>2</v>
      </c>
      <c r="F1" s="1" t="s">
        <v>64</v>
      </c>
      <c r="G1" s="1" t="s">
        <v>70</v>
      </c>
      <c r="H1" s="1" t="s">
        <v>69</v>
      </c>
      <c r="I1" s="38" t="s">
        <v>65</v>
      </c>
      <c r="J1" s="1" t="s">
        <v>71</v>
      </c>
      <c r="K1" s="1" t="s">
        <v>72</v>
      </c>
      <c r="L1" s="38" t="s">
        <v>66</v>
      </c>
    </row>
    <row r="2" spans="1:23" x14ac:dyDescent="0.25">
      <c r="A2" s="6"/>
      <c r="B2" s="6"/>
      <c r="C2" s="41"/>
      <c r="D2" s="39"/>
      <c r="E2" s="39"/>
      <c r="F2" s="39"/>
      <c r="G2" s="39"/>
      <c r="H2" s="3"/>
      <c r="I2" s="3"/>
      <c r="J2" s="3"/>
      <c r="K2" s="3"/>
      <c r="L2" s="3"/>
      <c r="W2" s="13"/>
    </row>
    <row r="3" spans="1:23" x14ac:dyDescent="0.25">
      <c r="A3" s="6"/>
      <c r="B3" s="6"/>
      <c r="C3" s="41"/>
      <c r="D3" s="39"/>
      <c r="E3" s="39"/>
      <c r="F3" s="39"/>
      <c r="G3" s="39"/>
      <c r="H3" s="3"/>
      <c r="I3" s="3"/>
      <c r="J3" s="3"/>
      <c r="K3" s="3"/>
      <c r="L3" s="3"/>
    </row>
    <row r="4" spans="1:23" x14ac:dyDescent="0.25">
      <c r="A4" s="6"/>
      <c r="B4" s="6"/>
      <c r="C4" s="41"/>
      <c r="D4" s="39"/>
      <c r="E4" s="39"/>
      <c r="F4" s="39"/>
      <c r="G4" s="39"/>
      <c r="H4" s="3"/>
      <c r="I4" s="3"/>
      <c r="J4" s="3"/>
      <c r="K4" s="3"/>
      <c r="L4" s="3"/>
    </row>
    <row r="5" spans="1:23" x14ac:dyDescent="0.25">
      <c r="A5" s="6"/>
      <c r="B5" s="6"/>
      <c r="C5" s="41"/>
      <c r="D5" s="39"/>
      <c r="E5" s="39"/>
      <c r="F5" s="39"/>
      <c r="G5" s="39"/>
      <c r="H5" s="3"/>
      <c r="I5" s="3"/>
      <c r="J5" s="3"/>
      <c r="K5" s="3"/>
      <c r="L5" s="3"/>
    </row>
    <row r="6" spans="1:23" x14ac:dyDescent="0.25">
      <c r="A6" s="6"/>
      <c r="B6" s="6"/>
      <c r="C6" s="41"/>
      <c r="D6" s="39"/>
      <c r="E6" s="39"/>
      <c r="F6" s="39"/>
      <c r="G6" s="39"/>
      <c r="H6" s="3"/>
      <c r="I6" s="3"/>
      <c r="J6" s="3"/>
      <c r="K6" s="3"/>
      <c r="L6" s="3"/>
    </row>
    <row r="7" spans="1:23" x14ac:dyDescent="0.25">
      <c r="A7" s="6"/>
      <c r="B7" s="6"/>
      <c r="C7" s="41"/>
      <c r="D7" s="39"/>
      <c r="E7" s="39"/>
      <c r="F7" s="39"/>
      <c r="G7" s="39"/>
      <c r="H7" s="3"/>
      <c r="I7" s="3"/>
      <c r="J7" s="3"/>
      <c r="K7" s="3"/>
      <c r="L7" s="3"/>
    </row>
    <row r="8" spans="1:23" x14ac:dyDescent="0.25">
      <c r="A8" s="6"/>
      <c r="B8" s="6"/>
      <c r="C8" s="41"/>
      <c r="D8" s="39"/>
      <c r="E8" s="39"/>
      <c r="F8" s="39"/>
      <c r="G8" s="39"/>
      <c r="H8" s="3"/>
      <c r="I8" s="3"/>
      <c r="J8" s="3"/>
      <c r="K8" s="3"/>
      <c r="L8" s="3"/>
    </row>
    <row r="9" spans="1:23" x14ac:dyDescent="0.25">
      <c r="A9" s="6"/>
      <c r="B9" s="6"/>
      <c r="C9" s="41"/>
      <c r="D9" s="39"/>
      <c r="E9" s="39"/>
      <c r="F9" s="39"/>
      <c r="G9" s="39"/>
      <c r="H9" s="3"/>
      <c r="I9" s="3"/>
      <c r="J9" s="3"/>
      <c r="K9" s="3"/>
      <c r="L9" s="3"/>
    </row>
    <row r="10" spans="1:23" x14ac:dyDescent="0.25">
      <c r="A10" s="6"/>
      <c r="B10" s="6"/>
      <c r="C10" s="41"/>
      <c r="D10" s="39"/>
      <c r="E10" s="39"/>
      <c r="F10" s="39"/>
      <c r="G10" s="39"/>
      <c r="H10" s="3"/>
      <c r="I10" s="3"/>
      <c r="J10" s="3"/>
      <c r="K10" s="3"/>
      <c r="L10" s="3"/>
    </row>
    <row r="11" spans="1:23" x14ac:dyDescent="0.25">
      <c r="A11" s="6"/>
      <c r="B11" s="6"/>
      <c r="C11" s="41"/>
      <c r="D11" s="39"/>
      <c r="E11" s="39"/>
      <c r="F11" s="39"/>
      <c r="G11" s="39"/>
      <c r="H11" s="3"/>
      <c r="I11" s="3"/>
      <c r="J11" s="3"/>
      <c r="K11" s="3"/>
      <c r="L11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V11"/>
  <sheetViews>
    <sheetView workbookViewId="0">
      <selection activeCell="C20" sqref="C20"/>
    </sheetView>
  </sheetViews>
  <sheetFormatPr baseColWidth="10" defaultRowHeight="15" x14ac:dyDescent="0.25"/>
  <cols>
    <col min="1" max="1" width="31" customWidth="1"/>
    <col min="2" max="3" width="34.85546875" customWidth="1"/>
    <col min="4" max="4" width="24.42578125" customWidth="1"/>
    <col min="5" max="6" width="27.140625" customWidth="1"/>
    <col min="7" max="7" width="23.140625" customWidth="1"/>
    <col min="8" max="8" width="20.5703125" customWidth="1"/>
    <col min="9" max="9" width="14.5703125" customWidth="1"/>
    <col min="10" max="10" width="14" customWidth="1"/>
    <col min="11" max="11" width="16" customWidth="1"/>
  </cols>
  <sheetData>
    <row r="1" spans="1:22" x14ac:dyDescent="0.25">
      <c r="A1" s="1" t="s">
        <v>63</v>
      </c>
      <c r="B1" s="1" t="s">
        <v>67</v>
      </c>
      <c r="C1" s="1" t="s">
        <v>75</v>
      </c>
      <c r="D1" s="1" t="s">
        <v>68</v>
      </c>
      <c r="E1" s="1" t="s">
        <v>2</v>
      </c>
      <c r="F1" s="1" t="s">
        <v>64</v>
      </c>
      <c r="G1" s="1" t="s">
        <v>70</v>
      </c>
      <c r="H1" s="38" t="s">
        <v>65</v>
      </c>
      <c r="I1" s="1" t="s">
        <v>71</v>
      </c>
      <c r="J1" s="1" t="s">
        <v>72</v>
      </c>
      <c r="K1" s="38" t="s">
        <v>66</v>
      </c>
    </row>
    <row r="2" spans="1:22" x14ac:dyDescent="0.25">
      <c r="A2" s="6"/>
      <c r="B2" s="6"/>
      <c r="C2" s="39"/>
      <c r="D2" s="39"/>
      <c r="E2" s="39"/>
      <c r="F2" s="39"/>
      <c r="G2" s="39"/>
      <c r="H2" s="3"/>
      <c r="I2" s="3"/>
      <c r="J2" s="3"/>
      <c r="K2" s="3"/>
      <c r="V2" s="13"/>
    </row>
    <row r="3" spans="1:22" x14ac:dyDescent="0.25">
      <c r="A3" s="6"/>
      <c r="B3" s="6"/>
      <c r="C3" s="39"/>
      <c r="D3" s="39"/>
      <c r="E3" s="39"/>
      <c r="F3" s="39"/>
      <c r="G3" s="39"/>
      <c r="H3" s="3"/>
      <c r="I3" s="3"/>
      <c r="J3" s="3"/>
      <c r="K3" s="3"/>
    </row>
    <row r="4" spans="1:22" x14ac:dyDescent="0.25">
      <c r="A4" s="6"/>
      <c r="B4" s="6"/>
      <c r="C4" s="39"/>
      <c r="D4" s="39"/>
      <c r="E4" s="39"/>
      <c r="F4" s="39"/>
      <c r="G4" s="39"/>
      <c r="H4" s="3"/>
      <c r="I4" s="3"/>
      <c r="J4" s="3"/>
      <c r="K4" s="3"/>
    </row>
    <row r="5" spans="1:22" x14ac:dyDescent="0.25">
      <c r="A5" s="6"/>
      <c r="B5" s="6"/>
      <c r="C5" s="39"/>
      <c r="D5" s="39"/>
      <c r="E5" s="39"/>
      <c r="F5" s="39"/>
      <c r="G5" s="39"/>
      <c r="H5" s="3"/>
      <c r="I5" s="3"/>
      <c r="J5" s="3"/>
      <c r="K5" s="3"/>
    </row>
    <row r="6" spans="1:22" x14ac:dyDescent="0.25">
      <c r="A6" s="6"/>
      <c r="B6" s="6"/>
      <c r="C6" s="39"/>
      <c r="D6" s="39"/>
      <c r="E6" s="39"/>
      <c r="F6" s="39"/>
      <c r="G6" s="39"/>
      <c r="H6" s="3"/>
      <c r="I6" s="3"/>
      <c r="J6" s="3"/>
      <c r="K6" s="3"/>
    </row>
    <row r="7" spans="1:22" x14ac:dyDescent="0.25">
      <c r="A7" s="6"/>
      <c r="B7" s="6"/>
      <c r="C7" s="39"/>
      <c r="D7" s="39"/>
      <c r="E7" s="39"/>
      <c r="F7" s="39"/>
      <c r="G7" s="39"/>
      <c r="H7" s="3"/>
      <c r="I7" s="3"/>
      <c r="J7" s="3"/>
      <c r="K7" s="3"/>
    </row>
    <row r="8" spans="1:22" x14ac:dyDescent="0.25">
      <c r="A8" s="6"/>
      <c r="B8" s="6"/>
      <c r="C8" s="39"/>
      <c r="D8" s="39"/>
      <c r="E8" s="39"/>
      <c r="F8" s="39"/>
      <c r="G8" s="39"/>
      <c r="H8" s="3"/>
      <c r="I8" s="3"/>
      <c r="J8" s="3"/>
      <c r="K8" s="3"/>
    </row>
    <row r="9" spans="1:22" x14ac:dyDescent="0.25">
      <c r="A9" s="6"/>
      <c r="B9" s="6"/>
      <c r="C9" s="39"/>
      <c r="D9" s="39"/>
      <c r="E9" s="39"/>
      <c r="F9" s="39"/>
      <c r="G9" s="39"/>
      <c r="H9" s="3"/>
      <c r="I9" s="3"/>
      <c r="J9" s="3"/>
      <c r="K9" s="3"/>
    </row>
    <row r="10" spans="1:22" x14ac:dyDescent="0.25">
      <c r="A10" s="6"/>
      <c r="B10" s="6"/>
      <c r="C10" s="39"/>
      <c r="D10" s="39"/>
      <c r="E10" s="39"/>
      <c r="F10" s="39"/>
      <c r="G10" s="39"/>
      <c r="H10" s="3"/>
      <c r="I10" s="3"/>
      <c r="J10" s="3"/>
      <c r="K10" s="3"/>
    </row>
    <row r="11" spans="1:22" x14ac:dyDescent="0.25">
      <c r="A11" s="6"/>
      <c r="B11" s="6"/>
      <c r="C11" s="39"/>
      <c r="D11" s="39"/>
      <c r="E11" s="39"/>
      <c r="F11" s="39"/>
      <c r="G11" s="39"/>
      <c r="H11" s="3"/>
      <c r="I11" s="3"/>
      <c r="J11" s="3"/>
      <c r="K11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V11"/>
  <sheetViews>
    <sheetView workbookViewId="0">
      <selection activeCell="D20" sqref="D20"/>
    </sheetView>
  </sheetViews>
  <sheetFormatPr baseColWidth="10" defaultRowHeight="15" x14ac:dyDescent="0.25"/>
  <cols>
    <col min="1" max="1" width="31" customWidth="1"/>
    <col min="2" max="3" width="34.85546875" customWidth="1"/>
    <col min="4" max="4" width="24.42578125" customWidth="1"/>
    <col min="5" max="6" width="27.140625" customWidth="1"/>
    <col min="7" max="7" width="23.140625" customWidth="1"/>
    <col min="8" max="8" width="20.5703125" customWidth="1"/>
    <col min="9" max="9" width="14.5703125" customWidth="1"/>
    <col min="10" max="10" width="14" customWidth="1"/>
    <col min="11" max="11" width="16" customWidth="1"/>
  </cols>
  <sheetData>
    <row r="1" spans="1:22" x14ac:dyDescent="0.25">
      <c r="A1" s="1" t="s">
        <v>63</v>
      </c>
      <c r="B1" s="1" t="s">
        <v>67</v>
      </c>
      <c r="C1" s="1" t="s">
        <v>75</v>
      </c>
      <c r="D1" s="1" t="s">
        <v>68</v>
      </c>
      <c r="E1" s="1" t="s">
        <v>2</v>
      </c>
      <c r="F1" s="1" t="s">
        <v>64</v>
      </c>
      <c r="G1" s="1" t="s">
        <v>70</v>
      </c>
      <c r="H1" s="38" t="s">
        <v>65</v>
      </c>
      <c r="I1" s="1" t="s">
        <v>71</v>
      </c>
      <c r="J1" s="1" t="s">
        <v>72</v>
      </c>
      <c r="K1" s="38" t="s">
        <v>66</v>
      </c>
    </row>
    <row r="2" spans="1:22" x14ac:dyDescent="0.25">
      <c r="A2" s="6"/>
      <c r="B2" s="6"/>
      <c r="C2" s="6"/>
      <c r="D2" s="39"/>
      <c r="E2" s="39"/>
      <c r="F2" s="39"/>
      <c r="G2" s="39"/>
      <c r="H2" s="3"/>
      <c r="I2" s="3"/>
      <c r="J2" s="3"/>
      <c r="K2" s="3"/>
      <c r="V2" s="13"/>
    </row>
    <row r="3" spans="1:22" x14ac:dyDescent="0.25">
      <c r="A3" s="6"/>
      <c r="B3" s="6"/>
      <c r="C3" s="6"/>
      <c r="D3" s="39"/>
      <c r="E3" s="39"/>
      <c r="F3" s="39"/>
      <c r="G3" s="39"/>
      <c r="H3" s="3"/>
      <c r="I3" s="3"/>
      <c r="J3" s="3"/>
      <c r="K3" s="3"/>
    </row>
    <row r="4" spans="1:22" x14ac:dyDescent="0.25">
      <c r="A4" s="6"/>
      <c r="B4" s="6"/>
      <c r="C4" s="6"/>
      <c r="D4" s="39"/>
      <c r="E4" s="39"/>
      <c r="F4" s="39"/>
      <c r="G4" s="39"/>
      <c r="H4" s="3"/>
      <c r="I4" s="3"/>
      <c r="J4" s="3"/>
      <c r="K4" s="3"/>
    </row>
    <row r="5" spans="1:22" x14ac:dyDescent="0.25">
      <c r="A5" s="6"/>
      <c r="B5" s="6"/>
      <c r="C5" s="6"/>
      <c r="D5" s="39"/>
      <c r="E5" s="39"/>
      <c r="F5" s="39"/>
      <c r="G5" s="39"/>
      <c r="H5" s="3"/>
      <c r="I5" s="3"/>
      <c r="J5" s="3"/>
      <c r="K5" s="3"/>
    </row>
    <row r="6" spans="1:22" x14ac:dyDescent="0.25">
      <c r="A6" s="6"/>
      <c r="B6" s="6"/>
      <c r="C6" s="6"/>
      <c r="D6" s="39"/>
      <c r="E6" s="39"/>
      <c r="F6" s="39"/>
      <c r="G6" s="39"/>
      <c r="H6" s="3"/>
      <c r="I6" s="3"/>
      <c r="J6" s="3"/>
      <c r="K6" s="3"/>
    </row>
    <row r="7" spans="1:22" x14ac:dyDescent="0.25">
      <c r="A7" s="6"/>
      <c r="B7" s="6"/>
      <c r="C7" s="6"/>
      <c r="D7" s="39"/>
      <c r="E7" s="39"/>
      <c r="F7" s="39"/>
      <c r="G7" s="39"/>
      <c r="H7" s="3"/>
      <c r="I7" s="3"/>
      <c r="J7" s="3"/>
      <c r="K7" s="3"/>
    </row>
    <row r="8" spans="1:22" x14ac:dyDescent="0.25">
      <c r="A8" s="6"/>
      <c r="B8" s="6"/>
      <c r="C8" s="6"/>
      <c r="D8" s="39"/>
      <c r="E8" s="39"/>
      <c r="F8" s="39"/>
      <c r="G8" s="39"/>
      <c r="H8" s="3"/>
      <c r="I8" s="3"/>
      <c r="J8" s="3"/>
      <c r="K8" s="3"/>
    </row>
    <row r="9" spans="1:22" x14ac:dyDescent="0.25">
      <c r="A9" s="6"/>
      <c r="B9" s="6"/>
      <c r="C9" s="6"/>
      <c r="D9" s="39"/>
      <c r="E9" s="39"/>
      <c r="F9" s="39"/>
      <c r="G9" s="39"/>
      <c r="H9" s="3"/>
      <c r="I9" s="3"/>
      <c r="J9" s="3"/>
      <c r="K9" s="3"/>
    </row>
    <row r="10" spans="1:22" x14ac:dyDescent="0.25">
      <c r="A10" s="6"/>
      <c r="B10" s="6"/>
      <c r="C10" s="6"/>
      <c r="D10" s="39"/>
      <c r="E10" s="39"/>
      <c r="F10" s="39"/>
      <c r="G10" s="39"/>
      <c r="H10" s="3"/>
      <c r="I10" s="3"/>
      <c r="J10" s="3"/>
      <c r="K10" s="3"/>
    </row>
    <row r="11" spans="1:22" x14ac:dyDescent="0.25">
      <c r="A11" s="6"/>
      <c r="B11" s="6"/>
      <c r="C11" s="6"/>
      <c r="D11" s="39"/>
      <c r="E11" s="39"/>
      <c r="F11" s="39"/>
      <c r="G11" s="39"/>
      <c r="H11" s="3"/>
      <c r="I11" s="3"/>
      <c r="J11" s="3"/>
      <c r="K11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G36"/>
  <sheetViews>
    <sheetView tabSelected="1" workbookViewId="0">
      <selection activeCell="F19" sqref="F19"/>
    </sheetView>
  </sheetViews>
  <sheetFormatPr baseColWidth="10" defaultRowHeight="15" x14ac:dyDescent="0.25"/>
  <cols>
    <col min="1" max="1" width="28" customWidth="1"/>
    <col min="2" max="2" width="12.85546875" customWidth="1"/>
    <col min="3" max="3" width="16.85546875" customWidth="1"/>
    <col min="4" max="4" width="15.7109375" customWidth="1"/>
    <col min="6" max="6" width="23.28515625" customWidth="1"/>
    <col min="7" max="7" width="15.42578125" customWidth="1"/>
    <col min="8" max="8" width="13.85546875" customWidth="1"/>
    <col min="11" max="11" width="33.42578125" customWidth="1"/>
    <col min="12" max="12" width="16.28515625" customWidth="1"/>
    <col min="19" max="19" width="18.42578125" customWidth="1"/>
    <col min="20" max="20" width="12.5703125" customWidth="1"/>
    <col min="22" max="22" width="11.5703125" customWidth="1"/>
    <col min="24" max="24" width="12.42578125" customWidth="1"/>
    <col min="29" max="29" width="15.85546875" customWidth="1"/>
    <col min="30" max="30" width="13.140625" customWidth="1"/>
    <col min="31" max="31" width="16.5703125" customWidth="1"/>
    <col min="33" max="33" width="15" customWidth="1"/>
    <col min="35" max="35" width="14.42578125" customWidth="1"/>
  </cols>
  <sheetData>
    <row r="1" spans="1:33" x14ac:dyDescent="0.25">
      <c r="A1" s="25" t="s">
        <v>35</v>
      </c>
      <c r="B1" s="26"/>
      <c r="C1" s="26"/>
      <c r="D1" s="26"/>
      <c r="E1" s="26"/>
      <c r="F1" s="26"/>
      <c r="G1" s="26"/>
      <c r="H1" s="27"/>
      <c r="K1" s="25" t="s">
        <v>36</v>
      </c>
      <c r="L1" s="26"/>
      <c r="M1" s="26"/>
      <c r="N1" s="26"/>
      <c r="O1" s="26"/>
      <c r="P1" s="26"/>
      <c r="Q1" s="26"/>
      <c r="R1" s="27"/>
    </row>
    <row r="2" spans="1:33" x14ac:dyDescent="0.25">
      <c r="AC2" s="45" t="s">
        <v>77</v>
      </c>
      <c r="AD2" s="46"/>
      <c r="AE2" s="46"/>
      <c r="AF2" s="26"/>
      <c r="AG2" s="27"/>
    </row>
    <row r="3" spans="1:33" x14ac:dyDescent="0.25">
      <c r="A3" t="s">
        <v>6</v>
      </c>
      <c r="B3" t="s">
        <v>7</v>
      </c>
      <c r="C3" t="s">
        <v>9</v>
      </c>
      <c r="D3" t="s">
        <v>11</v>
      </c>
      <c r="F3" t="s">
        <v>6</v>
      </c>
      <c r="G3" t="s">
        <v>7</v>
      </c>
      <c r="H3" t="s">
        <v>9</v>
      </c>
      <c r="K3" t="s">
        <v>37</v>
      </c>
      <c r="AC3" t="s">
        <v>6</v>
      </c>
      <c r="AD3" t="s">
        <v>7</v>
      </c>
      <c r="AE3" t="s">
        <v>85</v>
      </c>
    </row>
    <row r="4" spans="1:33" x14ac:dyDescent="0.25">
      <c r="A4" t="s">
        <v>21</v>
      </c>
      <c r="B4">
        <v>1171</v>
      </c>
      <c r="C4" s="2">
        <v>13</v>
      </c>
      <c r="D4" s="2" t="s">
        <v>3</v>
      </c>
      <c r="F4" t="s">
        <v>27</v>
      </c>
      <c r="G4" s="8">
        <f>IFERROR(VLOOKUP(F4,A4:B47,2,FALSE),"")</f>
        <v>1864</v>
      </c>
      <c r="H4" s="8">
        <f>IFERROR(VLOOKUP(F4,A4:C47,3,FALSE),"")</f>
        <v>13</v>
      </c>
      <c r="K4" s="11" t="s">
        <v>38</v>
      </c>
      <c r="L4" t="s">
        <v>40</v>
      </c>
      <c r="AC4" t="s">
        <v>78</v>
      </c>
      <c r="AD4">
        <v>4079</v>
      </c>
      <c r="AE4" s="2">
        <f>20*500</f>
        <v>10000</v>
      </c>
    </row>
    <row r="5" spans="1:33" x14ac:dyDescent="0.25">
      <c r="A5" t="s">
        <v>22</v>
      </c>
      <c r="B5">
        <v>1187</v>
      </c>
      <c r="C5" s="2">
        <v>13</v>
      </c>
      <c r="D5" s="2" t="s">
        <v>4</v>
      </c>
      <c r="K5" t="s">
        <v>50</v>
      </c>
      <c r="L5" s="2">
        <v>318</v>
      </c>
      <c r="T5" s="31" t="s">
        <v>41</v>
      </c>
      <c r="U5" s="32" t="s">
        <v>42</v>
      </c>
      <c r="V5" s="32" t="s">
        <v>43</v>
      </c>
      <c r="W5" s="32" t="s">
        <v>44</v>
      </c>
      <c r="X5" s="32" t="s">
        <v>45</v>
      </c>
      <c r="Y5" s="32" t="s">
        <v>46</v>
      </c>
      <c r="Z5" s="32" t="s">
        <v>48</v>
      </c>
      <c r="AC5" t="s">
        <v>79</v>
      </c>
      <c r="AD5" s="44" t="s">
        <v>81</v>
      </c>
      <c r="AE5" s="2">
        <f>450*20</f>
        <v>9000</v>
      </c>
    </row>
    <row r="6" spans="1:33" x14ac:dyDescent="0.25">
      <c r="A6" t="s">
        <v>23</v>
      </c>
      <c r="B6">
        <v>1307</v>
      </c>
      <c r="C6" s="2">
        <v>13</v>
      </c>
      <c r="D6" s="2" t="s">
        <v>12</v>
      </c>
      <c r="K6" t="s">
        <v>49</v>
      </c>
      <c r="L6" s="2">
        <v>318</v>
      </c>
      <c r="T6" s="34">
        <v>43074</v>
      </c>
      <c r="U6" s="35">
        <f>IF(T6="","",T6+1)</f>
        <v>43075</v>
      </c>
      <c r="V6" s="35">
        <f>IF(U6="","",U6+1)</f>
        <v>43076</v>
      </c>
      <c r="W6" s="35">
        <f t="shared" ref="W6:X6" si="0">IF(V6="","",V6+1)</f>
        <v>43077</v>
      </c>
      <c r="X6" s="35">
        <f t="shared" si="0"/>
        <v>43078</v>
      </c>
      <c r="Y6" s="35"/>
      <c r="Z6" s="35"/>
      <c r="AC6" t="s">
        <v>80</v>
      </c>
      <c r="AD6" s="44" t="s">
        <v>82</v>
      </c>
      <c r="AE6" s="2">
        <f>600*20</f>
        <v>12000</v>
      </c>
    </row>
    <row r="7" spans="1:33" ht="15.75" thickBot="1" x14ac:dyDescent="0.3">
      <c r="A7" t="s">
        <v>24</v>
      </c>
      <c r="B7">
        <v>1308</v>
      </c>
      <c r="C7" s="2">
        <v>13</v>
      </c>
      <c r="D7" s="2" t="s">
        <v>13</v>
      </c>
      <c r="L7" s="2"/>
      <c r="S7" s="53" t="s">
        <v>11</v>
      </c>
      <c r="T7" s="53" t="s">
        <v>14</v>
      </c>
      <c r="U7" s="53" t="s">
        <v>13</v>
      </c>
      <c r="V7" s="53" t="s">
        <v>12</v>
      </c>
      <c r="W7" s="53" t="s">
        <v>15</v>
      </c>
      <c r="X7" s="53" t="s">
        <v>13</v>
      </c>
    </row>
    <row r="8" spans="1:33" x14ac:dyDescent="0.25">
      <c r="A8" t="s">
        <v>25</v>
      </c>
      <c r="B8">
        <v>1462</v>
      </c>
      <c r="C8" s="2">
        <v>14</v>
      </c>
      <c r="D8" s="2" t="s">
        <v>14</v>
      </c>
      <c r="L8" s="2"/>
      <c r="R8" s="28" t="s">
        <v>47</v>
      </c>
      <c r="S8" s="54" t="s">
        <v>50</v>
      </c>
      <c r="T8" s="50">
        <v>1</v>
      </c>
      <c r="U8" s="51">
        <v>1</v>
      </c>
      <c r="V8" s="51">
        <v>1</v>
      </c>
      <c r="W8" s="51">
        <v>1</v>
      </c>
      <c r="X8" s="52">
        <v>1</v>
      </c>
      <c r="Z8" s="22">
        <f>IFERROR(VLOOKUP(S8,K5:L13,2,FALSE),"")</f>
        <v>318</v>
      </c>
    </row>
    <row r="9" spans="1:33" x14ac:dyDescent="0.25">
      <c r="A9" t="s">
        <v>26</v>
      </c>
      <c r="B9">
        <v>1857</v>
      </c>
      <c r="C9" s="2">
        <v>13</v>
      </c>
      <c r="D9" s="2" t="s">
        <v>15</v>
      </c>
      <c r="L9" s="2"/>
      <c r="R9" s="29"/>
      <c r="S9" s="17" t="s">
        <v>49</v>
      </c>
      <c r="T9" s="15"/>
      <c r="U9" s="14"/>
      <c r="V9" s="14"/>
      <c r="W9" s="14"/>
      <c r="X9" s="19"/>
      <c r="Z9" s="23">
        <f>IFERROR(VLOOKUP(S9,K6:L14,2,FALSE),"")</f>
        <v>318</v>
      </c>
      <c r="AC9" s="48" t="s">
        <v>83</v>
      </c>
    </row>
    <row r="10" spans="1:33" x14ac:dyDescent="0.25">
      <c r="A10" t="s">
        <v>27</v>
      </c>
      <c r="B10">
        <v>1864</v>
      </c>
      <c r="C10" s="2">
        <v>13</v>
      </c>
      <c r="D10" s="2" t="s">
        <v>16</v>
      </c>
      <c r="L10" s="2"/>
      <c r="R10" s="29"/>
      <c r="S10" s="17"/>
      <c r="T10" s="15"/>
      <c r="U10" s="14"/>
      <c r="V10" s="14"/>
      <c r="W10" s="14"/>
      <c r="X10" s="19"/>
      <c r="Z10" s="23" t="str">
        <f t="shared" ref="Z9:Z14" si="1">IFERROR(VLOOKUP(S10,K7:L15,2,FALSE),"")</f>
        <v/>
      </c>
      <c r="AC10" s="31" t="s">
        <v>6</v>
      </c>
      <c r="AD10" s="32" t="s">
        <v>7</v>
      </c>
      <c r="AE10" s="33" t="s">
        <v>9</v>
      </c>
    </row>
    <row r="11" spans="1:33" x14ac:dyDescent="0.25">
      <c r="A11" t="s">
        <v>28</v>
      </c>
      <c r="B11">
        <v>3282</v>
      </c>
      <c r="C11" s="2">
        <v>13</v>
      </c>
      <c r="D11" s="2" t="s">
        <v>17</v>
      </c>
      <c r="L11" s="2"/>
      <c r="R11" s="29"/>
      <c r="S11" s="17"/>
      <c r="T11" s="15"/>
      <c r="U11" s="14"/>
      <c r="V11" s="14"/>
      <c r="W11" s="14"/>
      <c r="X11" s="19"/>
      <c r="Z11" s="23" t="str">
        <f t="shared" si="1"/>
        <v/>
      </c>
      <c r="AC11" t="s">
        <v>78</v>
      </c>
      <c r="AD11">
        <f>VLOOKUP(AC11,Tableau17[[Prénom ]:[Matricule ]],2,FALSE)</f>
        <v>4079</v>
      </c>
      <c r="AE11" s="47">
        <f>VLOOKUP(AC11,Tableau17[],3,FALSE)</f>
        <v>10000</v>
      </c>
    </row>
    <row r="12" spans="1:33" x14ac:dyDescent="0.25">
      <c r="A12" t="s">
        <v>29</v>
      </c>
      <c r="B12">
        <v>3481</v>
      </c>
      <c r="C12" s="2">
        <v>13</v>
      </c>
      <c r="D12" s="2" t="s">
        <v>18</v>
      </c>
      <c r="L12" s="2"/>
      <c r="R12" s="29"/>
      <c r="S12" s="17"/>
      <c r="T12" s="15"/>
      <c r="U12" s="14"/>
      <c r="V12" s="14"/>
      <c r="W12" s="14"/>
      <c r="X12" s="19"/>
      <c r="Z12" s="23" t="str">
        <f t="shared" si="1"/>
        <v/>
      </c>
    </row>
    <row r="13" spans="1:33" x14ac:dyDescent="0.25">
      <c r="A13" t="s">
        <v>30</v>
      </c>
      <c r="B13">
        <v>3606</v>
      </c>
      <c r="C13" s="2">
        <v>13</v>
      </c>
      <c r="D13" s="2" t="s">
        <v>5</v>
      </c>
      <c r="L13" s="2"/>
      <c r="R13" s="29"/>
      <c r="S13" s="17"/>
      <c r="T13" s="15"/>
      <c r="U13" s="14"/>
      <c r="V13" s="14"/>
      <c r="W13" s="14"/>
      <c r="X13" s="19"/>
      <c r="Z13" s="23" t="str">
        <f t="shared" si="1"/>
        <v/>
      </c>
    </row>
    <row r="14" spans="1:33" ht="15.75" thickBot="1" x14ac:dyDescent="0.3">
      <c r="A14" t="s">
        <v>31</v>
      </c>
      <c r="B14">
        <v>3673</v>
      </c>
      <c r="C14" s="2">
        <v>13</v>
      </c>
      <c r="D14" s="2" t="s">
        <v>19</v>
      </c>
      <c r="K14" s="12" t="s">
        <v>39</v>
      </c>
      <c r="L14" t="s">
        <v>40</v>
      </c>
      <c r="R14" s="30"/>
      <c r="S14" s="18"/>
      <c r="T14" s="16"/>
      <c r="U14" s="20"/>
      <c r="V14" s="20"/>
      <c r="W14" s="20"/>
      <c r="X14" s="21"/>
      <c r="Z14" s="24" t="str">
        <f t="shared" si="1"/>
        <v/>
      </c>
    </row>
    <row r="15" spans="1:33" x14ac:dyDescent="0.25">
      <c r="A15" t="s">
        <v>32</v>
      </c>
      <c r="B15">
        <v>4068</v>
      </c>
      <c r="C15" s="2">
        <v>13</v>
      </c>
      <c r="D15" s="2"/>
      <c r="L15" s="2"/>
    </row>
    <row r="16" spans="1:33" x14ac:dyDescent="0.25">
      <c r="A16" t="s">
        <v>10</v>
      </c>
      <c r="B16">
        <v>4076</v>
      </c>
      <c r="C16" s="2">
        <v>13</v>
      </c>
      <c r="D16" s="2"/>
      <c r="L16" s="2"/>
    </row>
    <row r="17" spans="1:12" x14ac:dyDescent="0.25">
      <c r="A17" t="s">
        <v>33</v>
      </c>
      <c r="B17">
        <v>4093</v>
      </c>
      <c r="C17" s="2">
        <v>13</v>
      </c>
      <c r="D17" s="2"/>
      <c r="K17" t="s">
        <v>59</v>
      </c>
      <c r="L17" s="2">
        <v>350</v>
      </c>
    </row>
    <row r="18" spans="1:12" x14ac:dyDescent="0.25">
      <c r="C18" s="2"/>
      <c r="D18" s="2"/>
      <c r="K18" t="s">
        <v>60</v>
      </c>
      <c r="L18" s="2">
        <v>350</v>
      </c>
    </row>
    <row r="19" spans="1:12" x14ac:dyDescent="0.25">
      <c r="C19" s="2"/>
      <c r="D19" s="2"/>
      <c r="K19" t="s">
        <v>61</v>
      </c>
      <c r="L19" s="2">
        <v>480</v>
      </c>
    </row>
    <row r="20" spans="1:12" x14ac:dyDescent="0.25">
      <c r="C20" s="2"/>
      <c r="D20" s="2"/>
      <c r="L20" s="2"/>
    </row>
    <row r="21" spans="1:12" x14ac:dyDescent="0.25">
      <c r="C21" s="2"/>
      <c r="D21" s="2"/>
      <c r="K21" t="s">
        <v>54</v>
      </c>
      <c r="L21" s="2">
        <v>160</v>
      </c>
    </row>
    <row r="22" spans="1:12" x14ac:dyDescent="0.25">
      <c r="C22" s="2"/>
      <c r="D22" s="2"/>
      <c r="K22" t="s">
        <v>58</v>
      </c>
      <c r="L22" s="2">
        <v>160</v>
      </c>
    </row>
    <row r="23" spans="1:12" x14ac:dyDescent="0.25">
      <c r="C23" s="2"/>
      <c r="D23" s="2"/>
      <c r="L23" s="2"/>
    </row>
    <row r="24" spans="1:12" x14ac:dyDescent="0.25">
      <c r="L24" s="2"/>
    </row>
    <row r="31" spans="1:12" x14ac:dyDescent="0.25">
      <c r="K31" t="s">
        <v>55</v>
      </c>
      <c r="L31" t="s">
        <v>40</v>
      </c>
    </row>
    <row r="32" spans="1:12" x14ac:dyDescent="0.25">
      <c r="K32" t="s">
        <v>51</v>
      </c>
      <c r="L32" s="2">
        <v>160</v>
      </c>
    </row>
    <row r="33" spans="11:12" x14ac:dyDescent="0.25">
      <c r="K33" t="s">
        <v>53</v>
      </c>
      <c r="L33" s="2">
        <v>43</v>
      </c>
    </row>
    <row r="34" spans="11:12" x14ac:dyDescent="0.25">
      <c r="K34" t="s">
        <v>52</v>
      </c>
      <c r="L34" s="2">
        <v>43</v>
      </c>
    </row>
    <row r="35" spans="11:12" x14ac:dyDescent="0.25">
      <c r="K35" t="s">
        <v>56</v>
      </c>
      <c r="L35" s="2">
        <v>43</v>
      </c>
    </row>
    <row r="36" spans="11:12" x14ac:dyDescent="0.25">
      <c r="K36" t="s">
        <v>57</v>
      </c>
      <c r="L36" s="2">
        <v>43</v>
      </c>
    </row>
  </sheetData>
  <mergeCells count="4">
    <mergeCell ref="A1:H1"/>
    <mergeCell ref="K1:R1"/>
    <mergeCell ref="R8:R14"/>
    <mergeCell ref="AC2:AG2"/>
  </mergeCells>
  <pageMargins left="0.7" right="0.7" top="0.75" bottom="0.75" header="0.3" footer="0.3"/>
  <pageSetup paperSize="9" orientation="portrait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23</vt:i4>
      </vt:variant>
    </vt:vector>
  </HeadingPairs>
  <TitlesOfParts>
    <vt:vector size="32" baseType="lpstr">
      <vt:lpstr>Tableau de bord</vt:lpstr>
      <vt:lpstr>Pointages M0</vt:lpstr>
      <vt:lpstr>Pointages Enc</vt:lpstr>
      <vt:lpstr>Parc matériel</vt:lpstr>
      <vt:lpstr>Bon de commande</vt:lpstr>
      <vt:lpstr>Facturation </vt:lpstr>
      <vt:lpstr>Prises de commande</vt:lpstr>
      <vt:lpstr>Sous-traitance</vt:lpstr>
      <vt:lpstr>Listes</vt:lpstr>
      <vt:lpstr>Coût</vt:lpstr>
      <vt:lpstr>'Pointages Enc'!coûtencadrement</vt:lpstr>
      <vt:lpstr>coûtencadrement</vt:lpstr>
      <vt:lpstr>'Pointages Enc'!Listeencadrement</vt:lpstr>
      <vt:lpstr>Listeencadrement</vt:lpstr>
      <vt:lpstr>'Pointages Enc'!Matencadrement</vt:lpstr>
      <vt:lpstr>Matencadrement</vt:lpstr>
      <vt:lpstr>'Bon de commande'!Matricule</vt:lpstr>
      <vt:lpstr>'Facturation '!Matricule</vt:lpstr>
      <vt:lpstr>'Parc matériel'!Matricule</vt:lpstr>
      <vt:lpstr>'Prises de commande'!Matricule</vt:lpstr>
      <vt:lpstr>'Sous-traitance'!Matricule</vt:lpstr>
      <vt:lpstr>Matricule</vt:lpstr>
      <vt:lpstr>N°chantier</vt:lpstr>
      <vt:lpstr>Numerochantier</vt:lpstr>
      <vt:lpstr>'Bon de commande'!PrénomNom</vt:lpstr>
      <vt:lpstr>'Facturation '!PrénomNom</vt:lpstr>
      <vt:lpstr>'Parc matériel'!PrénomNom</vt:lpstr>
      <vt:lpstr>'Pointages Enc'!PrénomNom</vt:lpstr>
      <vt:lpstr>'Prises de commande'!PrénomNom</vt:lpstr>
      <vt:lpstr>'Sous-traitance'!PrénomNom</vt:lpstr>
      <vt:lpstr>PrénomNom</vt:lpstr>
      <vt:lpstr>Tabn°_chantier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BERTHE Regis</dc:creator>
  <cp:lastModifiedBy>BERTHE Regis</cp:lastModifiedBy>
  <dcterms:created xsi:type="dcterms:W3CDTF">2017-06-03T11:39:43Z</dcterms:created>
  <dcterms:modified xsi:type="dcterms:W3CDTF">2017-06-11T12:12:45Z</dcterms:modified>
</cp:coreProperties>
</file>