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75" windowWidth="25440" windowHeight="12300" activeTab="3"/>
  </bookViews>
  <sheets>
    <sheet name="base" sheetId="1" r:id="rId1"/>
    <sheet name="tarif" sheetId="2" r:id="rId2"/>
    <sheet name="Prévision" sheetId="8" r:id="rId3"/>
    <sheet name="Transfble" sheetId="3" r:id="rId4"/>
    <sheet name="Feuil1" sheetId="9" r:id="rId5"/>
  </sheets>
  <definedNames>
    <definedName name="bdd">base!$A$6:$AA$30</definedName>
    <definedName name="solver_cvg" localSheetId="2" hidden="1">0.0001</definedName>
    <definedName name="solver_drv" localSheetId="2" hidden="1">1</definedName>
    <definedName name="solver_est" localSheetId="2" hidden="1">1</definedName>
    <definedName name="solver_itr" localSheetId="2" hidden="1">100</definedName>
    <definedName name="solver_lin" localSheetId="2" hidden="1">2</definedName>
    <definedName name="solver_neg" localSheetId="2" hidden="1">2</definedName>
    <definedName name="solver_num" localSheetId="2" hidden="1">0</definedName>
    <definedName name="solver_nwt" localSheetId="2" hidden="1">1</definedName>
    <definedName name="solver_opt" localSheetId="2" hidden="1">Prévision!$D$15</definedName>
    <definedName name="solver_pre" localSheetId="2" hidden="1">0.000001</definedName>
    <definedName name="solver_scl" localSheetId="2" hidden="1">2</definedName>
    <definedName name="solver_sho" localSheetId="2" hidden="1">2</definedName>
    <definedName name="solver_tim" localSheetId="2" hidden="1">100</definedName>
    <definedName name="solver_tol" localSheetId="2" hidden="1">0.05</definedName>
    <definedName name="solver_typ" localSheetId="2" hidden="1">1</definedName>
    <definedName name="solver_val" localSheetId="2" hidden="1">0</definedName>
  </definedNames>
  <calcPr calcId="125725"/>
</workbook>
</file>

<file path=xl/calcChain.xml><?xml version="1.0" encoding="utf-8"?>
<calcChain xmlns="http://schemas.openxmlformats.org/spreadsheetml/2006/main">
  <c r="AB14" i="8"/>
  <c r="AB6"/>
  <c r="AB7"/>
  <c r="AB8"/>
  <c r="AB9"/>
  <c r="AB10"/>
  <c r="AB11"/>
  <c r="AB12"/>
  <c r="AB5"/>
  <c r="P25"/>
  <c r="P26"/>
  <c r="P27"/>
  <c r="P28"/>
  <c r="P29"/>
  <c r="P30"/>
  <c r="P24"/>
  <c r="P32" s="1"/>
  <c r="E32" i="3"/>
  <c r="F32"/>
  <c r="G32"/>
  <c r="H32"/>
  <c r="J32"/>
  <c r="E33"/>
  <c r="C33" s="1"/>
  <c r="K33" s="1"/>
  <c r="F33"/>
  <c r="G33"/>
  <c r="D33" s="1"/>
  <c r="L33" s="1"/>
  <c r="H33"/>
  <c r="J33"/>
  <c r="E34"/>
  <c r="C34" s="1"/>
  <c r="K34" s="1"/>
  <c r="F34"/>
  <c r="G34"/>
  <c r="D34" s="1"/>
  <c r="L34" s="1"/>
  <c r="H34"/>
  <c r="J34"/>
  <c r="E35"/>
  <c r="C35" s="1"/>
  <c r="K35" s="1"/>
  <c r="F35"/>
  <c r="G35"/>
  <c r="D35" s="1"/>
  <c r="L35" s="1"/>
  <c r="H35"/>
  <c r="J35"/>
  <c r="E36"/>
  <c r="C36" s="1"/>
  <c r="K36" s="1"/>
  <c r="F36"/>
  <c r="G36"/>
  <c r="D36" s="1"/>
  <c r="L36" s="1"/>
  <c r="H36"/>
  <c r="J36"/>
  <c r="E37"/>
  <c r="C37" s="1"/>
  <c r="K37" s="1"/>
  <c r="F37"/>
  <c r="G37"/>
  <c r="D37" s="1"/>
  <c r="L37" s="1"/>
  <c r="H37"/>
  <c r="J37"/>
  <c r="E38"/>
  <c r="C38" s="1"/>
  <c r="K38" s="1"/>
  <c r="F38"/>
  <c r="G38"/>
  <c r="D38" s="1"/>
  <c r="L38" s="1"/>
  <c r="H38"/>
  <c r="J38"/>
  <c r="E39"/>
  <c r="C39" s="1"/>
  <c r="K39" s="1"/>
  <c r="F39"/>
  <c r="G39"/>
  <c r="D39" s="1"/>
  <c r="L39" s="1"/>
  <c r="H39"/>
  <c r="J39"/>
  <c r="E40"/>
  <c r="C40" s="1"/>
  <c r="K40" s="1"/>
  <c r="F40"/>
  <c r="G40"/>
  <c r="D40" s="1"/>
  <c r="L40" s="1"/>
  <c r="H40"/>
  <c r="J40"/>
  <c r="E41"/>
  <c r="C41" s="1"/>
  <c r="K41" s="1"/>
  <c r="F41"/>
  <c r="G41"/>
  <c r="D41" s="1"/>
  <c r="L41" s="1"/>
  <c r="H41"/>
  <c r="J41"/>
  <c r="E42"/>
  <c r="C42" s="1"/>
  <c r="K42" s="1"/>
  <c r="F42"/>
  <c r="G42"/>
  <c r="D42" s="1"/>
  <c r="L42" s="1"/>
  <c r="H42"/>
  <c r="J42"/>
  <c r="F31"/>
  <c r="F43"/>
  <c r="F44"/>
  <c r="F45"/>
  <c r="F46"/>
  <c r="F47"/>
  <c r="F48"/>
  <c r="F49"/>
  <c r="J31"/>
  <c r="J43"/>
  <c r="J44"/>
  <c r="J45"/>
  <c r="J46"/>
  <c r="J47"/>
  <c r="J48"/>
  <c r="J49"/>
  <c r="H31"/>
  <c r="H43"/>
  <c r="H44"/>
  <c r="H45"/>
  <c r="H46"/>
  <c r="H47"/>
  <c r="H48"/>
  <c r="H49"/>
  <c r="G31"/>
  <c r="G43"/>
  <c r="D43" s="1"/>
  <c r="L43" s="1"/>
  <c r="G44"/>
  <c r="D44" s="1"/>
  <c r="L44" s="1"/>
  <c r="G45"/>
  <c r="D45" s="1"/>
  <c r="L45" s="1"/>
  <c r="G46"/>
  <c r="D46" s="1"/>
  <c r="L46" s="1"/>
  <c r="G47"/>
  <c r="D47" s="1"/>
  <c r="L47" s="1"/>
  <c r="G48"/>
  <c r="D48" s="1"/>
  <c r="L48" s="1"/>
  <c r="G49"/>
  <c r="D49" s="1"/>
  <c r="L49" s="1"/>
  <c r="E31"/>
  <c r="C31" s="1"/>
  <c r="E43"/>
  <c r="C43" s="1"/>
  <c r="K43" s="1"/>
  <c r="E44"/>
  <c r="C44" s="1"/>
  <c r="K44" s="1"/>
  <c r="E45"/>
  <c r="C45" s="1"/>
  <c r="K45" s="1"/>
  <c r="E46"/>
  <c r="C46" s="1"/>
  <c r="K46" s="1"/>
  <c r="E47"/>
  <c r="C47" s="1"/>
  <c r="K47" s="1"/>
  <c r="E48"/>
  <c r="C48" s="1"/>
  <c r="K48" s="1"/>
  <c r="E49"/>
  <c r="C49" s="1"/>
  <c r="K49" s="1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6"/>
  <c r="AA35" i="2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11"/>
  <c r="C7"/>
  <c r="C13" s="1"/>
  <c r="D28" i="3" l="1"/>
  <c r="L28" s="1"/>
  <c r="D26"/>
  <c r="L26" s="1"/>
  <c r="D24"/>
  <c r="L24" s="1"/>
  <c r="D20"/>
  <c r="L20" s="1"/>
  <c r="D16"/>
  <c r="L16" s="1"/>
  <c r="D14"/>
  <c r="L14" s="1"/>
  <c r="D22"/>
  <c r="L22" s="1"/>
  <c r="D30"/>
  <c r="L30" s="1"/>
  <c r="D10"/>
  <c r="L10" s="1"/>
  <c r="D11"/>
  <c r="L11" s="1"/>
  <c r="D31"/>
  <c r="L31" s="1"/>
  <c r="D32"/>
  <c r="L32" s="1"/>
  <c r="C32"/>
  <c r="K32" s="1"/>
  <c r="C30"/>
  <c r="K30" s="1"/>
  <c r="C28"/>
  <c r="K28" s="1"/>
  <c r="C26"/>
  <c r="K26" s="1"/>
  <c r="C24"/>
  <c r="K24" s="1"/>
  <c r="C22"/>
  <c r="K22" s="1"/>
  <c r="C20"/>
  <c r="K20" s="1"/>
  <c r="C16"/>
  <c r="K16" s="1"/>
  <c r="C14"/>
  <c r="K14" s="1"/>
  <c r="C12"/>
  <c r="K12" s="1"/>
  <c r="C10"/>
  <c r="K10" s="1"/>
  <c r="C19"/>
  <c r="K19" s="1"/>
  <c r="C6"/>
  <c r="K6" s="1"/>
  <c r="C29"/>
  <c r="K29" s="1"/>
  <c r="C27"/>
  <c r="K27" s="1"/>
  <c r="C25"/>
  <c r="K25" s="1"/>
  <c r="C23"/>
  <c r="K23" s="1"/>
  <c r="C17"/>
  <c r="K17" s="1"/>
  <c r="C15"/>
  <c r="K15" s="1"/>
  <c r="C13"/>
  <c r="K13" s="1"/>
  <c r="C11"/>
  <c r="K11" s="1"/>
  <c r="C7"/>
  <c r="K7" s="1"/>
  <c r="D29"/>
  <c r="L29" s="1"/>
  <c r="D27"/>
  <c r="L27" s="1"/>
  <c r="D25"/>
  <c r="L25" s="1"/>
  <c r="D23"/>
  <c r="L23" s="1"/>
  <c r="D21"/>
  <c r="L21" s="1"/>
  <c r="D17"/>
  <c r="L17" s="1"/>
  <c r="D15"/>
  <c r="L15" s="1"/>
  <c r="D13"/>
  <c r="L13" s="1"/>
  <c r="K31"/>
  <c r="C8"/>
  <c r="K8" s="1"/>
  <c r="D8"/>
  <c r="L8" s="1"/>
  <c r="C9"/>
  <c r="K9" s="1"/>
  <c r="C21"/>
  <c r="K21" s="1"/>
  <c r="C18"/>
  <c r="K18" s="1"/>
  <c r="D12"/>
  <c r="L12" s="1"/>
  <c r="C11" i="2"/>
  <c r="C34"/>
  <c r="C32"/>
  <c r="C30"/>
  <c r="C28"/>
  <c r="C26"/>
  <c r="C24"/>
  <c r="C22"/>
  <c r="C20"/>
  <c r="C18"/>
  <c r="C16"/>
  <c r="C14"/>
  <c r="C12"/>
  <c r="C35"/>
  <c r="C33"/>
  <c r="C31"/>
  <c r="C29"/>
  <c r="C27"/>
  <c r="C25"/>
  <c r="C23"/>
  <c r="C21"/>
  <c r="C19"/>
  <c r="C17"/>
  <c r="C15"/>
  <c r="D6" i="3" l="1"/>
  <c r="L6" s="1"/>
  <c r="D18"/>
  <c r="L18" s="1"/>
  <c r="D19"/>
  <c r="L19" s="1"/>
  <c r="D9"/>
  <c r="L9" s="1"/>
  <c r="D7"/>
  <c r="L7" s="1"/>
</calcChain>
</file>

<file path=xl/sharedStrings.xml><?xml version="1.0" encoding="utf-8"?>
<sst xmlns="http://schemas.openxmlformats.org/spreadsheetml/2006/main" count="236" uniqueCount="57">
  <si>
    <t>Sauzé</t>
  </si>
  <si>
    <t>Limort</t>
  </si>
  <si>
    <t>Tessé</t>
  </si>
  <si>
    <t>Chaunay</t>
  </si>
  <si>
    <t>Moutardon</t>
  </si>
  <si>
    <t>Melleran</t>
  </si>
  <si>
    <t>Messé</t>
  </si>
  <si>
    <t>SAO</t>
  </si>
  <si>
    <t>Chauffour</t>
  </si>
  <si>
    <t>Raix</t>
  </si>
  <si>
    <t>Narbonneau</t>
  </si>
  <si>
    <t>St Sauvant</t>
  </si>
  <si>
    <t>Anais</t>
  </si>
  <si>
    <t>Tuzie</t>
  </si>
  <si>
    <t>Fleure</t>
  </si>
  <si>
    <t>Chapelle</t>
  </si>
  <si>
    <t>Verrières</t>
  </si>
  <si>
    <t>Paizay</t>
  </si>
  <si>
    <t>Sommières</t>
  </si>
  <si>
    <t>Mauprévoir</t>
  </si>
  <si>
    <t>Chapelle Baton</t>
  </si>
  <si>
    <t>Château Garnier</t>
  </si>
  <si>
    <t>Asnois</t>
  </si>
  <si>
    <t>Genouillé</t>
  </si>
  <si>
    <t>Magnac</t>
  </si>
  <si>
    <t>SPBL</t>
  </si>
  <si>
    <t>KM</t>
  </si>
  <si>
    <t>€/T</t>
  </si>
  <si>
    <t>Saint Saviol</t>
  </si>
  <si>
    <t>La Pallice</t>
  </si>
  <si>
    <t>Saint Sauvant</t>
  </si>
  <si>
    <t>Continvoir</t>
  </si>
  <si>
    <t>Jardres</t>
  </si>
  <si>
    <t>Relations</t>
  </si>
  <si>
    <t>Silo Départ</t>
  </si>
  <si>
    <t>Silo arrivée</t>
  </si>
  <si>
    <t>kmsauze</t>
  </si>
  <si>
    <t>eurosauze</t>
  </si>
  <si>
    <t>Prix tonne</t>
  </si>
  <si>
    <t>kmsao</t>
  </si>
  <si>
    <t>eurosao</t>
  </si>
  <si>
    <t>Total</t>
  </si>
  <si>
    <t>Km</t>
  </si>
  <si>
    <t>Cout</t>
  </si>
  <si>
    <t>Tonnage</t>
  </si>
  <si>
    <t>NB Chgt</t>
  </si>
  <si>
    <t>BLE TENDRE</t>
  </si>
  <si>
    <t>Colza</t>
  </si>
  <si>
    <t>Blé tendre</t>
  </si>
  <si>
    <t>Blé dur</t>
  </si>
  <si>
    <t>Orge Mouture</t>
  </si>
  <si>
    <t>Triticale</t>
  </si>
  <si>
    <t>Avoine</t>
  </si>
  <si>
    <t>Millet</t>
  </si>
  <si>
    <t>Pois</t>
  </si>
  <si>
    <t>Capacité de Stockage</t>
  </si>
  <si>
    <t>Prévisions par sites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</si>
</sst>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.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4" xfId="0" applyBorder="1"/>
    <xf numFmtId="0" fontId="0" fillId="2" borderId="1" xfId="0" applyFill="1" applyBorder="1"/>
    <xf numFmtId="0" fontId="0" fillId="4" borderId="1" xfId="0" applyFill="1" applyBorder="1"/>
    <xf numFmtId="0" fontId="0" fillId="4" borderId="5" xfId="0" applyFill="1" applyBorder="1" applyAlignment="1">
      <alignment horizontal="center"/>
    </xf>
    <xf numFmtId="44" fontId="0" fillId="4" borderId="6" xfId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44" fontId="0" fillId="2" borderId="6" xfId="1" applyFont="1" applyFill="1" applyBorder="1" applyAlignment="1">
      <alignment horizontal="center"/>
    </xf>
    <xf numFmtId="44" fontId="0" fillId="4" borderId="6" xfId="1" applyFont="1" applyFill="1" applyBorder="1"/>
    <xf numFmtId="44" fontId="0" fillId="2" borderId="6" xfId="1" applyFont="1" applyFill="1" applyBorder="1"/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10" fontId="0" fillId="0" borderId="0" xfId="0" applyNumberFormat="1"/>
    <xf numFmtId="0" fontId="0" fillId="0" borderId="0" xfId="0" applyProtection="1">
      <protection locked="0"/>
    </xf>
    <xf numFmtId="10" fontId="0" fillId="0" borderId="0" xfId="0" applyNumberFormat="1" applyProtection="1"/>
    <xf numFmtId="0" fontId="0" fillId="0" borderId="0" xfId="0" applyNumberFormat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horizontal="center"/>
    </xf>
    <xf numFmtId="164" fontId="0" fillId="0" borderId="10" xfId="0" applyNumberFormat="1" applyBorder="1" applyProtection="1"/>
    <xf numFmtId="2" fontId="0" fillId="0" borderId="10" xfId="0" applyNumberFormat="1" applyBorder="1" applyProtection="1"/>
    <xf numFmtId="0" fontId="0" fillId="0" borderId="11" xfId="0" applyBorder="1" applyProtection="1"/>
    <xf numFmtId="0" fontId="0" fillId="0" borderId="12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</xf>
    <xf numFmtId="164" fontId="0" fillId="0" borderId="0" xfId="0" applyNumberFormat="1" applyBorder="1" applyProtection="1"/>
    <xf numFmtId="2" fontId="0" fillId="0" borderId="0" xfId="0" applyNumberFormat="1" applyBorder="1" applyProtection="1"/>
    <xf numFmtId="0" fontId="0" fillId="0" borderId="13" xfId="0" applyBorder="1" applyProtection="1"/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 applyAlignment="1" applyProtection="1">
      <alignment horizontal="center"/>
    </xf>
    <xf numFmtId="164" fontId="0" fillId="0" borderId="15" xfId="0" applyNumberFormat="1" applyBorder="1" applyProtection="1"/>
    <xf numFmtId="2" fontId="0" fillId="0" borderId="15" xfId="0" applyNumberFormat="1" applyBorder="1" applyProtection="1"/>
    <xf numFmtId="0" fontId="0" fillId="0" borderId="16" xfId="0" applyBorder="1" applyProtection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3" borderId="2" xfId="0" applyFill="1" applyBorder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0" fillId="0" borderId="1" xfId="0" applyBorder="1"/>
    <xf numFmtId="0" fontId="3" fillId="0" borderId="0" xfId="0" applyFon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FFFF99"/>
      <color rgb="FF6699FF"/>
      <color rgb="FF00B05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X34"/>
  <sheetViews>
    <sheetView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I18" sqref="I18"/>
    </sheetView>
  </sheetViews>
  <sheetFormatPr baseColWidth="10" defaultRowHeight="15"/>
  <cols>
    <col min="1" max="1" width="15.28515625" bestFit="1" customWidth="1"/>
    <col min="2" max="2" width="9.140625" customWidth="1"/>
    <col min="3" max="3" width="11.140625" customWidth="1"/>
    <col min="4" max="4" width="10" customWidth="1"/>
    <col min="5" max="5" width="7.7109375" customWidth="1"/>
    <col min="6" max="6" width="8.28515625" customWidth="1"/>
    <col min="7" max="7" width="8.140625" customWidth="1"/>
    <col min="8" max="8" width="8.85546875" customWidth="1"/>
    <col min="9" max="9" width="9.140625" customWidth="1"/>
    <col min="11" max="11" width="9" customWidth="1"/>
    <col min="13" max="13" width="8.7109375" customWidth="1"/>
    <col min="14" max="14" width="10" customWidth="1"/>
    <col min="15" max="15" width="8.85546875" customWidth="1"/>
    <col min="16" max="16" width="9.28515625" customWidth="1"/>
    <col min="17" max="18" width="8.42578125" customWidth="1"/>
    <col min="19" max="19" width="7.42578125" customWidth="1"/>
    <col min="20" max="20" width="9.28515625" customWidth="1"/>
    <col min="21" max="21" width="9" customWidth="1"/>
    <col min="22" max="22" width="10.42578125" customWidth="1"/>
    <col min="23" max="23" width="8.140625" customWidth="1"/>
    <col min="24" max="24" width="9.42578125" style="2" customWidth="1"/>
    <col min="25" max="25" width="8.5703125" customWidth="1"/>
    <col min="26" max="26" width="9.5703125" style="2" customWidth="1"/>
    <col min="27" max="27" width="8.7109375" customWidth="1"/>
  </cols>
  <sheetData>
    <row r="3" spans="1:50">
      <c r="A3" s="43" t="s">
        <v>33</v>
      </c>
      <c r="B3" s="42" t="s">
        <v>0</v>
      </c>
      <c r="C3" s="42"/>
      <c r="D3" s="42" t="s">
        <v>28</v>
      </c>
      <c r="E3" s="42"/>
      <c r="F3" s="42" t="s">
        <v>29</v>
      </c>
      <c r="G3" s="42"/>
      <c r="H3" s="42" t="s">
        <v>10</v>
      </c>
      <c r="I3" s="42"/>
      <c r="J3" s="45" t="s">
        <v>4</v>
      </c>
      <c r="K3" s="42"/>
      <c r="L3" s="42" t="s">
        <v>30</v>
      </c>
      <c r="M3" s="42"/>
      <c r="N3" s="42" t="s">
        <v>14</v>
      </c>
      <c r="O3" s="42"/>
      <c r="P3" s="42" t="s">
        <v>15</v>
      </c>
      <c r="Q3" s="42"/>
      <c r="R3" s="42" t="s">
        <v>16</v>
      </c>
      <c r="S3" s="42"/>
      <c r="T3" s="42" t="s">
        <v>17</v>
      </c>
      <c r="U3" s="42"/>
      <c r="V3" s="42" t="s">
        <v>25</v>
      </c>
      <c r="W3" s="42"/>
      <c r="X3" s="42" t="s">
        <v>31</v>
      </c>
      <c r="Y3" s="42"/>
      <c r="Z3" s="42" t="s">
        <v>32</v>
      </c>
      <c r="AA3" s="42"/>
      <c r="AB3" s="3"/>
      <c r="AC3" s="3"/>
      <c r="AD3" s="3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</row>
    <row r="4" spans="1:50">
      <c r="A4" s="44"/>
      <c r="B4" s="14" t="s">
        <v>26</v>
      </c>
      <c r="C4" s="15" t="s">
        <v>27</v>
      </c>
      <c r="D4" s="14" t="s">
        <v>26</v>
      </c>
      <c r="E4" s="15" t="s">
        <v>27</v>
      </c>
      <c r="F4" s="14" t="s">
        <v>26</v>
      </c>
      <c r="G4" s="15" t="s">
        <v>27</v>
      </c>
      <c r="H4" s="14" t="s">
        <v>26</v>
      </c>
      <c r="I4" s="15" t="s">
        <v>27</v>
      </c>
      <c r="J4" s="14" t="s">
        <v>26</v>
      </c>
      <c r="K4" s="15" t="s">
        <v>27</v>
      </c>
      <c r="L4" s="14" t="s">
        <v>26</v>
      </c>
      <c r="M4" s="15" t="s">
        <v>27</v>
      </c>
      <c r="N4" s="14" t="s">
        <v>26</v>
      </c>
      <c r="O4" s="15" t="s">
        <v>27</v>
      </c>
      <c r="P4" s="14" t="s">
        <v>26</v>
      </c>
      <c r="Q4" s="15" t="s">
        <v>27</v>
      </c>
      <c r="R4" s="14" t="s">
        <v>26</v>
      </c>
      <c r="S4" s="15" t="s">
        <v>27</v>
      </c>
      <c r="T4" s="14" t="s">
        <v>26</v>
      </c>
      <c r="U4" s="15" t="s">
        <v>27</v>
      </c>
      <c r="V4" s="14" t="s">
        <v>26</v>
      </c>
      <c r="W4" s="15" t="s">
        <v>27</v>
      </c>
      <c r="X4" s="14" t="s">
        <v>26</v>
      </c>
      <c r="Y4" s="15" t="s">
        <v>27</v>
      </c>
      <c r="Z4" s="14" t="s">
        <v>26</v>
      </c>
      <c r="AA4" s="15" t="s">
        <v>27</v>
      </c>
    </row>
    <row r="5" spans="1:50">
      <c r="A5" s="5"/>
      <c r="B5" s="14" t="s">
        <v>36</v>
      </c>
      <c r="C5" s="15" t="s">
        <v>37</v>
      </c>
      <c r="D5" s="14" t="s">
        <v>39</v>
      </c>
      <c r="E5" s="15" t="s">
        <v>40</v>
      </c>
      <c r="F5" s="14"/>
      <c r="G5" s="15"/>
      <c r="H5" s="14"/>
      <c r="I5" s="15"/>
      <c r="J5" s="14"/>
      <c r="K5" s="15"/>
      <c r="L5" s="14"/>
      <c r="M5" s="15"/>
      <c r="N5" s="14"/>
      <c r="O5" s="15"/>
      <c r="P5" s="14"/>
      <c r="Q5" s="15"/>
      <c r="R5" s="14"/>
      <c r="S5" s="15"/>
      <c r="T5" s="14"/>
      <c r="U5" s="15"/>
      <c r="V5" s="14"/>
      <c r="W5" s="15"/>
      <c r="X5" s="14"/>
      <c r="Y5" s="15"/>
      <c r="Z5" s="14"/>
      <c r="AA5" s="15"/>
    </row>
    <row r="6" spans="1:50">
      <c r="A6" s="7" t="s">
        <v>0</v>
      </c>
      <c r="B6" s="8">
        <v>0</v>
      </c>
      <c r="C6" s="9">
        <v>0</v>
      </c>
      <c r="D6" s="8">
        <v>10</v>
      </c>
      <c r="E6" s="9">
        <v>2.2999999999999998</v>
      </c>
      <c r="F6" s="8">
        <v>125</v>
      </c>
      <c r="G6" s="9">
        <v>9.5</v>
      </c>
      <c r="H6" s="8">
        <v>38</v>
      </c>
      <c r="I6" s="9">
        <v>4.5</v>
      </c>
      <c r="J6" s="8">
        <v>23</v>
      </c>
      <c r="K6" s="9">
        <v>3.8</v>
      </c>
      <c r="L6" s="8">
        <v>32</v>
      </c>
      <c r="M6" s="9">
        <v>3.8</v>
      </c>
      <c r="N6" s="8">
        <v>65</v>
      </c>
      <c r="O6" s="9">
        <v>6</v>
      </c>
      <c r="P6" s="8">
        <v>73</v>
      </c>
      <c r="Q6" s="9">
        <v>6.9</v>
      </c>
      <c r="R6" s="8">
        <v>62</v>
      </c>
      <c r="S6" s="9">
        <v>6.2</v>
      </c>
      <c r="T6" s="8">
        <v>94</v>
      </c>
      <c r="U6" s="9">
        <v>7.1</v>
      </c>
      <c r="V6" s="8">
        <v>174</v>
      </c>
      <c r="W6" s="9">
        <v>13</v>
      </c>
      <c r="X6" s="8">
        <v>216</v>
      </c>
      <c r="Y6" s="12">
        <v>14.5</v>
      </c>
      <c r="Z6" s="8">
        <v>77</v>
      </c>
      <c r="AA6" s="12">
        <v>6.9</v>
      </c>
    </row>
    <row r="7" spans="1:50">
      <c r="A7" s="6" t="s">
        <v>1</v>
      </c>
      <c r="B7" s="10">
        <v>7</v>
      </c>
      <c r="C7" s="11">
        <v>2</v>
      </c>
      <c r="D7" s="10">
        <v>17</v>
      </c>
      <c r="E7" s="11">
        <v>3</v>
      </c>
      <c r="F7" s="10">
        <v>121</v>
      </c>
      <c r="G7" s="11">
        <v>9.5</v>
      </c>
      <c r="H7" s="10">
        <v>38</v>
      </c>
      <c r="I7" s="11">
        <v>4.5</v>
      </c>
      <c r="J7" s="10">
        <v>31</v>
      </c>
      <c r="K7" s="11">
        <v>3.5</v>
      </c>
      <c r="L7" s="10">
        <v>25</v>
      </c>
      <c r="M7" s="11">
        <v>3</v>
      </c>
      <c r="N7" s="10">
        <v>67</v>
      </c>
      <c r="O7" s="11">
        <v>6.7</v>
      </c>
      <c r="P7" s="10">
        <v>75</v>
      </c>
      <c r="Q7" s="11">
        <v>6.9</v>
      </c>
      <c r="R7" s="10">
        <v>64</v>
      </c>
      <c r="S7" s="11">
        <v>6.2</v>
      </c>
      <c r="T7" s="10">
        <v>96</v>
      </c>
      <c r="U7" s="11">
        <v>7.1</v>
      </c>
      <c r="V7" s="10">
        <v>181</v>
      </c>
      <c r="W7" s="11">
        <v>13</v>
      </c>
      <c r="X7" s="10">
        <v>218</v>
      </c>
      <c r="Y7" s="13">
        <v>14.5</v>
      </c>
      <c r="Z7" s="10">
        <v>78</v>
      </c>
      <c r="AA7" s="13">
        <v>6.9</v>
      </c>
    </row>
    <row r="8" spans="1:50">
      <c r="A8" s="7" t="s">
        <v>2</v>
      </c>
      <c r="B8" s="8">
        <v>8</v>
      </c>
      <c r="C8" s="9">
        <v>2</v>
      </c>
      <c r="D8" s="8">
        <v>18</v>
      </c>
      <c r="E8" s="9">
        <v>3</v>
      </c>
      <c r="F8" s="8">
        <v>129</v>
      </c>
      <c r="G8" s="9">
        <v>9.5</v>
      </c>
      <c r="H8" s="8">
        <v>53</v>
      </c>
      <c r="I8" s="9">
        <v>5.2</v>
      </c>
      <c r="J8" s="8">
        <v>25</v>
      </c>
      <c r="K8" s="9">
        <v>10</v>
      </c>
      <c r="L8" s="8">
        <v>39</v>
      </c>
      <c r="M8" s="9">
        <v>4.5</v>
      </c>
      <c r="N8" s="8">
        <v>73</v>
      </c>
      <c r="O8" s="9">
        <v>6.9</v>
      </c>
      <c r="P8" s="8">
        <v>82</v>
      </c>
      <c r="Q8" s="9">
        <v>6.9</v>
      </c>
      <c r="R8" s="8">
        <v>67</v>
      </c>
      <c r="S8" s="9">
        <v>6.7</v>
      </c>
      <c r="T8" s="8">
        <v>103</v>
      </c>
      <c r="U8" s="9">
        <v>8</v>
      </c>
      <c r="V8" s="8">
        <v>171</v>
      </c>
      <c r="W8" s="9">
        <v>13</v>
      </c>
      <c r="X8" s="8">
        <v>205</v>
      </c>
      <c r="Y8" s="12">
        <v>14.5</v>
      </c>
      <c r="Z8" s="8">
        <v>86</v>
      </c>
      <c r="AA8" s="12">
        <v>6.9</v>
      </c>
    </row>
    <row r="9" spans="1:50">
      <c r="A9" s="6" t="s">
        <v>3</v>
      </c>
      <c r="B9" s="10">
        <v>10</v>
      </c>
      <c r="C9" s="11">
        <v>2.2999999999999998</v>
      </c>
      <c r="D9" s="10">
        <v>13</v>
      </c>
      <c r="E9" s="11">
        <v>2.5</v>
      </c>
      <c r="F9" s="10">
        <v>135</v>
      </c>
      <c r="G9" s="11">
        <v>10</v>
      </c>
      <c r="H9" s="10">
        <v>41</v>
      </c>
      <c r="I9" s="11">
        <v>4.5</v>
      </c>
      <c r="J9" s="10">
        <v>26</v>
      </c>
      <c r="K9" s="11">
        <v>3.5</v>
      </c>
      <c r="L9" s="10">
        <v>22</v>
      </c>
      <c r="M9" s="11">
        <v>3</v>
      </c>
      <c r="N9" s="10">
        <v>48</v>
      </c>
      <c r="O9" s="11">
        <v>5</v>
      </c>
      <c r="P9" s="10">
        <v>68</v>
      </c>
      <c r="Q9" s="11">
        <v>6.7</v>
      </c>
      <c r="R9" s="10">
        <v>48</v>
      </c>
      <c r="S9" s="11">
        <v>5.2</v>
      </c>
      <c r="T9" s="10">
        <v>80</v>
      </c>
      <c r="U9" s="11">
        <v>6.9</v>
      </c>
      <c r="V9" s="10">
        <v>181</v>
      </c>
      <c r="W9" s="11">
        <v>13</v>
      </c>
      <c r="X9" s="10">
        <v>203</v>
      </c>
      <c r="Y9" s="13">
        <v>14.5</v>
      </c>
      <c r="Z9" s="10">
        <v>64</v>
      </c>
      <c r="AA9" s="13">
        <v>6.2</v>
      </c>
    </row>
    <row r="10" spans="1:50">
      <c r="A10" s="7" t="s">
        <v>4</v>
      </c>
      <c r="B10" s="8">
        <v>30</v>
      </c>
      <c r="C10" s="9">
        <v>3.8</v>
      </c>
      <c r="D10" s="8">
        <v>14</v>
      </c>
      <c r="E10" s="9">
        <v>2.5</v>
      </c>
      <c r="F10" s="8">
        <v>148</v>
      </c>
      <c r="G10" s="9">
        <v>10</v>
      </c>
      <c r="H10" s="8">
        <v>66</v>
      </c>
      <c r="I10" s="9">
        <v>6.7</v>
      </c>
      <c r="J10" s="8">
        <v>0</v>
      </c>
      <c r="K10" s="9">
        <v>0</v>
      </c>
      <c r="L10" s="8">
        <v>47</v>
      </c>
      <c r="M10" s="9">
        <v>5</v>
      </c>
      <c r="N10" s="8">
        <v>57</v>
      </c>
      <c r="O10" s="9">
        <v>4.7</v>
      </c>
      <c r="P10" s="8">
        <v>68</v>
      </c>
      <c r="Q10" s="9">
        <v>6.7</v>
      </c>
      <c r="R10" s="8">
        <v>53</v>
      </c>
      <c r="S10" s="9">
        <v>6</v>
      </c>
      <c r="T10" s="8">
        <v>81</v>
      </c>
      <c r="U10" s="9">
        <v>6.9</v>
      </c>
      <c r="V10" s="8">
        <v>165</v>
      </c>
      <c r="W10" s="9">
        <v>13</v>
      </c>
      <c r="X10" s="8">
        <v>208</v>
      </c>
      <c r="Y10" s="12">
        <v>14.5</v>
      </c>
      <c r="Z10" s="8">
        <v>90</v>
      </c>
      <c r="AA10" s="12">
        <v>6.9</v>
      </c>
    </row>
    <row r="11" spans="1:50">
      <c r="A11" s="6" t="s">
        <v>23</v>
      </c>
      <c r="B11" s="10">
        <v>20</v>
      </c>
      <c r="C11" s="11">
        <v>3</v>
      </c>
      <c r="D11" s="10">
        <v>8.1999999999999993</v>
      </c>
      <c r="E11" s="11">
        <v>2</v>
      </c>
      <c r="F11" s="10">
        <v>146</v>
      </c>
      <c r="G11" s="11">
        <v>10</v>
      </c>
      <c r="H11" s="10">
        <v>56</v>
      </c>
      <c r="I11" s="11">
        <v>5.2</v>
      </c>
      <c r="J11" s="10">
        <v>8</v>
      </c>
      <c r="K11" s="11">
        <v>2.2999999999999998</v>
      </c>
      <c r="L11" s="10">
        <v>38</v>
      </c>
      <c r="M11" s="11">
        <v>4.5</v>
      </c>
      <c r="N11" s="10">
        <v>49</v>
      </c>
      <c r="O11" s="11">
        <v>5.2</v>
      </c>
      <c r="P11" s="10">
        <v>60</v>
      </c>
      <c r="Q11" s="11">
        <v>6.2</v>
      </c>
      <c r="R11" s="10">
        <v>45</v>
      </c>
      <c r="S11" s="11">
        <v>5</v>
      </c>
      <c r="T11" s="10">
        <v>73</v>
      </c>
      <c r="U11" s="11">
        <v>6.9</v>
      </c>
      <c r="V11" s="10">
        <v>180</v>
      </c>
      <c r="W11" s="11">
        <v>13</v>
      </c>
      <c r="X11" s="10">
        <v>197</v>
      </c>
      <c r="Y11" s="13">
        <v>14.5</v>
      </c>
      <c r="Z11" s="10">
        <v>62</v>
      </c>
      <c r="AA11" s="13">
        <v>6.2</v>
      </c>
    </row>
    <row r="12" spans="1:50">
      <c r="A12" s="7" t="s">
        <v>5</v>
      </c>
      <c r="B12" s="8">
        <v>11</v>
      </c>
      <c r="C12" s="9">
        <v>2.2999999999999998</v>
      </c>
      <c r="D12" s="8">
        <v>21</v>
      </c>
      <c r="E12" s="9">
        <v>3</v>
      </c>
      <c r="F12" s="8">
        <v>120</v>
      </c>
      <c r="G12" s="9">
        <v>9.5</v>
      </c>
      <c r="H12" s="8">
        <v>42</v>
      </c>
      <c r="I12" s="9">
        <v>4.5</v>
      </c>
      <c r="J12" s="8">
        <v>32</v>
      </c>
      <c r="K12" s="9">
        <v>3.5</v>
      </c>
      <c r="L12" s="8">
        <v>35</v>
      </c>
      <c r="M12" s="9">
        <v>4.5</v>
      </c>
      <c r="N12" s="8">
        <v>63</v>
      </c>
      <c r="O12" s="9">
        <v>6.2</v>
      </c>
      <c r="P12" s="8">
        <v>79</v>
      </c>
      <c r="Q12" s="9">
        <v>6.9</v>
      </c>
      <c r="R12" s="8">
        <v>63</v>
      </c>
      <c r="S12" s="9">
        <v>6.2</v>
      </c>
      <c r="T12" s="8">
        <v>90</v>
      </c>
      <c r="U12" s="9">
        <v>7.1</v>
      </c>
      <c r="V12" s="8">
        <v>183</v>
      </c>
      <c r="W12" s="9">
        <v>13</v>
      </c>
      <c r="X12" s="8">
        <v>222</v>
      </c>
      <c r="Y12" s="12">
        <v>14.5</v>
      </c>
      <c r="Z12" s="8">
        <v>82</v>
      </c>
      <c r="AA12" s="12">
        <v>6.9</v>
      </c>
    </row>
    <row r="13" spans="1:50">
      <c r="A13" s="6" t="s">
        <v>6</v>
      </c>
      <c r="B13" s="10">
        <v>18</v>
      </c>
      <c r="C13" s="11">
        <v>3</v>
      </c>
      <c r="D13" s="10">
        <v>19</v>
      </c>
      <c r="E13" s="11">
        <v>3</v>
      </c>
      <c r="F13" s="10">
        <v>125</v>
      </c>
      <c r="G13" s="11">
        <v>9.5</v>
      </c>
      <c r="H13" s="10">
        <v>27</v>
      </c>
      <c r="I13" s="11">
        <v>3.5</v>
      </c>
      <c r="J13" s="10">
        <v>36</v>
      </c>
      <c r="K13" s="11">
        <v>4.5</v>
      </c>
      <c r="L13" s="10">
        <v>14</v>
      </c>
      <c r="M13" s="11">
        <v>2.5</v>
      </c>
      <c r="N13" s="10">
        <v>45</v>
      </c>
      <c r="O13" s="11">
        <v>5</v>
      </c>
      <c r="P13" s="10">
        <v>62</v>
      </c>
      <c r="Q13" s="11">
        <v>6.5</v>
      </c>
      <c r="R13" s="10">
        <v>45</v>
      </c>
      <c r="S13" s="11">
        <v>5</v>
      </c>
      <c r="T13" s="10">
        <v>72</v>
      </c>
      <c r="U13" s="11">
        <v>6.9</v>
      </c>
      <c r="V13" s="10">
        <v>191</v>
      </c>
      <c r="W13" s="11">
        <v>13.5</v>
      </c>
      <c r="X13" s="10">
        <v>180</v>
      </c>
      <c r="Y13" s="13">
        <v>13</v>
      </c>
      <c r="Z13" s="10">
        <v>62</v>
      </c>
      <c r="AA13" s="13">
        <v>6.2</v>
      </c>
    </row>
    <row r="14" spans="1:50">
      <c r="A14" s="7" t="s">
        <v>7</v>
      </c>
      <c r="B14" s="8">
        <v>10</v>
      </c>
      <c r="C14" s="9">
        <v>2.2999999999999998</v>
      </c>
      <c r="D14" s="8">
        <v>1</v>
      </c>
      <c r="E14" s="9">
        <v>0</v>
      </c>
      <c r="F14" s="8">
        <v>132</v>
      </c>
      <c r="G14" s="9">
        <v>10</v>
      </c>
      <c r="H14" s="8">
        <v>55</v>
      </c>
      <c r="I14" s="9">
        <v>4.7</v>
      </c>
      <c r="J14" s="8">
        <v>14</v>
      </c>
      <c r="K14" s="9">
        <v>2.5</v>
      </c>
      <c r="L14" s="8">
        <v>36</v>
      </c>
      <c r="M14" s="9">
        <v>4.5</v>
      </c>
      <c r="N14" s="8">
        <v>49</v>
      </c>
      <c r="O14" s="9">
        <v>5</v>
      </c>
      <c r="P14" s="8">
        <v>65</v>
      </c>
      <c r="Q14" s="9">
        <v>6.7</v>
      </c>
      <c r="R14" s="8">
        <v>50</v>
      </c>
      <c r="S14" s="9">
        <v>5.2</v>
      </c>
      <c r="T14" s="8">
        <v>78</v>
      </c>
      <c r="U14" s="9">
        <v>6.9</v>
      </c>
      <c r="V14" s="8">
        <v>180</v>
      </c>
      <c r="W14" s="9">
        <v>13</v>
      </c>
      <c r="X14" s="8">
        <v>196</v>
      </c>
      <c r="Y14" s="12">
        <v>14</v>
      </c>
      <c r="Z14" s="8">
        <v>78</v>
      </c>
      <c r="AA14" s="12">
        <v>6.9</v>
      </c>
    </row>
    <row r="15" spans="1:50">
      <c r="A15" s="6" t="s">
        <v>8</v>
      </c>
      <c r="B15" s="10">
        <v>13</v>
      </c>
      <c r="C15" s="11">
        <v>2.5</v>
      </c>
      <c r="D15" s="10">
        <v>13</v>
      </c>
      <c r="E15" s="11">
        <v>2.5</v>
      </c>
      <c r="F15" s="10">
        <v>135</v>
      </c>
      <c r="G15" s="11">
        <v>10</v>
      </c>
      <c r="H15" s="10">
        <v>60</v>
      </c>
      <c r="I15" s="11">
        <v>6.2</v>
      </c>
      <c r="J15" s="10">
        <v>11</v>
      </c>
      <c r="K15" s="11">
        <v>2.5</v>
      </c>
      <c r="L15" s="10">
        <v>40</v>
      </c>
      <c r="M15" s="11">
        <v>4.5</v>
      </c>
      <c r="N15" s="10">
        <v>55</v>
      </c>
      <c r="O15" s="11">
        <v>5.2</v>
      </c>
      <c r="P15" s="10">
        <v>71</v>
      </c>
      <c r="Q15" s="11">
        <v>6.9</v>
      </c>
      <c r="R15" s="10">
        <v>56</v>
      </c>
      <c r="S15" s="11">
        <v>5.2</v>
      </c>
      <c r="T15" s="10">
        <v>83</v>
      </c>
      <c r="U15" s="11">
        <v>6.9</v>
      </c>
      <c r="V15" s="10">
        <v>165</v>
      </c>
      <c r="W15" s="11">
        <v>13</v>
      </c>
      <c r="X15" s="10">
        <v>207</v>
      </c>
      <c r="Y15" s="13">
        <v>14.5</v>
      </c>
      <c r="Z15" s="10">
        <v>68</v>
      </c>
      <c r="AA15" s="13">
        <v>6.7</v>
      </c>
    </row>
    <row r="16" spans="1:50">
      <c r="A16" s="7" t="s">
        <v>9</v>
      </c>
      <c r="B16" s="8">
        <v>18</v>
      </c>
      <c r="C16" s="9">
        <v>3</v>
      </c>
      <c r="D16" s="8">
        <v>23</v>
      </c>
      <c r="E16" s="9">
        <v>3</v>
      </c>
      <c r="F16" s="8">
        <v>121</v>
      </c>
      <c r="G16" s="9">
        <v>10</v>
      </c>
      <c r="H16" s="8">
        <v>68</v>
      </c>
      <c r="I16" s="9">
        <v>6.7</v>
      </c>
      <c r="J16" s="8">
        <v>19</v>
      </c>
      <c r="K16" s="9">
        <v>3</v>
      </c>
      <c r="L16" s="8">
        <v>45</v>
      </c>
      <c r="M16" s="9">
        <v>5</v>
      </c>
      <c r="N16" s="8">
        <v>72</v>
      </c>
      <c r="O16" s="9">
        <v>6.9</v>
      </c>
      <c r="P16" s="8">
        <v>83</v>
      </c>
      <c r="Q16" s="9">
        <v>6.9</v>
      </c>
      <c r="R16" s="8">
        <v>73</v>
      </c>
      <c r="S16" s="9">
        <v>6.9</v>
      </c>
      <c r="T16" s="8">
        <v>109</v>
      </c>
      <c r="U16" s="9">
        <v>8</v>
      </c>
      <c r="V16" s="8">
        <v>160</v>
      </c>
      <c r="W16" s="9">
        <v>13</v>
      </c>
      <c r="X16" s="8">
        <v>212</v>
      </c>
      <c r="Y16" s="12">
        <v>14.5</v>
      </c>
      <c r="Z16" s="8">
        <v>92</v>
      </c>
      <c r="AA16" s="12">
        <v>6.9</v>
      </c>
    </row>
    <row r="17" spans="1:27">
      <c r="A17" s="6" t="s">
        <v>10</v>
      </c>
      <c r="B17" s="10">
        <v>40</v>
      </c>
      <c r="C17" s="11">
        <v>4.5</v>
      </c>
      <c r="D17" s="10">
        <v>46</v>
      </c>
      <c r="E17" s="11">
        <v>4.7</v>
      </c>
      <c r="F17" s="10">
        <v>115</v>
      </c>
      <c r="G17" s="11">
        <v>8.5</v>
      </c>
      <c r="H17" s="10">
        <v>0</v>
      </c>
      <c r="I17" s="11">
        <v>0</v>
      </c>
      <c r="J17" s="10">
        <v>66</v>
      </c>
      <c r="K17" s="11">
        <v>6.7</v>
      </c>
      <c r="L17" s="10">
        <v>15</v>
      </c>
      <c r="M17" s="11">
        <v>2.5</v>
      </c>
      <c r="N17" s="10">
        <v>51</v>
      </c>
      <c r="O17" s="11">
        <v>5.5</v>
      </c>
      <c r="P17" s="10">
        <v>79</v>
      </c>
      <c r="Q17" s="11">
        <v>6.9</v>
      </c>
      <c r="R17" s="10">
        <v>54</v>
      </c>
      <c r="S17" s="11">
        <v>5.2</v>
      </c>
      <c r="T17" s="10">
        <v>75</v>
      </c>
      <c r="U17" s="11">
        <v>6.9</v>
      </c>
      <c r="V17" s="10">
        <v>216</v>
      </c>
      <c r="W17" s="11">
        <v>14.5</v>
      </c>
      <c r="X17" s="10">
        <v>196</v>
      </c>
      <c r="Y17" s="13">
        <v>14</v>
      </c>
      <c r="Z17" s="10">
        <v>57</v>
      </c>
      <c r="AA17" s="13">
        <v>5.2</v>
      </c>
    </row>
    <row r="18" spans="1:27">
      <c r="A18" s="7" t="s">
        <v>11</v>
      </c>
      <c r="B18" s="8">
        <v>32</v>
      </c>
      <c r="C18" s="9">
        <v>4.3</v>
      </c>
      <c r="D18" s="8">
        <v>32</v>
      </c>
      <c r="E18" s="9">
        <v>4.3</v>
      </c>
      <c r="F18" s="8">
        <v>125</v>
      </c>
      <c r="G18" s="9">
        <v>9</v>
      </c>
      <c r="H18" s="8">
        <v>15</v>
      </c>
      <c r="I18" s="9">
        <v>2.5</v>
      </c>
      <c r="J18" s="8">
        <v>47</v>
      </c>
      <c r="K18" s="9">
        <v>4.7</v>
      </c>
      <c r="L18" s="8">
        <v>0</v>
      </c>
      <c r="M18" s="9">
        <v>0</v>
      </c>
      <c r="N18" s="8">
        <v>46</v>
      </c>
      <c r="O18" s="9">
        <v>4.7</v>
      </c>
      <c r="P18" s="8">
        <v>64</v>
      </c>
      <c r="Q18" s="9">
        <v>6.7</v>
      </c>
      <c r="R18" s="8">
        <v>46</v>
      </c>
      <c r="S18" s="9">
        <v>5</v>
      </c>
      <c r="T18" s="8">
        <v>74</v>
      </c>
      <c r="U18" s="9">
        <v>6.9</v>
      </c>
      <c r="V18" s="8">
        <v>208</v>
      </c>
      <c r="W18" s="9">
        <v>14.5</v>
      </c>
      <c r="X18" s="8">
        <v>193</v>
      </c>
      <c r="Y18" s="12">
        <v>14</v>
      </c>
      <c r="Z18" s="8">
        <v>58</v>
      </c>
      <c r="AA18" s="12">
        <v>5.2</v>
      </c>
    </row>
    <row r="19" spans="1:27">
      <c r="A19" s="6" t="s">
        <v>12</v>
      </c>
      <c r="B19" s="10">
        <v>46</v>
      </c>
      <c r="C19" s="11">
        <v>5</v>
      </c>
      <c r="D19" s="10">
        <v>52</v>
      </c>
      <c r="E19" s="11">
        <v>5.2</v>
      </c>
      <c r="F19" s="10">
        <v>166</v>
      </c>
      <c r="G19" s="11">
        <v>11</v>
      </c>
      <c r="H19" s="10">
        <v>93</v>
      </c>
      <c r="I19" s="11">
        <v>7.1</v>
      </c>
      <c r="J19" s="10">
        <v>37</v>
      </c>
      <c r="K19" s="11">
        <v>4.5</v>
      </c>
      <c r="L19" s="10">
        <v>74</v>
      </c>
      <c r="M19" s="11">
        <v>6.9</v>
      </c>
      <c r="N19" s="10">
        <v>97</v>
      </c>
      <c r="O19" s="11">
        <v>7.8</v>
      </c>
      <c r="P19" s="10">
        <v>121</v>
      </c>
      <c r="Q19" s="11">
        <v>10</v>
      </c>
      <c r="R19" s="10">
        <v>104</v>
      </c>
      <c r="S19" s="11">
        <v>8</v>
      </c>
      <c r="T19" s="10">
        <v>133</v>
      </c>
      <c r="U19" s="11">
        <v>10</v>
      </c>
      <c r="V19" s="10">
        <v>132</v>
      </c>
      <c r="W19" s="11">
        <v>11</v>
      </c>
      <c r="X19" s="10">
        <v>234</v>
      </c>
      <c r="Y19" s="13">
        <v>14.5</v>
      </c>
      <c r="Z19" s="10">
        <v>116</v>
      </c>
      <c r="AA19" s="13">
        <v>8</v>
      </c>
    </row>
    <row r="20" spans="1:27">
      <c r="A20" s="7" t="s">
        <v>13</v>
      </c>
      <c r="B20" s="8">
        <v>28</v>
      </c>
      <c r="C20" s="9">
        <v>3.5</v>
      </c>
      <c r="D20" s="8">
        <v>28</v>
      </c>
      <c r="E20" s="9">
        <v>3.5</v>
      </c>
      <c r="F20" s="8">
        <v>143</v>
      </c>
      <c r="G20" s="9">
        <v>10</v>
      </c>
      <c r="H20" s="8">
        <v>69</v>
      </c>
      <c r="I20" s="9">
        <v>6.7</v>
      </c>
      <c r="J20" s="8">
        <v>18</v>
      </c>
      <c r="K20" s="9">
        <v>3</v>
      </c>
      <c r="L20" s="8">
        <v>55</v>
      </c>
      <c r="M20" s="9">
        <v>5.2</v>
      </c>
      <c r="N20" s="8">
        <v>80</v>
      </c>
      <c r="O20" s="9">
        <v>6.9</v>
      </c>
      <c r="P20" s="8">
        <v>83</v>
      </c>
      <c r="Q20" s="9">
        <v>6.9</v>
      </c>
      <c r="R20" s="8">
        <v>80</v>
      </c>
      <c r="S20" s="9">
        <v>6.9</v>
      </c>
      <c r="T20" s="8">
        <v>109</v>
      </c>
      <c r="U20" s="9">
        <v>8</v>
      </c>
      <c r="V20" s="8">
        <v>155</v>
      </c>
      <c r="W20" s="9">
        <v>13</v>
      </c>
      <c r="X20" s="8">
        <v>231</v>
      </c>
      <c r="Y20" s="12">
        <v>14.5</v>
      </c>
      <c r="Z20" s="8">
        <v>92</v>
      </c>
      <c r="AA20" s="12">
        <v>6.9</v>
      </c>
    </row>
    <row r="21" spans="1:27">
      <c r="A21" s="6" t="s">
        <v>14</v>
      </c>
      <c r="B21" s="10">
        <v>65</v>
      </c>
      <c r="C21" s="11">
        <v>6</v>
      </c>
      <c r="D21" s="10">
        <v>49</v>
      </c>
      <c r="E21" s="11">
        <v>5.5</v>
      </c>
      <c r="F21" s="10">
        <v>168</v>
      </c>
      <c r="G21" s="11">
        <v>10.5</v>
      </c>
      <c r="H21" s="10">
        <v>51</v>
      </c>
      <c r="I21" s="11">
        <v>5.5</v>
      </c>
      <c r="J21" s="10">
        <v>57</v>
      </c>
      <c r="K21" s="11">
        <v>4.7</v>
      </c>
      <c r="L21" s="10">
        <v>46</v>
      </c>
      <c r="M21" s="11">
        <v>4.7</v>
      </c>
      <c r="N21" s="10">
        <v>0</v>
      </c>
      <c r="O21" s="11">
        <v>0</v>
      </c>
      <c r="P21" s="10">
        <v>22</v>
      </c>
      <c r="Q21" s="11">
        <v>4</v>
      </c>
      <c r="R21" s="10">
        <v>10</v>
      </c>
      <c r="S21" s="11">
        <v>3</v>
      </c>
      <c r="T21" s="10">
        <v>26</v>
      </c>
      <c r="U21" s="11">
        <v>4</v>
      </c>
      <c r="V21" s="10">
        <v>276</v>
      </c>
      <c r="W21" s="11">
        <v>15</v>
      </c>
      <c r="X21" s="10">
        <v>176</v>
      </c>
      <c r="Y21" s="13">
        <v>13</v>
      </c>
      <c r="Z21" s="10">
        <v>12</v>
      </c>
      <c r="AA21" s="13">
        <v>3</v>
      </c>
    </row>
    <row r="22" spans="1:27">
      <c r="A22" s="7" t="s">
        <v>15</v>
      </c>
      <c r="B22" s="8">
        <v>73</v>
      </c>
      <c r="C22" s="9">
        <v>6.9</v>
      </c>
      <c r="D22" s="8">
        <v>65</v>
      </c>
      <c r="E22" s="9">
        <v>6.7</v>
      </c>
      <c r="F22" s="8">
        <v>190</v>
      </c>
      <c r="G22" s="9">
        <v>12</v>
      </c>
      <c r="H22" s="8">
        <v>79</v>
      </c>
      <c r="I22" s="9">
        <v>6.9</v>
      </c>
      <c r="J22" s="8">
        <v>68</v>
      </c>
      <c r="K22" s="9">
        <v>6.7</v>
      </c>
      <c r="L22" s="8">
        <v>64</v>
      </c>
      <c r="M22" s="9">
        <v>6.2</v>
      </c>
      <c r="N22" s="8">
        <v>22</v>
      </c>
      <c r="O22" s="9">
        <v>4</v>
      </c>
      <c r="P22" s="8">
        <v>0</v>
      </c>
      <c r="Q22" s="9">
        <v>0</v>
      </c>
      <c r="R22" s="8">
        <v>15</v>
      </c>
      <c r="S22" s="9">
        <v>4</v>
      </c>
      <c r="T22" s="8">
        <v>32</v>
      </c>
      <c r="U22" s="9">
        <v>4</v>
      </c>
      <c r="V22" s="8">
        <v>299</v>
      </c>
      <c r="W22" s="9">
        <v>16.5</v>
      </c>
      <c r="X22" s="8">
        <v>177</v>
      </c>
      <c r="Y22" s="12">
        <v>13</v>
      </c>
      <c r="Z22" s="8">
        <v>19</v>
      </c>
      <c r="AA22" s="12">
        <v>3</v>
      </c>
    </row>
    <row r="23" spans="1:27">
      <c r="A23" s="6" t="s">
        <v>16</v>
      </c>
      <c r="B23" s="10">
        <v>62</v>
      </c>
      <c r="C23" s="11">
        <v>6.2</v>
      </c>
      <c r="D23" s="10">
        <v>50</v>
      </c>
      <c r="E23" s="11">
        <v>6</v>
      </c>
      <c r="F23" s="10">
        <v>178</v>
      </c>
      <c r="G23" s="11">
        <v>11</v>
      </c>
      <c r="H23" s="10">
        <v>54</v>
      </c>
      <c r="I23" s="11">
        <v>5.2</v>
      </c>
      <c r="J23" s="10">
        <v>53</v>
      </c>
      <c r="K23" s="11">
        <v>5.2</v>
      </c>
      <c r="L23" s="10">
        <v>46</v>
      </c>
      <c r="M23" s="11">
        <v>4.7</v>
      </c>
      <c r="N23" s="10">
        <v>10</v>
      </c>
      <c r="O23" s="11">
        <v>3</v>
      </c>
      <c r="P23" s="10">
        <v>15</v>
      </c>
      <c r="Q23" s="11">
        <v>4</v>
      </c>
      <c r="R23" s="10">
        <v>0</v>
      </c>
      <c r="S23" s="11">
        <v>0</v>
      </c>
      <c r="T23" s="10">
        <v>32</v>
      </c>
      <c r="U23" s="11">
        <v>4.5</v>
      </c>
      <c r="V23" s="10">
        <v>286</v>
      </c>
      <c r="W23" s="11">
        <v>16.5</v>
      </c>
      <c r="X23" s="10">
        <v>165</v>
      </c>
      <c r="Y23" s="13">
        <v>13</v>
      </c>
      <c r="Z23" s="10">
        <v>27</v>
      </c>
      <c r="AA23" s="13">
        <v>4</v>
      </c>
    </row>
    <row r="24" spans="1:27">
      <c r="A24" s="7" t="s">
        <v>17</v>
      </c>
      <c r="B24" s="8">
        <v>94</v>
      </c>
      <c r="C24" s="9">
        <v>7.1</v>
      </c>
      <c r="D24" s="8">
        <v>78</v>
      </c>
      <c r="E24" s="9">
        <v>6.9</v>
      </c>
      <c r="F24" s="8">
        <v>183</v>
      </c>
      <c r="G24" s="9">
        <v>12</v>
      </c>
      <c r="H24" s="8">
        <v>75</v>
      </c>
      <c r="I24" s="9">
        <v>6.9</v>
      </c>
      <c r="J24" s="8">
        <v>81</v>
      </c>
      <c r="K24" s="9">
        <v>6.9</v>
      </c>
      <c r="L24" s="8">
        <v>74</v>
      </c>
      <c r="M24" s="9">
        <v>6.9</v>
      </c>
      <c r="N24" s="8">
        <v>26</v>
      </c>
      <c r="O24" s="9">
        <v>4</v>
      </c>
      <c r="P24" s="8">
        <v>32</v>
      </c>
      <c r="Q24" s="9">
        <v>4</v>
      </c>
      <c r="R24" s="8">
        <v>32</v>
      </c>
      <c r="S24" s="9">
        <v>4.5</v>
      </c>
      <c r="T24" s="8">
        <v>0</v>
      </c>
      <c r="U24" s="9">
        <v>0</v>
      </c>
      <c r="V24" s="8">
        <v>291</v>
      </c>
      <c r="W24" s="9">
        <v>16.5</v>
      </c>
      <c r="X24" s="8">
        <v>141</v>
      </c>
      <c r="Y24" s="12">
        <v>13</v>
      </c>
      <c r="Z24" s="8">
        <v>17</v>
      </c>
      <c r="AA24" s="12">
        <v>3</v>
      </c>
    </row>
    <row r="25" spans="1:27">
      <c r="A25" s="6" t="s">
        <v>18</v>
      </c>
      <c r="B25" s="10">
        <v>30</v>
      </c>
      <c r="C25" s="11">
        <v>4.3</v>
      </c>
      <c r="D25" s="10">
        <v>22</v>
      </c>
      <c r="E25" s="11">
        <v>4.0999999999999996</v>
      </c>
      <c r="F25" s="10">
        <v>151</v>
      </c>
      <c r="G25" s="11">
        <v>10.5</v>
      </c>
      <c r="H25" s="10">
        <v>45</v>
      </c>
      <c r="I25" s="11">
        <v>4.7</v>
      </c>
      <c r="J25" s="10">
        <v>30</v>
      </c>
      <c r="K25" s="11">
        <v>4.3</v>
      </c>
      <c r="L25" s="10">
        <v>30</v>
      </c>
      <c r="M25" s="11">
        <v>4.3</v>
      </c>
      <c r="N25" s="10">
        <v>27</v>
      </c>
      <c r="O25" s="11">
        <v>4</v>
      </c>
      <c r="P25" s="10">
        <v>43</v>
      </c>
      <c r="Q25" s="11">
        <v>5</v>
      </c>
      <c r="R25" s="10">
        <v>28</v>
      </c>
      <c r="S25" s="11">
        <v>3.5</v>
      </c>
      <c r="T25" s="10">
        <v>54</v>
      </c>
      <c r="U25" s="11">
        <v>5.2</v>
      </c>
      <c r="V25" s="10">
        <v>198</v>
      </c>
      <c r="W25" s="11">
        <v>14.5</v>
      </c>
      <c r="X25" s="10">
        <v>178</v>
      </c>
      <c r="Y25" s="13">
        <v>13</v>
      </c>
      <c r="Z25" s="10">
        <v>40</v>
      </c>
      <c r="AA25" s="13">
        <v>4.5</v>
      </c>
    </row>
    <row r="26" spans="1:27">
      <c r="A26" s="7" t="s">
        <v>19</v>
      </c>
      <c r="B26" s="8">
        <v>35</v>
      </c>
      <c r="C26" s="9">
        <v>4.5</v>
      </c>
      <c r="D26" s="8">
        <v>27</v>
      </c>
      <c r="E26" s="9">
        <v>4.3</v>
      </c>
      <c r="F26" s="8">
        <v>155</v>
      </c>
      <c r="G26" s="9">
        <v>10.5</v>
      </c>
      <c r="H26" s="8">
        <v>69</v>
      </c>
      <c r="I26" s="9">
        <v>6.7</v>
      </c>
      <c r="J26" s="8">
        <v>28</v>
      </c>
      <c r="K26" s="9">
        <v>4.3</v>
      </c>
      <c r="L26" s="8">
        <v>51</v>
      </c>
      <c r="M26" s="9">
        <v>5.2</v>
      </c>
      <c r="N26" s="8">
        <v>43</v>
      </c>
      <c r="O26" s="9">
        <v>5</v>
      </c>
      <c r="P26" s="8">
        <v>47</v>
      </c>
      <c r="Q26" s="9">
        <v>5</v>
      </c>
      <c r="R26" s="8">
        <v>31</v>
      </c>
      <c r="S26" s="9">
        <v>4.5</v>
      </c>
      <c r="T26" s="8">
        <v>59</v>
      </c>
      <c r="U26" s="9">
        <v>5.2</v>
      </c>
      <c r="V26" s="8">
        <v>195</v>
      </c>
      <c r="W26" s="9">
        <v>14</v>
      </c>
      <c r="X26" s="8">
        <v>215</v>
      </c>
      <c r="Y26" s="12">
        <v>14.5</v>
      </c>
      <c r="Z26" s="8">
        <v>56</v>
      </c>
      <c r="AA26" s="12">
        <v>5.2</v>
      </c>
    </row>
    <row r="27" spans="1:27">
      <c r="A27" s="6" t="s">
        <v>20</v>
      </c>
      <c r="B27" s="10">
        <v>24</v>
      </c>
      <c r="C27" s="11">
        <v>4.3</v>
      </c>
      <c r="D27" s="10">
        <v>16</v>
      </c>
      <c r="E27" s="11">
        <v>4</v>
      </c>
      <c r="F27" s="10">
        <v>149</v>
      </c>
      <c r="G27" s="11">
        <v>10.5</v>
      </c>
      <c r="H27" s="10">
        <v>55</v>
      </c>
      <c r="I27" s="11">
        <v>4.7</v>
      </c>
      <c r="J27" s="10">
        <v>20</v>
      </c>
      <c r="K27" s="11">
        <v>4</v>
      </c>
      <c r="L27" s="10">
        <v>37</v>
      </c>
      <c r="M27" s="11">
        <v>4.5</v>
      </c>
      <c r="N27" s="10">
        <v>39</v>
      </c>
      <c r="O27" s="11">
        <v>4.5</v>
      </c>
      <c r="P27" s="10">
        <v>48</v>
      </c>
      <c r="Q27" s="11">
        <v>5</v>
      </c>
      <c r="R27" s="10">
        <v>33</v>
      </c>
      <c r="S27" s="11">
        <v>4.5</v>
      </c>
      <c r="T27" s="10">
        <v>61</v>
      </c>
      <c r="U27" s="11">
        <v>6.2</v>
      </c>
      <c r="V27" s="10">
        <v>192</v>
      </c>
      <c r="W27" s="11">
        <v>14</v>
      </c>
      <c r="X27" s="10">
        <v>197</v>
      </c>
      <c r="Y27" s="13">
        <v>14</v>
      </c>
      <c r="Z27" s="10">
        <v>53</v>
      </c>
      <c r="AA27" s="13">
        <v>5</v>
      </c>
    </row>
    <row r="28" spans="1:27">
      <c r="A28" s="7" t="s">
        <v>21</v>
      </c>
      <c r="B28" s="8">
        <v>31</v>
      </c>
      <c r="C28" s="9">
        <v>4.5</v>
      </c>
      <c r="D28" s="8">
        <v>23</v>
      </c>
      <c r="E28" s="9">
        <v>4</v>
      </c>
      <c r="F28" s="8">
        <v>159</v>
      </c>
      <c r="G28" s="9">
        <v>10.5</v>
      </c>
      <c r="H28" s="8">
        <v>54</v>
      </c>
      <c r="I28" s="9">
        <v>4.7</v>
      </c>
      <c r="J28" s="8">
        <v>31</v>
      </c>
      <c r="K28" s="9">
        <v>4.5</v>
      </c>
      <c r="L28" s="8">
        <v>36</v>
      </c>
      <c r="M28" s="9">
        <v>4.5</v>
      </c>
      <c r="N28" s="8">
        <v>29</v>
      </c>
      <c r="O28" s="9">
        <v>3.8</v>
      </c>
      <c r="P28" s="8">
        <v>42</v>
      </c>
      <c r="Q28" s="9">
        <v>5</v>
      </c>
      <c r="R28" s="8">
        <v>27</v>
      </c>
      <c r="S28" s="9">
        <v>4</v>
      </c>
      <c r="T28" s="8">
        <v>55</v>
      </c>
      <c r="U28" s="9">
        <v>5.2</v>
      </c>
      <c r="V28" s="8">
        <v>199</v>
      </c>
      <c r="W28" s="9">
        <v>14.5</v>
      </c>
      <c r="X28" s="8">
        <v>180</v>
      </c>
      <c r="Y28" s="12">
        <v>13</v>
      </c>
      <c r="Z28" s="8">
        <v>42</v>
      </c>
      <c r="AA28" s="12">
        <v>4.5</v>
      </c>
    </row>
    <row r="29" spans="1:27">
      <c r="A29" s="6" t="s">
        <v>22</v>
      </c>
      <c r="B29" s="10">
        <v>27</v>
      </c>
      <c r="C29" s="11">
        <v>4.3</v>
      </c>
      <c r="D29" s="10">
        <v>16</v>
      </c>
      <c r="E29" s="11">
        <v>4</v>
      </c>
      <c r="F29" s="10">
        <v>152</v>
      </c>
      <c r="G29" s="11">
        <v>10.5</v>
      </c>
      <c r="H29" s="10">
        <v>61</v>
      </c>
      <c r="I29" s="11">
        <v>6.2</v>
      </c>
      <c r="J29" s="10">
        <v>14</v>
      </c>
      <c r="K29" s="11">
        <v>2.5</v>
      </c>
      <c r="L29" s="10">
        <v>43</v>
      </c>
      <c r="M29" s="11">
        <v>4.7</v>
      </c>
      <c r="N29" s="10">
        <v>50</v>
      </c>
      <c r="O29" s="11">
        <v>5.2</v>
      </c>
      <c r="P29" s="10">
        <v>57</v>
      </c>
      <c r="Q29" s="11">
        <v>6</v>
      </c>
      <c r="R29" s="10">
        <v>45</v>
      </c>
      <c r="S29" s="11">
        <v>5</v>
      </c>
      <c r="T29" s="10">
        <v>69</v>
      </c>
      <c r="U29" s="11">
        <v>6.2</v>
      </c>
      <c r="V29" s="10">
        <v>189</v>
      </c>
      <c r="W29" s="11">
        <v>13</v>
      </c>
      <c r="X29" s="10">
        <v>206</v>
      </c>
      <c r="Y29" s="13">
        <v>14.5</v>
      </c>
      <c r="Z29" s="10">
        <v>62</v>
      </c>
      <c r="AA29" s="13">
        <v>6.2</v>
      </c>
    </row>
    <row r="30" spans="1:27">
      <c r="A30" s="7" t="s">
        <v>24</v>
      </c>
      <c r="B30" s="8">
        <v>104</v>
      </c>
      <c r="C30" s="9">
        <v>8</v>
      </c>
      <c r="D30" s="8">
        <v>97</v>
      </c>
      <c r="E30" s="9">
        <v>8</v>
      </c>
      <c r="F30" s="8">
        <v>228</v>
      </c>
      <c r="G30" s="9">
        <v>13</v>
      </c>
      <c r="H30" s="8">
        <v>138</v>
      </c>
      <c r="I30" s="9">
        <v>9.5</v>
      </c>
      <c r="J30" s="8">
        <v>88</v>
      </c>
      <c r="K30" s="9">
        <v>7.1</v>
      </c>
      <c r="L30" s="8">
        <v>104</v>
      </c>
      <c r="M30" s="9">
        <v>8</v>
      </c>
      <c r="N30" s="8">
        <v>67</v>
      </c>
      <c r="O30" s="9">
        <v>6.7</v>
      </c>
      <c r="P30" s="8">
        <v>55</v>
      </c>
      <c r="Q30" s="9">
        <v>6</v>
      </c>
      <c r="R30" s="8">
        <v>56</v>
      </c>
      <c r="S30" s="9">
        <v>5.2</v>
      </c>
      <c r="T30" s="8">
        <v>60</v>
      </c>
      <c r="U30" s="9">
        <v>6.2</v>
      </c>
      <c r="V30" s="8">
        <v>240</v>
      </c>
      <c r="W30" s="9">
        <v>14.5</v>
      </c>
      <c r="X30" s="8">
        <v>236</v>
      </c>
      <c r="Y30" s="12">
        <v>14.5</v>
      </c>
      <c r="Z30" s="8">
        <v>68</v>
      </c>
      <c r="AA30" s="12">
        <v>6.7</v>
      </c>
    </row>
    <row r="31" spans="1:27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2:2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mergeCells count="24">
    <mergeCell ref="B3:C3"/>
    <mergeCell ref="A3:A4"/>
    <mergeCell ref="AW3:AX3"/>
    <mergeCell ref="D3:E3"/>
    <mergeCell ref="F3:G3"/>
    <mergeCell ref="H3:I3"/>
    <mergeCell ref="J3:K3"/>
    <mergeCell ref="L3:M3"/>
    <mergeCell ref="AE3:AF3"/>
    <mergeCell ref="AG3:AH3"/>
    <mergeCell ref="AI3:AJ3"/>
    <mergeCell ref="AK3:AL3"/>
    <mergeCell ref="AM3:AN3"/>
    <mergeCell ref="AO3:AP3"/>
    <mergeCell ref="Z3:AA3"/>
    <mergeCell ref="AQ3:AR3"/>
    <mergeCell ref="AS3:AT3"/>
    <mergeCell ref="AU3:AV3"/>
    <mergeCell ref="N3:O3"/>
    <mergeCell ref="P3:Q3"/>
    <mergeCell ref="R3:S3"/>
    <mergeCell ref="V3:W3"/>
    <mergeCell ref="X3:Y3"/>
    <mergeCell ref="T3:U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X39"/>
  <sheetViews>
    <sheetView workbookViewId="0">
      <selection activeCell="I38" sqref="I38"/>
    </sheetView>
  </sheetViews>
  <sheetFormatPr baseColWidth="10" defaultRowHeight="15"/>
  <cols>
    <col min="1" max="1" width="15.28515625" bestFit="1" customWidth="1"/>
    <col min="2" max="2" width="10.5703125" customWidth="1"/>
    <col min="3" max="3" width="8.5703125" customWidth="1"/>
    <col min="4" max="4" width="10" customWidth="1"/>
    <col min="5" max="5" width="7.7109375" customWidth="1"/>
    <col min="6" max="6" width="8.28515625" customWidth="1"/>
    <col min="7" max="7" width="8.140625" customWidth="1"/>
    <col min="8" max="8" width="8.85546875" customWidth="1"/>
    <col min="9" max="9" width="10" customWidth="1"/>
    <col min="11" max="11" width="9" customWidth="1"/>
    <col min="13" max="13" width="8.7109375" customWidth="1"/>
    <col min="14" max="14" width="10" customWidth="1"/>
    <col min="15" max="15" width="8.85546875" customWidth="1"/>
    <col min="16" max="16" width="9.28515625" customWidth="1"/>
    <col min="17" max="17" width="9" customWidth="1"/>
    <col min="18" max="18" width="8.42578125" customWidth="1"/>
    <col min="19" max="19" width="7.42578125" customWidth="1"/>
    <col min="20" max="20" width="9.28515625" customWidth="1"/>
    <col min="21" max="21" width="9" customWidth="1"/>
    <col min="22" max="22" width="10.42578125" customWidth="1"/>
    <col min="23" max="23" width="8.140625" customWidth="1"/>
    <col min="24" max="24" width="9.42578125" style="2" customWidth="1"/>
    <col min="25" max="25" width="8.5703125" customWidth="1"/>
    <col min="26" max="26" width="9.5703125" style="2" customWidth="1"/>
    <col min="27" max="27" width="8.7109375" customWidth="1"/>
  </cols>
  <sheetData>
    <row r="1" spans="1:50">
      <c r="B1">
        <v>2013</v>
      </c>
      <c r="C1" s="16">
        <v>0</v>
      </c>
      <c r="X1" s="4"/>
      <c r="Z1" s="4"/>
    </row>
    <row r="2" spans="1:50">
      <c r="B2">
        <v>2014</v>
      </c>
      <c r="C2" s="16"/>
      <c r="X2" s="4"/>
      <c r="Z2" s="4"/>
    </row>
    <row r="3" spans="1:50">
      <c r="B3">
        <v>2015</v>
      </c>
      <c r="C3" s="16"/>
      <c r="X3" s="4"/>
      <c r="Z3" s="4"/>
    </row>
    <row r="4" spans="1:50">
      <c r="B4">
        <v>2016</v>
      </c>
      <c r="C4" s="16"/>
      <c r="X4" s="4"/>
      <c r="Z4" s="4"/>
    </row>
    <row r="5" spans="1:50">
      <c r="B5">
        <v>2017</v>
      </c>
      <c r="C5" s="16"/>
      <c r="X5" s="4"/>
      <c r="Z5" s="4"/>
    </row>
    <row r="6" spans="1:50">
      <c r="B6">
        <v>2018</v>
      </c>
      <c r="C6" s="16"/>
      <c r="X6" s="4"/>
      <c r="Z6" s="4"/>
    </row>
    <row r="7" spans="1:50">
      <c r="B7" t="s">
        <v>41</v>
      </c>
      <c r="C7" s="16">
        <f>SUM(C1:C6)</f>
        <v>0</v>
      </c>
    </row>
    <row r="9" spans="1:50">
      <c r="A9" s="43" t="s">
        <v>33</v>
      </c>
      <c r="B9" s="42" t="s">
        <v>0</v>
      </c>
      <c r="C9" s="42"/>
      <c r="D9" s="42" t="s">
        <v>28</v>
      </c>
      <c r="E9" s="42"/>
      <c r="F9" s="42" t="s">
        <v>29</v>
      </c>
      <c r="G9" s="42"/>
      <c r="H9" s="42" t="s">
        <v>10</v>
      </c>
      <c r="I9" s="42"/>
      <c r="J9" s="45" t="s">
        <v>4</v>
      </c>
      <c r="K9" s="42"/>
      <c r="L9" s="42" t="s">
        <v>30</v>
      </c>
      <c r="M9" s="42"/>
      <c r="N9" s="42" t="s">
        <v>14</v>
      </c>
      <c r="O9" s="42"/>
      <c r="P9" s="42" t="s">
        <v>15</v>
      </c>
      <c r="Q9" s="42"/>
      <c r="R9" s="42" t="s">
        <v>16</v>
      </c>
      <c r="S9" s="42"/>
      <c r="T9" s="42" t="s">
        <v>17</v>
      </c>
      <c r="U9" s="42"/>
      <c r="V9" s="42" t="s">
        <v>25</v>
      </c>
      <c r="W9" s="42"/>
      <c r="X9" s="42" t="s">
        <v>31</v>
      </c>
      <c r="Y9" s="42"/>
      <c r="Z9" s="42" t="s">
        <v>32</v>
      </c>
      <c r="AA9" s="42"/>
      <c r="AB9" s="3"/>
      <c r="AC9" s="3"/>
      <c r="AD9" s="3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</row>
    <row r="10" spans="1:50">
      <c r="A10" s="44"/>
      <c r="B10" s="14" t="s">
        <v>26</v>
      </c>
      <c r="C10" s="15" t="s">
        <v>27</v>
      </c>
      <c r="D10" s="14" t="s">
        <v>26</v>
      </c>
      <c r="E10" s="15" t="s">
        <v>27</v>
      </c>
      <c r="F10" s="14" t="s">
        <v>26</v>
      </c>
      <c r="G10" s="15" t="s">
        <v>27</v>
      </c>
      <c r="H10" s="14" t="s">
        <v>26</v>
      </c>
      <c r="I10" s="15" t="s">
        <v>27</v>
      </c>
      <c r="J10" s="14" t="s">
        <v>26</v>
      </c>
      <c r="K10" s="15" t="s">
        <v>27</v>
      </c>
      <c r="L10" s="14" t="s">
        <v>26</v>
      </c>
      <c r="M10" s="15" t="s">
        <v>27</v>
      </c>
      <c r="N10" s="14" t="s">
        <v>26</v>
      </c>
      <c r="O10" s="15" t="s">
        <v>27</v>
      </c>
      <c r="P10" s="14" t="s">
        <v>26</v>
      </c>
      <c r="Q10" s="15" t="s">
        <v>27</v>
      </c>
      <c r="R10" s="14" t="s">
        <v>26</v>
      </c>
      <c r="S10" s="15" t="s">
        <v>27</v>
      </c>
      <c r="T10" s="14" t="s">
        <v>26</v>
      </c>
      <c r="U10" s="15" t="s">
        <v>27</v>
      </c>
      <c r="V10" s="14" t="s">
        <v>26</v>
      </c>
      <c r="W10" s="15" t="s">
        <v>27</v>
      </c>
      <c r="X10" s="14" t="s">
        <v>26</v>
      </c>
      <c r="Y10" s="15" t="s">
        <v>27</v>
      </c>
      <c r="Z10" s="14" t="s">
        <v>26</v>
      </c>
      <c r="AA10" s="15" t="s">
        <v>27</v>
      </c>
    </row>
    <row r="11" spans="1:50">
      <c r="A11" s="7" t="s">
        <v>0</v>
      </c>
      <c r="B11" s="8">
        <v>0</v>
      </c>
      <c r="C11" s="9">
        <f>(base!C6*tarif!$C$7)+base!C6</f>
        <v>0</v>
      </c>
      <c r="D11" s="8">
        <v>10</v>
      </c>
      <c r="E11" s="9">
        <f>(base!E6*tarif!$C$7)+base!E6</f>
        <v>2.2999999999999998</v>
      </c>
      <c r="F11" s="8">
        <v>125</v>
      </c>
      <c r="G11" s="9">
        <f>(base!G6*tarif!$C$7)+base!G6</f>
        <v>9.5</v>
      </c>
      <c r="H11" s="8">
        <v>38</v>
      </c>
      <c r="I11" s="9">
        <f>(base!I6*tarif!$C$7)+base!I6</f>
        <v>4.5</v>
      </c>
      <c r="J11" s="8">
        <v>23</v>
      </c>
      <c r="K11" s="9">
        <f>(base!K6*tarif!$C$7)+base!K6</f>
        <v>3.8</v>
      </c>
      <c r="L11" s="8">
        <v>32</v>
      </c>
      <c r="M11" s="9">
        <f>(base!M6*tarif!$C$7)+base!M6</f>
        <v>3.8</v>
      </c>
      <c r="N11" s="8">
        <v>65</v>
      </c>
      <c r="O11" s="9">
        <f>(base!O6*tarif!$C$7)+base!O6</f>
        <v>6</v>
      </c>
      <c r="P11" s="8">
        <v>73</v>
      </c>
      <c r="Q11" s="9">
        <f>(base!Q6*tarif!$C$7)+base!Q6</f>
        <v>6.9</v>
      </c>
      <c r="R11" s="8">
        <v>62</v>
      </c>
      <c r="S11" s="9">
        <f>(base!S6*tarif!$C$7)+base!S6</f>
        <v>6.2</v>
      </c>
      <c r="T11" s="8">
        <v>94</v>
      </c>
      <c r="U11" s="9">
        <f>(base!U6*tarif!$C$7)+base!U6</f>
        <v>7.1</v>
      </c>
      <c r="V11" s="8">
        <v>174</v>
      </c>
      <c r="W11" s="9">
        <f>(base!W6*tarif!$C$7)+base!W6</f>
        <v>13</v>
      </c>
      <c r="X11" s="8">
        <v>216</v>
      </c>
      <c r="Y11" s="9">
        <f>(base!Y6*tarif!$C$7)+base!Y6</f>
        <v>14.5</v>
      </c>
      <c r="Z11" s="8">
        <v>77</v>
      </c>
      <c r="AA11" s="9">
        <f>(base!AA6*tarif!$C$7)+base!AA6</f>
        <v>6.9</v>
      </c>
    </row>
    <row r="12" spans="1:50">
      <c r="A12" s="6" t="s">
        <v>1</v>
      </c>
      <c r="B12" s="10">
        <v>7</v>
      </c>
      <c r="C12" s="11">
        <f>(base!C7*tarif!$C$7)+base!C7</f>
        <v>2</v>
      </c>
      <c r="D12" s="10">
        <v>17</v>
      </c>
      <c r="E12" s="11">
        <f>(base!E7*tarif!$C$7)+base!E7</f>
        <v>3</v>
      </c>
      <c r="F12" s="10">
        <v>121</v>
      </c>
      <c r="G12" s="11">
        <f>(base!G7*tarif!$C$7)+base!G7</f>
        <v>9.5</v>
      </c>
      <c r="H12" s="10">
        <v>38</v>
      </c>
      <c r="I12" s="11">
        <f>(base!I7*tarif!$C$7)+base!I7</f>
        <v>4.5</v>
      </c>
      <c r="J12" s="10">
        <v>31</v>
      </c>
      <c r="K12" s="11">
        <f>(base!K7*tarif!$C$7)+base!K7</f>
        <v>3.5</v>
      </c>
      <c r="L12" s="10">
        <v>25</v>
      </c>
      <c r="M12" s="11">
        <f>(base!M7*tarif!$C$7)+base!M7</f>
        <v>3</v>
      </c>
      <c r="N12" s="10">
        <v>67</v>
      </c>
      <c r="O12" s="11">
        <f>(base!O7*tarif!$C$7)+base!O7</f>
        <v>6.7</v>
      </c>
      <c r="P12" s="10">
        <v>75</v>
      </c>
      <c r="Q12" s="11">
        <f>(base!Q7*tarif!$C$7)+base!Q7</f>
        <v>6.9</v>
      </c>
      <c r="R12" s="10">
        <v>64</v>
      </c>
      <c r="S12" s="11">
        <f>(base!S7*tarif!$C$7)+base!S7</f>
        <v>6.2</v>
      </c>
      <c r="T12" s="10">
        <v>96</v>
      </c>
      <c r="U12" s="11">
        <f>(base!U7*tarif!$C$7)+base!U7</f>
        <v>7.1</v>
      </c>
      <c r="V12" s="10">
        <v>181</v>
      </c>
      <c r="W12" s="11">
        <f>(base!W7*tarif!$C$7)+base!W7</f>
        <v>13</v>
      </c>
      <c r="X12" s="10">
        <v>218</v>
      </c>
      <c r="Y12" s="11">
        <f>(base!Y7*tarif!$C$7)+base!Y7</f>
        <v>14.5</v>
      </c>
      <c r="Z12" s="10">
        <v>78</v>
      </c>
      <c r="AA12" s="11">
        <f>(base!AA7*tarif!$C$7)+base!AA7</f>
        <v>6.9</v>
      </c>
    </row>
    <row r="13" spans="1:50">
      <c r="A13" s="7" t="s">
        <v>2</v>
      </c>
      <c r="B13" s="8">
        <v>8</v>
      </c>
      <c r="C13" s="9">
        <f>(base!C8*tarif!$C$7)+base!C8</f>
        <v>2</v>
      </c>
      <c r="D13" s="8">
        <v>18</v>
      </c>
      <c r="E13" s="9">
        <f>(base!E8*tarif!$C$7)+base!E8</f>
        <v>3</v>
      </c>
      <c r="F13" s="8">
        <v>129</v>
      </c>
      <c r="G13" s="9">
        <f>(base!G8*tarif!$C$7)+base!G8</f>
        <v>9.5</v>
      </c>
      <c r="H13" s="8">
        <v>53</v>
      </c>
      <c r="I13" s="9">
        <f>(base!I8*tarif!$C$7)+base!I8</f>
        <v>5.2</v>
      </c>
      <c r="J13" s="8">
        <v>25</v>
      </c>
      <c r="K13" s="9">
        <f>(base!K8*tarif!$C$7)+base!K8</f>
        <v>10</v>
      </c>
      <c r="L13" s="8">
        <v>39</v>
      </c>
      <c r="M13" s="9">
        <f>(base!M8*tarif!$C$7)+base!M8</f>
        <v>4.5</v>
      </c>
      <c r="N13" s="8">
        <v>73</v>
      </c>
      <c r="O13" s="9">
        <f>(base!O8*tarif!$C$7)+base!O8</f>
        <v>6.9</v>
      </c>
      <c r="P13" s="8">
        <v>82</v>
      </c>
      <c r="Q13" s="9">
        <f>(base!Q8*tarif!$C$7)+base!Q8</f>
        <v>6.9</v>
      </c>
      <c r="R13" s="8">
        <v>67</v>
      </c>
      <c r="S13" s="9">
        <f>(base!S8*tarif!$C$7)+base!S8</f>
        <v>6.7</v>
      </c>
      <c r="T13" s="8">
        <v>103</v>
      </c>
      <c r="U13" s="9">
        <f>(base!U8*tarif!$C$7)+base!U8</f>
        <v>8</v>
      </c>
      <c r="V13" s="8">
        <v>171</v>
      </c>
      <c r="W13" s="9">
        <f>(base!W8*tarif!$C$7)+base!W8</f>
        <v>13</v>
      </c>
      <c r="X13" s="8">
        <v>205</v>
      </c>
      <c r="Y13" s="9">
        <f>(base!Y8*tarif!$C$7)+base!Y8</f>
        <v>14.5</v>
      </c>
      <c r="Z13" s="8">
        <v>86</v>
      </c>
      <c r="AA13" s="9">
        <f>(base!AA8*tarif!$C$7)+base!AA8</f>
        <v>6.9</v>
      </c>
    </row>
    <row r="14" spans="1:50">
      <c r="A14" s="6" t="s">
        <v>3</v>
      </c>
      <c r="B14" s="10">
        <v>10</v>
      </c>
      <c r="C14" s="11">
        <f>(base!C9*tarif!$C$7)+base!C9</f>
        <v>2.2999999999999998</v>
      </c>
      <c r="D14" s="10">
        <v>13</v>
      </c>
      <c r="E14" s="11">
        <f>(base!E9*tarif!$C$7)+base!E9</f>
        <v>2.5</v>
      </c>
      <c r="F14" s="10">
        <v>135</v>
      </c>
      <c r="G14" s="11">
        <f>(base!G9*tarif!$C$7)+base!G9</f>
        <v>10</v>
      </c>
      <c r="H14" s="10">
        <v>41</v>
      </c>
      <c r="I14" s="11">
        <f>(base!I9*tarif!$C$7)+base!I9</f>
        <v>4.5</v>
      </c>
      <c r="J14" s="10">
        <v>26</v>
      </c>
      <c r="K14" s="11">
        <f>(base!K9*tarif!$C$7)+base!K9</f>
        <v>3.5</v>
      </c>
      <c r="L14" s="10">
        <v>22</v>
      </c>
      <c r="M14" s="11">
        <f>(base!M9*tarif!$C$7)+base!M9</f>
        <v>3</v>
      </c>
      <c r="N14" s="10">
        <v>48</v>
      </c>
      <c r="O14" s="11">
        <f>(base!O9*tarif!$C$7)+base!O9</f>
        <v>5</v>
      </c>
      <c r="P14" s="10">
        <v>68</v>
      </c>
      <c r="Q14" s="11">
        <f>(base!Q9*tarif!$C$7)+base!Q9</f>
        <v>6.7</v>
      </c>
      <c r="R14" s="10">
        <v>48</v>
      </c>
      <c r="S14" s="11">
        <f>(base!S9*tarif!$C$7)+base!S9</f>
        <v>5.2</v>
      </c>
      <c r="T14" s="10">
        <v>80</v>
      </c>
      <c r="U14" s="11">
        <f>(base!U9*tarif!$C$7)+base!U9</f>
        <v>6.9</v>
      </c>
      <c r="V14" s="10">
        <v>181</v>
      </c>
      <c r="W14" s="11">
        <f>(base!W9*tarif!$C$7)+base!W9</f>
        <v>13</v>
      </c>
      <c r="X14" s="10">
        <v>203</v>
      </c>
      <c r="Y14" s="11">
        <f>(base!Y9*tarif!$C$7)+base!Y9</f>
        <v>14.5</v>
      </c>
      <c r="Z14" s="10">
        <v>64</v>
      </c>
      <c r="AA14" s="11">
        <f>(base!AA9*tarif!$C$7)+base!AA9</f>
        <v>6.2</v>
      </c>
    </row>
    <row r="15" spans="1:50">
      <c r="A15" s="7" t="s">
        <v>4</v>
      </c>
      <c r="B15" s="8">
        <v>30</v>
      </c>
      <c r="C15" s="9">
        <f>(base!C10*tarif!$C$7)+base!C10</f>
        <v>3.8</v>
      </c>
      <c r="D15" s="8">
        <v>14</v>
      </c>
      <c r="E15" s="9">
        <f>(base!E10*tarif!$C$7)+base!E10</f>
        <v>2.5</v>
      </c>
      <c r="F15" s="8">
        <v>148</v>
      </c>
      <c r="G15" s="9">
        <f>(base!G10*tarif!$C$7)+base!G10</f>
        <v>10</v>
      </c>
      <c r="H15" s="8">
        <v>66</v>
      </c>
      <c r="I15" s="9">
        <f>(base!I10*tarif!$C$7)+base!I10</f>
        <v>6.7</v>
      </c>
      <c r="J15" s="8">
        <v>0</v>
      </c>
      <c r="K15" s="9">
        <f>(base!K10*tarif!$C$7)+base!K10</f>
        <v>0</v>
      </c>
      <c r="L15" s="8">
        <v>47</v>
      </c>
      <c r="M15" s="9">
        <f>(base!M10*tarif!$C$7)+base!M10</f>
        <v>5</v>
      </c>
      <c r="N15" s="8">
        <v>57</v>
      </c>
      <c r="O15" s="9">
        <f>(base!O10*tarif!$C$7)+base!O10</f>
        <v>4.7</v>
      </c>
      <c r="P15" s="8">
        <v>68</v>
      </c>
      <c r="Q15" s="9">
        <f>(base!Q10*tarif!$C$7)+base!Q10</f>
        <v>6.7</v>
      </c>
      <c r="R15" s="8">
        <v>53</v>
      </c>
      <c r="S15" s="9">
        <f>(base!S10*tarif!$C$7)+base!S10</f>
        <v>6</v>
      </c>
      <c r="T15" s="8">
        <v>81</v>
      </c>
      <c r="U15" s="9">
        <f>(base!U10*tarif!$C$7)+base!U10</f>
        <v>6.9</v>
      </c>
      <c r="V15" s="8">
        <v>165</v>
      </c>
      <c r="W15" s="9">
        <f>(base!W10*tarif!$C$7)+base!W10</f>
        <v>13</v>
      </c>
      <c r="X15" s="8">
        <v>208</v>
      </c>
      <c r="Y15" s="9">
        <f>(base!Y10*tarif!$C$7)+base!Y10</f>
        <v>14.5</v>
      </c>
      <c r="Z15" s="8">
        <v>90</v>
      </c>
      <c r="AA15" s="9">
        <f>(base!AA10*tarif!$C$7)+base!AA10</f>
        <v>6.9</v>
      </c>
    </row>
    <row r="16" spans="1:50">
      <c r="A16" s="6" t="s">
        <v>23</v>
      </c>
      <c r="B16" s="10">
        <v>20</v>
      </c>
      <c r="C16" s="11">
        <f>(base!C11*tarif!$C$7)+base!C11</f>
        <v>3</v>
      </c>
      <c r="D16" s="10">
        <v>8.1999999999999993</v>
      </c>
      <c r="E16" s="11">
        <f>(base!E11*tarif!$C$7)+base!E11</f>
        <v>2</v>
      </c>
      <c r="F16" s="10">
        <v>146</v>
      </c>
      <c r="G16" s="11">
        <f>(base!G11*tarif!$C$7)+base!G11</f>
        <v>10</v>
      </c>
      <c r="H16" s="10">
        <v>56</v>
      </c>
      <c r="I16" s="11">
        <f>(base!I11*tarif!$C$7)+base!I11</f>
        <v>5.2</v>
      </c>
      <c r="J16" s="10">
        <v>8</v>
      </c>
      <c r="K16" s="11">
        <f>(base!K11*tarif!$C$7)+base!K11</f>
        <v>2.2999999999999998</v>
      </c>
      <c r="L16" s="10">
        <v>38</v>
      </c>
      <c r="M16" s="11">
        <f>(base!M11*tarif!$C$7)+base!M11</f>
        <v>4.5</v>
      </c>
      <c r="N16" s="10">
        <v>49</v>
      </c>
      <c r="O16" s="11">
        <f>(base!O11*tarif!$C$7)+base!O11</f>
        <v>5.2</v>
      </c>
      <c r="P16" s="10">
        <v>60</v>
      </c>
      <c r="Q16" s="11">
        <f>(base!Q11*tarif!$C$7)+base!Q11</f>
        <v>6.2</v>
      </c>
      <c r="R16" s="10">
        <v>45</v>
      </c>
      <c r="S16" s="11">
        <f>(base!S11*tarif!$C$7)+base!S11</f>
        <v>5</v>
      </c>
      <c r="T16" s="10">
        <v>73</v>
      </c>
      <c r="U16" s="11">
        <f>(base!U11*tarif!$C$7)+base!U11</f>
        <v>6.9</v>
      </c>
      <c r="V16" s="10">
        <v>180</v>
      </c>
      <c r="W16" s="11">
        <f>(base!W11*tarif!$C$7)+base!W11</f>
        <v>13</v>
      </c>
      <c r="X16" s="10">
        <v>197</v>
      </c>
      <c r="Y16" s="11">
        <f>(base!Y11*tarif!$C$7)+base!Y11</f>
        <v>14.5</v>
      </c>
      <c r="Z16" s="10">
        <v>62</v>
      </c>
      <c r="AA16" s="11">
        <f>(base!AA11*tarif!$C$7)+base!AA11</f>
        <v>6.2</v>
      </c>
    </row>
    <row r="17" spans="1:27">
      <c r="A17" s="7" t="s">
        <v>5</v>
      </c>
      <c r="B17" s="8">
        <v>11</v>
      </c>
      <c r="C17" s="9">
        <f>(base!C12*tarif!$C$7)+base!C12</f>
        <v>2.2999999999999998</v>
      </c>
      <c r="D17" s="8">
        <v>21</v>
      </c>
      <c r="E17" s="9">
        <f>(base!E12*tarif!$C$7)+base!E12</f>
        <v>3</v>
      </c>
      <c r="F17" s="8">
        <v>120</v>
      </c>
      <c r="G17" s="9">
        <f>(base!G12*tarif!$C$7)+base!G12</f>
        <v>9.5</v>
      </c>
      <c r="H17" s="8">
        <v>42</v>
      </c>
      <c r="I17" s="9">
        <f>(base!I12*tarif!$C$7)+base!I12</f>
        <v>4.5</v>
      </c>
      <c r="J17" s="8">
        <v>32</v>
      </c>
      <c r="K17" s="9">
        <f>(base!K12*tarif!$C$7)+base!K12</f>
        <v>3.5</v>
      </c>
      <c r="L17" s="8">
        <v>35</v>
      </c>
      <c r="M17" s="9">
        <f>(base!M12*tarif!$C$7)+base!M12</f>
        <v>4.5</v>
      </c>
      <c r="N17" s="8">
        <v>63</v>
      </c>
      <c r="O17" s="9">
        <f>(base!O12*tarif!$C$7)+base!O12</f>
        <v>6.2</v>
      </c>
      <c r="P17" s="8">
        <v>79</v>
      </c>
      <c r="Q17" s="9">
        <f>(base!Q12*tarif!$C$7)+base!Q12</f>
        <v>6.9</v>
      </c>
      <c r="R17" s="8">
        <v>63</v>
      </c>
      <c r="S17" s="9">
        <f>(base!S12*tarif!$C$7)+base!S12</f>
        <v>6.2</v>
      </c>
      <c r="T17" s="8">
        <v>90</v>
      </c>
      <c r="U17" s="9">
        <f>(base!U12*tarif!$C$7)+base!U12</f>
        <v>7.1</v>
      </c>
      <c r="V17" s="8">
        <v>183</v>
      </c>
      <c r="W17" s="9">
        <f>(base!W12*tarif!$C$7)+base!W12</f>
        <v>13</v>
      </c>
      <c r="X17" s="8">
        <v>222</v>
      </c>
      <c r="Y17" s="9">
        <f>(base!Y12*tarif!$C$7)+base!Y12</f>
        <v>14.5</v>
      </c>
      <c r="Z17" s="8">
        <v>82</v>
      </c>
      <c r="AA17" s="9">
        <f>(base!AA12*tarif!$C$7)+base!AA12</f>
        <v>6.9</v>
      </c>
    </row>
    <row r="18" spans="1:27">
      <c r="A18" s="6" t="s">
        <v>6</v>
      </c>
      <c r="B18" s="10">
        <v>18</v>
      </c>
      <c r="C18" s="11">
        <f>(base!C13*tarif!$C$7)+base!C13</f>
        <v>3</v>
      </c>
      <c r="D18" s="10">
        <v>19</v>
      </c>
      <c r="E18" s="11">
        <f>(base!E13*tarif!$C$7)+base!E13</f>
        <v>3</v>
      </c>
      <c r="F18" s="10">
        <v>125</v>
      </c>
      <c r="G18" s="11">
        <f>(base!G13*tarif!$C$7)+base!G13</f>
        <v>9.5</v>
      </c>
      <c r="H18" s="10">
        <v>27</v>
      </c>
      <c r="I18" s="11">
        <f>(base!I13*tarif!$C$7)+base!I13</f>
        <v>3.5</v>
      </c>
      <c r="J18" s="10">
        <v>36</v>
      </c>
      <c r="K18" s="11">
        <f>(base!K13*tarif!$C$7)+base!K13</f>
        <v>4.5</v>
      </c>
      <c r="L18" s="10">
        <v>14</v>
      </c>
      <c r="M18" s="11">
        <f>(base!M13*tarif!$C$7)+base!M13</f>
        <v>2.5</v>
      </c>
      <c r="N18" s="10">
        <v>45</v>
      </c>
      <c r="O18" s="11">
        <f>(base!O13*tarif!$C$7)+base!O13</f>
        <v>5</v>
      </c>
      <c r="P18" s="10">
        <v>62</v>
      </c>
      <c r="Q18" s="11">
        <f>(base!Q13*tarif!$C$7)+base!Q13</f>
        <v>6.5</v>
      </c>
      <c r="R18" s="10">
        <v>45</v>
      </c>
      <c r="S18" s="11">
        <f>(base!S13*tarif!$C$7)+base!S13</f>
        <v>5</v>
      </c>
      <c r="T18" s="10">
        <v>72</v>
      </c>
      <c r="U18" s="11">
        <f>(base!U13*tarif!$C$7)+base!U13</f>
        <v>6.9</v>
      </c>
      <c r="V18" s="10">
        <v>191</v>
      </c>
      <c r="W18" s="11">
        <f>(base!W13*tarif!$C$7)+base!W13</f>
        <v>13.5</v>
      </c>
      <c r="X18" s="10">
        <v>180</v>
      </c>
      <c r="Y18" s="11">
        <f>(base!Y13*tarif!$C$7)+base!Y13</f>
        <v>13</v>
      </c>
      <c r="Z18" s="10">
        <v>62</v>
      </c>
      <c r="AA18" s="11">
        <f>(base!AA13*tarif!$C$7)+base!AA13</f>
        <v>6.2</v>
      </c>
    </row>
    <row r="19" spans="1:27">
      <c r="A19" s="7" t="s">
        <v>7</v>
      </c>
      <c r="B19" s="8">
        <v>10</v>
      </c>
      <c r="C19" s="9">
        <f>(base!C14*tarif!$C$7)+base!C14</f>
        <v>2.2999999999999998</v>
      </c>
      <c r="D19" s="8">
        <v>1</v>
      </c>
      <c r="E19" s="9">
        <f>(base!E14*tarif!$C$7)+base!E14</f>
        <v>0</v>
      </c>
      <c r="F19" s="8">
        <v>132</v>
      </c>
      <c r="G19" s="9">
        <f>(base!G14*tarif!$C$7)+base!G14</f>
        <v>10</v>
      </c>
      <c r="H19" s="8">
        <v>55</v>
      </c>
      <c r="I19" s="9">
        <f>(base!I14*tarif!$C$7)+base!I14</f>
        <v>4.7</v>
      </c>
      <c r="J19" s="8">
        <v>14</v>
      </c>
      <c r="K19" s="9">
        <f>(base!K14*tarif!$C$7)+base!K14</f>
        <v>2.5</v>
      </c>
      <c r="L19" s="8">
        <v>36</v>
      </c>
      <c r="M19" s="9">
        <f>(base!M14*tarif!$C$7)+base!M14</f>
        <v>4.5</v>
      </c>
      <c r="N19" s="8">
        <v>49</v>
      </c>
      <c r="O19" s="9">
        <f>(base!O14*tarif!$C$7)+base!O14</f>
        <v>5</v>
      </c>
      <c r="P19" s="8">
        <v>65</v>
      </c>
      <c r="Q19" s="9">
        <f>(base!Q14*tarif!$C$7)+base!Q14</f>
        <v>6.7</v>
      </c>
      <c r="R19" s="8">
        <v>50</v>
      </c>
      <c r="S19" s="9">
        <f>(base!S14*tarif!$C$7)+base!S14</f>
        <v>5.2</v>
      </c>
      <c r="T19" s="8">
        <v>78</v>
      </c>
      <c r="U19" s="9">
        <f>(base!U14*tarif!$C$7)+base!U14</f>
        <v>6.9</v>
      </c>
      <c r="V19" s="8">
        <v>180</v>
      </c>
      <c r="W19" s="9">
        <f>(base!W14*tarif!$C$7)+base!W14</f>
        <v>13</v>
      </c>
      <c r="X19" s="8">
        <v>196</v>
      </c>
      <c r="Y19" s="9">
        <f>(base!Y14*tarif!$C$7)+base!Y14</f>
        <v>14</v>
      </c>
      <c r="Z19" s="8">
        <v>78</v>
      </c>
      <c r="AA19" s="9">
        <f>(base!AA14*tarif!$C$7)+base!AA14</f>
        <v>6.9</v>
      </c>
    </row>
    <row r="20" spans="1:27">
      <c r="A20" s="6" t="s">
        <v>8</v>
      </c>
      <c r="B20" s="10">
        <v>13</v>
      </c>
      <c r="C20" s="11">
        <f>(base!C15*tarif!$C$7)+base!C15</f>
        <v>2.5</v>
      </c>
      <c r="D20" s="10">
        <v>13</v>
      </c>
      <c r="E20" s="11">
        <f>(base!E15*tarif!$C$7)+base!E15</f>
        <v>2.5</v>
      </c>
      <c r="F20" s="10">
        <v>135</v>
      </c>
      <c r="G20" s="11">
        <f>(base!G15*tarif!$C$7)+base!G15</f>
        <v>10</v>
      </c>
      <c r="H20" s="10">
        <v>60</v>
      </c>
      <c r="I20" s="11">
        <f>(base!I15*tarif!$C$7)+base!I15</f>
        <v>6.2</v>
      </c>
      <c r="J20" s="10">
        <v>11</v>
      </c>
      <c r="K20" s="11">
        <f>(base!K15*tarif!$C$7)+base!K15</f>
        <v>2.5</v>
      </c>
      <c r="L20" s="10">
        <v>40</v>
      </c>
      <c r="M20" s="11">
        <f>(base!M15*tarif!$C$7)+base!M15</f>
        <v>4.5</v>
      </c>
      <c r="N20" s="10">
        <v>55</v>
      </c>
      <c r="O20" s="11">
        <f>(base!O15*tarif!$C$7)+base!O15</f>
        <v>5.2</v>
      </c>
      <c r="P20" s="10">
        <v>71</v>
      </c>
      <c r="Q20" s="11">
        <f>(base!Q15*tarif!$C$7)+base!Q15</f>
        <v>6.9</v>
      </c>
      <c r="R20" s="10">
        <v>56</v>
      </c>
      <c r="S20" s="11">
        <f>(base!S15*tarif!$C$7)+base!S15</f>
        <v>5.2</v>
      </c>
      <c r="T20" s="10">
        <v>83</v>
      </c>
      <c r="U20" s="11">
        <f>(base!U15*tarif!$C$7)+base!U15</f>
        <v>6.9</v>
      </c>
      <c r="V20" s="10">
        <v>165</v>
      </c>
      <c r="W20" s="11">
        <f>(base!W15*tarif!$C$7)+base!W15</f>
        <v>13</v>
      </c>
      <c r="X20" s="10">
        <v>207</v>
      </c>
      <c r="Y20" s="11">
        <f>(base!Y15*tarif!$C$7)+base!Y15</f>
        <v>14.5</v>
      </c>
      <c r="Z20" s="10">
        <v>68</v>
      </c>
      <c r="AA20" s="11">
        <f>(base!AA15*tarif!$C$7)+base!AA15</f>
        <v>6.7</v>
      </c>
    </row>
    <row r="21" spans="1:27">
      <c r="A21" s="7" t="s">
        <v>9</v>
      </c>
      <c r="B21" s="8">
        <v>18</v>
      </c>
      <c r="C21" s="9">
        <f>(base!C16*tarif!$C$7)+base!C16</f>
        <v>3</v>
      </c>
      <c r="D21" s="8">
        <v>23</v>
      </c>
      <c r="E21" s="9">
        <f>(base!E16*tarif!$C$7)+base!E16</f>
        <v>3</v>
      </c>
      <c r="F21" s="8">
        <v>121</v>
      </c>
      <c r="G21" s="9">
        <f>(base!G16*tarif!$C$7)+base!G16</f>
        <v>10</v>
      </c>
      <c r="H21" s="8">
        <v>68</v>
      </c>
      <c r="I21" s="9">
        <f>(base!I16*tarif!$C$7)+base!I16</f>
        <v>6.7</v>
      </c>
      <c r="J21" s="8">
        <v>19</v>
      </c>
      <c r="K21" s="9">
        <f>(base!K16*tarif!$C$7)+base!K16</f>
        <v>3</v>
      </c>
      <c r="L21" s="8">
        <v>45</v>
      </c>
      <c r="M21" s="9">
        <f>(base!M16*tarif!$C$7)+base!M16</f>
        <v>5</v>
      </c>
      <c r="N21" s="8">
        <v>72</v>
      </c>
      <c r="O21" s="9">
        <f>(base!O16*tarif!$C$7)+base!O16</f>
        <v>6.9</v>
      </c>
      <c r="P21" s="8">
        <v>83</v>
      </c>
      <c r="Q21" s="9">
        <f>(base!Q16*tarif!$C$7)+base!Q16</f>
        <v>6.9</v>
      </c>
      <c r="R21" s="8">
        <v>73</v>
      </c>
      <c r="S21" s="9">
        <f>(base!S16*tarif!$C$7)+base!S16</f>
        <v>6.9</v>
      </c>
      <c r="T21" s="8">
        <v>109</v>
      </c>
      <c r="U21" s="9">
        <f>(base!U16*tarif!$C$7)+base!U16</f>
        <v>8</v>
      </c>
      <c r="V21" s="8">
        <v>160</v>
      </c>
      <c r="W21" s="9">
        <f>(base!W16*tarif!$C$7)+base!W16</f>
        <v>13</v>
      </c>
      <c r="X21" s="8">
        <v>212</v>
      </c>
      <c r="Y21" s="9">
        <f>(base!Y16*tarif!$C$7)+base!Y16</f>
        <v>14.5</v>
      </c>
      <c r="Z21" s="8">
        <v>92</v>
      </c>
      <c r="AA21" s="9">
        <f>(base!AA16*tarif!$C$7)+base!AA16</f>
        <v>6.9</v>
      </c>
    </row>
    <row r="22" spans="1:27">
      <c r="A22" s="6" t="s">
        <v>10</v>
      </c>
      <c r="B22" s="10">
        <v>40</v>
      </c>
      <c r="C22" s="11">
        <f>(base!C17*tarif!$C$7)+base!C17</f>
        <v>4.5</v>
      </c>
      <c r="D22" s="10">
        <v>46</v>
      </c>
      <c r="E22" s="11">
        <f>(base!E17*tarif!$C$7)+base!E17</f>
        <v>4.7</v>
      </c>
      <c r="F22" s="10">
        <v>115</v>
      </c>
      <c r="G22" s="11">
        <f>(base!G17*tarif!$C$7)+base!G17</f>
        <v>8.5</v>
      </c>
      <c r="H22" s="10">
        <v>0</v>
      </c>
      <c r="I22" s="11">
        <f>(base!I17*tarif!$C$7)+base!I17</f>
        <v>0</v>
      </c>
      <c r="J22" s="10">
        <v>66</v>
      </c>
      <c r="K22" s="11">
        <f>(base!K17*tarif!$C$7)+base!K17</f>
        <v>6.7</v>
      </c>
      <c r="L22" s="10">
        <v>15</v>
      </c>
      <c r="M22" s="11">
        <f>(base!M17*tarif!$C$7)+base!M17</f>
        <v>2.5</v>
      </c>
      <c r="N22" s="10">
        <v>51</v>
      </c>
      <c r="O22" s="11">
        <f>(base!O17*tarif!$C$7)+base!O17</f>
        <v>5.5</v>
      </c>
      <c r="P22" s="10">
        <v>79</v>
      </c>
      <c r="Q22" s="11">
        <f>(base!Q17*tarif!$C$7)+base!Q17</f>
        <v>6.9</v>
      </c>
      <c r="R22" s="10">
        <v>54</v>
      </c>
      <c r="S22" s="11">
        <f>(base!S17*tarif!$C$7)+base!S17</f>
        <v>5.2</v>
      </c>
      <c r="T22" s="10">
        <v>75</v>
      </c>
      <c r="U22" s="11">
        <f>(base!U17*tarif!$C$7)+base!U17</f>
        <v>6.9</v>
      </c>
      <c r="V22" s="10">
        <v>216</v>
      </c>
      <c r="W22" s="11">
        <f>(base!W17*tarif!$C$7)+base!W17</f>
        <v>14.5</v>
      </c>
      <c r="X22" s="10">
        <v>196</v>
      </c>
      <c r="Y22" s="11">
        <f>(base!Y17*tarif!$C$7)+base!Y17</f>
        <v>14</v>
      </c>
      <c r="Z22" s="10">
        <v>57</v>
      </c>
      <c r="AA22" s="11">
        <f>(base!AA17*tarif!$C$7)+base!AA17</f>
        <v>5.2</v>
      </c>
    </row>
    <row r="23" spans="1:27">
      <c r="A23" s="7" t="s">
        <v>11</v>
      </c>
      <c r="B23" s="8">
        <v>32</v>
      </c>
      <c r="C23" s="9">
        <f>(base!C18*tarif!$C$7)+base!C18</f>
        <v>4.3</v>
      </c>
      <c r="D23" s="8">
        <v>32</v>
      </c>
      <c r="E23" s="9">
        <f>(base!E18*tarif!$C$7)+base!E18</f>
        <v>4.3</v>
      </c>
      <c r="F23" s="8">
        <v>125</v>
      </c>
      <c r="G23" s="9">
        <f>(base!G18*tarif!$C$7)+base!G18</f>
        <v>9</v>
      </c>
      <c r="H23" s="8">
        <v>15</v>
      </c>
      <c r="I23" s="9">
        <f>(base!I18*tarif!$C$7)+base!I18</f>
        <v>2.5</v>
      </c>
      <c r="J23" s="8">
        <v>47</v>
      </c>
      <c r="K23" s="9">
        <f>(base!K18*tarif!$C$7)+base!K18</f>
        <v>4.7</v>
      </c>
      <c r="L23" s="8">
        <v>0</v>
      </c>
      <c r="M23" s="9">
        <f>(base!M18*tarif!$C$7)+base!M18</f>
        <v>0</v>
      </c>
      <c r="N23" s="8">
        <v>46</v>
      </c>
      <c r="O23" s="9">
        <f>(base!O18*tarif!$C$7)+base!O18</f>
        <v>4.7</v>
      </c>
      <c r="P23" s="8">
        <v>64</v>
      </c>
      <c r="Q23" s="9">
        <f>(base!Q18*tarif!$C$7)+base!Q18</f>
        <v>6.7</v>
      </c>
      <c r="R23" s="8">
        <v>46</v>
      </c>
      <c r="S23" s="9">
        <f>(base!S18*tarif!$C$7)+base!S18</f>
        <v>5</v>
      </c>
      <c r="T23" s="8">
        <v>74</v>
      </c>
      <c r="U23" s="9">
        <f>(base!U18*tarif!$C$7)+base!U18</f>
        <v>6.9</v>
      </c>
      <c r="V23" s="8">
        <v>208</v>
      </c>
      <c r="W23" s="9">
        <f>(base!W18*tarif!$C$7)+base!W18</f>
        <v>14.5</v>
      </c>
      <c r="X23" s="8">
        <v>193</v>
      </c>
      <c r="Y23" s="9">
        <f>(base!Y18*tarif!$C$7)+base!Y18</f>
        <v>14</v>
      </c>
      <c r="Z23" s="8">
        <v>58</v>
      </c>
      <c r="AA23" s="9">
        <f>(base!AA18*tarif!$C$7)+base!AA18</f>
        <v>5.2</v>
      </c>
    </row>
    <row r="24" spans="1:27">
      <c r="A24" s="6" t="s">
        <v>12</v>
      </c>
      <c r="B24" s="10">
        <v>46</v>
      </c>
      <c r="C24" s="11">
        <f>(base!C19*tarif!$C$7)+base!C19</f>
        <v>5</v>
      </c>
      <c r="D24" s="10">
        <v>52</v>
      </c>
      <c r="E24" s="11">
        <f>(base!E19*tarif!$C$7)+base!E19</f>
        <v>5.2</v>
      </c>
      <c r="F24" s="10">
        <v>166</v>
      </c>
      <c r="G24" s="11">
        <f>(base!G19*tarif!$C$7)+base!G19</f>
        <v>11</v>
      </c>
      <c r="H24" s="10">
        <v>93</v>
      </c>
      <c r="I24" s="11">
        <f>(base!I19*tarif!$C$7)+base!I19</f>
        <v>7.1</v>
      </c>
      <c r="J24" s="10">
        <v>37</v>
      </c>
      <c r="K24" s="11">
        <f>(base!K19*tarif!$C$7)+base!K19</f>
        <v>4.5</v>
      </c>
      <c r="L24" s="10">
        <v>74</v>
      </c>
      <c r="M24" s="11">
        <f>(base!M19*tarif!$C$7)+base!M19</f>
        <v>6.9</v>
      </c>
      <c r="N24" s="10">
        <v>97</v>
      </c>
      <c r="O24" s="11">
        <f>(base!O19*tarif!$C$7)+base!O19</f>
        <v>7.8</v>
      </c>
      <c r="P24" s="10">
        <v>121</v>
      </c>
      <c r="Q24" s="11">
        <f>(base!Q19*tarif!$C$7)+base!Q19</f>
        <v>10</v>
      </c>
      <c r="R24" s="10">
        <v>104</v>
      </c>
      <c r="S24" s="11">
        <f>(base!S19*tarif!$C$7)+base!S19</f>
        <v>8</v>
      </c>
      <c r="T24" s="10">
        <v>133</v>
      </c>
      <c r="U24" s="11">
        <f>(base!U19*tarif!$C$7)+base!U19</f>
        <v>10</v>
      </c>
      <c r="V24" s="10">
        <v>132</v>
      </c>
      <c r="W24" s="11">
        <f>(base!W19*tarif!$C$7)+base!W19</f>
        <v>11</v>
      </c>
      <c r="X24" s="10">
        <v>234</v>
      </c>
      <c r="Y24" s="11">
        <f>(base!Y19*tarif!$C$7)+base!Y19</f>
        <v>14.5</v>
      </c>
      <c r="Z24" s="10">
        <v>116</v>
      </c>
      <c r="AA24" s="11">
        <f>(base!AA19*tarif!$C$7)+base!AA19</f>
        <v>8</v>
      </c>
    </row>
    <row r="25" spans="1:27">
      <c r="A25" s="7" t="s">
        <v>13</v>
      </c>
      <c r="B25" s="8">
        <v>28</v>
      </c>
      <c r="C25" s="9">
        <f>(base!C20*tarif!$C$7)+base!C20</f>
        <v>3.5</v>
      </c>
      <c r="D25" s="8">
        <v>28</v>
      </c>
      <c r="E25" s="9">
        <f>(base!E20*tarif!$C$7)+base!E20</f>
        <v>3.5</v>
      </c>
      <c r="F25" s="8">
        <v>143</v>
      </c>
      <c r="G25" s="9">
        <f>(base!G20*tarif!$C$7)+base!G20</f>
        <v>10</v>
      </c>
      <c r="H25" s="8">
        <v>69</v>
      </c>
      <c r="I25" s="9">
        <f>(base!I20*tarif!$C$7)+base!I20</f>
        <v>6.7</v>
      </c>
      <c r="J25" s="8">
        <v>18</v>
      </c>
      <c r="K25" s="9">
        <f>(base!K20*tarif!$C$7)+base!K20</f>
        <v>3</v>
      </c>
      <c r="L25" s="8">
        <v>55</v>
      </c>
      <c r="M25" s="9">
        <f>(base!M20*tarif!$C$7)+base!M20</f>
        <v>5.2</v>
      </c>
      <c r="N25" s="8">
        <v>80</v>
      </c>
      <c r="O25" s="9">
        <f>(base!O20*tarif!$C$7)+base!O20</f>
        <v>6.9</v>
      </c>
      <c r="P25" s="8">
        <v>83</v>
      </c>
      <c r="Q25" s="9">
        <f>(base!Q20*tarif!$C$7)+base!Q20</f>
        <v>6.9</v>
      </c>
      <c r="R25" s="8">
        <v>80</v>
      </c>
      <c r="S25" s="9">
        <f>(base!S20*tarif!$C$7)+base!S20</f>
        <v>6.9</v>
      </c>
      <c r="T25" s="8">
        <v>109</v>
      </c>
      <c r="U25" s="9">
        <f>(base!U20*tarif!$C$7)+base!U20</f>
        <v>8</v>
      </c>
      <c r="V25" s="8">
        <v>155</v>
      </c>
      <c r="W25" s="9">
        <f>(base!W20*tarif!$C$7)+base!W20</f>
        <v>13</v>
      </c>
      <c r="X25" s="8">
        <v>231</v>
      </c>
      <c r="Y25" s="9">
        <f>(base!Y20*tarif!$C$7)+base!Y20</f>
        <v>14.5</v>
      </c>
      <c r="Z25" s="8">
        <v>92</v>
      </c>
      <c r="AA25" s="9">
        <f>(base!AA20*tarif!$C$7)+base!AA20</f>
        <v>6.9</v>
      </c>
    </row>
    <row r="26" spans="1:27">
      <c r="A26" s="6" t="s">
        <v>14</v>
      </c>
      <c r="B26" s="10">
        <v>65</v>
      </c>
      <c r="C26" s="11">
        <f>(base!C21*tarif!$C$7)+base!C21</f>
        <v>6</v>
      </c>
      <c r="D26" s="10">
        <v>49</v>
      </c>
      <c r="E26" s="11">
        <f>(base!E21*tarif!$C$7)+base!E21</f>
        <v>5.5</v>
      </c>
      <c r="F26" s="10">
        <v>168</v>
      </c>
      <c r="G26" s="11">
        <f>(base!G21*tarif!$C$7)+base!G21</f>
        <v>10.5</v>
      </c>
      <c r="H26" s="10">
        <v>51</v>
      </c>
      <c r="I26" s="11">
        <f>(base!I21*tarif!$C$7)+base!I21</f>
        <v>5.5</v>
      </c>
      <c r="J26" s="10">
        <v>57</v>
      </c>
      <c r="K26" s="11">
        <f>(base!K21*tarif!$C$7)+base!K21</f>
        <v>4.7</v>
      </c>
      <c r="L26" s="10">
        <v>46</v>
      </c>
      <c r="M26" s="11">
        <f>(base!M21*tarif!$C$7)+base!M21</f>
        <v>4.7</v>
      </c>
      <c r="N26" s="10">
        <v>0</v>
      </c>
      <c r="O26" s="11">
        <f>(base!O21*tarif!$C$7)+base!O21</f>
        <v>0</v>
      </c>
      <c r="P26" s="10">
        <v>22</v>
      </c>
      <c r="Q26" s="11">
        <f>(base!Q21*tarif!$C$7)+base!Q21</f>
        <v>4</v>
      </c>
      <c r="R26" s="10">
        <v>10</v>
      </c>
      <c r="S26" s="11">
        <f>(base!S21*tarif!$C$7)+base!S21</f>
        <v>3</v>
      </c>
      <c r="T26" s="10">
        <v>26</v>
      </c>
      <c r="U26" s="11">
        <f>(base!U21*tarif!$C$7)+base!U21</f>
        <v>4</v>
      </c>
      <c r="V26" s="10">
        <v>276</v>
      </c>
      <c r="W26" s="11">
        <f>(base!W21*tarif!$C$7)+base!W21</f>
        <v>15</v>
      </c>
      <c r="X26" s="10">
        <v>176</v>
      </c>
      <c r="Y26" s="11">
        <f>(base!Y21*tarif!$C$7)+base!Y21</f>
        <v>13</v>
      </c>
      <c r="Z26" s="10">
        <v>12</v>
      </c>
      <c r="AA26" s="11">
        <f>(base!AA21*tarif!$C$7)+base!AA21</f>
        <v>3</v>
      </c>
    </row>
    <row r="27" spans="1:27">
      <c r="A27" s="7" t="s">
        <v>15</v>
      </c>
      <c r="B27" s="8">
        <v>73</v>
      </c>
      <c r="C27" s="9">
        <f>(base!C22*tarif!$C$7)+base!C22</f>
        <v>6.9</v>
      </c>
      <c r="D27" s="8">
        <v>65</v>
      </c>
      <c r="E27" s="9">
        <f>(base!E22*tarif!$C$7)+base!E22</f>
        <v>6.7</v>
      </c>
      <c r="F27" s="8">
        <v>190</v>
      </c>
      <c r="G27" s="9">
        <f>(base!G22*tarif!$C$7)+base!G22</f>
        <v>12</v>
      </c>
      <c r="H27" s="8">
        <v>79</v>
      </c>
      <c r="I27" s="9">
        <f>(base!I22*tarif!$C$7)+base!I22</f>
        <v>6.9</v>
      </c>
      <c r="J27" s="8">
        <v>68</v>
      </c>
      <c r="K27" s="9">
        <f>(base!K22*tarif!$C$7)+base!K22</f>
        <v>6.7</v>
      </c>
      <c r="L27" s="8">
        <v>64</v>
      </c>
      <c r="M27" s="9">
        <f>(base!M22*tarif!$C$7)+base!M22</f>
        <v>6.2</v>
      </c>
      <c r="N27" s="8">
        <v>22</v>
      </c>
      <c r="O27" s="9">
        <f>(base!O22*tarif!$C$7)+base!O22</f>
        <v>4</v>
      </c>
      <c r="P27" s="8">
        <v>0</v>
      </c>
      <c r="Q27" s="9">
        <f>(base!Q22*tarif!$C$7)+base!Q22</f>
        <v>0</v>
      </c>
      <c r="R27" s="8">
        <v>15</v>
      </c>
      <c r="S27" s="9">
        <f>(base!S22*tarif!$C$7)+base!S22</f>
        <v>4</v>
      </c>
      <c r="T27" s="8">
        <v>32</v>
      </c>
      <c r="U27" s="9">
        <f>(base!U22*tarif!$C$7)+base!U22</f>
        <v>4</v>
      </c>
      <c r="V27" s="8">
        <v>299</v>
      </c>
      <c r="W27" s="9">
        <f>(base!W22*tarif!$C$7)+base!W22</f>
        <v>16.5</v>
      </c>
      <c r="X27" s="8">
        <v>177</v>
      </c>
      <c r="Y27" s="9">
        <f>(base!Y22*tarif!$C$7)+base!Y22</f>
        <v>13</v>
      </c>
      <c r="Z27" s="8">
        <v>19</v>
      </c>
      <c r="AA27" s="9">
        <f>(base!AA22*tarif!$C$7)+base!AA22</f>
        <v>3</v>
      </c>
    </row>
    <row r="28" spans="1:27">
      <c r="A28" s="6" t="s">
        <v>16</v>
      </c>
      <c r="B28" s="10">
        <v>62</v>
      </c>
      <c r="C28" s="11">
        <f>(base!C23*tarif!$C$7)+base!C23</f>
        <v>6.2</v>
      </c>
      <c r="D28" s="10">
        <v>50</v>
      </c>
      <c r="E28" s="11">
        <f>(base!E23*tarif!$C$7)+base!E23</f>
        <v>6</v>
      </c>
      <c r="F28" s="10">
        <v>178</v>
      </c>
      <c r="G28" s="11">
        <f>(base!G23*tarif!$C$7)+base!G23</f>
        <v>11</v>
      </c>
      <c r="H28" s="10">
        <v>54</v>
      </c>
      <c r="I28" s="11">
        <f>(base!I23*tarif!$C$7)+base!I23</f>
        <v>5.2</v>
      </c>
      <c r="J28" s="10">
        <v>53</v>
      </c>
      <c r="K28" s="11">
        <f>(base!K23*tarif!$C$7)+base!K23</f>
        <v>5.2</v>
      </c>
      <c r="L28" s="10">
        <v>46</v>
      </c>
      <c r="M28" s="11">
        <f>(base!M23*tarif!$C$7)+base!M23</f>
        <v>4.7</v>
      </c>
      <c r="N28" s="10">
        <v>10</v>
      </c>
      <c r="O28" s="11">
        <f>(base!O23*tarif!$C$7)+base!O23</f>
        <v>3</v>
      </c>
      <c r="P28" s="10">
        <v>15</v>
      </c>
      <c r="Q28" s="11">
        <f>(base!Q23*tarif!$C$7)+base!Q23</f>
        <v>4</v>
      </c>
      <c r="R28" s="10">
        <v>0</v>
      </c>
      <c r="S28" s="11">
        <f>(base!S23*tarif!$C$7)+base!S23</f>
        <v>0</v>
      </c>
      <c r="T28" s="10">
        <v>32</v>
      </c>
      <c r="U28" s="11">
        <f>(base!U23*tarif!$C$7)+base!U23</f>
        <v>4.5</v>
      </c>
      <c r="V28" s="10">
        <v>286</v>
      </c>
      <c r="W28" s="11">
        <f>(base!W23*tarif!$C$7)+base!W23</f>
        <v>16.5</v>
      </c>
      <c r="X28" s="10">
        <v>165</v>
      </c>
      <c r="Y28" s="11">
        <f>(base!Y23*tarif!$C$7)+base!Y23</f>
        <v>13</v>
      </c>
      <c r="Z28" s="10">
        <v>27</v>
      </c>
      <c r="AA28" s="11">
        <f>(base!AA23*tarif!$C$7)+base!AA23</f>
        <v>4</v>
      </c>
    </row>
    <row r="29" spans="1:27">
      <c r="A29" s="7" t="s">
        <v>17</v>
      </c>
      <c r="B29" s="8">
        <v>94</v>
      </c>
      <c r="C29" s="9">
        <f>(base!C24*tarif!$C$7)+base!C24</f>
        <v>7.1</v>
      </c>
      <c r="D29" s="8">
        <v>78</v>
      </c>
      <c r="E29" s="9">
        <f>(base!E24*tarif!$C$7)+base!E24</f>
        <v>6.9</v>
      </c>
      <c r="F29" s="8">
        <v>183</v>
      </c>
      <c r="G29" s="9">
        <f>(base!G24*tarif!$C$7)+base!G24</f>
        <v>12</v>
      </c>
      <c r="H29" s="8">
        <v>75</v>
      </c>
      <c r="I29" s="9">
        <f>(base!I24*tarif!$C$7)+base!I24</f>
        <v>6.9</v>
      </c>
      <c r="J29" s="8">
        <v>81</v>
      </c>
      <c r="K29" s="9">
        <f>(base!K24*tarif!$C$7)+base!K24</f>
        <v>6.9</v>
      </c>
      <c r="L29" s="8">
        <v>74</v>
      </c>
      <c r="M29" s="9">
        <f>(base!M24*tarif!$C$7)+base!M24</f>
        <v>6.9</v>
      </c>
      <c r="N29" s="8">
        <v>26</v>
      </c>
      <c r="O29" s="9">
        <f>(base!O24*tarif!$C$7)+base!O24</f>
        <v>4</v>
      </c>
      <c r="P29" s="8">
        <v>32</v>
      </c>
      <c r="Q29" s="9">
        <f>(base!Q24*tarif!$C$7)+base!Q24</f>
        <v>4</v>
      </c>
      <c r="R29" s="8">
        <v>32</v>
      </c>
      <c r="S29" s="9">
        <f>(base!S24*tarif!$C$7)+base!S24</f>
        <v>4.5</v>
      </c>
      <c r="T29" s="8">
        <v>0</v>
      </c>
      <c r="U29" s="9">
        <f>(base!U24*tarif!$C$7)+base!U24</f>
        <v>0</v>
      </c>
      <c r="V29" s="8">
        <v>291</v>
      </c>
      <c r="W29" s="9">
        <f>(base!W24*tarif!$C$7)+base!W24</f>
        <v>16.5</v>
      </c>
      <c r="X29" s="8">
        <v>141</v>
      </c>
      <c r="Y29" s="9">
        <f>(base!Y24*tarif!$C$7)+base!Y24</f>
        <v>13</v>
      </c>
      <c r="Z29" s="8">
        <v>17</v>
      </c>
      <c r="AA29" s="9">
        <f>(base!AA24*tarif!$C$7)+base!AA24</f>
        <v>3</v>
      </c>
    </row>
    <row r="30" spans="1:27">
      <c r="A30" s="6" t="s">
        <v>18</v>
      </c>
      <c r="B30" s="10">
        <v>30</v>
      </c>
      <c r="C30" s="11">
        <f>(base!C25*tarif!$C$7)+base!C25</f>
        <v>4.3</v>
      </c>
      <c r="D30" s="10">
        <v>22</v>
      </c>
      <c r="E30" s="11">
        <f>(base!E25*tarif!$C$7)+base!E25</f>
        <v>4.0999999999999996</v>
      </c>
      <c r="F30" s="10">
        <v>151</v>
      </c>
      <c r="G30" s="11">
        <f>(base!G25*tarif!$C$7)+base!G25</f>
        <v>10.5</v>
      </c>
      <c r="H30" s="10">
        <v>45</v>
      </c>
      <c r="I30" s="11">
        <f>(base!I25*tarif!$C$7)+base!I25</f>
        <v>4.7</v>
      </c>
      <c r="J30" s="10">
        <v>30</v>
      </c>
      <c r="K30" s="11">
        <f>(base!K25*tarif!$C$7)+base!K25</f>
        <v>4.3</v>
      </c>
      <c r="L30" s="10">
        <v>30</v>
      </c>
      <c r="M30" s="11">
        <f>(base!M25*tarif!$C$7)+base!M25</f>
        <v>4.3</v>
      </c>
      <c r="N30" s="10">
        <v>27</v>
      </c>
      <c r="O30" s="11">
        <f>(base!O25*tarif!$C$7)+base!O25</f>
        <v>4</v>
      </c>
      <c r="P30" s="10">
        <v>43</v>
      </c>
      <c r="Q30" s="11">
        <f>(base!Q25*tarif!$C$7)+base!Q25</f>
        <v>5</v>
      </c>
      <c r="R30" s="10">
        <v>28</v>
      </c>
      <c r="S30" s="11">
        <f>(base!S25*tarif!$C$7)+base!S25</f>
        <v>3.5</v>
      </c>
      <c r="T30" s="10">
        <v>54</v>
      </c>
      <c r="U30" s="11">
        <f>(base!U25*tarif!$C$7)+base!U25</f>
        <v>5.2</v>
      </c>
      <c r="V30" s="10">
        <v>198</v>
      </c>
      <c r="W30" s="11">
        <f>(base!W25*tarif!$C$7)+base!W25</f>
        <v>14.5</v>
      </c>
      <c r="X30" s="10">
        <v>178</v>
      </c>
      <c r="Y30" s="11">
        <f>(base!Y25*tarif!$C$7)+base!Y25</f>
        <v>13</v>
      </c>
      <c r="Z30" s="10">
        <v>40</v>
      </c>
      <c r="AA30" s="11">
        <f>(base!AA25*tarif!$C$7)+base!AA25</f>
        <v>4.5</v>
      </c>
    </row>
    <row r="31" spans="1:27">
      <c r="A31" s="7" t="s">
        <v>19</v>
      </c>
      <c r="B31" s="8">
        <v>35</v>
      </c>
      <c r="C31" s="9">
        <f>(base!C26*tarif!$C$7)+base!C26</f>
        <v>4.5</v>
      </c>
      <c r="D31" s="8">
        <v>27</v>
      </c>
      <c r="E31" s="9">
        <f>(base!E26*tarif!$C$7)+base!E26</f>
        <v>4.3</v>
      </c>
      <c r="F31" s="8">
        <v>155</v>
      </c>
      <c r="G31" s="9">
        <f>(base!G26*tarif!$C$7)+base!G26</f>
        <v>10.5</v>
      </c>
      <c r="H31" s="8">
        <v>69</v>
      </c>
      <c r="I31" s="9">
        <f>(base!I26*tarif!$C$7)+base!I26</f>
        <v>6.7</v>
      </c>
      <c r="J31" s="8">
        <v>28</v>
      </c>
      <c r="K31" s="9">
        <f>(base!K26*tarif!$C$7)+base!K26</f>
        <v>4.3</v>
      </c>
      <c r="L31" s="8">
        <v>51</v>
      </c>
      <c r="M31" s="9">
        <f>(base!M26*tarif!$C$7)+base!M26</f>
        <v>5.2</v>
      </c>
      <c r="N31" s="8">
        <v>43</v>
      </c>
      <c r="O31" s="9">
        <f>(base!O26*tarif!$C$7)+base!O26</f>
        <v>5</v>
      </c>
      <c r="P31" s="8">
        <v>47</v>
      </c>
      <c r="Q31" s="9">
        <f>(base!Q26*tarif!$C$7)+base!Q26</f>
        <v>5</v>
      </c>
      <c r="R31" s="8">
        <v>31</v>
      </c>
      <c r="S31" s="9">
        <f>(base!S26*tarif!$C$7)+base!S26</f>
        <v>4.5</v>
      </c>
      <c r="T31" s="8">
        <v>59</v>
      </c>
      <c r="U31" s="9">
        <f>(base!U26*tarif!$C$7)+base!U26</f>
        <v>5.2</v>
      </c>
      <c r="V31" s="8">
        <v>195</v>
      </c>
      <c r="W31" s="9">
        <f>(base!W26*tarif!$C$7)+base!W26</f>
        <v>14</v>
      </c>
      <c r="X31" s="8">
        <v>215</v>
      </c>
      <c r="Y31" s="9">
        <f>(base!Y26*tarif!$C$7)+base!Y26</f>
        <v>14.5</v>
      </c>
      <c r="Z31" s="8">
        <v>56</v>
      </c>
      <c r="AA31" s="9">
        <f>(base!AA26*tarif!$C$7)+base!AA26</f>
        <v>5.2</v>
      </c>
    </row>
    <row r="32" spans="1:27">
      <c r="A32" s="6" t="s">
        <v>20</v>
      </c>
      <c r="B32" s="10">
        <v>24</v>
      </c>
      <c r="C32" s="11">
        <f>(base!C27*tarif!$C$7)+base!C27</f>
        <v>4.3</v>
      </c>
      <c r="D32" s="10">
        <v>16</v>
      </c>
      <c r="E32" s="11">
        <f>(base!E27*tarif!$C$7)+base!E27</f>
        <v>4</v>
      </c>
      <c r="F32" s="10">
        <v>149</v>
      </c>
      <c r="G32" s="11">
        <f>(base!G27*tarif!$C$7)+base!G27</f>
        <v>10.5</v>
      </c>
      <c r="H32" s="10">
        <v>55</v>
      </c>
      <c r="I32" s="11">
        <f>(base!I27*tarif!$C$7)+base!I27</f>
        <v>4.7</v>
      </c>
      <c r="J32" s="10">
        <v>20</v>
      </c>
      <c r="K32" s="11">
        <f>(base!K27*tarif!$C$7)+base!K27</f>
        <v>4</v>
      </c>
      <c r="L32" s="10">
        <v>37</v>
      </c>
      <c r="M32" s="11">
        <f>(base!M27*tarif!$C$7)+base!M27</f>
        <v>4.5</v>
      </c>
      <c r="N32" s="10">
        <v>39</v>
      </c>
      <c r="O32" s="11">
        <f>(base!O27*tarif!$C$7)+base!O27</f>
        <v>4.5</v>
      </c>
      <c r="P32" s="10">
        <v>48</v>
      </c>
      <c r="Q32" s="11">
        <f>(base!Q27*tarif!$C$7)+base!Q27</f>
        <v>5</v>
      </c>
      <c r="R32" s="10">
        <v>33</v>
      </c>
      <c r="S32" s="11">
        <f>(base!S27*tarif!$C$7)+base!S27</f>
        <v>4.5</v>
      </c>
      <c r="T32" s="10">
        <v>61</v>
      </c>
      <c r="U32" s="11">
        <f>(base!U27*tarif!$C$7)+base!U27</f>
        <v>6.2</v>
      </c>
      <c r="V32" s="10">
        <v>192</v>
      </c>
      <c r="W32" s="11">
        <f>(base!W27*tarif!$C$7)+base!W27</f>
        <v>14</v>
      </c>
      <c r="X32" s="10">
        <v>197</v>
      </c>
      <c r="Y32" s="11">
        <f>(base!Y27*tarif!$C$7)+base!Y27</f>
        <v>14</v>
      </c>
      <c r="Z32" s="10">
        <v>53</v>
      </c>
      <c r="AA32" s="11">
        <f>(base!AA27*tarif!$C$7)+base!AA27</f>
        <v>5</v>
      </c>
    </row>
    <row r="33" spans="1:27">
      <c r="A33" s="7" t="s">
        <v>21</v>
      </c>
      <c r="B33" s="8">
        <v>31</v>
      </c>
      <c r="C33" s="9">
        <f>(base!C28*tarif!$C$7)+base!C28</f>
        <v>4.5</v>
      </c>
      <c r="D33" s="8">
        <v>23</v>
      </c>
      <c r="E33" s="9">
        <f>(base!E28*tarif!$C$7)+base!E28</f>
        <v>4</v>
      </c>
      <c r="F33" s="8">
        <v>159</v>
      </c>
      <c r="G33" s="9">
        <f>(base!G28*tarif!$C$7)+base!G28</f>
        <v>10.5</v>
      </c>
      <c r="H33" s="8">
        <v>54</v>
      </c>
      <c r="I33" s="9">
        <f>(base!I28*tarif!$C$7)+base!I28</f>
        <v>4.7</v>
      </c>
      <c r="J33" s="8">
        <v>31</v>
      </c>
      <c r="K33" s="9">
        <f>(base!K28*tarif!$C$7)+base!K28</f>
        <v>4.5</v>
      </c>
      <c r="L33" s="8">
        <v>36</v>
      </c>
      <c r="M33" s="9">
        <f>(base!M28*tarif!$C$7)+base!M28</f>
        <v>4.5</v>
      </c>
      <c r="N33" s="8">
        <v>29</v>
      </c>
      <c r="O33" s="9">
        <f>(base!O28*tarif!$C$7)+base!O28</f>
        <v>3.8</v>
      </c>
      <c r="P33" s="8">
        <v>42</v>
      </c>
      <c r="Q33" s="9">
        <f>(base!Q28*tarif!$C$7)+base!Q28</f>
        <v>5</v>
      </c>
      <c r="R33" s="8">
        <v>27</v>
      </c>
      <c r="S33" s="9">
        <f>(base!S28*tarif!$C$7)+base!S28</f>
        <v>4</v>
      </c>
      <c r="T33" s="8">
        <v>55</v>
      </c>
      <c r="U33" s="9">
        <f>(base!U28*tarif!$C$7)+base!U28</f>
        <v>5.2</v>
      </c>
      <c r="V33" s="8">
        <v>199</v>
      </c>
      <c r="W33" s="9">
        <f>(base!W28*tarif!$C$7)+base!W28</f>
        <v>14.5</v>
      </c>
      <c r="X33" s="8">
        <v>180</v>
      </c>
      <c r="Y33" s="9">
        <f>(base!Y28*tarif!$C$7)+base!Y28</f>
        <v>13</v>
      </c>
      <c r="Z33" s="8">
        <v>42</v>
      </c>
      <c r="AA33" s="9">
        <f>(base!AA28*tarif!$C$7)+base!AA28</f>
        <v>4.5</v>
      </c>
    </row>
    <row r="34" spans="1:27">
      <c r="A34" s="6" t="s">
        <v>22</v>
      </c>
      <c r="B34" s="10">
        <v>27</v>
      </c>
      <c r="C34" s="11">
        <f>(base!C29*tarif!$C$7)+base!C29</f>
        <v>4.3</v>
      </c>
      <c r="D34" s="10">
        <v>16</v>
      </c>
      <c r="E34" s="11">
        <f>(base!E29*tarif!$C$7)+base!E29</f>
        <v>4</v>
      </c>
      <c r="F34" s="10">
        <v>152</v>
      </c>
      <c r="G34" s="11">
        <f>(base!G29*tarif!$C$7)+base!G29</f>
        <v>10.5</v>
      </c>
      <c r="H34" s="10">
        <v>61</v>
      </c>
      <c r="I34" s="11">
        <f>(base!I29*tarif!$C$7)+base!I29</f>
        <v>6.2</v>
      </c>
      <c r="J34" s="10">
        <v>14</v>
      </c>
      <c r="K34" s="11">
        <f>(base!K29*tarif!$C$7)+base!K29</f>
        <v>2.5</v>
      </c>
      <c r="L34" s="10">
        <v>43</v>
      </c>
      <c r="M34" s="11">
        <f>(base!M29*tarif!$C$7)+base!M29</f>
        <v>4.7</v>
      </c>
      <c r="N34" s="10">
        <v>50</v>
      </c>
      <c r="O34" s="11">
        <f>(base!O29*tarif!$C$7)+base!O29</f>
        <v>5.2</v>
      </c>
      <c r="P34" s="10">
        <v>57</v>
      </c>
      <c r="Q34" s="11">
        <f>(base!Q29*tarif!$C$7)+base!Q29</f>
        <v>6</v>
      </c>
      <c r="R34" s="10">
        <v>45</v>
      </c>
      <c r="S34" s="11">
        <f>(base!S29*tarif!$C$7)+base!S29</f>
        <v>5</v>
      </c>
      <c r="T34" s="10">
        <v>69</v>
      </c>
      <c r="U34" s="11">
        <f>(base!U29*tarif!$C$7)+base!U29</f>
        <v>6.2</v>
      </c>
      <c r="V34" s="10">
        <v>189</v>
      </c>
      <c r="W34" s="11">
        <f>(base!W29*tarif!$C$7)+base!W29</f>
        <v>13</v>
      </c>
      <c r="X34" s="10">
        <v>206</v>
      </c>
      <c r="Y34" s="11">
        <f>(base!Y29*tarif!$C$7)+base!Y29</f>
        <v>14.5</v>
      </c>
      <c r="Z34" s="10">
        <v>62</v>
      </c>
      <c r="AA34" s="11">
        <f>(base!AA29*tarif!$C$7)+base!AA29</f>
        <v>6.2</v>
      </c>
    </row>
    <row r="35" spans="1:27">
      <c r="A35" s="7" t="s">
        <v>24</v>
      </c>
      <c r="B35" s="8">
        <v>104</v>
      </c>
      <c r="C35" s="9">
        <f>(base!C30*tarif!$C$7)+base!C30</f>
        <v>8</v>
      </c>
      <c r="D35" s="8">
        <v>97</v>
      </c>
      <c r="E35" s="9">
        <f>(base!E30*tarif!$C$7)+base!E30</f>
        <v>8</v>
      </c>
      <c r="F35" s="8">
        <v>228</v>
      </c>
      <c r="G35" s="9">
        <f>(base!G30*tarif!$C$7)+base!G30</f>
        <v>13</v>
      </c>
      <c r="H35" s="8">
        <v>138</v>
      </c>
      <c r="I35" s="9">
        <f>(base!I30*tarif!$C$7)+base!I30</f>
        <v>9.5</v>
      </c>
      <c r="J35" s="8">
        <v>88</v>
      </c>
      <c r="K35" s="9">
        <f>(base!K30*tarif!$C$7)+base!K30</f>
        <v>7.1</v>
      </c>
      <c r="L35" s="8">
        <v>104</v>
      </c>
      <c r="M35" s="9">
        <f>(base!M30*tarif!$C$7)+base!M30</f>
        <v>8</v>
      </c>
      <c r="N35" s="8">
        <v>67</v>
      </c>
      <c r="O35" s="9">
        <f>(base!O30*tarif!$C$7)+base!O30</f>
        <v>6.7</v>
      </c>
      <c r="P35" s="8">
        <v>55</v>
      </c>
      <c r="Q35" s="9">
        <f>(base!Q30*tarif!$C$7)+base!Q30</f>
        <v>6</v>
      </c>
      <c r="R35" s="8">
        <v>56</v>
      </c>
      <c r="S35" s="9">
        <f>(base!S30*tarif!$C$7)+base!S30</f>
        <v>5.2</v>
      </c>
      <c r="T35" s="8">
        <v>60</v>
      </c>
      <c r="U35" s="9">
        <f>(base!U30*tarif!$C$7)+base!U30</f>
        <v>6.2</v>
      </c>
      <c r="V35" s="8">
        <v>240</v>
      </c>
      <c r="W35" s="9">
        <f>(base!W30*tarif!$C$7)+base!W30</f>
        <v>14.5</v>
      </c>
      <c r="X35" s="8">
        <v>236</v>
      </c>
      <c r="Y35" s="9">
        <f>(base!Y30*tarif!$C$7)+base!Y30</f>
        <v>14.5</v>
      </c>
      <c r="Z35" s="8">
        <v>68</v>
      </c>
      <c r="AA35" s="9">
        <f>(base!AA30*tarif!$C$7)+base!AA30</f>
        <v>6.7</v>
      </c>
    </row>
    <row r="36" spans="1:27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7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7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7">
      <c r="B39" s="4"/>
      <c r="C39" s="2"/>
      <c r="D39" s="2"/>
      <c r="E39" s="2"/>
      <c r="F39" s="2"/>
      <c r="G39" s="4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</sheetData>
  <sheetProtection sheet="1" objects="1" scenarios="1"/>
  <mergeCells count="24">
    <mergeCell ref="AW9:AX9"/>
    <mergeCell ref="X9:Y9"/>
    <mergeCell ref="Z9:AA9"/>
    <mergeCell ref="AE9:AF9"/>
    <mergeCell ref="AG9:AH9"/>
    <mergeCell ref="AI9:AJ9"/>
    <mergeCell ref="AK9:AL9"/>
    <mergeCell ref="AM9:AN9"/>
    <mergeCell ref="AO9:AP9"/>
    <mergeCell ref="AQ9:AR9"/>
    <mergeCell ref="AS9:AT9"/>
    <mergeCell ref="AU9:AV9"/>
    <mergeCell ref="V9:W9"/>
    <mergeCell ref="A9:A10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AB32"/>
  <sheetViews>
    <sheetView workbookViewId="0">
      <selection activeCell="D1" sqref="D1"/>
    </sheetView>
  </sheetViews>
  <sheetFormatPr baseColWidth="10" defaultRowHeight="15"/>
  <cols>
    <col min="1" max="1" width="13.42578125" customWidth="1"/>
    <col min="2" max="2" width="11.5703125" customWidth="1"/>
    <col min="3" max="3" width="12.42578125" customWidth="1"/>
    <col min="10" max="10" width="10.85546875" customWidth="1"/>
    <col min="12" max="12" width="9" customWidth="1"/>
    <col min="20" max="20" width="8.85546875" customWidth="1"/>
    <col min="21" max="21" width="11" bestFit="1" customWidth="1"/>
    <col min="23" max="23" width="14.42578125" bestFit="1" customWidth="1"/>
    <col min="25" max="25" width="8.5703125" customWidth="1"/>
    <col min="26" max="26" width="9.42578125" customWidth="1"/>
  </cols>
  <sheetData>
    <row r="2" spans="1:28" ht="18.75">
      <c r="A2" s="48" t="s">
        <v>56</v>
      </c>
      <c r="B2" s="48"/>
      <c r="C2" s="48"/>
    </row>
    <row r="4" spans="1:28">
      <c r="A4" s="47"/>
      <c r="B4" s="47" t="s">
        <v>0</v>
      </c>
      <c r="C4" s="47" t="s">
        <v>1</v>
      </c>
      <c r="D4" s="47" t="s">
        <v>2</v>
      </c>
      <c r="E4" s="47" t="s">
        <v>3</v>
      </c>
      <c r="F4" s="47" t="s">
        <v>4</v>
      </c>
      <c r="G4" s="47" t="s">
        <v>23</v>
      </c>
      <c r="H4" s="47" t="s">
        <v>5</v>
      </c>
      <c r="I4" s="47" t="s">
        <v>6</v>
      </c>
      <c r="J4" s="47" t="s">
        <v>7</v>
      </c>
      <c r="K4" s="47" t="s">
        <v>8</v>
      </c>
      <c r="L4" s="47" t="s">
        <v>9</v>
      </c>
      <c r="M4" s="47" t="s">
        <v>10</v>
      </c>
      <c r="N4" s="47" t="s">
        <v>11</v>
      </c>
      <c r="O4" s="47" t="s">
        <v>12</v>
      </c>
      <c r="P4" s="47" t="s">
        <v>13</v>
      </c>
      <c r="Q4" s="47" t="s">
        <v>14</v>
      </c>
      <c r="R4" s="47" t="s">
        <v>15</v>
      </c>
      <c r="S4" s="47" t="s">
        <v>16</v>
      </c>
      <c r="T4" s="47" t="s">
        <v>17</v>
      </c>
      <c r="U4" s="47" t="s">
        <v>18</v>
      </c>
      <c r="V4" s="47" t="s">
        <v>19</v>
      </c>
      <c r="W4" s="47" t="s">
        <v>20</v>
      </c>
      <c r="X4" s="47" t="s">
        <v>21</v>
      </c>
      <c r="Y4" s="47" t="s">
        <v>22</v>
      </c>
      <c r="Z4" s="47" t="s">
        <v>24</v>
      </c>
      <c r="AA4" s="47"/>
      <c r="AB4" s="47" t="s">
        <v>41</v>
      </c>
    </row>
    <row r="5" spans="1:28">
      <c r="A5" s="47" t="s">
        <v>48</v>
      </c>
      <c r="B5" s="47">
        <v>2500</v>
      </c>
      <c r="C5" s="47">
        <v>2000</v>
      </c>
      <c r="D5" s="47">
        <v>2000</v>
      </c>
      <c r="E5" s="47">
        <v>2600</v>
      </c>
      <c r="F5" s="47">
        <v>2400</v>
      </c>
      <c r="G5" s="47">
        <v>1000</v>
      </c>
      <c r="H5" s="47">
        <v>2600</v>
      </c>
      <c r="I5" s="47">
        <v>2600</v>
      </c>
      <c r="J5" s="47">
        <v>1000</v>
      </c>
      <c r="K5" s="47">
        <v>2000</v>
      </c>
      <c r="L5" s="47">
        <v>2000</v>
      </c>
      <c r="M5" s="47">
        <v>5000</v>
      </c>
      <c r="N5" s="47">
        <v>3000</v>
      </c>
      <c r="O5" s="47">
        <v>3000</v>
      </c>
      <c r="P5" s="47">
        <v>2000</v>
      </c>
      <c r="Q5" s="47">
        <v>1500</v>
      </c>
      <c r="R5" s="47">
        <v>9000</v>
      </c>
      <c r="S5" s="47">
        <v>4000</v>
      </c>
      <c r="T5" s="47">
        <v>5000</v>
      </c>
      <c r="U5" s="47">
        <v>1500</v>
      </c>
      <c r="V5" s="47">
        <v>3000</v>
      </c>
      <c r="W5" s="47">
        <v>600</v>
      </c>
      <c r="X5" s="47">
        <v>1000</v>
      </c>
      <c r="Y5" s="47">
        <v>500</v>
      </c>
      <c r="Z5" s="47">
        <v>400</v>
      </c>
      <c r="AA5" s="47"/>
      <c r="AB5" s="47">
        <f>SUM(B5:AA5)</f>
        <v>62200</v>
      </c>
    </row>
    <row r="6" spans="1:28">
      <c r="A6" s="47" t="s">
        <v>49</v>
      </c>
      <c r="B6" s="47">
        <v>150</v>
      </c>
      <c r="C6" s="47"/>
      <c r="D6" s="47">
        <v>55</v>
      </c>
      <c r="E6" s="47"/>
      <c r="F6" s="47">
        <v>100</v>
      </c>
      <c r="G6" s="47">
        <v>25</v>
      </c>
      <c r="H6" s="47">
        <v>150</v>
      </c>
      <c r="I6" s="47">
        <v>100</v>
      </c>
      <c r="J6" s="47"/>
      <c r="K6" s="47">
        <v>200</v>
      </c>
      <c r="L6" s="47">
        <v>50</v>
      </c>
      <c r="M6" s="47">
        <v>100</v>
      </c>
      <c r="N6" s="47">
        <v>100</v>
      </c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>
        <f t="shared" ref="AB6:AB12" si="0">SUM(B6:AA6)</f>
        <v>1030</v>
      </c>
    </row>
    <row r="7" spans="1:28">
      <c r="A7" s="47" t="s">
        <v>47</v>
      </c>
      <c r="B7" s="47">
        <v>700</v>
      </c>
      <c r="C7" s="47">
        <v>150</v>
      </c>
      <c r="D7" s="47">
        <v>500</v>
      </c>
      <c r="E7" s="47">
        <v>500</v>
      </c>
      <c r="F7" s="47">
        <v>800</v>
      </c>
      <c r="G7" s="47">
        <v>400</v>
      </c>
      <c r="H7" s="47">
        <v>700</v>
      </c>
      <c r="I7" s="47">
        <v>800</v>
      </c>
      <c r="J7" s="47">
        <v>400</v>
      </c>
      <c r="K7" s="47">
        <v>400</v>
      </c>
      <c r="L7" s="47">
        <v>800</v>
      </c>
      <c r="M7" s="47">
        <v>800</v>
      </c>
      <c r="N7" s="47">
        <v>1000</v>
      </c>
      <c r="O7" s="47">
        <v>500</v>
      </c>
      <c r="P7" s="47">
        <v>400</v>
      </c>
      <c r="Q7" s="47">
        <v>400</v>
      </c>
      <c r="R7" s="47">
        <v>1000</v>
      </c>
      <c r="S7" s="47">
        <v>400</v>
      </c>
      <c r="T7" s="47">
        <v>600</v>
      </c>
      <c r="U7" s="47">
        <v>150</v>
      </c>
      <c r="V7" s="47">
        <v>200</v>
      </c>
      <c r="W7" s="47">
        <v>200</v>
      </c>
      <c r="X7" s="47">
        <v>200</v>
      </c>
      <c r="Y7" s="47">
        <v>120</v>
      </c>
      <c r="Z7" s="47">
        <v>300</v>
      </c>
      <c r="AA7" s="47"/>
      <c r="AB7" s="47">
        <f t="shared" si="0"/>
        <v>12420</v>
      </c>
    </row>
    <row r="8" spans="1:28">
      <c r="A8" s="47" t="s">
        <v>50</v>
      </c>
      <c r="B8" s="47">
        <v>350</v>
      </c>
      <c r="C8" s="47">
        <v>100</v>
      </c>
      <c r="D8" s="47">
        <v>200</v>
      </c>
      <c r="E8" s="47">
        <v>250</v>
      </c>
      <c r="F8" s="47">
        <v>400</v>
      </c>
      <c r="G8" s="47">
        <v>100</v>
      </c>
      <c r="H8" s="47">
        <v>250</v>
      </c>
      <c r="I8" s="47">
        <v>300</v>
      </c>
      <c r="J8" s="47">
        <v>250</v>
      </c>
      <c r="K8" s="47">
        <v>300</v>
      </c>
      <c r="L8" s="47">
        <v>200</v>
      </c>
      <c r="M8" s="47">
        <v>400</v>
      </c>
      <c r="N8" s="47">
        <v>400</v>
      </c>
      <c r="O8" s="47">
        <v>800</v>
      </c>
      <c r="P8" s="47">
        <v>500</v>
      </c>
      <c r="Q8" s="47">
        <v>400</v>
      </c>
      <c r="R8" s="47">
        <v>800</v>
      </c>
      <c r="S8" s="47">
        <v>600</v>
      </c>
      <c r="T8" s="47">
        <v>400</v>
      </c>
      <c r="U8" s="47">
        <v>300</v>
      </c>
      <c r="V8" s="47">
        <v>800</v>
      </c>
      <c r="W8" s="47">
        <v>100</v>
      </c>
      <c r="X8" s="47">
        <v>100</v>
      </c>
      <c r="Y8" s="47">
        <v>100</v>
      </c>
      <c r="Z8" s="47">
        <v>60</v>
      </c>
      <c r="AA8" s="47"/>
      <c r="AB8" s="47">
        <f t="shared" si="0"/>
        <v>8460</v>
      </c>
    </row>
    <row r="9" spans="1:28">
      <c r="A9" s="47" t="s">
        <v>54</v>
      </c>
      <c r="B9" s="47">
        <v>300</v>
      </c>
      <c r="C9" s="47"/>
      <c r="D9" s="47"/>
      <c r="E9" s="47"/>
      <c r="F9" s="47"/>
      <c r="G9" s="47"/>
      <c r="H9" s="47">
        <v>100</v>
      </c>
      <c r="I9" s="47"/>
      <c r="J9" s="47"/>
      <c r="K9" s="47"/>
      <c r="L9" s="47"/>
      <c r="M9" s="47">
        <v>100</v>
      </c>
      <c r="N9" s="47">
        <v>50</v>
      </c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>
        <f t="shared" si="0"/>
        <v>550</v>
      </c>
    </row>
    <row r="10" spans="1:28">
      <c r="A10" s="47" t="s">
        <v>51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>
        <v>400</v>
      </c>
      <c r="T10" s="47"/>
      <c r="U10" s="47"/>
      <c r="V10" s="47"/>
      <c r="W10" s="47"/>
      <c r="X10" s="47"/>
      <c r="Y10" s="47"/>
      <c r="Z10" s="47">
        <v>550</v>
      </c>
      <c r="AA10" s="47"/>
      <c r="AB10" s="47">
        <f t="shared" si="0"/>
        <v>950</v>
      </c>
    </row>
    <row r="11" spans="1:28">
      <c r="A11" s="47" t="s">
        <v>52</v>
      </c>
      <c r="B11" s="47">
        <v>100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>
        <v>50</v>
      </c>
      <c r="N11" s="47">
        <v>50</v>
      </c>
      <c r="O11" s="47"/>
      <c r="P11" s="47"/>
      <c r="Q11" s="47"/>
      <c r="R11" s="47">
        <v>100</v>
      </c>
      <c r="S11" s="47"/>
      <c r="T11" s="47"/>
      <c r="U11" s="47"/>
      <c r="V11" s="47"/>
      <c r="W11" s="47"/>
      <c r="X11" s="47"/>
      <c r="Y11" s="47"/>
      <c r="Z11" s="47">
        <v>250</v>
      </c>
      <c r="AA11" s="47"/>
      <c r="AB11" s="47">
        <f t="shared" si="0"/>
        <v>550</v>
      </c>
    </row>
    <row r="12" spans="1:28">
      <c r="A12" s="47" t="s">
        <v>53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>
        <f t="shared" si="0"/>
        <v>0</v>
      </c>
    </row>
    <row r="13" spans="1:28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</row>
    <row r="14" spans="1:28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>
        <f>SUM(AB5:AB13)</f>
        <v>86160</v>
      </c>
    </row>
    <row r="15" spans="1:28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</row>
    <row r="21" spans="1:16" ht="18.75">
      <c r="A21" s="48" t="s">
        <v>55</v>
      </c>
      <c r="B21" s="48"/>
    </row>
    <row r="23" spans="1:16">
      <c r="A23" s="47"/>
      <c r="B23" s="47" t="s">
        <v>0</v>
      </c>
      <c r="C23" s="47" t="s">
        <v>28</v>
      </c>
      <c r="D23" s="47" t="s">
        <v>10</v>
      </c>
      <c r="E23" s="47" t="s">
        <v>11</v>
      </c>
      <c r="F23" s="47" t="s">
        <v>14</v>
      </c>
      <c r="G23" s="47" t="s">
        <v>15</v>
      </c>
      <c r="H23" s="47" t="s">
        <v>17</v>
      </c>
      <c r="I23" s="47" t="s">
        <v>4</v>
      </c>
      <c r="J23" s="47" t="s">
        <v>16</v>
      </c>
      <c r="K23" s="47" t="s">
        <v>3</v>
      </c>
      <c r="L23" s="47" t="s">
        <v>5</v>
      </c>
      <c r="M23" s="47" t="s">
        <v>6</v>
      </c>
      <c r="N23" s="47"/>
      <c r="O23" s="47"/>
      <c r="P23" s="47" t="s">
        <v>41</v>
      </c>
    </row>
    <row r="24" spans="1:16">
      <c r="A24" s="47" t="s">
        <v>48</v>
      </c>
      <c r="B24" s="47">
        <v>3000</v>
      </c>
      <c r="C24" s="47">
        <v>40000</v>
      </c>
      <c r="D24" s="47">
        <v>3000</v>
      </c>
      <c r="E24" s="47">
        <v>4000</v>
      </c>
      <c r="F24" s="47">
        <v>1000</v>
      </c>
      <c r="G24" s="47">
        <v>3000</v>
      </c>
      <c r="H24" s="47">
        <v>1500</v>
      </c>
      <c r="I24" s="47">
        <v>1000</v>
      </c>
      <c r="J24" s="47">
        <v>2000</v>
      </c>
      <c r="K24" s="47">
        <v>1300</v>
      </c>
      <c r="L24" s="47">
        <v>1300</v>
      </c>
      <c r="M24" s="47">
        <v>1300</v>
      </c>
      <c r="N24" s="47"/>
      <c r="O24" s="47"/>
      <c r="P24" s="47">
        <f>SUM(B24:O24)</f>
        <v>62400</v>
      </c>
    </row>
    <row r="25" spans="1:16">
      <c r="A25" s="47" t="s">
        <v>49</v>
      </c>
      <c r="B25" s="47">
        <v>1000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>
        <f t="shared" ref="P25:P30" si="1">SUM(B25:O25)</f>
        <v>1000</v>
      </c>
    </row>
    <row r="26" spans="1:16">
      <c r="A26" s="47" t="s">
        <v>47</v>
      </c>
      <c r="B26" s="47">
        <v>2500</v>
      </c>
      <c r="C26" s="47">
        <v>9000</v>
      </c>
      <c r="D26" s="47"/>
      <c r="E26" s="47">
        <v>600</v>
      </c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>
        <f t="shared" si="1"/>
        <v>12100</v>
      </c>
    </row>
    <row r="27" spans="1:16">
      <c r="A27" s="47" t="s">
        <v>50</v>
      </c>
      <c r="B27" s="47">
        <v>1000</v>
      </c>
      <c r="C27" s="47">
        <v>6000</v>
      </c>
      <c r="D27" s="47"/>
      <c r="E27" s="47"/>
      <c r="F27" s="47"/>
      <c r="G27" s="47">
        <v>300</v>
      </c>
      <c r="H27" s="47">
        <v>600</v>
      </c>
      <c r="I27" s="47">
        <v>300</v>
      </c>
      <c r="J27" s="47"/>
      <c r="K27" s="47"/>
      <c r="L27" s="47"/>
      <c r="M27" s="47"/>
      <c r="N27" s="47"/>
      <c r="O27" s="47"/>
      <c r="P27" s="47">
        <f t="shared" si="1"/>
        <v>8200</v>
      </c>
    </row>
    <row r="28" spans="1:16">
      <c r="A28" s="47" t="s">
        <v>54</v>
      </c>
      <c r="B28" s="47">
        <v>500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>
        <f t="shared" si="1"/>
        <v>500</v>
      </c>
    </row>
    <row r="29" spans="1:16">
      <c r="A29" s="47" t="s">
        <v>51</v>
      </c>
      <c r="B29" s="47"/>
      <c r="C29" s="47"/>
      <c r="D29" s="47"/>
      <c r="E29" s="47"/>
      <c r="F29" s="47"/>
      <c r="G29" s="47">
        <v>1000</v>
      </c>
      <c r="H29" s="47"/>
      <c r="I29" s="47"/>
      <c r="J29" s="47"/>
      <c r="K29" s="47"/>
      <c r="L29" s="47"/>
      <c r="M29" s="47"/>
      <c r="N29" s="47"/>
      <c r="O29" s="47"/>
      <c r="P29" s="47">
        <f t="shared" si="1"/>
        <v>1000</v>
      </c>
    </row>
    <row r="30" spans="1:16">
      <c r="A30" s="47" t="s">
        <v>52</v>
      </c>
      <c r="B30" s="47"/>
      <c r="C30" s="47"/>
      <c r="D30" s="47"/>
      <c r="E30" s="47"/>
      <c r="F30" s="47"/>
      <c r="G30" s="47">
        <v>300</v>
      </c>
      <c r="H30" s="47"/>
      <c r="I30" s="47">
        <v>300</v>
      </c>
      <c r="J30" s="47"/>
      <c r="K30" s="47"/>
      <c r="L30" s="47"/>
      <c r="M30" s="47"/>
      <c r="N30" s="47"/>
      <c r="O30" s="47"/>
      <c r="P30" s="47">
        <f t="shared" si="1"/>
        <v>600</v>
      </c>
    </row>
    <row r="31" spans="1:16">
      <c r="A31" s="47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</row>
    <row r="32" spans="1:16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>
        <f>SUM(P24:P31)</f>
        <v>85800</v>
      </c>
    </row>
  </sheetData>
  <mergeCells count="2">
    <mergeCell ref="A2:C2"/>
    <mergeCell ref="A21:B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N50"/>
  <sheetViews>
    <sheetView tabSelected="1" workbookViewId="0">
      <selection activeCell="I10" sqref="I10"/>
    </sheetView>
  </sheetViews>
  <sheetFormatPr baseColWidth="10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4" ht="21">
      <c r="A2" s="46" t="s">
        <v>46</v>
      </c>
      <c r="B2" s="46"/>
    </row>
    <row r="5" spans="1:14">
      <c r="A5" s="20" t="s">
        <v>34</v>
      </c>
      <c r="B5" s="21" t="s">
        <v>35</v>
      </c>
      <c r="C5" s="21" t="s">
        <v>26</v>
      </c>
      <c r="D5" s="21" t="s">
        <v>38</v>
      </c>
      <c r="E5" s="21" t="s">
        <v>42</v>
      </c>
      <c r="F5" s="21" t="s">
        <v>42</v>
      </c>
      <c r="G5" s="21" t="s">
        <v>43</v>
      </c>
      <c r="H5" s="21" t="s">
        <v>43</v>
      </c>
      <c r="I5" s="21" t="s">
        <v>44</v>
      </c>
      <c r="J5" s="21" t="s">
        <v>45</v>
      </c>
      <c r="K5" s="21" t="s">
        <v>26</v>
      </c>
      <c r="L5" s="22" t="s">
        <v>43</v>
      </c>
    </row>
    <row r="6" spans="1:14">
      <c r="A6" s="23" t="s">
        <v>0</v>
      </c>
      <c r="B6" s="30" t="s">
        <v>0</v>
      </c>
      <c r="C6" s="25">
        <f>IF(E6="","",IF(F6="","",INDEX(tarif!$B$11:$AA$35,E6,F6)))</f>
        <v>0</v>
      </c>
      <c r="D6" s="25">
        <f>IF(G6="","",IF(H6="","",INDEX(tarif!$B$11:$AA$35,G6,H6)))</f>
        <v>0</v>
      </c>
      <c r="E6" s="24">
        <f>IF(A6="","",MATCH(Transfble!A6,tarif!$A$11:$A$35,0))</f>
        <v>1</v>
      </c>
      <c r="F6" s="24">
        <f>IF(B6="","",MATCH(B6,tarif!$B$9:$AA$9,0))</f>
        <v>1</v>
      </c>
      <c r="G6" s="24">
        <f>IF(A6="","",MATCH(Transfble!$A6,tarif!$A$11:$A$35,0))</f>
        <v>1</v>
      </c>
      <c r="H6" s="24">
        <f>IF(B6="","",MATCH(Transfble!$B6,tarif!$B$9:$AA$9,0)+1)</f>
        <v>2</v>
      </c>
      <c r="I6" s="24">
        <v>1000</v>
      </c>
      <c r="J6" s="26">
        <f>IF(I6="","",I6/29)</f>
        <v>34.482758620689658</v>
      </c>
      <c r="K6" s="27">
        <f>IF(C6="","",IF(J6="","",J6*C6))</f>
        <v>0</v>
      </c>
      <c r="L6" s="28">
        <f>IF(D6="","",IF(I6="","",I6*D6))</f>
        <v>0</v>
      </c>
      <c r="M6" s="18"/>
      <c r="N6" s="19"/>
    </row>
    <row r="7" spans="1:14">
      <c r="A7" s="29" t="s">
        <v>1</v>
      </c>
      <c r="B7" s="30" t="s">
        <v>0</v>
      </c>
      <c r="C7" s="31">
        <f>IF(E7="","",IF(F7="","",INDEX(tarif!$B$11:$AA$35,E7,F7)))</f>
        <v>7</v>
      </c>
      <c r="D7" s="31">
        <f>IF(G7="","",IF(H7="","",INDEX(tarif!$B$11:$AA$35,G7,H7)))</f>
        <v>2</v>
      </c>
      <c r="E7" s="30">
        <f>IF(A7="","",MATCH(Transfble!A7,tarif!$A$11:$A$35,0))</f>
        <v>2</v>
      </c>
      <c r="F7" s="30">
        <f>IF(B7="","",MATCH(B7,tarif!$B$9:$AA$9,0))</f>
        <v>1</v>
      </c>
      <c r="G7" s="30">
        <f>IF(A7="","",MATCH(Transfble!$A7,tarif!$A$11:$A$35,0))</f>
        <v>2</v>
      </c>
      <c r="H7" s="30">
        <f>IF(B7="","",MATCH(Transfble!$B7,tarif!$B$9:$AA$9,0)+1)</f>
        <v>2</v>
      </c>
      <c r="I7" s="30"/>
      <c r="J7" s="32" t="str">
        <f t="shared" ref="J7:J49" si="0">IF(I7="","",I7/29)</f>
        <v/>
      </c>
      <c r="K7" s="33" t="str">
        <f t="shared" ref="K7:K49" si="1">IF(C7="","",IF(J7="","",J7*C7))</f>
        <v/>
      </c>
      <c r="L7" s="34" t="str">
        <f t="shared" ref="L7:L49" si="2">IF(D7="","",IF(I7="","",I7*D7))</f>
        <v/>
      </c>
    </row>
    <row r="8" spans="1:14">
      <c r="A8" s="29" t="s">
        <v>2</v>
      </c>
      <c r="B8" s="30" t="s">
        <v>28</v>
      </c>
      <c r="C8" s="31">
        <f>IF(E8="","",IF(F8="","",INDEX(tarif!$B$11:$AA$35,E8,F8)))</f>
        <v>18</v>
      </c>
      <c r="D8" s="31">
        <f>IF(G8="","",IF(H8="","",INDEX(tarif!$B$11:$AA$35,G8,H8)))</f>
        <v>3</v>
      </c>
      <c r="E8" s="30">
        <f>IF(A8="","",MATCH(Transfble!A8,tarif!$A$11:$A$35,0))</f>
        <v>3</v>
      </c>
      <c r="F8" s="30">
        <f>IF(B8="","",MATCH(B8,tarif!$B$9:$AA$9,0))</f>
        <v>3</v>
      </c>
      <c r="G8" s="30">
        <f>IF(A8="","",MATCH(Transfble!$A8,tarif!$A$11:$A$35,0))</f>
        <v>3</v>
      </c>
      <c r="H8" s="30">
        <f>IF(B8="","",MATCH(Transfble!$B8,tarif!$B$9:$AA$9,0)+1)</f>
        <v>4</v>
      </c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</row>
    <row r="9" spans="1:14">
      <c r="A9" s="29" t="s">
        <v>3</v>
      </c>
      <c r="B9" s="30" t="s">
        <v>0</v>
      </c>
      <c r="C9" s="31">
        <f>IF(E9="","",IF(F9="","",INDEX(tarif!$B$11:$AA$35,E9,F9)))</f>
        <v>10</v>
      </c>
      <c r="D9" s="31">
        <f>IF(G9="","",IF(H9="","",INDEX(tarif!$B$11:$AA$35,G9,H9)))</f>
        <v>2.2999999999999998</v>
      </c>
      <c r="E9" s="30">
        <f>IF(A9="","",MATCH(Transfble!A9,tarif!$A$11:$A$35,0))</f>
        <v>4</v>
      </c>
      <c r="F9" s="30">
        <f>IF(B9="","",MATCH(B9,tarif!$B$9:$AA$9,0))</f>
        <v>1</v>
      </c>
      <c r="G9" s="30">
        <f>IF(A9="","",MATCH(Transfble!$A9,tarif!$A$11:$A$35,0))</f>
        <v>4</v>
      </c>
      <c r="H9" s="30">
        <f>IF(B9="","",MATCH(Transfble!$B9,tarif!$B$9:$AA$9,0)+1)</f>
        <v>2</v>
      </c>
      <c r="I9" s="30">
        <v>300</v>
      </c>
      <c r="J9" s="32">
        <f t="shared" si="0"/>
        <v>10.344827586206897</v>
      </c>
      <c r="K9" s="33">
        <f t="shared" si="1"/>
        <v>103.44827586206897</v>
      </c>
      <c r="L9" s="34">
        <f t="shared" si="2"/>
        <v>690</v>
      </c>
    </row>
    <row r="10" spans="1:14">
      <c r="A10" s="29" t="s">
        <v>4</v>
      </c>
      <c r="B10" s="30"/>
      <c r="C10" s="31" t="str">
        <f>IF(E10="","",IF(F10="","",INDEX(tarif!$B$11:$AA$35,E10,F10)))</f>
        <v/>
      </c>
      <c r="D10" s="31" t="str">
        <f>IF(G10="","",IF(H10="","",INDEX(tarif!$B$11:$AA$35,G10,H10)))</f>
        <v/>
      </c>
      <c r="E10" s="30">
        <f>IF(A10="","",MATCH(Transfble!A10,tarif!$A$11:$A$35,0))</f>
        <v>5</v>
      </c>
      <c r="F10" s="30" t="str">
        <f>IF(B10="","",MATCH(B10,tarif!$B$9:$AA$9,0))</f>
        <v/>
      </c>
      <c r="G10" s="30">
        <f>IF(A10="","",MATCH(Transfble!$A10,tarif!$A$11:$A$35,0))</f>
        <v>5</v>
      </c>
      <c r="H10" s="30" t="str">
        <f>IF(B10="","",MATCH(Transfble!$B10,tarif!$B$9:$AA$9,0)+1)</f>
        <v/>
      </c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</row>
    <row r="11" spans="1:14">
      <c r="A11" s="29" t="s">
        <v>23</v>
      </c>
      <c r="B11" s="30"/>
      <c r="C11" s="31" t="str">
        <f>IF(E11="","",IF(F11="","",INDEX(tarif!$B$11:$AA$35,E11,F11)))</f>
        <v/>
      </c>
      <c r="D11" s="31" t="str">
        <f>IF(G11="","",IF(H11="","",INDEX(tarif!$B$11:$AA$35,G11,H11)))</f>
        <v/>
      </c>
      <c r="E11" s="30">
        <f>IF(A11="","",MATCH(Transfble!A11,tarif!$A$11:$A$35,0))</f>
        <v>6</v>
      </c>
      <c r="F11" s="30" t="str">
        <f>IF(B11="","",MATCH(B11,tarif!$B$9:$AA$9,0))</f>
        <v/>
      </c>
      <c r="G11" s="30">
        <f>IF(A11="","",MATCH(Transfble!$A11,tarif!$A$11:$A$35,0))</f>
        <v>6</v>
      </c>
      <c r="H11" s="30" t="str">
        <f>IF(B11="","",MATCH(Transfble!$B11,tarif!$B$9:$AA$9,0)+1)</f>
        <v/>
      </c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</row>
    <row r="12" spans="1:14">
      <c r="A12" s="29" t="s">
        <v>5</v>
      </c>
      <c r="B12" s="30"/>
      <c r="C12" s="31" t="str">
        <f>IF(E12="","",IF(F12="","",INDEX(tarif!$B$11:$AA$35,E12,F12)))</f>
        <v/>
      </c>
      <c r="D12" s="31" t="str">
        <f>IF(G12="","",IF(H12="","",INDEX(tarif!$B$11:$AA$35,G12,H12)))</f>
        <v/>
      </c>
      <c r="E12" s="30">
        <f>IF(A12="","",MATCH(Transfble!A12,tarif!$A$11:$A$35,0))</f>
        <v>7</v>
      </c>
      <c r="F12" s="30" t="str">
        <f>IF(B12="","",MATCH(B12,tarif!$B$9:$AA$9,0))</f>
        <v/>
      </c>
      <c r="G12" s="30">
        <f>IF(A12="","",MATCH(Transfble!$A12,tarif!$A$11:$A$35,0))</f>
        <v>7</v>
      </c>
      <c r="H12" s="30" t="str">
        <f>IF(B12="","",MATCH(Transfble!$B12,tarif!$B$9:$AA$9,0)+1)</f>
        <v/>
      </c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</row>
    <row r="13" spans="1:14">
      <c r="A13" s="29" t="s">
        <v>6</v>
      </c>
      <c r="B13" s="30"/>
      <c r="C13" s="31" t="str">
        <f>IF(E13="","",IF(F13="","",INDEX(tarif!$B$11:$AA$35,E13,F13)))</f>
        <v/>
      </c>
      <c r="D13" s="31" t="str">
        <f>IF(G13="","",IF(H13="","",INDEX(tarif!$B$11:$AA$35,G13,H13)))</f>
        <v/>
      </c>
      <c r="E13" s="30">
        <f>IF(A13="","",MATCH(Transfble!A13,tarif!$A$11:$A$35,0))</f>
        <v>8</v>
      </c>
      <c r="F13" s="30" t="str">
        <f>IF(B13="","",MATCH(B13,tarif!$B$9:$AA$9,0))</f>
        <v/>
      </c>
      <c r="G13" s="30">
        <f>IF(A13="","",MATCH(Transfble!$A13,tarif!$A$11:$A$35,0))</f>
        <v>8</v>
      </c>
      <c r="H13" s="30" t="str">
        <f>IF(B13="","",MATCH(Transfble!$B13,tarif!$B$9:$AA$9,0)+1)</f>
        <v/>
      </c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</row>
    <row r="14" spans="1:14">
      <c r="A14" s="29" t="s">
        <v>7</v>
      </c>
      <c r="B14" s="30"/>
      <c r="C14" s="31" t="str">
        <f>IF(E14="","",IF(F14="","",INDEX(tarif!$B$11:$AA$35,E14,F14)))</f>
        <v/>
      </c>
      <c r="D14" s="31" t="str">
        <f>IF(G14="","",IF(H14="","",INDEX(tarif!$B$11:$AA$35,G14,H14)))</f>
        <v/>
      </c>
      <c r="E14" s="30">
        <f>IF(A14="","",MATCH(Transfble!A14,tarif!$A$11:$A$35,0))</f>
        <v>9</v>
      </c>
      <c r="F14" s="30" t="str">
        <f>IF(B14="","",MATCH(B14,tarif!$B$9:$AA$9,0))</f>
        <v/>
      </c>
      <c r="G14" s="30">
        <f>IF(A14="","",MATCH(Transfble!$A14,tarif!$A$11:$A$35,0))</f>
        <v>9</v>
      </c>
      <c r="H14" s="30" t="str">
        <f>IF(B14="","",MATCH(Transfble!$B14,tarif!$B$9:$AA$9,0)+1)</f>
        <v/>
      </c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</row>
    <row r="15" spans="1:14">
      <c r="A15" s="29" t="s">
        <v>8</v>
      </c>
      <c r="B15" s="30"/>
      <c r="C15" s="31" t="str">
        <f>IF(E15="","",IF(F15="","",INDEX(tarif!$B$11:$AA$35,E15,F15)))</f>
        <v/>
      </c>
      <c r="D15" s="31" t="str">
        <f>IF(G15="","",IF(H15="","",INDEX(tarif!$B$11:$AA$35,G15,H15)))</f>
        <v/>
      </c>
      <c r="E15" s="30">
        <f>IF(A15="","",MATCH(Transfble!A15,tarif!$A$11:$A$35,0))</f>
        <v>10</v>
      </c>
      <c r="F15" s="30" t="str">
        <f>IF(B15="","",MATCH(B15,tarif!$B$9:$AA$9,0))</f>
        <v/>
      </c>
      <c r="G15" s="30">
        <f>IF(A15="","",MATCH(Transfble!$A15,tarif!$A$11:$A$35,0))</f>
        <v>10</v>
      </c>
      <c r="H15" s="30" t="str">
        <f>IF(B15="","",MATCH(Transfble!$B15,tarif!$B$9:$AA$9,0)+1)</f>
        <v/>
      </c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</row>
    <row r="16" spans="1:14">
      <c r="A16" s="29" t="s">
        <v>9</v>
      </c>
      <c r="B16" s="30"/>
      <c r="C16" s="31" t="str">
        <f>IF(E16="","",IF(F16="","",INDEX(tarif!$B$11:$AA$35,E16,F16)))</f>
        <v/>
      </c>
      <c r="D16" s="31" t="str">
        <f>IF(G16="","",IF(H16="","",INDEX(tarif!$B$11:$AA$35,G16,H16)))</f>
        <v/>
      </c>
      <c r="E16" s="30">
        <f>IF(A16="","",MATCH(Transfble!A16,tarif!$A$11:$A$35,0))</f>
        <v>11</v>
      </c>
      <c r="F16" s="30" t="str">
        <f>IF(B16="","",MATCH(B16,tarif!$B$9:$AA$9,0))</f>
        <v/>
      </c>
      <c r="G16" s="30">
        <f>IF(A16="","",MATCH(Transfble!$A16,tarif!$A$11:$A$35,0))</f>
        <v>11</v>
      </c>
      <c r="H16" s="30" t="str">
        <f>IF(B16="","",MATCH(Transfble!$B16,tarif!$B$9:$AA$9,0)+1)</f>
        <v/>
      </c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</row>
    <row r="17" spans="1:12">
      <c r="A17" s="29" t="s">
        <v>10</v>
      </c>
      <c r="B17" s="30"/>
      <c r="C17" s="31" t="str">
        <f>IF(E17="","",IF(F17="","",INDEX(tarif!$B$11:$AA$35,E17,F17)))</f>
        <v/>
      </c>
      <c r="D17" s="31" t="str">
        <f>IF(G17="","",IF(H17="","",INDEX(tarif!$B$11:$AA$35,G17,H17)))</f>
        <v/>
      </c>
      <c r="E17" s="30">
        <f>IF(A17="","",MATCH(Transfble!A17,tarif!$A$11:$A$35,0))</f>
        <v>12</v>
      </c>
      <c r="F17" s="30" t="str">
        <f>IF(B17="","",MATCH(B17,tarif!$B$9:$AA$9,0))</f>
        <v/>
      </c>
      <c r="G17" s="30">
        <f>IF(A17="","",MATCH(Transfble!$A17,tarif!$A$11:$A$35,0))</f>
        <v>12</v>
      </c>
      <c r="H17" s="30" t="str">
        <f>IF(B17="","",MATCH(Transfble!$B17,tarif!$B$9:$AA$9,0)+1)</f>
        <v/>
      </c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</row>
    <row r="18" spans="1:12">
      <c r="A18" s="29" t="s">
        <v>11</v>
      </c>
      <c r="B18" s="30"/>
      <c r="C18" s="31" t="str">
        <f>IF(E18="","",IF(F18="","",INDEX(tarif!$B$11:$AA$35,E18,F18)))</f>
        <v/>
      </c>
      <c r="D18" s="31" t="str">
        <f>IF(G18="","",IF(H18="","",INDEX(tarif!$B$11:$AA$35,G18,H18)))</f>
        <v/>
      </c>
      <c r="E18" s="30">
        <f>IF(A18="","",MATCH(Transfble!A18,tarif!$A$11:$A$35,0))</f>
        <v>13</v>
      </c>
      <c r="F18" s="30" t="str">
        <f>IF(B18="","",MATCH(B18,tarif!$B$9:$AA$9,0))</f>
        <v/>
      </c>
      <c r="G18" s="30">
        <f>IF(A18="","",MATCH(Transfble!$A18,tarif!$A$11:$A$35,0))</f>
        <v>13</v>
      </c>
      <c r="H18" s="30" t="str">
        <f>IF(B18="","",MATCH(Transfble!$B18,tarif!$B$9:$AA$9,0)+1)</f>
        <v/>
      </c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</row>
    <row r="19" spans="1:12">
      <c r="A19" s="29" t="s">
        <v>12</v>
      </c>
      <c r="B19" s="30"/>
      <c r="C19" s="31" t="str">
        <f>IF(E19="","",IF(F19="","",INDEX(tarif!$B$11:$AA$35,E19,F19)))</f>
        <v/>
      </c>
      <c r="D19" s="31" t="str">
        <f>IF(G19="","",IF(H19="","",INDEX(tarif!$B$11:$AA$35,G19,H19)))</f>
        <v/>
      </c>
      <c r="E19" s="30">
        <f>IF(A19="","",MATCH(Transfble!A19,tarif!$A$11:$A$35,0))</f>
        <v>14</v>
      </c>
      <c r="F19" s="30" t="str">
        <f>IF(B19="","",MATCH(B19,tarif!$B$9:$AA$9,0))</f>
        <v/>
      </c>
      <c r="G19" s="30">
        <f>IF(A19="","",MATCH(Transfble!$A19,tarif!$A$11:$A$35,0))</f>
        <v>14</v>
      </c>
      <c r="H19" s="30" t="str">
        <f>IF(B19="","",MATCH(Transfble!$B19,tarif!$B$9:$AA$9,0)+1)</f>
        <v/>
      </c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2">
      <c r="A20" s="29" t="s">
        <v>13</v>
      </c>
      <c r="B20" s="30"/>
      <c r="C20" s="31" t="str">
        <f>IF(E20="","",IF(F20="","",INDEX(tarif!$B$11:$AA$35,E20,F20)))</f>
        <v/>
      </c>
      <c r="D20" s="31" t="str">
        <f>IF(G20="","",IF(H20="","",INDEX(tarif!$B$11:$AA$35,G20,H20)))</f>
        <v/>
      </c>
      <c r="E20" s="30">
        <f>IF(A20="","",MATCH(Transfble!A20,tarif!$A$11:$A$35,0))</f>
        <v>15</v>
      </c>
      <c r="F20" s="30" t="str">
        <f>IF(B20="","",MATCH(B20,tarif!$B$9:$AA$9,0))</f>
        <v/>
      </c>
      <c r="G20" s="30">
        <f>IF(A20="","",MATCH(Transfble!$A20,tarif!$A$11:$A$35,0))</f>
        <v>15</v>
      </c>
      <c r="H20" s="30" t="str">
        <f>IF(B20="","",MATCH(Transfble!$B20,tarif!$B$9:$AA$9,0)+1)</f>
        <v/>
      </c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2">
      <c r="A21" s="29" t="s">
        <v>14</v>
      </c>
      <c r="B21" s="30"/>
      <c r="C21" s="31" t="str">
        <f>IF(E21="","",IF(F21="","",INDEX(tarif!$B$11:$AA$35,E21,F21)))</f>
        <v/>
      </c>
      <c r="D21" s="31" t="str">
        <f>IF(G21="","",IF(H21="","",INDEX(tarif!$B$11:$AA$35,G21,H21)))</f>
        <v/>
      </c>
      <c r="E21" s="30">
        <f>IF(A21="","",MATCH(Transfble!A21,tarif!$A$11:$A$35,0))</f>
        <v>16</v>
      </c>
      <c r="F21" s="30" t="str">
        <f>IF(B21="","",MATCH(B21,tarif!$B$9:$AA$9,0))</f>
        <v/>
      </c>
      <c r="G21" s="30">
        <f>IF(A21="","",MATCH(Transfble!$A21,tarif!$A$11:$A$35,0))</f>
        <v>16</v>
      </c>
      <c r="H21" s="30" t="str">
        <f>IF(B21="","",MATCH(Transfble!$B21,tarif!$B$9:$AA$9,0)+1)</f>
        <v/>
      </c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2">
      <c r="A22" s="29" t="s">
        <v>15</v>
      </c>
      <c r="B22" s="30"/>
      <c r="C22" s="31" t="str">
        <f>IF(E22="","",IF(F22="","",INDEX(tarif!$B$11:$AA$35,E22,F22)))</f>
        <v/>
      </c>
      <c r="D22" s="31" t="str">
        <f>IF(G22="","",IF(H22="","",INDEX(tarif!$B$11:$AA$35,G22,H22)))</f>
        <v/>
      </c>
      <c r="E22" s="30">
        <f>IF(A22="","",MATCH(Transfble!A22,tarif!$A$11:$A$35,0))</f>
        <v>17</v>
      </c>
      <c r="F22" s="30" t="str">
        <f>IF(B22="","",MATCH(B22,tarif!$B$9:$AA$9,0))</f>
        <v/>
      </c>
      <c r="G22" s="30">
        <f>IF(A22="","",MATCH(Transfble!$A22,tarif!$A$11:$A$35,0))</f>
        <v>17</v>
      </c>
      <c r="H22" s="30" t="str">
        <f>IF(B22="","",MATCH(Transfble!$B22,tarif!$B$9:$AA$9,0)+1)</f>
        <v/>
      </c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2">
      <c r="A23" s="29" t="s">
        <v>16</v>
      </c>
      <c r="B23" s="30"/>
      <c r="C23" s="31" t="str">
        <f>IF(E23="","",IF(F23="","",INDEX(tarif!$B$11:$AA$35,E23,F23)))</f>
        <v/>
      </c>
      <c r="D23" s="31" t="str">
        <f>IF(G23="","",IF(H23="","",INDEX(tarif!$B$11:$AA$35,G23,H23)))</f>
        <v/>
      </c>
      <c r="E23" s="30">
        <f>IF(A23="","",MATCH(Transfble!A23,tarif!$A$11:$A$35,0))</f>
        <v>18</v>
      </c>
      <c r="F23" s="30" t="str">
        <f>IF(B23="","",MATCH(B23,tarif!$B$9:$AA$9,0))</f>
        <v/>
      </c>
      <c r="G23" s="30">
        <f>IF(A23="","",MATCH(Transfble!$A23,tarif!$A$11:$A$35,0))</f>
        <v>18</v>
      </c>
      <c r="H23" s="30" t="str">
        <f>IF(B23="","",MATCH(Transfble!$B23,tarif!$B$9:$AA$9,0)+1)</f>
        <v/>
      </c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2">
      <c r="A24" s="29" t="s">
        <v>17</v>
      </c>
      <c r="B24" s="30"/>
      <c r="C24" s="31" t="str">
        <f>IF(E24="","",IF(F24="","",INDEX(tarif!$B$11:$AA$35,E24,F24)))</f>
        <v/>
      </c>
      <c r="D24" s="31" t="str">
        <f>IF(G24="","",IF(H24="","",INDEX(tarif!$B$11:$AA$35,G24,H24)))</f>
        <v/>
      </c>
      <c r="E24" s="30">
        <f>IF(A24="","",MATCH(Transfble!A24,tarif!$A$11:$A$35,0))</f>
        <v>19</v>
      </c>
      <c r="F24" s="30" t="str">
        <f>IF(B24="","",MATCH(B24,tarif!$B$9:$AA$9,0))</f>
        <v/>
      </c>
      <c r="G24" s="30">
        <f>IF(A24="","",MATCH(Transfble!$A24,tarif!$A$11:$A$35,0))</f>
        <v>19</v>
      </c>
      <c r="H24" s="30" t="str">
        <f>IF(B24="","",MATCH(Transfble!$B24,tarif!$B$9:$AA$9,0)+1)</f>
        <v/>
      </c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2">
      <c r="A25" s="29" t="s">
        <v>18</v>
      </c>
      <c r="B25" s="30"/>
      <c r="C25" s="31" t="str">
        <f>IF(E25="","",IF(F25="","",INDEX(tarif!$B$11:$AA$35,E25,F25)))</f>
        <v/>
      </c>
      <c r="D25" s="31" t="str">
        <f>IF(G25="","",IF(H25="","",INDEX(tarif!$B$11:$AA$35,G25,H25)))</f>
        <v/>
      </c>
      <c r="E25" s="30">
        <f>IF(A25="","",MATCH(Transfble!A25,tarif!$A$11:$A$35,0))</f>
        <v>20</v>
      </c>
      <c r="F25" s="30" t="str">
        <f>IF(B25="","",MATCH(B25,tarif!$B$9:$AA$9,0))</f>
        <v/>
      </c>
      <c r="G25" s="30">
        <f>IF(A25="","",MATCH(Transfble!$A25,tarif!$A$11:$A$35,0))</f>
        <v>20</v>
      </c>
      <c r="H25" s="30" t="str">
        <f>IF(B25="","",MATCH(Transfble!$B25,tarif!$B$9:$AA$9,0)+1)</f>
        <v/>
      </c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2">
      <c r="A26" s="29" t="s">
        <v>19</v>
      </c>
      <c r="B26" s="30"/>
      <c r="C26" s="31" t="str">
        <f>IF(E26="","",IF(F26="","",INDEX(tarif!$B$11:$AA$35,E26,F26)))</f>
        <v/>
      </c>
      <c r="D26" s="31" t="str">
        <f>IF(G26="","",IF(H26="","",INDEX(tarif!$B$11:$AA$35,G26,H26)))</f>
        <v/>
      </c>
      <c r="E26" s="30">
        <f>IF(A26="","",MATCH(Transfble!A26,tarif!$A$11:$A$35,0))</f>
        <v>21</v>
      </c>
      <c r="F26" s="30" t="str">
        <f>IF(B26="","",MATCH(B26,tarif!$B$9:$AA$9,0))</f>
        <v/>
      </c>
      <c r="G26" s="30">
        <f>IF(A26="","",MATCH(Transfble!$A26,tarif!$A$11:$A$35,0))</f>
        <v>21</v>
      </c>
      <c r="H26" s="30" t="str">
        <f>IF(B26="","",MATCH(Transfble!$B26,tarif!$B$9:$AA$9,0)+1)</f>
        <v/>
      </c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2">
      <c r="A27" s="29" t="s">
        <v>20</v>
      </c>
      <c r="B27" s="30"/>
      <c r="C27" s="31" t="str">
        <f>IF(E27="","",IF(F27="","",INDEX(tarif!$B$11:$AA$35,E27,F27)))</f>
        <v/>
      </c>
      <c r="D27" s="31" t="str">
        <f>IF(G27="","",IF(H27="","",INDEX(tarif!$B$11:$AA$35,G27,H27)))</f>
        <v/>
      </c>
      <c r="E27" s="30">
        <f>IF(A27="","",MATCH(Transfble!A27,tarif!$A$11:$A$35,0))</f>
        <v>22</v>
      </c>
      <c r="F27" s="30" t="str">
        <f>IF(B27="","",MATCH(B27,tarif!$B$9:$AA$9,0))</f>
        <v/>
      </c>
      <c r="G27" s="30">
        <f>IF(A27="","",MATCH(Transfble!$A27,tarif!$A$11:$A$35,0))</f>
        <v>22</v>
      </c>
      <c r="H27" s="30" t="str">
        <f>IF(B27="","",MATCH(Transfble!$B27,tarif!$B$9:$AA$9,0)+1)</f>
        <v/>
      </c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2">
      <c r="A28" s="29" t="s">
        <v>21</v>
      </c>
      <c r="B28" s="30"/>
      <c r="C28" s="31" t="str">
        <f>IF(E28="","",IF(F28="","",INDEX(tarif!$B$11:$AA$35,E28,F28)))</f>
        <v/>
      </c>
      <c r="D28" s="31" t="str">
        <f>IF(G28="","",IF(H28="","",INDEX(tarif!$B$11:$AA$35,G28,H28)))</f>
        <v/>
      </c>
      <c r="E28" s="30">
        <f>IF(A28="","",MATCH(Transfble!A28,tarif!$A$11:$A$35,0))</f>
        <v>23</v>
      </c>
      <c r="F28" s="30" t="str">
        <f>IF(B28="","",MATCH(B28,tarif!$B$9:$AA$9,0))</f>
        <v/>
      </c>
      <c r="G28" s="30">
        <f>IF(A28="","",MATCH(Transfble!$A28,tarif!$A$11:$A$35,0))</f>
        <v>23</v>
      </c>
      <c r="H28" s="30" t="str">
        <f>IF(B28="","",MATCH(Transfble!$B28,tarif!$B$9:$AA$9,0)+1)</f>
        <v/>
      </c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2">
      <c r="A29" s="29" t="s">
        <v>22</v>
      </c>
      <c r="B29" s="30"/>
      <c r="C29" s="31" t="str">
        <f>IF(E29="","",IF(F29="","",INDEX(tarif!$B$11:$AA$35,E29,F29)))</f>
        <v/>
      </c>
      <c r="D29" s="31" t="str">
        <f>IF(G29="","",IF(H29="","",INDEX(tarif!$B$11:$AA$35,G29,H29)))</f>
        <v/>
      </c>
      <c r="E29" s="30">
        <f>IF(A29="","",MATCH(Transfble!A29,tarif!$A$11:$A$35,0))</f>
        <v>24</v>
      </c>
      <c r="F29" s="30" t="str">
        <f>IF(B29="","",MATCH(B29,tarif!$B$9:$AA$9,0))</f>
        <v/>
      </c>
      <c r="G29" s="30">
        <f>IF(A29="","",MATCH(Transfble!$A29,tarif!$A$11:$A$35,0))</f>
        <v>24</v>
      </c>
      <c r="H29" s="30" t="str">
        <f>IF(B29="","",MATCH(Transfble!$B29,tarif!$B$9:$AA$9,0)+1)</f>
        <v/>
      </c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2">
      <c r="A30" s="29" t="s">
        <v>24</v>
      </c>
      <c r="B30" s="30"/>
      <c r="C30" s="31" t="str">
        <f>IF(E30="","",IF(F30="","",INDEX(tarif!$B$11:$AA$35,E30,F30)))</f>
        <v/>
      </c>
      <c r="D30" s="31" t="str">
        <f>IF(G30="","",IF(H30="","",INDEX(tarif!$B$11:$AA$35,G30,H30)))</f>
        <v/>
      </c>
      <c r="E30" s="30">
        <f>IF(A30="","",MATCH(Transfble!A30,tarif!$A$11:$A$35,0))</f>
        <v>25</v>
      </c>
      <c r="F30" s="30" t="str">
        <f>IF(B30="","",MATCH(B30,tarif!$B$9:$AA$9,0))</f>
        <v/>
      </c>
      <c r="G30" s="30">
        <f>IF(A30="","",MATCH(Transfble!$A30,tarif!$A$11:$A$35,0))</f>
        <v>25</v>
      </c>
      <c r="H30" s="30" t="str">
        <f>IF(B30="","",MATCH(Transfble!$B30,tarif!$B$9:$AA$9,0)+1)</f>
        <v/>
      </c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2">
      <c r="A31" s="29" t="s">
        <v>0</v>
      </c>
      <c r="B31" s="30"/>
      <c r="C31" s="31" t="str">
        <f>IF(E31="","",IF(F31="","",INDEX(tarif!$B$11:$AA$35,E31,F31)))</f>
        <v/>
      </c>
      <c r="D31" s="31" t="str">
        <f>IF(G31="","",IF(H31="","",INDEX(tarif!$B$11:$AA$35,G31,H31)))</f>
        <v/>
      </c>
      <c r="E31" s="30">
        <f>IF(A31="","",MATCH(Transfble!A31,tarif!$A$11:$A$35,0))</f>
        <v>1</v>
      </c>
      <c r="F31" s="30" t="str">
        <f>IF(B31="","",MATCH(B31,tarif!$B$9:$AA$9,0))</f>
        <v/>
      </c>
      <c r="G31" s="30">
        <f>IF(A31="","",MATCH(Transfble!$A31,tarif!$A$11:$A$35,0))</f>
        <v>1</v>
      </c>
      <c r="H31" s="30" t="str">
        <f>IF(B31="","",MATCH(Transfble!$B31,tarif!$B$9:$AA$9,0)+1)</f>
        <v/>
      </c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2">
      <c r="A32" s="29" t="s">
        <v>0</v>
      </c>
      <c r="B32" s="30"/>
      <c r="C32" s="31" t="str">
        <f>IF(E32="","",IF(F32="","",INDEX(tarif!$B$11:$AA$35,E32,F32)))</f>
        <v/>
      </c>
      <c r="D32" s="31" t="str">
        <f>IF(G32="","",IF(H32="","",INDEX(tarif!$B$11:$AA$35,G32,H32)))</f>
        <v/>
      </c>
      <c r="E32" s="30">
        <f>IF(A32="","",MATCH(Transfble!A32,tarif!$A$11:$A$35,0))</f>
        <v>1</v>
      </c>
      <c r="F32" s="30" t="str">
        <f>IF(B32="","",MATCH(B32,tarif!$B$9:$AA$9,0))</f>
        <v/>
      </c>
      <c r="G32" s="30">
        <f>IF(A32="","",MATCH(Transfble!$A32,tarif!$A$11:$A$35,0))</f>
        <v>1</v>
      </c>
      <c r="H32" s="30" t="str">
        <f>IF(B32="","",MATCH(Transfble!$B32,tarif!$B$9:$AA$9,0)+1)</f>
        <v/>
      </c>
      <c r="I32" s="30"/>
      <c r="J32" s="32" t="str">
        <f t="shared" si="0"/>
        <v/>
      </c>
      <c r="K32" s="33" t="str">
        <f t="shared" ref="K32:K42" si="3">IF(C32="","",IF(J32="","",J32*C32))</f>
        <v/>
      </c>
      <c r="L32" s="34" t="str">
        <f t="shared" ref="L32:L42" si="4">IF(D32="","",IF(I32="","",I32*D32))</f>
        <v/>
      </c>
    </row>
    <row r="33" spans="1:12">
      <c r="A33" s="29"/>
      <c r="B33" s="30"/>
      <c r="C33" s="31" t="str">
        <f>IF(E33="","",IF(F33="","",INDEX(tarif!$B$11:$AA$35,E33,F33)))</f>
        <v/>
      </c>
      <c r="D33" s="31" t="str">
        <f>IF(G33="","",IF(H33="","",INDEX(tarif!$B$11:$AA$35,G33,H33)))</f>
        <v/>
      </c>
      <c r="E33" s="30" t="str">
        <f>IF(A33="","",MATCH(Transfble!A33,tarif!$A$11:$A$35,0))</f>
        <v/>
      </c>
      <c r="F33" s="30" t="str">
        <f>IF(B33="","",MATCH(B33,tarif!$B$9:$AA$9,0))</f>
        <v/>
      </c>
      <c r="G33" s="30" t="str">
        <f>IF(A33="","",MATCH(Transfble!$A33,tarif!$A$11:$A$35,0))</f>
        <v/>
      </c>
      <c r="H33" s="30" t="str">
        <f>IF(B33="","",MATCH(Transfble!$B33,tarif!$B$9:$AA$9,0)+1)</f>
        <v/>
      </c>
      <c r="I33" s="30"/>
      <c r="J33" s="32" t="str">
        <f t="shared" si="0"/>
        <v/>
      </c>
      <c r="K33" s="33" t="str">
        <f t="shared" si="3"/>
        <v/>
      </c>
      <c r="L33" s="34" t="str">
        <f t="shared" si="4"/>
        <v/>
      </c>
    </row>
    <row r="34" spans="1:12">
      <c r="A34" s="29"/>
      <c r="B34" s="30"/>
      <c r="C34" s="31" t="str">
        <f>IF(E34="","",IF(F34="","",INDEX(tarif!$B$11:$AA$35,E34,F34)))</f>
        <v/>
      </c>
      <c r="D34" s="31" t="str">
        <f>IF(G34="","",IF(H34="","",INDEX(tarif!$B$11:$AA$35,G34,H34)))</f>
        <v/>
      </c>
      <c r="E34" s="30" t="str">
        <f>IF(A34="","",MATCH(Transfble!A34,tarif!$A$11:$A$35,0))</f>
        <v/>
      </c>
      <c r="F34" s="30" t="str">
        <f>IF(B34="","",MATCH(B34,tarif!$B$9:$AA$9,0))</f>
        <v/>
      </c>
      <c r="G34" s="30" t="str">
        <f>IF(A34="","",MATCH(Transfble!$A34,tarif!$A$11:$A$35,0))</f>
        <v/>
      </c>
      <c r="H34" s="30" t="str">
        <f>IF(B34="","",MATCH(Transfble!$B34,tarif!$B$9:$AA$9,0)+1)</f>
        <v/>
      </c>
      <c r="I34" s="30"/>
      <c r="J34" s="32" t="str">
        <f t="shared" si="0"/>
        <v/>
      </c>
      <c r="K34" s="33" t="str">
        <f t="shared" si="3"/>
        <v/>
      </c>
      <c r="L34" s="34" t="str">
        <f t="shared" si="4"/>
        <v/>
      </c>
    </row>
    <row r="35" spans="1:12">
      <c r="A35" s="29"/>
      <c r="B35" s="30"/>
      <c r="C35" s="31" t="str">
        <f>IF(E35="","",IF(F35="","",INDEX(tarif!$B$11:$AA$35,E35,F35)))</f>
        <v/>
      </c>
      <c r="D35" s="31" t="str">
        <f>IF(G35="","",IF(H35="","",INDEX(tarif!$B$11:$AA$35,G35,H35)))</f>
        <v/>
      </c>
      <c r="E35" s="30" t="str">
        <f>IF(A35="","",MATCH(Transfble!A35,tarif!$A$11:$A$35,0))</f>
        <v/>
      </c>
      <c r="F35" s="30" t="str">
        <f>IF(B35="","",MATCH(B35,tarif!$B$9:$AA$9,0))</f>
        <v/>
      </c>
      <c r="G35" s="30" t="str">
        <f>IF(A35="","",MATCH(Transfble!$A35,tarif!$A$11:$A$35,0))</f>
        <v/>
      </c>
      <c r="H35" s="30" t="str">
        <f>IF(B35="","",MATCH(Transfble!$B35,tarif!$B$9:$AA$9,0)+1)</f>
        <v/>
      </c>
      <c r="I35" s="30"/>
      <c r="J35" s="32" t="str">
        <f t="shared" si="0"/>
        <v/>
      </c>
      <c r="K35" s="33" t="str">
        <f t="shared" si="3"/>
        <v/>
      </c>
      <c r="L35" s="34" t="str">
        <f t="shared" si="4"/>
        <v/>
      </c>
    </row>
    <row r="36" spans="1:12">
      <c r="A36" s="29"/>
      <c r="B36" s="30"/>
      <c r="C36" s="31" t="str">
        <f>IF(E36="","",IF(F36="","",INDEX(tarif!$B$11:$AA$35,E36,F36)))</f>
        <v/>
      </c>
      <c r="D36" s="31" t="str">
        <f>IF(G36="","",IF(H36="","",INDEX(tarif!$B$11:$AA$35,G36,H36)))</f>
        <v/>
      </c>
      <c r="E36" s="30" t="str">
        <f>IF(A36="","",MATCH(Transfble!A36,tarif!$A$11:$A$35,0))</f>
        <v/>
      </c>
      <c r="F36" s="30" t="str">
        <f>IF(B36="","",MATCH(B36,tarif!$B$9:$AA$9,0))</f>
        <v/>
      </c>
      <c r="G36" s="30" t="str">
        <f>IF(A36="","",MATCH(Transfble!$A36,tarif!$A$11:$A$35,0))</f>
        <v/>
      </c>
      <c r="H36" s="30" t="str">
        <f>IF(B36="","",MATCH(Transfble!$B36,tarif!$B$9:$AA$9,0)+1)</f>
        <v/>
      </c>
      <c r="I36" s="30"/>
      <c r="J36" s="32" t="str">
        <f t="shared" si="0"/>
        <v/>
      </c>
      <c r="K36" s="33" t="str">
        <f t="shared" si="3"/>
        <v/>
      </c>
      <c r="L36" s="34" t="str">
        <f t="shared" si="4"/>
        <v/>
      </c>
    </row>
    <row r="37" spans="1:12">
      <c r="A37" s="29"/>
      <c r="B37" s="30"/>
      <c r="C37" s="31" t="str">
        <f>IF(E37="","",IF(F37="","",INDEX(tarif!$B$11:$AA$35,E37,F37)))</f>
        <v/>
      </c>
      <c r="D37" s="31" t="str">
        <f>IF(G37="","",IF(H37="","",INDEX(tarif!$B$11:$AA$35,G37,H37)))</f>
        <v/>
      </c>
      <c r="E37" s="30" t="str">
        <f>IF(A37="","",MATCH(Transfble!A37,tarif!$A$11:$A$35,0))</f>
        <v/>
      </c>
      <c r="F37" s="30" t="str">
        <f>IF(B37="","",MATCH(B37,tarif!$B$9:$AA$9,0))</f>
        <v/>
      </c>
      <c r="G37" s="30" t="str">
        <f>IF(A37="","",MATCH(Transfble!$A37,tarif!$A$11:$A$35,0))</f>
        <v/>
      </c>
      <c r="H37" s="30" t="str">
        <f>IF(B37="","",MATCH(Transfble!$B37,tarif!$B$9:$AA$9,0)+1)</f>
        <v/>
      </c>
      <c r="I37" s="30"/>
      <c r="J37" s="32" t="str">
        <f t="shared" si="0"/>
        <v/>
      </c>
      <c r="K37" s="33" t="str">
        <f t="shared" si="3"/>
        <v/>
      </c>
      <c r="L37" s="34" t="str">
        <f t="shared" si="4"/>
        <v/>
      </c>
    </row>
    <row r="38" spans="1:12">
      <c r="A38" s="29"/>
      <c r="B38" s="30"/>
      <c r="C38" s="31" t="str">
        <f>IF(E38="","",IF(F38="","",INDEX(tarif!$B$11:$AA$35,E38,F38)))</f>
        <v/>
      </c>
      <c r="D38" s="31" t="str">
        <f>IF(G38="","",IF(H38="","",INDEX(tarif!$B$11:$AA$35,G38,H38)))</f>
        <v/>
      </c>
      <c r="E38" s="30" t="str">
        <f>IF(A38="","",MATCH(Transfble!A38,tarif!$A$11:$A$35,0))</f>
        <v/>
      </c>
      <c r="F38" s="30" t="str">
        <f>IF(B38="","",MATCH(B38,tarif!$B$9:$AA$9,0))</f>
        <v/>
      </c>
      <c r="G38" s="30" t="str">
        <f>IF(A38="","",MATCH(Transfble!$A38,tarif!$A$11:$A$35,0))</f>
        <v/>
      </c>
      <c r="H38" s="30" t="str">
        <f>IF(B38="","",MATCH(Transfble!$B38,tarif!$B$9:$AA$9,0)+1)</f>
        <v/>
      </c>
      <c r="I38" s="30"/>
      <c r="J38" s="32" t="str">
        <f t="shared" si="0"/>
        <v/>
      </c>
      <c r="K38" s="33" t="str">
        <f t="shared" si="3"/>
        <v/>
      </c>
      <c r="L38" s="34" t="str">
        <f t="shared" si="4"/>
        <v/>
      </c>
    </row>
    <row r="39" spans="1:12">
      <c r="A39" s="29"/>
      <c r="B39" s="30"/>
      <c r="C39" s="31" t="str">
        <f>IF(E39="","",IF(F39="","",INDEX(tarif!$B$11:$AA$35,E39,F39)))</f>
        <v/>
      </c>
      <c r="D39" s="31" t="str">
        <f>IF(G39="","",IF(H39="","",INDEX(tarif!$B$11:$AA$35,G39,H39)))</f>
        <v/>
      </c>
      <c r="E39" s="30" t="str">
        <f>IF(A39="","",MATCH(Transfble!A39,tarif!$A$11:$A$35,0))</f>
        <v/>
      </c>
      <c r="F39" s="30" t="str">
        <f>IF(B39="","",MATCH(B39,tarif!$B$9:$AA$9,0))</f>
        <v/>
      </c>
      <c r="G39" s="30" t="str">
        <f>IF(A39="","",MATCH(Transfble!$A39,tarif!$A$11:$A$35,0))</f>
        <v/>
      </c>
      <c r="H39" s="30" t="str">
        <f>IF(B39="","",MATCH(Transfble!$B39,tarif!$B$9:$AA$9,0)+1)</f>
        <v/>
      </c>
      <c r="I39" s="30"/>
      <c r="J39" s="32" t="str">
        <f t="shared" si="0"/>
        <v/>
      </c>
      <c r="K39" s="33" t="str">
        <f t="shared" si="3"/>
        <v/>
      </c>
      <c r="L39" s="34" t="str">
        <f t="shared" si="4"/>
        <v/>
      </c>
    </row>
    <row r="40" spans="1:12">
      <c r="A40" s="29"/>
      <c r="B40" s="30"/>
      <c r="C40" s="31" t="str">
        <f>IF(E40="","",IF(F40="","",INDEX(tarif!$B$11:$AA$35,E40,F40)))</f>
        <v/>
      </c>
      <c r="D40" s="31" t="str">
        <f>IF(G40="","",IF(H40="","",INDEX(tarif!$B$11:$AA$35,G40,H40)))</f>
        <v/>
      </c>
      <c r="E40" s="30" t="str">
        <f>IF(A40="","",MATCH(Transfble!A40,tarif!$A$11:$A$35,0))</f>
        <v/>
      </c>
      <c r="F40" s="30" t="str">
        <f>IF(B40="","",MATCH(B40,tarif!$B$9:$AA$9,0))</f>
        <v/>
      </c>
      <c r="G40" s="30" t="str">
        <f>IF(A40="","",MATCH(Transfble!$A40,tarif!$A$11:$A$35,0))</f>
        <v/>
      </c>
      <c r="H40" s="30" t="str">
        <f>IF(B40="","",MATCH(Transfble!$B40,tarif!$B$9:$AA$9,0)+1)</f>
        <v/>
      </c>
      <c r="I40" s="30"/>
      <c r="J40" s="32" t="str">
        <f t="shared" si="0"/>
        <v/>
      </c>
      <c r="K40" s="33" t="str">
        <f t="shared" si="3"/>
        <v/>
      </c>
      <c r="L40" s="34" t="str">
        <f t="shared" si="4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IF(A41="","",MATCH(Transfble!A41,tarif!$A$11:$A$35,0))</f>
        <v/>
      </c>
      <c r="F41" s="30" t="str">
        <f>IF(B41="","",MATCH(B41,tarif!$B$9:$AA$9,0))</f>
        <v/>
      </c>
      <c r="G41" s="30" t="str">
        <f>IF(A41="","",MATCH(Transfble!$A41,tarif!$A$11:$A$35,0))</f>
        <v/>
      </c>
      <c r="H41" s="30" t="str">
        <f>IF(B41="","",MATCH(Transfble!$B41,tarif!$B$9:$AA$9,0)+1)</f>
        <v/>
      </c>
      <c r="I41" s="30"/>
      <c r="J41" s="32" t="str">
        <f t="shared" si="0"/>
        <v/>
      </c>
      <c r="K41" s="33" t="str">
        <f t="shared" si="3"/>
        <v/>
      </c>
      <c r="L41" s="34" t="str">
        <f t="shared" si="4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IF(A42="","",MATCH(Transfble!A42,tarif!$A$11:$A$35,0))</f>
        <v/>
      </c>
      <c r="F42" s="30" t="str">
        <f>IF(B42="","",MATCH(B42,tarif!$B$9:$AA$9,0))</f>
        <v/>
      </c>
      <c r="G42" s="30" t="str">
        <f>IF(A42="","",MATCH(Transfble!$A42,tarif!$A$11:$A$35,0))</f>
        <v/>
      </c>
      <c r="H42" s="30" t="str">
        <f>IF(B42="","",MATCH(Transfble!$B42,tarif!$B$9:$AA$9,0)+1)</f>
        <v/>
      </c>
      <c r="I42" s="30"/>
      <c r="J42" s="32" t="str">
        <f t="shared" si="0"/>
        <v/>
      </c>
      <c r="K42" s="33" t="str">
        <f t="shared" si="3"/>
        <v/>
      </c>
      <c r="L42" s="34" t="str">
        <f t="shared" si="4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IF(A43="","",MATCH(Transfble!A43,tarif!$A$11:$A$35,0))</f>
        <v/>
      </c>
      <c r="F43" s="30" t="str">
        <f>IF(B43="","",MATCH(B43,tarif!$B$9:$AA$9,0))</f>
        <v/>
      </c>
      <c r="G43" s="30" t="str">
        <f>IF(A43="","",MATCH(Transfble!$A43,tarif!$A$11:$A$35,0))</f>
        <v/>
      </c>
      <c r="H43" s="30" t="str">
        <f>IF(B43="","",MATCH(Transfble!$B43,tarif!$B$9:$AA$9,0)+1)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IF(A44="","",MATCH(Transfble!A44,tarif!$A$11:$A$35,0))</f>
        <v/>
      </c>
      <c r="F44" s="30" t="str">
        <f>IF(B44="","",MATCH(B44,tarif!$B$9:$AA$9,0))</f>
        <v/>
      </c>
      <c r="G44" s="30" t="str">
        <f>IF(A44="","",MATCH(Transfble!$A44,tarif!$A$11:$A$35,0))</f>
        <v/>
      </c>
      <c r="H44" s="30" t="str">
        <f>IF(B44="","",MATCH(Transfble!$B44,tarif!$B$9:$AA$9,0)+1)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IF(A45="","",MATCH(Transfble!A45,tarif!$A$11:$A$35,0))</f>
        <v/>
      </c>
      <c r="F45" s="30" t="str">
        <f>IF(B45="","",MATCH(B45,tarif!$B$9:$AA$9,0))</f>
        <v/>
      </c>
      <c r="G45" s="30" t="str">
        <f>IF(A45="","",MATCH(Transfble!$A45,tarif!$A$11:$A$35,0))</f>
        <v/>
      </c>
      <c r="H45" s="30" t="str">
        <f>IF(B45="","",MATCH(Transfble!$B45,tarif!$B$9:$AA$9,0)+1)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IF(A46="","",MATCH(Transfble!A46,tarif!$A$11:$A$35,0))</f>
        <v/>
      </c>
      <c r="F46" s="30" t="str">
        <f>IF(B46="","",MATCH(B46,tarif!$B$9:$AA$9,0))</f>
        <v/>
      </c>
      <c r="G46" s="30" t="str">
        <f>IF(A46="","",MATCH(Transfble!$A46,tarif!$A$11:$A$35,0))</f>
        <v/>
      </c>
      <c r="H46" s="30" t="str">
        <f>IF(B46="","",MATCH(Transfble!$B46,tarif!$B$9:$AA$9,0)+1)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IF(A47="","",MATCH(Transfble!A47,tarif!$A$11:$A$35,0))</f>
        <v/>
      </c>
      <c r="F47" s="30" t="str">
        <f>IF(B47="","",MATCH(B47,tarif!$B$9:$AA$9,0))</f>
        <v/>
      </c>
      <c r="G47" s="30" t="str">
        <f>IF(A47="","",MATCH(Transfble!$A47,tarif!$A$11:$A$35,0))</f>
        <v/>
      </c>
      <c r="H47" s="30" t="str">
        <f>IF(B47="","",MATCH(Transfble!$B47,tarif!$B$9:$AA$9,0)+1)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IF(A48="","",MATCH(Transfble!A48,tarif!$A$11:$A$35,0))</f>
        <v/>
      </c>
      <c r="F48" s="30" t="str">
        <f>IF(B48="","",MATCH(B48,tarif!$B$9:$AA$9,0))</f>
        <v/>
      </c>
      <c r="G48" s="30" t="str">
        <f>IF(A48="","",MATCH(Transfble!$A48,tarif!$A$11:$A$35,0))</f>
        <v/>
      </c>
      <c r="H48" s="30" t="str">
        <f>IF(B48="","",MATCH(Transfble!$B48,tarif!$B$9:$AA$9,0)+1)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IF(A49="","",MATCH(Transfble!A49,tarif!$A$11:$A$35,0))</f>
        <v/>
      </c>
      <c r="F49" s="36" t="str">
        <f>IF(B49="","",MATCH(B49,tarif!$B$9:$AA$9,0))</f>
        <v/>
      </c>
      <c r="G49" s="36" t="str">
        <f>IF(A49="","",MATCH(Transfble!$A49,tarif!$A$11:$A$35,0))</f>
        <v/>
      </c>
      <c r="H49" s="36" t="str">
        <f>IF(B49="","",MATCH(Transfble!$B49,tarif!$B$9:$AA$9,0)+1)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 t="s">
        <v>41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sheetProtection sheet="1" objects="1" scenarios="1"/>
  <mergeCells count="1">
    <mergeCell ref="A2:B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C42" sqref="C4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base</vt:lpstr>
      <vt:lpstr>tarif</vt:lpstr>
      <vt:lpstr>Prévision</vt:lpstr>
      <vt:lpstr>Transfble</vt:lpstr>
      <vt:lpstr>Feuil1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2013-10-01T14:17:38Z</cp:lastPrinted>
  <dcterms:created xsi:type="dcterms:W3CDTF">2013-09-27T06:40:20Z</dcterms:created>
  <dcterms:modified xsi:type="dcterms:W3CDTF">2013-11-03T20:43:07Z</dcterms:modified>
</cp:coreProperties>
</file>