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01"/>
  <workbookPr showInkAnnotation="0" defaultThemeVersion="166925"/>
  <xr:revisionPtr revIDLastSave="60" documentId="6B09E66BA0FAA5AAE0AE7A9D147552E207FC3F46" xr6:coauthVersionLast="28" xr6:coauthVersionMax="28" xr10:uidLastSave="{C1E65679-F39C-5F4C-AF39-8C66F052D677}"/>
  <bookViews>
    <workbookView xWindow="0" yWindow="0" windowWidth="0" windowHeight="0" xr2:uid="{00000000-000D-0000-FFFF-FFFF00000000}"/>
  </bookViews>
  <sheets>
    <sheet name="Feuil1" sheetId="1" r:id="rId1"/>
  </sheets>
  <calcPr calcId="171026"/>
</workbook>
</file>

<file path=xl/calcChain.xml><?xml version="1.0" encoding="utf-8"?>
<calcChain xmlns="http://schemas.openxmlformats.org/spreadsheetml/2006/main">
  <c r="K7" i="1" l="1"/>
  <c r="G6" i="1"/>
  <c r="G5" i="1"/>
  <c r="G3" i="1"/>
  <c r="G2" i="1"/>
  <c r="E5" i="1"/>
  <c r="F5" i="1"/>
  <c r="E2" i="1"/>
  <c r="F2" i="1"/>
  <c r="K4" i="1"/>
  <c r="K3" i="1"/>
  <c r="E6" i="1"/>
  <c r="F6" i="1"/>
  <c r="E3" i="1"/>
  <c r="F3" i="1"/>
  <c r="J4" i="1"/>
  <c r="J3" i="1"/>
  <c r="I4" i="1"/>
  <c r="I3" i="1"/>
  <c r="M3" i="1"/>
  <c r="N3" i="1"/>
  <c r="K8" i="1"/>
  <c r="I11" i="1"/>
  <c r="I7" i="1"/>
  <c r="I8" i="1"/>
</calcChain>
</file>

<file path=xl/sharedStrings.xml><?xml version="1.0" encoding="utf-8"?>
<sst xmlns="http://schemas.openxmlformats.org/spreadsheetml/2006/main" count="20" uniqueCount="16">
  <si>
    <t>Delta Longitude</t>
  </si>
  <si>
    <t>Delta Latitude</t>
  </si>
  <si>
    <t>Longitude moyenne</t>
  </si>
  <si>
    <t>V</t>
  </si>
  <si>
    <t>Tan V</t>
  </si>
  <si>
    <t>Rv</t>
  </si>
  <si>
    <t>Nord</t>
  </si>
  <si>
    <t>Est</t>
  </si>
  <si>
    <t>Distance loxodromique</t>
  </si>
  <si>
    <t>Nm</t>
  </si>
  <si>
    <t>Givry</t>
  </si>
  <si>
    <t>distance orthodromique</t>
  </si>
  <si>
    <t>Km</t>
  </si>
  <si>
    <t>degres</t>
  </si>
  <si>
    <t>minutes</t>
  </si>
  <si>
    <t>secondes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</si>
</sst>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2E901-1D63-C94C-AA4D-030AA146CB72}">
  <dimension ref="A1:O11"/>
  <sheetViews>
    <sheetView tabSelected="1" topLeftCell="L1" zoomScaleNormal="60" zoomScaleSheetLayoutView="100" workbookViewId="0" xr3:uid="{2F716407-8B34-5F0B-AB9E-3CF96D73E4E7}">
      <selection activeCell="G1" sqref="G1:G1048576"/>
    </sheetView>
  </sheetViews>
  <sheetFormatPr defaultRowHeight="15" x14ac:dyDescent="0.2"/>
  <cols>
    <col min="4" max="4" width="12.64453125" customWidth="1"/>
    <col min="5" max="5" width="17.484375" hidden="1" customWidth="1"/>
    <col min="6" max="7" width="8.609375" hidden="1" customWidth="1"/>
    <col min="8" max="8" width="8.609375" customWidth="1"/>
    <col min="9" max="9" width="20.17578125" bestFit="1" customWidth="1"/>
    <col min="10" max="10" width="13.44921875" customWidth="1"/>
    <col min="11" max="11" width="21.25390625" customWidth="1"/>
    <col min="12" max="12" width="8.609375" customWidth="1"/>
    <col min="13" max="13" width="5.6484375" customWidth="1"/>
    <col min="14" max="14" width="9.01171875" customWidth="1"/>
  </cols>
  <sheetData>
    <row r="1" spans="1:15" x14ac:dyDescent="0.2">
      <c r="A1" t="s">
        <v>13</v>
      </c>
      <c r="B1" t="s">
        <v>14</v>
      </c>
      <c r="C1" t="s">
        <v>15</v>
      </c>
    </row>
    <row r="2" spans="1:15" x14ac:dyDescent="0.2">
      <c r="A2">
        <v>48</v>
      </c>
      <c r="B2">
        <v>51</v>
      </c>
      <c r="D2" t="s">
        <v>6</v>
      </c>
      <c r="E2">
        <f>IF(D2="Sud",A2*-1,A2)</f>
        <v>48</v>
      </c>
      <c r="F2">
        <f>E2*60+B2+C2/60</f>
        <v>2931</v>
      </c>
      <c r="G2">
        <f>F2/60</f>
        <v>48.85</v>
      </c>
      <c r="I2" t="s">
        <v>1</v>
      </c>
      <c r="J2" t="s">
        <v>0</v>
      </c>
      <c r="K2" t="s">
        <v>2</v>
      </c>
      <c r="M2" t="s">
        <v>4</v>
      </c>
      <c r="N2" t="s">
        <v>3</v>
      </c>
      <c r="O2" t="s">
        <v>5</v>
      </c>
    </row>
    <row r="3" spans="1:15" x14ac:dyDescent="0.2">
      <c r="A3">
        <v>2</v>
      </c>
      <c r="B3">
        <v>21</v>
      </c>
      <c r="D3" t="s">
        <v>7</v>
      </c>
      <c r="E3">
        <f>IF(D3="Ouest",A3*-1,A3)</f>
        <v>2</v>
      </c>
      <c r="F3">
        <f>E3*60+B3+C3/60</f>
        <v>141</v>
      </c>
      <c r="G3">
        <f>F3/60</f>
        <v>2.35</v>
      </c>
      <c r="I3">
        <f>I4/60</f>
        <v>1.2333333333333334</v>
      </c>
      <c r="J3">
        <f>J4/60</f>
        <v>12.066666666666666</v>
      </c>
      <c r="K3">
        <f>K4/60</f>
        <v>49.466666666666669</v>
      </c>
      <c r="M3" s="1">
        <f>((J4*COS(RADIANS(K3))/I4))</f>
        <v>6.3583864196101754</v>
      </c>
      <c r="N3">
        <f>DEGREES(ATAN(M3))</f>
        <v>81.062155152979329</v>
      </c>
    </row>
    <row r="4" spans="1:15" x14ac:dyDescent="0.2">
      <c r="I4">
        <f>F5-F2</f>
        <v>74</v>
      </c>
      <c r="J4">
        <f>F6-F3</f>
        <v>724</v>
      </c>
      <c r="K4">
        <f>(F5+F2)/2</f>
        <v>2968</v>
      </c>
    </row>
    <row r="5" spans="1:15" x14ac:dyDescent="0.2">
      <c r="A5">
        <v>50</v>
      </c>
      <c r="B5">
        <v>5</v>
      </c>
      <c r="D5" t="s">
        <v>6</v>
      </c>
      <c r="E5">
        <f>IF(D5="Sud",A5*-1,A5)</f>
        <v>50</v>
      </c>
      <c r="F5">
        <f>E5*60+B5+C5/60</f>
        <v>3005</v>
      </c>
      <c r="G5">
        <f>F5/60</f>
        <v>50.083333333333336</v>
      </c>
    </row>
    <row r="6" spans="1:15" x14ac:dyDescent="0.2">
      <c r="A6">
        <v>14</v>
      </c>
      <c r="B6">
        <v>25</v>
      </c>
      <c r="D6" t="s">
        <v>7</v>
      </c>
      <c r="E6">
        <f>IF(D6="Ouest",A6*-1,A6)</f>
        <v>14</v>
      </c>
      <c r="F6">
        <f>E6*60+B6+C6/60</f>
        <v>865</v>
      </c>
      <c r="G6">
        <f>F6/60</f>
        <v>14.416666666666666</v>
      </c>
      <c r="I6" t="s">
        <v>8</v>
      </c>
      <c r="K6" t="s">
        <v>11</v>
      </c>
    </row>
    <row r="7" spans="1:15" x14ac:dyDescent="0.2">
      <c r="I7">
        <f>I4/(COS(RADIANS(N3)))</f>
        <v>476.30413641631412</v>
      </c>
      <c r="J7" t="s">
        <v>9</v>
      </c>
      <c r="K7">
        <f>DEGREES(ACOS((SIN(RADIANS(G2))*SIN(RADIANS(G5))+COS(RADIANS(G2))*COS(RADIANS(G5))*COS(RADIANS(ABS(J3))))))*60</f>
        <v>475.76137241517597</v>
      </c>
      <c r="L7" t="s">
        <v>9</v>
      </c>
    </row>
    <row r="8" spans="1:15" x14ac:dyDescent="0.2">
      <c r="I8">
        <f>I7*1.852</f>
        <v>882.11526064301381</v>
      </c>
      <c r="J8" t="s">
        <v>12</v>
      </c>
      <c r="K8">
        <f>K7*1.852</f>
        <v>881.11006171290592</v>
      </c>
      <c r="L8" t="s">
        <v>12</v>
      </c>
    </row>
    <row r="10" spans="1:15" x14ac:dyDescent="0.2">
      <c r="I10" t="s">
        <v>10</v>
      </c>
    </row>
    <row r="11" spans="1:15" x14ac:dyDescent="0.2">
      <c r="I11">
        <f>0.5*ABS(J3)*SIN(RADIANS(K3))</f>
        <v>4.5855022870448643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Pitra</dc:creator>
  <dcterms:created xsi:type="dcterms:W3CDTF">2018-01-18T00:05:54Z</dcterms:created>
</cp:coreProperties>
</file>