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4"/>
  </bookViews>
  <sheets>
    <sheet name="2015" sheetId="1" state="visible" r:id="rId2"/>
    <sheet name="2016" sheetId="2" state="visible" r:id="rId3"/>
    <sheet name="2017" sheetId="3" state="visible" r:id="rId4"/>
    <sheet name="2018" sheetId="4" state="visible" r:id="rId5"/>
    <sheet name="Visu" sheetId="5" state="visible" r:id="rId6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<sst xmlns="http://schemas.openxmlformats.org/spreadsheetml/2006/main" count="117" uniqueCount="69">
  <si>
    <t xml:space="preserve">DÉPART DÉPLACEMENT RDV</t>
  </si>
  <si>
    <t xml:space="preserve">ARRIVÉE RDV</t>
  </si>
  <si>
    <t xml:space="preserve">ARRIVÉE BUREAU</t>
  </si>
  <si>
    <t xml:space="preserve">PAUSE DEJ</t>
  </si>
  <si>
    <t xml:space="preserve">REPRISE</t>
  </si>
  <si>
    <t xml:space="preserve">DÉPART BUREAU OU DERNIER RDV</t>
  </si>
  <si>
    <t xml:space="preserve">RETOUR DE DÉPLACEMENT</t>
  </si>
  <si>
    <t xml:space="preserve">AMPLITUDE HORAIRE JOURNÉE </t>
  </si>
  <si>
    <t xml:space="preserve">Total semaine</t>
  </si>
  <si>
    <t xml:space="preserve">Total mois</t>
  </si>
  <si>
    <t xml:space="preserve">Année</t>
  </si>
  <si>
    <t xml:space="preserve">Mois</t>
  </si>
  <si>
    <t xml:space="preserve">Semaine</t>
  </si>
  <si>
    <t xml:space="preserve">SEM 1</t>
  </si>
  <si>
    <t xml:space="preserve">Ligne</t>
  </si>
  <si>
    <t xml:space="preserve">DÉPART RDV DÉPLACEMENT</t>
  </si>
  <si>
    <t xml:space="preserve">AMPLI, HOR, JOURNÉE </t>
  </si>
  <si>
    <t xml:space="preserve">SEM 2</t>
  </si>
  <si>
    <t xml:space="preserve">SEM 3</t>
  </si>
  <si>
    <t xml:space="preserve">SEM 4</t>
  </si>
  <si>
    <t xml:space="preserve">SEM 5</t>
  </si>
  <si>
    <t xml:space="preserve">SEM 6</t>
  </si>
  <si>
    <t xml:space="preserve">SEM 7</t>
  </si>
  <si>
    <t xml:space="preserve">SEM 8</t>
  </si>
  <si>
    <t xml:space="preserve">SEM 9</t>
  </si>
  <si>
    <t xml:space="preserve">SEM 10</t>
  </si>
  <si>
    <t xml:space="preserve">SEM 11</t>
  </si>
  <si>
    <t xml:space="preserve">SEM 12</t>
  </si>
  <si>
    <t xml:space="preserve">SEM 13</t>
  </si>
  <si>
    <t xml:space="preserve">SEM 14</t>
  </si>
  <si>
    <t xml:space="preserve">SEM 15</t>
  </si>
  <si>
    <t xml:space="preserve">SEM 16</t>
  </si>
  <si>
    <t xml:space="preserve">SEM 17</t>
  </si>
  <si>
    <t xml:space="preserve">SEM 18</t>
  </si>
  <si>
    <t xml:space="preserve">SEM 19</t>
  </si>
  <si>
    <t xml:space="preserve">SEM 20</t>
  </si>
  <si>
    <t xml:space="preserve">SEM 21</t>
  </si>
  <si>
    <t xml:space="preserve">SEM 22</t>
  </si>
  <si>
    <t xml:space="preserve">SEM 23</t>
  </si>
  <si>
    <t xml:space="preserve">SEM 24</t>
  </si>
  <si>
    <t xml:space="preserve">SEM 25</t>
  </si>
  <si>
    <t xml:space="preserve">SEM 26</t>
  </si>
  <si>
    <t xml:space="preserve">SEM 27</t>
  </si>
  <si>
    <t xml:space="preserve">SEM 28</t>
  </si>
  <si>
    <t xml:space="preserve">SEM 29</t>
  </si>
  <si>
    <t xml:space="preserve">SEM 30</t>
  </si>
  <si>
    <t xml:space="preserve">SEM 31</t>
  </si>
  <si>
    <t xml:space="preserve">SEM 32</t>
  </si>
  <si>
    <t xml:space="preserve">SEM 33</t>
  </si>
  <si>
    <t xml:space="preserve">SEM 34</t>
  </si>
  <si>
    <t xml:space="preserve">SEM 35</t>
  </si>
  <si>
    <t xml:space="preserve">SEM 36</t>
  </si>
  <si>
    <t xml:space="preserve">SEM 37</t>
  </si>
  <si>
    <t xml:space="preserve">SEM 38</t>
  </si>
  <si>
    <t xml:space="preserve">SEM 39</t>
  </si>
  <si>
    <t xml:space="preserve">SEM 40</t>
  </si>
  <si>
    <t xml:space="preserve">SEM 41</t>
  </si>
  <si>
    <t xml:space="preserve">SEM 42</t>
  </si>
  <si>
    <t xml:space="preserve">SEM 43</t>
  </si>
  <si>
    <t xml:space="preserve">SEM 44</t>
  </si>
  <si>
    <t xml:space="preserve">SEM 45</t>
  </si>
  <si>
    <t xml:space="preserve">SEM 46</t>
  </si>
  <si>
    <t xml:space="preserve">SEM 47</t>
  </si>
  <si>
    <t xml:space="preserve">SEM 48</t>
  </si>
  <si>
    <t xml:space="preserve">SEM 49</t>
  </si>
  <si>
    <t xml:space="preserve">SEM 50</t>
  </si>
  <si>
    <t xml:space="preserve">SEM 51</t>
  </si>
  <si>
    <t xml:space="preserve">SEM 52</t>
  </si>
  <si>
    <t xml:space="preserve">SEM 53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</si>
</sst>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#,##0"/>
    <numFmt numFmtId="166" formatCode="MMM\-YY"/>
    <numFmt numFmtId="167" formatCode="DDD\ D/MM/YY"/>
    <numFmt numFmtId="168" formatCode="[HH]:MM"/>
    <numFmt numFmtId="169" formatCode="HH:MM"/>
    <numFmt numFmtId="170" formatCode="DDD\ DD/MM/YY"/>
    <numFmt numFmtId="171" formatCode="[HH]:MM:SS"/>
    <numFmt numFmtId="172" formatCode="DDD\ D\ MMM\ YY"/>
  </numFmts>
  <fonts count="19">
    <font>
      <sz val="12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sz val="12"/>
      <color rgb="FF000000"/>
      <name val="Calibri"/>
      <family val="2"/>
    </font>
    <font>
      <b val="true"/>
      <sz val="12"/>
      <color rgb="FFFF0000"/>
      <name val="Calibri"/>
      <family val="0"/>
    </font>
    <font>
      <sz val="8"/>
      <color rgb="FF000000"/>
      <name val="Calibri"/>
      <family val="2"/>
      <charset val="1"/>
    </font>
    <font>
      <b val="true"/>
      <sz val="8"/>
      <color rgb="FFFF0000"/>
      <name val="Calibri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FEDCC6"/>
      </patternFill>
    </fill>
    <fill>
      <patternFill patternType="solid">
        <fgColor rgb="FFCC0000"/>
        <bgColor rgb="FFFF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EDCC6"/>
      </patternFill>
    </fill>
    <fill>
      <patternFill patternType="solid">
        <fgColor rgb="FFFFFFFF"/>
        <bgColor rgb="FFF2F2F2"/>
      </patternFill>
    </fill>
    <fill>
      <patternFill patternType="solid">
        <fgColor rgb="FFF2F2F2"/>
        <bgColor rgb="FFFFFFFF"/>
      </patternFill>
    </fill>
    <fill>
      <patternFill patternType="solid">
        <fgColor rgb="FFFEDCC6"/>
        <bgColor rgb="FFFFCCCC"/>
      </patternFill>
    </fill>
    <fill>
      <patternFill patternType="solid">
        <fgColor rgb="FFADD58A"/>
        <bgColor rgb="FFDDDDDD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2" borderId="1" applyFont="true" applyBorder="true" applyAlignment="true" applyProtection="false">
      <alignment horizontal="general" vertical="bottom" textRotation="0" wrapText="false" indent="0" shrinkToFit="false"/>
    </xf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3" borderId="0" applyFont="true" applyBorder="false" applyAlignment="true" applyProtection="false">
      <alignment horizontal="general" vertical="bottom" textRotation="0" wrapText="false" indent="0" shrinkToFit="false"/>
    </xf>
    <xf numFmtId="164" fontId="10" fillId="2" borderId="0" applyFont="true" applyBorder="false" applyAlignment="true" applyProtection="false">
      <alignment horizontal="general" vertical="bottom" textRotation="0" wrapText="false" indent="0" shrinkToFit="false"/>
    </xf>
    <xf numFmtId="164" fontId="11" fillId="4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5" borderId="0" applyFont="true" applyBorder="false" applyAlignment="true" applyProtection="false">
      <alignment horizontal="general" vertical="bottom" textRotation="0" wrapText="false" indent="0" shrinkToFit="false"/>
    </xf>
    <xf numFmtId="164" fontId="13" fillId="0" borderId="0" applyFont="true" applyBorder="false" applyAlignment="true" applyProtection="false">
      <alignment horizontal="general" vertical="bottom" textRotation="0" wrapText="false" indent="0" shrinkToFit="false"/>
    </xf>
    <xf numFmtId="164" fontId="14" fillId="6" borderId="0" applyFont="true" applyBorder="false" applyAlignment="true" applyProtection="false">
      <alignment horizontal="general" vertical="bottom" textRotation="0" wrapText="false" indent="0" shrinkToFit="false"/>
    </xf>
    <xf numFmtId="164" fontId="14" fillId="7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top" textRotation="0" wrapText="true" indent="0" shrinkToFit="true"/>
      <protection locked="true" hidden="false"/>
    </xf>
    <xf numFmtId="164" fontId="0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16" fillId="3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9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9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0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11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17" fillId="11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71" fontId="17" fillId="11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3" borderId="0" xfId="0" applyFont="true" applyBorder="false" applyAlignment="true" applyProtection="false">
      <alignment horizontal="center" vertical="top" textRotation="0" wrapText="true" indent="0" shrinkToFit="true"/>
      <protection locked="true" hidden="false"/>
    </xf>
    <xf numFmtId="164" fontId="17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18" fillId="3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9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1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17" fillId="1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2" fontId="17" fillId="1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17" fillId="1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1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2" fontId="1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1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2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23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</cellStyles>
  <colors>
    <indexedColors>
      <rgbColor rgb="FF000000"/>
      <rgbColor rgb="FFFFFFFF"/>
      <rgbColor rgb="FFFF0000"/>
      <rgbColor rgb="FF00FF00"/>
      <rgbColor rgb="FF0000EE"/>
      <rgbColor rgb="FFFFFF00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ADD58A"/>
      <rgbColor rgb="FF808080"/>
      <rgbColor rgb="FF9999FF"/>
      <rgbColor rgb="FF993366"/>
      <rgbColor rgb="FFFFFFCC"/>
      <rgbColor rgb="FFF2F2F2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DCC6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1" displayName="Table1" ref="B1:L22" headerRowCount="1" totalsRowCount="0" totalsRowShown="0">
  <tableColumns count="11">
    <tableColumn id="1" name="Colonne1"/>
    <tableColumn id="2" name="Colonne2"/>
    <tableColumn id="3" name="DÉPART DÉPLACEMENT RDV"/>
    <tableColumn id="4" name="ARRIVÉE RDV"/>
    <tableColumn id="5" name="ARRIVÉE BUREAU"/>
    <tableColumn id="6" name="PAUSE DEJ"/>
    <tableColumn id="7" name="REPRISE"/>
    <tableColumn id="8" name="DÉPART BUREAU OU DERNIER RDV"/>
    <tableColumn id="9" name="RETOUR DE DÉPLACEMENT"/>
    <tableColumn id="10" name="Colonne10"/>
    <tableColumn id="11" name="AMPLITUDE HORAIRE JOURNÉE 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1048576"/>
  <sheetViews>
    <sheetView showFormulas="false" showGridLines="true" showRowColHeaders="true" showZeros="true" rightToLeft="false" tabSelected="false" showOutlineSymbols="true" defaultGridColor="true" view="normal" topLeftCell="A250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" min="1" style="1" width="2.42"/>
    <col collapsed="false" customWidth="true" hidden="false" outlineLevel="0" max="2" min="2" style="0" width="9.45"/>
    <col collapsed="false" customWidth="true" hidden="false" outlineLevel="0" max="3" min="3" style="0" width="13.47"/>
    <col collapsed="false" customWidth="true" hidden="false" outlineLevel="0" max="12" min="4" style="2" width="11.17"/>
    <col collapsed="false" customWidth="true" hidden="false" outlineLevel="0" max="13" min="13" style="0" width="8.74"/>
    <col collapsed="false" customWidth="true" hidden="false" outlineLevel="0" max="14" min="14" style="0" width="10.04"/>
    <col collapsed="false" customWidth="true" hidden="false" outlineLevel="0" max="18" min="15" style="0" width="6.71"/>
    <col collapsed="false" customWidth="true" hidden="false" outlineLevel="0" max="1025" min="19" style="0" width="10.61"/>
  </cols>
  <sheetData>
    <row r="1" s="7" customFormat="true" ht="48.75" hidden="false" customHeight="tru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8" t="n">
        <f aca="false">MONTH(C2)</f>
        <v>1</v>
      </c>
      <c r="B2" s="9" t="str">
        <f aca="false">"SEM "&amp;WEEKNUM(C2,1)</f>
        <v>SEM 1</v>
      </c>
      <c r="C2" s="9" t="n">
        <v>42006</v>
      </c>
      <c r="D2" s="10" t="n">
        <v>0.3125</v>
      </c>
      <c r="E2" s="10" t="n">
        <v>0.375</v>
      </c>
      <c r="F2" s="10"/>
      <c r="G2" s="10" t="n">
        <v>0.520833333333333</v>
      </c>
      <c r="H2" s="10" t="n">
        <v>0.5625</v>
      </c>
      <c r="I2" s="10" t="n">
        <v>0.770833333333333</v>
      </c>
      <c r="J2" s="10" t="n">
        <v>0.84375</v>
      </c>
      <c r="K2" s="10" t="n">
        <f aca="false">SUM(SUM(G2,-MIN(E2:F2)),SUM(I2,-H2))</f>
        <v>0.354166666666667</v>
      </c>
      <c r="L2" s="10" t="n">
        <f aca="false">IF(SUM(SUM(G2,-MIN(D2:F2)),SUM(MAX(I2:J2),-H2))=SUM(SUM(G2,-MIN(E2:F2)),SUM(I2,-H2)),"",SUM(SUM(G2,-MIN(D2:F2)),SUM(MAX(I2:J2),-H2)))</f>
        <v>0.489583333333333</v>
      </c>
      <c r="M2" s="10" t="n">
        <f aca="false">IF(WEEKDAY(C2,1)=6,SUMIFS(K:K,A:A,N(MONTH(C2)*1),B:B,B2),"")</f>
        <v>0.354166666666667</v>
      </c>
      <c r="N2" s="10" t="str">
        <f aca="false">IF(A3=A2,"",SUMIF(A:A,A2,K:K))</f>
        <v/>
      </c>
      <c r="O2" s="11"/>
      <c r="P2" s="11"/>
      <c r="Q2" s="12"/>
      <c r="R2" s="11"/>
    </row>
    <row r="3" customFormat="false" ht="15" hidden="false" customHeight="false" outlineLevel="0" collapsed="false">
      <c r="A3" s="13" t="n">
        <f aca="false">MONTH(C3)</f>
        <v>1</v>
      </c>
      <c r="B3" s="14" t="str">
        <f aca="false">"SEM "&amp;WEEKNUM(C3,1)</f>
        <v>SEM 2</v>
      </c>
      <c r="C3" s="15" t="n">
        <f aca="false">C2+3</f>
        <v>42009</v>
      </c>
      <c r="D3" s="16"/>
      <c r="E3" s="16"/>
      <c r="F3" s="16" t="n">
        <v>0.354166666666667</v>
      </c>
      <c r="G3" s="16" t="n">
        <v>0.541666666666667</v>
      </c>
      <c r="H3" s="16" t="n">
        <v>0.583333333333333</v>
      </c>
      <c r="I3" s="16" t="n">
        <v>0.802083333333333</v>
      </c>
      <c r="J3" s="16"/>
      <c r="K3" s="16" t="n">
        <f aca="false">SUM(SUM(G3,-MIN(E3:F3)),SUM(I3,-H3))</f>
        <v>0.40625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IF(WEEKDAY(C3,1)=6,SUMIFS(K:K,A:A,N(MONTH(C3)*1),B:B,B3),"")</f>
        <v/>
      </c>
      <c r="N3" s="16" t="str">
        <f aca="false">IF(A4=A3,"",SUMIF(A:A,A3,K:K))</f>
        <v/>
      </c>
      <c r="O3" s="11"/>
      <c r="P3" s="11"/>
      <c r="Q3" s="12"/>
      <c r="R3" s="11"/>
    </row>
    <row r="4" customFormat="false" ht="15" hidden="false" customHeight="false" outlineLevel="0" collapsed="false">
      <c r="A4" s="13" t="n">
        <f aca="false">MONTH(C4)</f>
        <v>1</v>
      </c>
      <c r="B4" s="17" t="str">
        <f aca="false">"SEM "&amp;WEEKNUM(C4,1)</f>
        <v>SEM 2</v>
      </c>
      <c r="C4" s="15" t="n">
        <f aca="false">C3+1</f>
        <v>42010</v>
      </c>
      <c r="D4" s="16"/>
      <c r="E4" s="16"/>
      <c r="F4" s="16" t="n">
        <v>0.354166666666667</v>
      </c>
      <c r="G4" s="16" t="n">
        <v>0.541666666666667</v>
      </c>
      <c r="H4" s="16" t="n">
        <v>0.59375</v>
      </c>
      <c r="I4" s="16" t="n">
        <v>0.791666666666667</v>
      </c>
      <c r="J4" s="16"/>
      <c r="K4" s="16" t="n">
        <f aca="false">SUM(SUM(G4,-MIN(E4:F4)),SUM(I4,-H4))</f>
        <v>0.385416666666667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IF(WEEKDAY(C4,1)=6,SUMIFS(K:K,A:A,N(MONTH(C4)*1),B:B,B4),"")</f>
        <v/>
      </c>
      <c r="N4" s="16" t="str">
        <f aca="false">IF(A5=A4,"",SUMIF(A:A,A4,K:K))</f>
        <v/>
      </c>
      <c r="O4" s="11"/>
      <c r="P4" s="11"/>
      <c r="Q4" s="12"/>
      <c r="R4" s="11"/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2</v>
      </c>
      <c r="C5" s="15" t="n">
        <f aca="false">C4+1</f>
        <v>42011</v>
      </c>
      <c r="D5" s="16"/>
      <c r="E5" s="16"/>
      <c r="F5" s="16" t="n">
        <v>0.34375</v>
      </c>
      <c r="G5" s="16" t="n">
        <v>0.520833333333333</v>
      </c>
      <c r="H5" s="16" t="n">
        <v>0.5625</v>
      </c>
      <c r="I5" s="16" t="n">
        <v>0.8125</v>
      </c>
      <c r="J5" s="16"/>
      <c r="K5" s="16" t="n">
        <f aca="false">SUM(SUM(G5,-MIN(E5:F5)),SUM(I5,-H5))</f>
        <v>0.427083333333333</v>
      </c>
      <c r="L5" s="16" t="str">
        <f aca="false">IF(SUM(SUM(G5,-MIN(D5:F5)),SUM(MAX(I5:J5),-H5))=SUM(SUM(G5,-MIN(E5:F5)),SUM(I5,-H5)),"",SUM(SUM(G5,-MIN(D5:F5)),SUM(MAX(I5:J5),-H5)))</f>
        <v/>
      </c>
      <c r="M5" s="16" t="str">
        <f aca="false">IF(WEEKDAY(C5,1)=6,SUMIFS(K:K,A:A,N(MONTH(C5)*1),B:B,B5),"")</f>
        <v/>
      </c>
      <c r="N5" s="16" t="str">
        <f aca="false">IF(A6=A5,"",SUMIF(A:A,A5,K:K))</f>
        <v/>
      </c>
      <c r="O5" s="11"/>
      <c r="P5" s="11"/>
      <c r="Q5" s="12"/>
      <c r="R5" s="11"/>
    </row>
    <row r="6" customFormat="false" ht="15" hidden="false" customHeight="false" outlineLevel="0" collapsed="false">
      <c r="A6" s="13" t="n">
        <f aca="false">MONTH(C6)</f>
        <v>1</v>
      </c>
      <c r="B6" s="14" t="str">
        <f aca="false">"SEM "&amp;WEEKNUM(C6,1)</f>
        <v>SEM 2</v>
      </c>
      <c r="C6" s="15" t="n">
        <f aca="false">C5+1</f>
        <v>42012</v>
      </c>
      <c r="D6" s="16" t="n">
        <v>0.3125</v>
      </c>
      <c r="E6" s="16" t="n">
        <v>0.364583333333333</v>
      </c>
      <c r="F6" s="16"/>
      <c r="G6" s="16" t="n">
        <v>0.53125</v>
      </c>
      <c r="H6" s="16" t="n">
        <v>0.59375</v>
      </c>
      <c r="I6" s="16" t="n">
        <v>0.770833333333333</v>
      </c>
      <c r="J6" s="16" t="n">
        <v>0.854166666666667</v>
      </c>
      <c r="K6" s="16" t="n">
        <f aca="false">SUM(SUM(G6,-MIN(E6:F6)),SUM(I6,-H6))</f>
        <v>0.34375</v>
      </c>
      <c r="L6" s="16" t="n">
        <f aca="false">IF(SUM(SUM(G6,-MIN(D6:F6)),SUM(MAX(I6:J6),-H6))=SUM(SUM(G6,-MIN(E6:F6)),SUM(I6,-H6)),"",SUM(SUM(G6,-MIN(D6:F6)),SUM(MAX(I6:J6),-H6)))</f>
        <v>0.479166666666667</v>
      </c>
      <c r="M6" s="16" t="str">
        <f aca="false">IF(WEEKDAY(C6,1)=6,SUMIFS(K:K,A:A,N(MONTH(C6)*1),B:B,B6),"")</f>
        <v/>
      </c>
      <c r="N6" s="16" t="str">
        <f aca="false">IF(A7=A6,"",SUMIF(A:A,A6,K:K))</f>
        <v/>
      </c>
      <c r="O6" s="11"/>
      <c r="P6" s="11"/>
      <c r="Q6" s="12"/>
      <c r="R6" s="11"/>
    </row>
    <row r="7" customFormat="false" ht="15" hidden="false" customHeight="false" outlineLevel="0" collapsed="false">
      <c r="A7" s="13" t="n">
        <f aca="false">MONTH(C7)</f>
        <v>1</v>
      </c>
      <c r="B7" s="17" t="str">
        <f aca="false">"SEM "&amp;WEEKNUM(C7,1)</f>
        <v>SEM 2</v>
      </c>
      <c r="C7" s="15" t="n">
        <f aca="false">C6+1</f>
        <v>42013</v>
      </c>
      <c r="D7" s="16"/>
      <c r="E7" s="16"/>
      <c r="F7" s="16" t="n">
        <v>0.333333333333333</v>
      </c>
      <c r="G7" s="16" t="n">
        <v>0.541666666666667</v>
      </c>
      <c r="H7" s="16" t="n">
        <v>0.583333333333333</v>
      </c>
      <c r="I7" s="16" t="n">
        <v>0.75</v>
      </c>
      <c r="J7" s="16"/>
      <c r="K7" s="16" t="n">
        <f aca="false">SUM(SUM(G7,-MIN(E7:F7)),SUM(I7,-H7))</f>
        <v>0.375</v>
      </c>
      <c r="L7" s="16" t="str">
        <f aca="false">IF(SUM(SUM(G7,-MIN(D7:F7)),SUM(MAX(I7:J7),-H7))=SUM(SUM(G7,-MIN(E7:F7)),SUM(I7,-H7)),"",SUM(SUM(G7,-MIN(D7:F7)),SUM(MAX(I7:J7),-H7)))</f>
        <v/>
      </c>
      <c r="M7" s="16" t="n">
        <f aca="false">IF(WEEKDAY(C7,1)=6,SUMIFS(K:K,A:A,N(MONTH(C7)*1),B:B,B7),"")</f>
        <v>1.9375</v>
      </c>
      <c r="N7" s="16" t="str">
        <f aca="false">IF(A8=A7,"",SUMIF(A:A,A7,K:K))</f>
        <v/>
      </c>
      <c r="O7" s="11"/>
      <c r="P7" s="11"/>
      <c r="Q7" s="12"/>
      <c r="R7" s="11"/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3</v>
      </c>
      <c r="C8" s="9" t="n">
        <f aca="false">C7+3</f>
        <v>42016</v>
      </c>
      <c r="D8" s="10"/>
      <c r="E8" s="10"/>
      <c r="F8" s="10" t="n">
        <v>0.34375</v>
      </c>
      <c r="G8" s="10" t="n">
        <v>0.53125</v>
      </c>
      <c r="H8" s="10" t="n">
        <v>0.572916666666667</v>
      </c>
      <c r="I8" s="10" t="n">
        <v>0.770833333333333</v>
      </c>
      <c r="J8" s="10" t="n">
        <v>0.822916666666667</v>
      </c>
      <c r="K8" s="10" t="n">
        <f aca="false">SUM(SUM(G8,-MIN(E8:F8)),SUM(I8,-H8))</f>
        <v>0.385416666666667</v>
      </c>
      <c r="L8" s="10" t="n">
        <f aca="false">IF(SUM(SUM(G8,-MIN(D8:F8)),SUM(MAX(I8:J8),-H8))=SUM(SUM(G8,-MIN(E8:F8)),SUM(I8,-H8)),"",SUM(SUM(G8,-MIN(D8:F8)),SUM(MAX(I8:J8),-H8)))</f>
        <v>0.4375</v>
      </c>
      <c r="M8" s="10" t="str">
        <f aca="false">IF(WEEKDAY(C8,1)=6,SUMIFS(K:K,A:A,N(MONTH(C8)*1),B:B,B8),"")</f>
        <v/>
      </c>
      <c r="N8" s="10" t="str">
        <f aca="false">IF(A9=A8,"",SUMIF(A:A,A8,K:K))</f>
        <v/>
      </c>
      <c r="O8" s="11"/>
      <c r="P8" s="11"/>
      <c r="Q8" s="12"/>
      <c r="R8" s="11"/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3</v>
      </c>
      <c r="C9" s="9" t="n">
        <f aca="false">C8+1</f>
        <v>42017</v>
      </c>
      <c r="D9" s="10" t="n">
        <v>0.3125</v>
      </c>
      <c r="E9" s="10" t="n">
        <v>0.375</v>
      </c>
      <c r="F9" s="10"/>
      <c r="G9" s="10" t="n">
        <v>0.541666666666667</v>
      </c>
      <c r="H9" s="10" t="n">
        <v>0.5625</v>
      </c>
      <c r="I9" s="10" t="n">
        <v>0.760416666666667</v>
      </c>
      <c r="J9" s="10" t="n">
        <v>0.854166666666667</v>
      </c>
      <c r="K9" s="10" t="n">
        <f aca="false">SUM(SUM(G9,-MIN(E9:F9)),SUM(I9,-H9))</f>
        <v>0.364583333333333</v>
      </c>
      <c r="L9" s="10" t="n">
        <f aca="false">IF(SUM(SUM(G9,-MIN(D9:F9)),SUM(MAX(I9:J9),-H9))=SUM(SUM(G9,-MIN(E9:F9)),SUM(I9,-H9)),"",SUM(SUM(G9,-MIN(D9:F9)),SUM(MAX(I9:J9),-H9)))</f>
        <v>0.520833333333333</v>
      </c>
      <c r="M9" s="10" t="str">
        <f aca="false">IF(WEEKDAY(C9,1)=6,SUMIFS(K:K,A:A,N(MONTH(C9)*1),B:B,B9),"")</f>
        <v/>
      </c>
      <c r="N9" s="10" t="str">
        <f aca="false">IF(A10=A9,"",SUMIF(A:A,A9,K:K))</f>
        <v/>
      </c>
      <c r="O9" s="11"/>
      <c r="P9" s="11"/>
      <c r="Q9" s="12"/>
      <c r="R9" s="11"/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3</v>
      </c>
      <c r="C10" s="9" t="n">
        <f aca="false">C9+1</f>
        <v>42018</v>
      </c>
      <c r="D10" s="10"/>
      <c r="E10" s="10"/>
      <c r="F10" s="10" t="n">
        <v>0.354166666666667</v>
      </c>
      <c r="G10" s="10" t="n">
        <v>0.541666666666667</v>
      </c>
      <c r="H10" s="10" t="n">
        <v>0.583333333333333</v>
      </c>
      <c r="I10" s="10" t="n">
        <v>0.770833333333333</v>
      </c>
      <c r="J10" s="10"/>
      <c r="K10" s="10" t="n">
        <f aca="false">SUM(SUM(G10,-MIN(E10:F10)),SUM(I10,-H10))</f>
        <v>0.375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IF(WEEKDAY(C10,1)=6,SUMIFS(K:K,A:A,N(MONTH(C10)*1),B:B,B10),"")</f>
        <v/>
      </c>
      <c r="N10" s="10" t="str">
        <f aca="false">IF(A11=A10,"",SUMIF(A:A,A10,K:K))</f>
        <v/>
      </c>
      <c r="O10" s="11"/>
      <c r="P10" s="11"/>
      <c r="Q10" s="12"/>
      <c r="R10" s="11"/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3</v>
      </c>
      <c r="C11" s="9" t="n">
        <f aca="false">C10+1</f>
        <v>42019</v>
      </c>
      <c r="D11" s="10"/>
      <c r="E11" s="10"/>
      <c r="F11" s="10" t="n">
        <v>0.333333333333333</v>
      </c>
      <c r="G11" s="10" t="n">
        <v>0.520833333333333</v>
      </c>
      <c r="H11" s="10" t="n">
        <v>0.583333333333333</v>
      </c>
      <c r="I11" s="10" t="n">
        <v>0.802083333333333</v>
      </c>
      <c r="J11" s="10"/>
      <c r="K11" s="10" t="n">
        <f aca="false">SUM(SUM(G11,-MIN(E11:F11)),SUM(I11,-H11))</f>
        <v>0.40625</v>
      </c>
      <c r="L11" s="10" t="str">
        <f aca="false">IF(SUM(SUM(G11,-MIN(D11:F11)),SUM(MAX(I11:J11),-H11))=SUM(SUM(G11,-MIN(E11:F11)),SUM(I11,-H11)),"",SUM(SUM(G11,-MIN(D11:F11)),SUM(MAX(I11:J11),-H11)))</f>
        <v/>
      </c>
      <c r="M11" s="10" t="str">
        <f aca="false">IF(WEEKDAY(C11,1)=6,SUMIFS(K:K,A:A,N(MONTH(C11)*1),B:B,B11),"")</f>
        <v/>
      </c>
      <c r="N11" s="10" t="str">
        <f aca="false">IF(A12=A11,"",SUMIF(A:A,A11,K:K))</f>
        <v/>
      </c>
      <c r="O11" s="11"/>
      <c r="P11" s="11"/>
      <c r="Q11" s="12"/>
      <c r="R11" s="11"/>
    </row>
    <row r="12" customFormat="false" ht="15" hidden="false" customHeight="false" outlineLevel="0" collapsed="false">
      <c r="A12" s="8" t="n">
        <f aca="false">MONTH(C12)</f>
        <v>1</v>
      </c>
      <c r="B12" s="9" t="str">
        <f aca="false">"SEM "&amp;WEEKNUM(C12,1)</f>
        <v>SEM 3</v>
      </c>
      <c r="C12" s="9" t="n">
        <f aca="false">C11+1</f>
        <v>42020</v>
      </c>
      <c r="D12" s="10"/>
      <c r="E12" s="10"/>
      <c r="F12" s="10" t="n">
        <v>0.333333333333333</v>
      </c>
      <c r="G12" s="10" t="n">
        <v>0.541666666666667</v>
      </c>
      <c r="H12" s="10" t="n">
        <v>0.583333333333333</v>
      </c>
      <c r="I12" s="10" t="n">
        <v>0.760416666666667</v>
      </c>
      <c r="J12" s="10"/>
      <c r="K12" s="10" t="n">
        <f aca="false">SUM(SUM(G12,-MIN(E12:F12)),SUM(I12,-H12))</f>
        <v>0.385416666666667</v>
      </c>
      <c r="L12" s="10" t="str">
        <f aca="false">IF(SUM(SUM(G12,-MIN(D12:F12)),SUM(MAX(I12:J12),-H12))=SUM(SUM(G12,-MIN(E12:F12)),SUM(I12,-H12)),"",SUM(SUM(G12,-MIN(D12:F12)),SUM(MAX(I12:J12),-H12)))</f>
        <v/>
      </c>
      <c r="M12" s="10" t="n">
        <f aca="false">IF(WEEKDAY(C12,1)=6,SUMIFS(K:K,A:A,N(MONTH(C12)*1),B:B,B12),"")</f>
        <v>1.91666666666667</v>
      </c>
      <c r="N12" s="10" t="str">
        <f aca="false">IF(A13=A12,"",SUMIF(A:A,A12,K:K))</f>
        <v/>
      </c>
      <c r="O12" s="11"/>
      <c r="P12" s="11"/>
      <c r="Q12" s="12"/>
      <c r="R12" s="11"/>
    </row>
    <row r="13" customFormat="false" ht="15" hidden="false" customHeight="false" outlineLevel="0" collapsed="false">
      <c r="A13" s="13" t="n">
        <f aca="false">MONTH(C13)</f>
        <v>1</v>
      </c>
      <c r="B13" s="14" t="str">
        <f aca="false">"SEM "&amp;WEEKNUM(C13,1)</f>
        <v>SEM 4</v>
      </c>
      <c r="C13" s="15" t="n">
        <f aca="false">C12+3</f>
        <v>42023</v>
      </c>
      <c r="D13" s="16" t="n">
        <v>0.291666666666667</v>
      </c>
      <c r="E13" s="16" t="n">
        <v>0.375</v>
      </c>
      <c r="F13" s="16"/>
      <c r="G13" s="16" t="n">
        <v>0.541666666666667</v>
      </c>
      <c r="H13" s="16" t="n">
        <v>0.583333333333333</v>
      </c>
      <c r="I13" s="16" t="n">
        <v>0.75</v>
      </c>
      <c r="J13" s="16" t="n">
        <v>0.84375</v>
      </c>
      <c r="K13" s="16" t="n">
        <f aca="false">SUM(SUM(G13,-MIN(E13:F13)),SUM(I13,-H13))</f>
        <v>0.333333333333333</v>
      </c>
      <c r="L13" s="16" t="n">
        <f aca="false">IF(SUM(SUM(G13,-MIN(D13:F13)),SUM(MAX(I13:J13),-H13))=SUM(SUM(G13,-MIN(E13:F13)),SUM(I13,-H13)),"",SUM(SUM(G13,-MIN(D13:F13)),SUM(MAX(I13:J13),-H13)))</f>
        <v>0.510416666666667</v>
      </c>
      <c r="M13" s="16" t="str">
        <f aca="false">IF(WEEKDAY(C13,1)=6,SUMIFS(K:K,A:A,N(MONTH(C13)*1),B:B,B13),"")</f>
        <v/>
      </c>
      <c r="N13" s="16" t="str">
        <f aca="false">IF(A14=A13,"",SUMIF(A:A,A13,K:K))</f>
        <v/>
      </c>
      <c r="O13" s="11"/>
      <c r="P13" s="11"/>
      <c r="Q13" s="12"/>
      <c r="R13" s="11"/>
    </row>
    <row r="14" customFormat="false" ht="15" hidden="false" customHeight="false" outlineLevel="0" collapsed="false">
      <c r="A14" s="13" t="n">
        <f aca="false">MONTH(C14)</f>
        <v>1</v>
      </c>
      <c r="B14" s="17" t="str">
        <f aca="false">"SEM "&amp;WEEKNUM(C14,1)</f>
        <v>SEM 4</v>
      </c>
      <c r="C14" s="15" t="n">
        <f aca="false">C13+1</f>
        <v>42024</v>
      </c>
      <c r="D14" s="16"/>
      <c r="E14" s="16"/>
      <c r="F14" s="16" t="n">
        <v>0.354166666666667</v>
      </c>
      <c r="G14" s="16" t="n">
        <v>0.541666666666667</v>
      </c>
      <c r="H14" s="16" t="n">
        <v>0.583333333333333</v>
      </c>
      <c r="I14" s="16" t="n">
        <v>0.78125</v>
      </c>
      <c r="J14" s="16" t="n">
        <v>0.840277777777778</v>
      </c>
      <c r="K14" s="16" t="n">
        <f aca="false">SUM(SUM(G14,-MIN(E14:F14)),SUM(I14,-H14))</f>
        <v>0.385416666666667</v>
      </c>
      <c r="L14" s="16" t="n">
        <f aca="false">IF(SUM(SUM(G14,-MIN(D14:F14)),SUM(MAX(I14:J14),-H14))=SUM(SUM(G14,-MIN(E14:F14)),SUM(I14,-H14)),"",SUM(SUM(G14,-MIN(D14:F14)),SUM(MAX(I14:J14),-H14)))</f>
        <v>0.444444444444444</v>
      </c>
      <c r="M14" s="16" t="str">
        <f aca="false">IF(WEEKDAY(C14,1)=6,SUMIFS(K:K,A:A,N(MONTH(C14)*1),B:B,B14),"")</f>
        <v/>
      </c>
      <c r="N14" s="16" t="str">
        <f aca="false">IF(A15=A14,"",SUMIF(A:A,A14,K:K))</f>
        <v/>
      </c>
      <c r="O14" s="11"/>
      <c r="P14" s="11"/>
      <c r="Q14" s="12"/>
      <c r="R14" s="11"/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4</v>
      </c>
      <c r="C15" s="15" t="n">
        <f aca="false">C14+1</f>
        <v>42025</v>
      </c>
      <c r="D15" s="16" t="n">
        <v>0.302083333333333</v>
      </c>
      <c r="E15" s="16" t="n">
        <v>0.364583333333333</v>
      </c>
      <c r="F15" s="16"/>
      <c r="G15" s="16" t="n">
        <v>0.53125</v>
      </c>
      <c r="H15" s="16" t="n">
        <v>0.5625</v>
      </c>
      <c r="I15" s="16" t="n">
        <v>0.75</v>
      </c>
      <c r="J15" s="16" t="n">
        <v>0.822916666666667</v>
      </c>
      <c r="K15" s="16" t="n">
        <f aca="false">SUM(SUM(G15,-MIN(E15:F15)),SUM(I15,-H15))</f>
        <v>0.354166666666667</v>
      </c>
      <c r="L15" s="16" t="n">
        <f aca="false">IF(SUM(SUM(G15,-MIN(D15:F15)),SUM(MAX(I15:J15),-H15))=SUM(SUM(G15,-MIN(E15:F15)),SUM(I15,-H15)),"",SUM(SUM(G15,-MIN(D15:F15)),SUM(MAX(I15:J15),-H15)))</f>
        <v>0.489583333333333</v>
      </c>
      <c r="M15" s="16" t="str">
        <f aca="false">IF(WEEKDAY(C15,1)=6,SUMIFS(K:K,A:A,N(MONTH(C15)*1),B:B,B15),"")</f>
        <v/>
      </c>
      <c r="N15" s="16" t="str">
        <f aca="false">IF(A16=A15,"",SUMIF(A:A,A15,K:K))</f>
        <v/>
      </c>
      <c r="O15" s="11"/>
      <c r="P15" s="11"/>
      <c r="Q15" s="12"/>
      <c r="R15" s="11"/>
    </row>
    <row r="16" customFormat="false" ht="15" hidden="false" customHeight="false" outlineLevel="0" collapsed="false">
      <c r="A16" s="13" t="n">
        <f aca="false">MONTH(C16)</f>
        <v>1</v>
      </c>
      <c r="B16" s="14" t="str">
        <f aca="false">"SEM "&amp;WEEKNUM(C16,1)</f>
        <v>SEM 4</v>
      </c>
      <c r="C16" s="15" t="n">
        <f aca="false">C15+1</f>
        <v>42026</v>
      </c>
      <c r="D16" s="16" t="n">
        <v>0.3125</v>
      </c>
      <c r="E16" s="16" t="n">
        <v>0.375</v>
      </c>
      <c r="F16" s="16"/>
      <c r="G16" s="16" t="n">
        <v>0.541666666666667</v>
      </c>
      <c r="H16" s="16" t="n">
        <v>0.583333333333333</v>
      </c>
      <c r="I16" s="16" t="n">
        <v>0.78125</v>
      </c>
      <c r="J16" s="16" t="n">
        <v>0.854166666666667</v>
      </c>
      <c r="K16" s="16" t="n">
        <f aca="false">SUM(SUM(G16,-MIN(E16:F16)),SUM(I16,-H16))</f>
        <v>0.364583333333333</v>
      </c>
      <c r="L16" s="16" t="n">
        <f aca="false">IF(SUM(SUM(G16,-MIN(D16:F16)),SUM(MAX(I16:J16),-H16))=SUM(SUM(G16,-MIN(E16:F16)),SUM(I16,-H16)),"",SUM(SUM(G16,-MIN(D16:F16)),SUM(MAX(I16:J16),-H16)))</f>
        <v>0.5</v>
      </c>
      <c r="M16" s="16" t="str">
        <f aca="false">IF(WEEKDAY(C16,1)=6,SUMIFS(K:K,A:A,N(MONTH(C16)*1),B:B,B16),"")</f>
        <v/>
      </c>
      <c r="N16" s="16" t="str">
        <f aca="false">IF(A17=A16,"",SUMIF(A:A,A16,K:K))</f>
        <v/>
      </c>
      <c r="O16" s="11"/>
      <c r="P16" s="11"/>
      <c r="Q16" s="12"/>
      <c r="R16" s="11"/>
    </row>
    <row r="17" customFormat="false" ht="15" hidden="false" customHeight="false" outlineLevel="0" collapsed="false">
      <c r="A17" s="13" t="n">
        <f aca="false">MONTH(C17)</f>
        <v>1</v>
      </c>
      <c r="B17" s="17" t="str">
        <f aca="false">"SEM "&amp;WEEKNUM(C17,1)</f>
        <v>SEM 4</v>
      </c>
      <c r="C17" s="15" t="n">
        <f aca="false">C16+1</f>
        <v>42027</v>
      </c>
      <c r="D17" s="16"/>
      <c r="E17" s="16"/>
      <c r="F17" s="16" t="n">
        <v>0.34375</v>
      </c>
      <c r="G17" s="16" t="n">
        <v>0.520833333333333</v>
      </c>
      <c r="H17" s="16" t="n">
        <v>0.583333333333333</v>
      </c>
      <c r="I17" s="16" t="n">
        <v>0.75</v>
      </c>
      <c r="J17" s="16"/>
      <c r="K17" s="16" t="n">
        <f aca="false">SUM(SUM(G17,-MIN(E17:F17)),SUM(I17,-H17))</f>
        <v>0.34375</v>
      </c>
      <c r="L17" s="16" t="str">
        <f aca="false">IF(SUM(SUM(G17,-MIN(D17:F17)),SUM(MAX(I17:J17),-H17))=SUM(SUM(G17,-MIN(E17:F17)),SUM(I17,-H17)),"",SUM(SUM(G17,-MIN(D17:F17)),SUM(MAX(I17:J17),-H17)))</f>
        <v/>
      </c>
      <c r="M17" s="16" t="n">
        <f aca="false">IF(WEEKDAY(C17,1)=6,SUMIFS(K:K,A:A,N(MONTH(C17)*1),B:B,B17),"")</f>
        <v>1.78125</v>
      </c>
      <c r="N17" s="16" t="str">
        <f aca="false">IF(A18=A17,"",SUMIF(A:A,A17,K:K))</f>
        <v/>
      </c>
      <c r="O17" s="11"/>
      <c r="P17" s="11"/>
      <c r="Q17" s="12"/>
      <c r="R17" s="11"/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5</v>
      </c>
      <c r="C18" s="9" t="n">
        <f aca="false">C17+3</f>
        <v>42030</v>
      </c>
      <c r="D18" s="10"/>
      <c r="E18" s="10"/>
      <c r="F18" s="10" t="n">
        <v>0.354166666666667</v>
      </c>
      <c r="G18" s="10" t="n">
        <v>0.541666666666667</v>
      </c>
      <c r="H18" s="10" t="n">
        <v>0.583333333333333</v>
      </c>
      <c r="I18" s="10" t="n">
        <v>0.791666666666667</v>
      </c>
      <c r="J18" s="10"/>
      <c r="K18" s="10" t="n">
        <f aca="false">SUM(SUM(G18,-MIN(E18:F18)),SUM(I18,-H18))</f>
        <v>0.395833333333333</v>
      </c>
      <c r="L18" s="10" t="str">
        <f aca="false">IF(SUM(SUM(G18,-MIN(D18:F18)),SUM(MAX(I18:J18),-H18))=SUM(SUM(G18,-MIN(E18:F18)),SUM(I18,-H18)),"",SUM(SUM(G18,-MIN(D18:F18)),SUM(MAX(I18:J18),-H18)))</f>
        <v/>
      </c>
      <c r="M18" s="10" t="str">
        <f aca="false">IF(WEEKDAY(C18,1)=6,SUMIFS(K:K,A:A,N(MONTH(C18)*1),B:B,B18),"")</f>
        <v/>
      </c>
      <c r="N18" s="10" t="str">
        <f aca="false">IF(A19=A18,"",SUMIF(A:A,A18,K:K))</f>
        <v/>
      </c>
      <c r="O18" s="11"/>
      <c r="P18" s="11"/>
      <c r="Q18" s="12"/>
      <c r="R18" s="11"/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5</v>
      </c>
      <c r="C19" s="9" t="n">
        <f aca="false">C18+1</f>
        <v>42031</v>
      </c>
      <c r="D19" s="10" t="n">
        <v>0.3125</v>
      </c>
      <c r="E19" s="10" t="n">
        <v>0.364583333333333</v>
      </c>
      <c r="F19" s="10"/>
      <c r="G19" s="10" t="n">
        <v>0.541666666666667</v>
      </c>
      <c r="H19" s="10" t="n">
        <v>0.583333333333333</v>
      </c>
      <c r="I19" s="10" t="n">
        <v>0.760416666666667</v>
      </c>
      <c r="J19" s="10" t="n">
        <v>0.854166666666667</v>
      </c>
      <c r="K19" s="10" t="n">
        <f aca="false">SUM(SUM(G19,-MIN(E19:F19)),SUM(I19,-H19))</f>
        <v>0.354166666666667</v>
      </c>
      <c r="L19" s="10" t="n">
        <f aca="false">IF(SUM(SUM(G19,-MIN(D19:F19)),SUM(MAX(I19:J19),-H19))=SUM(SUM(G19,-MIN(E19:F19)),SUM(I19,-H19)),"",SUM(SUM(G19,-MIN(D19:F19)),SUM(MAX(I19:J19),-H19)))</f>
        <v>0.5</v>
      </c>
      <c r="M19" s="10" t="str">
        <f aca="false">IF(WEEKDAY(C19,1)=6,SUMIFS(K:K,A:A,N(MONTH(C19)*1),B:B,B19),"")</f>
        <v/>
      </c>
      <c r="N19" s="10" t="str">
        <f aca="false">IF(A20=A19,"",SUMIF(A:A,A19,K:K))</f>
        <v/>
      </c>
      <c r="O19" s="11"/>
      <c r="P19" s="11"/>
      <c r="Q19" s="12"/>
      <c r="R19" s="11"/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5</v>
      </c>
      <c r="C20" s="9" t="n">
        <f aca="false">C19+1</f>
        <v>42032</v>
      </c>
      <c r="D20" s="10"/>
      <c r="E20" s="10"/>
      <c r="F20" s="10" t="n">
        <v>0.354166666666667</v>
      </c>
      <c r="G20" s="10" t="n">
        <v>0.520833333333333</v>
      </c>
      <c r="H20" s="10" t="n">
        <v>0.583333333333333</v>
      </c>
      <c r="I20" s="10" t="n">
        <v>0.791666666666667</v>
      </c>
      <c r="J20" s="10"/>
      <c r="K20" s="10" t="n">
        <f aca="false">SUM(SUM(G20,-MIN(E20:F20)),SUM(I20,-H20))</f>
        <v>0.375</v>
      </c>
      <c r="L20" s="10" t="str">
        <f aca="false">IF(SUM(SUM(G20,-MIN(D20:F20)),SUM(MAX(I20:J20),-H20))=SUM(SUM(G20,-MIN(E20:F20)),SUM(I20,-H20)),"",SUM(SUM(G20,-MIN(D20:F20)),SUM(MAX(I20:J20),-H20)))</f>
        <v/>
      </c>
      <c r="M20" s="10" t="str">
        <f aca="false">IF(WEEKDAY(C20,1)=6,SUMIFS(K:K,A:A,N(MONTH(C20)*1),B:B,B20),"")</f>
        <v/>
      </c>
      <c r="N20" s="10" t="str">
        <f aca="false">IF(A21=A20,"",SUMIF(A:A,A20,K:K))</f>
        <v/>
      </c>
      <c r="O20" s="11"/>
      <c r="P20" s="11"/>
      <c r="Q20" s="12"/>
      <c r="R20" s="11"/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5</v>
      </c>
      <c r="C21" s="9" t="n">
        <f aca="false">C20+1</f>
        <v>42033</v>
      </c>
      <c r="D21" s="10" t="n">
        <v>0.3125</v>
      </c>
      <c r="E21" s="10" t="n">
        <v>0.375</v>
      </c>
      <c r="F21" s="10"/>
      <c r="G21" s="10" t="n">
        <v>0.520833333333333</v>
      </c>
      <c r="H21" s="10" t="n">
        <v>0.5625</v>
      </c>
      <c r="I21" s="10" t="n">
        <v>0.760416666666667</v>
      </c>
      <c r="J21" s="10" t="n">
        <v>0.822916666666667</v>
      </c>
      <c r="K21" s="10" t="n">
        <f aca="false">SUM(SUM(G21,-MIN(E21:F21)),SUM(I21,-H21))</f>
        <v>0.34375</v>
      </c>
      <c r="L21" s="10" t="n">
        <f aca="false">IF(SUM(SUM(G21,-MIN(D21:F21)),SUM(MAX(I21:J21),-H21))=SUM(SUM(G21,-MIN(E21:F21)),SUM(I21,-H21)),"",SUM(SUM(G21,-MIN(D21:F21)),SUM(MAX(I21:J21),-H21)))</f>
        <v>0.46875</v>
      </c>
      <c r="M21" s="10" t="str">
        <f aca="false">IF(WEEKDAY(C21,1)=6,SUMIFS(K:K,A:A,N(MONTH(C21)*1),B:B,B21),"")</f>
        <v/>
      </c>
      <c r="N21" s="10" t="str">
        <f aca="false">IF(A22=A21,"",SUMIF(A:A,A21,K:K))</f>
        <v/>
      </c>
      <c r="O21" s="11"/>
      <c r="P21" s="11"/>
      <c r="Q21" s="12"/>
      <c r="R21" s="11"/>
    </row>
    <row r="22" customFormat="false" ht="15" hidden="false" customHeight="false" outlineLevel="0" collapsed="false">
      <c r="A22" s="8" t="n">
        <f aca="false">MONTH(C22)</f>
        <v>1</v>
      </c>
      <c r="B22" s="9" t="str">
        <f aca="false">"SEM "&amp;WEEKNUM(C22,1)</f>
        <v>SEM 5</v>
      </c>
      <c r="C22" s="9" t="n">
        <f aca="false">C21+1</f>
        <v>42034</v>
      </c>
      <c r="D22" s="10"/>
      <c r="E22" s="10"/>
      <c r="F22" s="10" t="n">
        <v>0.34375</v>
      </c>
      <c r="G22" s="10" t="n">
        <v>0.541666666666667</v>
      </c>
      <c r="H22" s="10" t="n">
        <v>0.583333333333333</v>
      </c>
      <c r="I22" s="10" t="n">
        <v>0.75</v>
      </c>
      <c r="J22" s="10"/>
      <c r="K22" s="10" t="n">
        <f aca="false">SUM(SUM(G22,-MIN(E22:F22)),SUM(I22,-H22))</f>
        <v>0.364583333333333</v>
      </c>
      <c r="L22" s="10" t="str">
        <f aca="false">IF(SUM(SUM(G22,-MIN(D22:F22)),SUM(MAX(I22:J22),-H22))=SUM(SUM(G22,-MIN(E22:F22)),SUM(I22,-H22)),"",SUM(SUM(G22,-MIN(D22:F22)),SUM(MAX(I22:J22),-H22)))</f>
        <v/>
      </c>
      <c r="M22" s="10" t="n">
        <f aca="false">IF(WEEKDAY(C22,1)=6,SUMIFS(K:K,A:A,N(MONTH(C22)*1),B:B,B22),"")</f>
        <v>1.83333333333333</v>
      </c>
      <c r="N22" s="10" t="n">
        <f aca="false">IF(A23=A22,"",SUMIF(A:A,A22,K:K))</f>
        <v>7.82291666666667</v>
      </c>
      <c r="O22" s="11"/>
      <c r="P22" s="11"/>
      <c r="Q22" s="12"/>
      <c r="R22" s="11"/>
    </row>
    <row r="23" customFormat="false" ht="15" hidden="false" customHeight="false" outlineLevel="0" collapsed="false">
      <c r="A23" s="13" t="n">
        <f aca="false">MONTH(C23)</f>
        <v>2</v>
      </c>
      <c r="B23" s="14" t="str">
        <f aca="false">"SEM "&amp;WEEKNUM(C23,1)</f>
        <v>SEM 6</v>
      </c>
      <c r="C23" s="15" t="n">
        <f aca="false">C22+3</f>
        <v>42037</v>
      </c>
      <c r="D23" s="16"/>
      <c r="E23" s="16"/>
      <c r="F23" s="16" t="n">
        <v>0.354166666666667</v>
      </c>
      <c r="G23" s="16" t="n">
        <v>0.541666666666667</v>
      </c>
      <c r="H23" s="16" t="n">
        <v>0.583333333333333</v>
      </c>
      <c r="I23" s="16" t="n">
        <v>0.802083333333333</v>
      </c>
      <c r="J23" s="16"/>
      <c r="K23" s="16" t="n">
        <f aca="false">SUM(SUM(G23,-MIN(E23:F23)),SUM(I23,-H23))</f>
        <v>0.40625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IF(WEEKDAY(C23,1)=6,SUMIFS(K:K,A:A,N(MONTH(C23)*1),B:B,B23),"")</f>
        <v/>
      </c>
      <c r="N23" s="16" t="str">
        <f aca="false">IF(A24=A23,"",SUMIF(A:A,A23,K:K))</f>
        <v/>
      </c>
    </row>
    <row r="24" customFormat="false" ht="15" hidden="false" customHeight="false" outlineLevel="0" collapsed="false">
      <c r="A24" s="13" t="n">
        <f aca="false">MONTH(C24)</f>
        <v>2</v>
      </c>
      <c r="B24" s="17" t="str">
        <f aca="false">"SEM "&amp;WEEKNUM(C24,1)</f>
        <v>SEM 6</v>
      </c>
      <c r="C24" s="15" t="n">
        <f aca="false">C23+1</f>
        <v>42038</v>
      </c>
      <c r="D24" s="16"/>
      <c r="E24" s="16"/>
      <c r="F24" s="16" t="n">
        <v>0.354166666666667</v>
      </c>
      <c r="G24" s="16" t="n">
        <v>0.541666666666667</v>
      </c>
      <c r="H24" s="16" t="n">
        <v>0.59375</v>
      </c>
      <c r="I24" s="16" t="n">
        <v>0.791666666666667</v>
      </c>
      <c r="J24" s="16"/>
      <c r="K24" s="16" t="n">
        <f aca="false">SUM(SUM(G24,-MIN(E24:F24)),SUM(I24,-H24))</f>
        <v>0.385416666666667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IF(WEEKDAY(C24,1)=6,SUMIFS(K:K,A:A,N(MONTH(C24)*1),B:B,B24),"")</f>
        <v/>
      </c>
      <c r="N24" s="16" t="str">
        <f aca="false">IF(A25=A24,"",SUMIF(A:A,A24,K:K))</f>
        <v/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6</v>
      </c>
      <c r="C25" s="15" t="n">
        <f aca="false">C24+1</f>
        <v>42039</v>
      </c>
      <c r="D25" s="16"/>
      <c r="E25" s="16"/>
      <c r="F25" s="16" t="n">
        <v>0.34375</v>
      </c>
      <c r="G25" s="16" t="n">
        <v>0.520833333333333</v>
      </c>
      <c r="H25" s="16" t="n">
        <v>0.5625</v>
      </c>
      <c r="I25" s="16" t="n">
        <v>0.8125</v>
      </c>
      <c r="J25" s="16"/>
      <c r="K25" s="16" t="n">
        <f aca="false">SUM(SUM(G25,-MIN(E25:F25)),SUM(I25,-H25))</f>
        <v>0.427083333333333</v>
      </c>
      <c r="L25" s="16" t="str">
        <f aca="false">IF(SUM(SUM(G25,-MIN(D25:F25)),SUM(MAX(I25:J25),-H25))=SUM(SUM(G25,-MIN(E25:F25)),SUM(I25,-H25)),"",SUM(SUM(G25,-MIN(D25:F25)),SUM(MAX(I25:J25),-H25)))</f>
        <v/>
      </c>
      <c r="M25" s="16" t="str">
        <f aca="false">IF(WEEKDAY(C25,1)=6,SUMIFS(K:K,A:A,N(MONTH(C25)*1),B:B,B25),"")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4" t="str">
        <f aca="false">"SEM "&amp;WEEKNUM(C26,1)</f>
        <v>SEM 6</v>
      </c>
      <c r="C26" s="15" t="n">
        <f aca="false">C25+1</f>
        <v>42040</v>
      </c>
      <c r="D26" s="16" t="n">
        <v>0.3125</v>
      </c>
      <c r="E26" s="16" t="n">
        <v>0.364583333333333</v>
      </c>
      <c r="F26" s="16"/>
      <c r="G26" s="16" t="n">
        <v>0.53125</v>
      </c>
      <c r="H26" s="16" t="n">
        <v>0.59375</v>
      </c>
      <c r="I26" s="16" t="n">
        <v>0.770833333333333</v>
      </c>
      <c r="J26" s="16" t="n">
        <v>0.854166666666667</v>
      </c>
      <c r="K26" s="16" t="n">
        <f aca="false">SUM(SUM(G26,-MIN(E26:F26)),SUM(I26,-H26))</f>
        <v>0.34375</v>
      </c>
      <c r="L26" s="16" t="n">
        <f aca="false">IF(SUM(SUM(G26,-MIN(D26:F26)),SUM(MAX(I26:J26),-H26))=SUM(SUM(G26,-MIN(E26:F26)),SUM(I26,-H26)),"",SUM(SUM(G26,-MIN(D26:F26)),SUM(MAX(I26:J26),-H26)))</f>
        <v>0.479166666666667</v>
      </c>
      <c r="M26" s="16" t="str">
        <f aca="false">IF(WEEKDAY(C26,1)=6,SUMIFS(K:K,A:A,N(MONTH(C26)*1),B:B,B26),"")</f>
        <v/>
      </c>
      <c r="N26" s="16" t="str">
        <f aca="false">IF(A27=A26,"",SUMIF(A:A,A26,K:K))</f>
        <v/>
      </c>
    </row>
    <row r="27" customFormat="false" ht="15" hidden="false" customHeight="false" outlineLevel="0" collapsed="false">
      <c r="A27" s="13" t="n">
        <f aca="false">MONTH(C27)</f>
        <v>2</v>
      </c>
      <c r="B27" s="17" t="str">
        <f aca="false">"SEM "&amp;WEEKNUM(C27,1)</f>
        <v>SEM 6</v>
      </c>
      <c r="C27" s="15" t="n">
        <f aca="false">C26+1</f>
        <v>42041</v>
      </c>
      <c r="D27" s="16"/>
      <c r="E27" s="16"/>
      <c r="F27" s="16" t="n">
        <v>0.333333333333333</v>
      </c>
      <c r="G27" s="16" t="n">
        <v>0.541666666666667</v>
      </c>
      <c r="H27" s="16" t="n">
        <v>0.583333333333333</v>
      </c>
      <c r="I27" s="16" t="n">
        <v>0.75</v>
      </c>
      <c r="J27" s="16"/>
      <c r="K27" s="16" t="n">
        <f aca="false">SUM(SUM(G27,-MIN(E27:F27)),SUM(I27,-H27))</f>
        <v>0.375</v>
      </c>
      <c r="L27" s="16" t="str">
        <f aca="false">IF(SUM(SUM(G27,-MIN(D27:F27)),SUM(MAX(I27:J27),-H27))=SUM(SUM(G27,-MIN(E27:F27)),SUM(I27,-H27)),"",SUM(SUM(G27,-MIN(D27:F27)),SUM(MAX(I27:J27),-H27)))</f>
        <v/>
      </c>
      <c r="M27" s="16" t="n">
        <f aca="false">IF(WEEKDAY(C27,1)=6,SUMIFS(K:K,A:A,N(MONTH(C27)*1),B:B,B27),"")</f>
        <v>1.9375</v>
      </c>
      <c r="N27" s="16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7</v>
      </c>
      <c r="C28" s="9" t="n">
        <f aca="false">C27+3</f>
        <v>42044</v>
      </c>
      <c r="D28" s="10"/>
      <c r="E28" s="10"/>
      <c r="F28" s="10" t="n">
        <v>0.34375</v>
      </c>
      <c r="G28" s="10" t="n">
        <v>0.53125</v>
      </c>
      <c r="H28" s="10" t="n">
        <v>0.572916666666667</v>
      </c>
      <c r="I28" s="10" t="n">
        <v>0.770833333333333</v>
      </c>
      <c r="J28" s="10" t="n">
        <v>0.822916666666667</v>
      </c>
      <c r="K28" s="10" t="n">
        <f aca="false">SUM(SUM(G28,-MIN(E28:F28)),SUM(I28,-H28))</f>
        <v>0.385416666666667</v>
      </c>
      <c r="L28" s="10" t="n">
        <f aca="false">IF(SUM(SUM(G28,-MIN(D28:F28)),SUM(MAX(I28:J28),-H28))=SUM(SUM(G28,-MIN(E28:F28)),SUM(I28,-H28)),"",SUM(SUM(G28,-MIN(D28:F28)),SUM(MAX(I28:J28),-H28)))</f>
        <v>0.4375</v>
      </c>
      <c r="M28" s="10" t="str">
        <f aca="false">IF(WEEKDAY(C28,1)=6,SUMIFS(K:K,A:A,N(MONTH(C28)*1),B:B,B28),"")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7</v>
      </c>
      <c r="C29" s="9" t="n">
        <f aca="false">C28+1</f>
        <v>42045</v>
      </c>
      <c r="D29" s="10" t="n">
        <v>0.3125</v>
      </c>
      <c r="E29" s="10" t="n">
        <v>0.375</v>
      </c>
      <c r="F29" s="10"/>
      <c r="G29" s="10" t="n">
        <v>0.541666666666667</v>
      </c>
      <c r="H29" s="10" t="n">
        <v>0.5625</v>
      </c>
      <c r="I29" s="10" t="n">
        <v>0.760416666666667</v>
      </c>
      <c r="J29" s="10" t="n">
        <v>0.854166666666667</v>
      </c>
      <c r="K29" s="10" t="n">
        <f aca="false">SUM(SUM(G29,-MIN(E29:F29)),SUM(I29,-H29))</f>
        <v>0.364583333333333</v>
      </c>
      <c r="L29" s="10" t="n">
        <f aca="false">IF(SUM(SUM(G29,-MIN(D29:F29)),SUM(MAX(I29:J29),-H29))=SUM(SUM(G29,-MIN(E29:F29)),SUM(I29,-H29)),"",SUM(SUM(G29,-MIN(D29:F29)),SUM(MAX(I29:J29),-H29)))</f>
        <v>0.520833333333333</v>
      </c>
      <c r="M29" s="10" t="str">
        <f aca="false">IF(WEEKDAY(C29,1)=6,SUMIFS(K:K,A:A,N(MONTH(C29)*1),B:B,B29),"")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7</v>
      </c>
      <c r="C30" s="9" t="n">
        <f aca="false">C29+1</f>
        <v>42046</v>
      </c>
      <c r="D30" s="10"/>
      <c r="E30" s="10"/>
      <c r="F30" s="10" t="n">
        <v>0.354166666666667</v>
      </c>
      <c r="G30" s="10" t="n">
        <v>0.541666666666667</v>
      </c>
      <c r="H30" s="10" t="n">
        <v>0.583333333333333</v>
      </c>
      <c r="I30" s="10" t="n">
        <v>0.770833333333333</v>
      </c>
      <c r="J30" s="10"/>
      <c r="K30" s="10" t="n">
        <f aca="false">SUM(SUM(G30,-MIN(E30:F30)),SUM(I30,-H30))</f>
        <v>0.375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IF(WEEKDAY(C30,1)=6,SUMIFS(K:K,A:A,N(MONTH(C30)*1),B:B,B30),"")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7</v>
      </c>
      <c r="C31" s="9" t="n">
        <f aca="false">C30+1</f>
        <v>42047</v>
      </c>
      <c r="D31" s="10"/>
      <c r="E31" s="10"/>
      <c r="F31" s="10" t="n">
        <v>0.333333333333333</v>
      </c>
      <c r="G31" s="10" t="n">
        <v>0.520833333333333</v>
      </c>
      <c r="H31" s="10" t="n">
        <v>0.583333333333333</v>
      </c>
      <c r="I31" s="10" t="n">
        <v>0.802083333333333</v>
      </c>
      <c r="J31" s="10"/>
      <c r="K31" s="10" t="n">
        <f aca="false">SUM(SUM(G31,-MIN(E31:F31)),SUM(I31,-H31))</f>
        <v>0.40625</v>
      </c>
      <c r="L31" s="10" t="str">
        <f aca="false">IF(SUM(SUM(G31,-MIN(D31:F31)),SUM(MAX(I31:J31),-H31))=SUM(SUM(G31,-MIN(E31:F31)),SUM(I31,-H31)),"",SUM(SUM(G31,-MIN(D31:F31)),SUM(MAX(I31:J31),-H31)))</f>
        <v/>
      </c>
      <c r="M31" s="10" t="str">
        <f aca="false">IF(WEEKDAY(C31,1)=6,SUMIFS(K:K,A:A,N(MONTH(C31)*1),B:B,B31),"")</f>
        <v/>
      </c>
      <c r="N31" s="10" t="str">
        <f aca="false">IF(A32=A31,"",SUMIF(A:A,A31,K:K))</f>
        <v/>
      </c>
    </row>
    <row r="32" customFormat="false" ht="15" hidden="false" customHeight="false" outlineLevel="0" collapsed="false">
      <c r="A32" s="8" t="n">
        <f aca="false">MONTH(C32)</f>
        <v>2</v>
      </c>
      <c r="B32" s="9" t="str">
        <f aca="false">"SEM "&amp;WEEKNUM(C32,1)</f>
        <v>SEM 7</v>
      </c>
      <c r="C32" s="9" t="n">
        <f aca="false">C31+1</f>
        <v>42048</v>
      </c>
      <c r="D32" s="10"/>
      <c r="E32" s="10"/>
      <c r="F32" s="10" t="n">
        <v>0.333333333333333</v>
      </c>
      <c r="G32" s="10" t="n">
        <v>0.541666666666667</v>
      </c>
      <c r="H32" s="10" t="n">
        <v>0.583333333333333</v>
      </c>
      <c r="I32" s="10" t="n">
        <v>0.760416666666667</v>
      </c>
      <c r="J32" s="10"/>
      <c r="K32" s="10" t="n">
        <f aca="false">SUM(SUM(G32,-MIN(E32:F32)),SUM(I32,-H32))</f>
        <v>0.385416666666667</v>
      </c>
      <c r="L32" s="10" t="str">
        <f aca="false">IF(SUM(SUM(G32,-MIN(D32:F32)),SUM(MAX(I32:J32),-H32))=SUM(SUM(G32,-MIN(E32:F32)),SUM(I32,-H32)),"",SUM(SUM(G32,-MIN(D32:F32)),SUM(MAX(I32:J32),-H32)))</f>
        <v/>
      </c>
      <c r="M32" s="10" t="n">
        <f aca="false">IF(WEEKDAY(C32,1)=6,SUMIFS(K:K,A:A,N(MONTH(C32)*1),B:B,B32),"")</f>
        <v>1.91666666666667</v>
      </c>
      <c r="N32" s="10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4" t="str">
        <f aca="false">"SEM "&amp;WEEKNUM(C33,1)</f>
        <v>SEM 8</v>
      </c>
      <c r="C33" s="15" t="n">
        <f aca="false">C32+3</f>
        <v>42051</v>
      </c>
      <c r="D33" s="16" t="n">
        <v>0.291666666666667</v>
      </c>
      <c r="E33" s="16" t="n">
        <v>0.375</v>
      </c>
      <c r="F33" s="16"/>
      <c r="G33" s="16" t="n">
        <v>0.541666666666667</v>
      </c>
      <c r="H33" s="16" t="n">
        <v>0.583333333333333</v>
      </c>
      <c r="I33" s="16" t="n">
        <v>0.75</v>
      </c>
      <c r="J33" s="16" t="n">
        <v>0.84375</v>
      </c>
      <c r="K33" s="16" t="n">
        <f aca="false">SUM(SUM(G33,-MIN(E33:F33)),SUM(I33,-H33))</f>
        <v>0.333333333333333</v>
      </c>
      <c r="L33" s="16" t="n">
        <f aca="false">IF(SUM(SUM(G33,-MIN(D33:F33)),SUM(MAX(I33:J33),-H33))=SUM(SUM(G33,-MIN(E33:F33)),SUM(I33,-H33)),"",SUM(SUM(G33,-MIN(D33:F33)),SUM(MAX(I33:J33),-H33)))</f>
        <v>0.510416666666667</v>
      </c>
      <c r="M33" s="16" t="str">
        <f aca="false">IF(WEEKDAY(C33,1)=6,SUMIFS(K:K,A:A,N(MONTH(C33)*1),B:B,B33),"")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7" t="str">
        <f aca="false">"SEM "&amp;WEEKNUM(C34,1)</f>
        <v>SEM 8</v>
      </c>
      <c r="C34" s="15" t="n">
        <f aca="false">C33+1</f>
        <v>42052</v>
      </c>
      <c r="D34" s="16"/>
      <c r="E34" s="16"/>
      <c r="F34" s="16" t="n">
        <v>0.354166666666667</v>
      </c>
      <c r="G34" s="16" t="n">
        <v>0.541666666666667</v>
      </c>
      <c r="H34" s="16" t="n">
        <v>0.583333333333333</v>
      </c>
      <c r="I34" s="16" t="n">
        <v>0.78125</v>
      </c>
      <c r="J34" s="16" t="n">
        <v>0.840277777777778</v>
      </c>
      <c r="K34" s="16" t="n">
        <f aca="false">SUM(SUM(G34,-MIN(E34:F34)),SUM(I34,-H34))</f>
        <v>0.385416666666667</v>
      </c>
      <c r="L34" s="16" t="n">
        <f aca="false">IF(SUM(SUM(G34,-MIN(D34:F34)),SUM(MAX(I34:J34),-H34))=SUM(SUM(G34,-MIN(E34:F34)),SUM(I34,-H34)),"",SUM(SUM(G34,-MIN(D34:F34)),SUM(MAX(I34:J34),-H34)))</f>
        <v>0.444444444444444</v>
      </c>
      <c r="M34" s="16" t="str">
        <f aca="false">IF(WEEKDAY(C34,1)=6,SUMIFS(K:K,A:A,N(MONTH(C34)*1),B:B,B34),"")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8</v>
      </c>
      <c r="C35" s="15" t="n">
        <f aca="false">C34+1</f>
        <v>42053</v>
      </c>
      <c r="D35" s="16" t="n">
        <v>0.302083333333333</v>
      </c>
      <c r="E35" s="16" t="n">
        <v>0.364583333333333</v>
      </c>
      <c r="F35" s="16"/>
      <c r="G35" s="16" t="n">
        <v>0.53125</v>
      </c>
      <c r="H35" s="16" t="n">
        <v>0.5625</v>
      </c>
      <c r="I35" s="16" t="n">
        <v>0.75</v>
      </c>
      <c r="J35" s="16" t="n">
        <v>0.822916666666667</v>
      </c>
      <c r="K35" s="16" t="n">
        <f aca="false">SUM(SUM(G35,-MIN(E35:F35)),SUM(I35,-H35))</f>
        <v>0.354166666666667</v>
      </c>
      <c r="L35" s="16" t="n">
        <f aca="false">IF(SUM(SUM(G35,-MIN(D35:F35)),SUM(MAX(I35:J35),-H35))=SUM(SUM(G35,-MIN(E35:F35)),SUM(I35,-H35)),"",SUM(SUM(G35,-MIN(D35:F35)),SUM(MAX(I35:J35),-H35)))</f>
        <v>0.489583333333333</v>
      </c>
      <c r="M35" s="16" t="str">
        <f aca="false">IF(WEEKDAY(C35,1)=6,SUMIFS(K:K,A:A,N(MONTH(C35)*1),B:B,B35),"")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4" t="str">
        <f aca="false">"SEM "&amp;WEEKNUM(C36,1)</f>
        <v>SEM 8</v>
      </c>
      <c r="C36" s="15" t="n">
        <f aca="false">C35+1</f>
        <v>42054</v>
      </c>
      <c r="D36" s="16" t="n">
        <v>0.3125</v>
      </c>
      <c r="E36" s="16" t="n">
        <v>0.375</v>
      </c>
      <c r="F36" s="16"/>
      <c r="G36" s="16" t="n">
        <v>0.541666666666667</v>
      </c>
      <c r="H36" s="16" t="n">
        <v>0.583333333333333</v>
      </c>
      <c r="I36" s="16" t="n">
        <v>0.78125</v>
      </c>
      <c r="J36" s="16" t="n">
        <v>0.854166666666667</v>
      </c>
      <c r="K36" s="16" t="n">
        <f aca="false">SUM(SUM(G36,-MIN(E36:F36)),SUM(I36,-H36))</f>
        <v>0.364583333333333</v>
      </c>
      <c r="L36" s="16" t="n">
        <f aca="false">IF(SUM(SUM(G36,-MIN(D36:F36)),SUM(MAX(I36:J36),-H36))=SUM(SUM(G36,-MIN(E36:F36)),SUM(I36,-H36)),"",SUM(SUM(G36,-MIN(D36:F36)),SUM(MAX(I36:J36),-H36)))</f>
        <v>0.5</v>
      </c>
      <c r="M36" s="16" t="str">
        <f aca="false">IF(WEEKDAY(C36,1)=6,SUMIFS(K:K,A:A,N(MONTH(C36)*1),B:B,B36),"")</f>
        <v/>
      </c>
      <c r="N36" s="16" t="str">
        <f aca="false">IF(A37=A36,"",SUMIF(A:A,A36,K:K))</f>
        <v/>
      </c>
    </row>
    <row r="37" customFormat="false" ht="15" hidden="false" customHeight="false" outlineLevel="0" collapsed="false">
      <c r="A37" s="13" t="n">
        <f aca="false">MONTH(C37)</f>
        <v>2</v>
      </c>
      <c r="B37" s="17" t="str">
        <f aca="false">"SEM "&amp;WEEKNUM(C37,1)</f>
        <v>SEM 8</v>
      </c>
      <c r="C37" s="15" t="n">
        <f aca="false">C36+1</f>
        <v>42055</v>
      </c>
      <c r="D37" s="16"/>
      <c r="E37" s="16"/>
      <c r="F37" s="16" t="n">
        <v>0.34375</v>
      </c>
      <c r="G37" s="16" t="n">
        <v>0.520833333333333</v>
      </c>
      <c r="H37" s="16" t="n">
        <v>0.583333333333333</v>
      </c>
      <c r="I37" s="16" t="n">
        <v>0.75</v>
      </c>
      <c r="J37" s="16"/>
      <c r="K37" s="16" t="n">
        <f aca="false">SUM(SUM(G37,-MIN(E37:F37)),SUM(I37,-H37))</f>
        <v>0.34375</v>
      </c>
      <c r="L37" s="16" t="str">
        <f aca="false">IF(SUM(SUM(G37,-MIN(D37:F37)),SUM(MAX(I37:J37),-H37))=SUM(SUM(G37,-MIN(E37:F37)),SUM(I37,-H37)),"",SUM(SUM(G37,-MIN(D37:F37)),SUM(MAX(I37:J37),-H37)))</f>
        <v/>
      </c>
      <c r="M37" s="16" t="n">
        <f aca="false">IF(WEEKDAY(C37,1)=6,SUMIFS(K:K,A:A,N(MONTH(C37)*1),B:B,B37),"")</f>
        <v>1.78125</v>
      </c>
      <c r="N37" s="16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9</v>
      </c>
      <c r="C38" s="9" t="n">
        <f aca="false">C37+3</f>
        <v>42058</v>
      </c>
      <c r="D38" s="10"/>
      <c r="E38" s="10"/>
      <c r="F38" s="10" t="n">
        <v>0.354166666666667</v>
      </c>
      <c r="G38" s="10" t="n">
        <v>0.541666666666667</v>
      </c>
      <c r="H38" s="10" t="n">
        <v>0.583333333333333</v>
      </c>
      <c r="I38" s="10" t="n">
        <v>0.791666666666667</v>
      </c>
      <c r="J38" s="10"/>
      <c r="K38" s="10" t="n">
        <f aca="false">SUM(SUM(G38,-MIN(E38:F38)),SUM(I38,-H38))</f>
        <v>0.395833333333333</v>
      </c>
      <c r="L38" s="10" t="str">
        <f aca="false">IF(SUM(SUM(G38,-MIN(D38:F38)),SUM(MAX(I38:J38),-H38))=SUM(SUM(G38,-MIN(E38:F38)),SUM(I38,-H38)),"",SUM(SUM(G38,-MIN(D38:F38)),SUM(MAX(I38:J38),-H38)))</f>
        <v/>
      </c>
      <c r="M38" s="10" t="str">
        <f aca="false">IF(WEEKDAY(C38,1)=6,SUMIFS(K:K,A:A,N(MONTH(C38)*1),B:B,B38),"")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9</v>
      </c>
      <c r="C39" s="9" t="n">
        <f aca="false">C38+1</f>
        <v>42059</v>
      </c>
      <c r="D39" s="10" t="n">
        <v>0.3125</v>
      </c>
      <c r="E39" s="10" t="n">
        <v>0.364583333333333</v>
      </c>
      <c r="F39" s="10"/>
      <c r="G39" s="10" t="n">
        <v>0.541666666666667</v>
      </c>
      <c r="H39" s="10" t="n">
        <v>0.583333333333333</v>
      </c>
      <c r="I39" s="10" t="n">
        <v>0.760416666666667</v>
      </c>
      <c r="J39" s="10" t="n">
        <v>0.854166666666667</v>
      </c>
      <c r="K39" s="10" t="n">
        <f aca="false">SUM(SUM(G39,-MIN(E39:F39)),SUM(I39,-H39))</f>
        <v>0.354166666666667</v>
      </c>
      <c r="L39" s="10" t="n">
        <f aca="false">IF(SUM(SUM(G39,-MIN(D39:F39)),SUM(MAX(I39:J39),-H39))=SUM(SUM(G39,-MIN(E39:F39)),SUM(I39,-H39)),"",SUM(SUM(G39,-MIN(D39:F39)),SUM(MAX(I39:J39),-H39)))</f>
        <v>0.5</v>
      </c>
      <c r="M39" s="10" t="str">
        <f aca="false">IF(WEEKDAY(C39,1)=6,SUMIFS(K:K,A:A,N(MONTH(C39)*1),B:B,B39),"")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9</v>
      </c>
      <c r="C40" s="9" t="n">
        <f aca="false">C39+1</f>
        <v>42060</v>
      </c>
      <c r="D40" s="10"/>
      <c r="E40" s="10"/>
      <c r="F40" s="10" t="n">
        <v>0.354166666666667</v>
      </c>
      <c r="G40" s="10" t="n">
        <v>0.520833333333333</v>
      </c>
      <c r="H40" s="10" t="n">
        <v>0.583333333333333</v>
      </c>
      <c r="I40" s="10" t="n">
        <v>0.791666666666667</v>
      </c>
      <c r="J40" s="10"/>
      <c r="K40" s="10" t="n">
        <f aca="false">SUM(SUM(G40,-MIN(E40:F40)),SUM(I40,-H40))</f>
        <v>0.375</v>
      </c>
      <c r="L40" s="10" t="str">
        <f aca="false">IF(SUM(SUM(G40,-MIN(D40:F40)),SUM(MAX(I40:J40),-H40))=SUM(SUM(G40,-MIN(E40:F40)),SUM(I40,-H40)),"",SUM(SUM(G40,-MIN(D40:F40)),SUM(MAX(I40:J40),-H40)))</f>
        <v/>
      </c>
      <c r="M40" s="10" t="str">
        <f aca="false">IF(WEEKDAY(C40,1)=6,SUMIFS(K:K,A:A,N(MONTH(C40)*1),B:B,B40),"")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9</v>
      </c>
      <c r="C41" s="9" t="n">
        <f aca="false">C40+1</f>
        <v>42061</v>
      </c>
      <c r="D41" s="10" t="n">
        <v>0.3125</v>
      </c>
      <c r="E41" s="10" t="n">
        <v>0.375</v>
      </c>
      <c r="F41" s="10"/>
      <c r="G41" s="10" t="n">
        <v>0.520833333333333</v>
      </c>
      <c r="H41" s="10" t="n">
        <v>0.5625</v>
      </c>
      <c r="I41" s="10" t="n">
        <v>0.760416666666667</v>
      </c>
      <c r="J41" s="10" t="n">
        <v>0.822916666666667</v>
      </c>
      <c r="K41" s="10" t="n">
        <f aca="false">SUM(SUM(G41,-MIN(E41:F41)),SUM(I41,-H41))</f>
        <v>0.34375</v>
      </c>
      <c r="L41" s="10" t="n">
        <f aca="false">IF(SUM(SUM(G41,-MIN(D41:F41)),SUM(MAX(I41:J41),-H41))=SUM(SUM(G41,-MIN(E41:F41)),SUM(I41,-H41)),"",SUM(SUM(G41,-MIN(D41:F41)),SUM(MAX(I41:J41),-H41)))</f>
        <v>0.46875</v>
      </c>
      <c r="M41" s="10" t="str">
        <f aca="false">IF(WEEKDAY(C41,1)=6,SUMIFS(K:K,A:A,N(MONTH(C41)*1),B:B,B41),"")</f>
        <v/>
      </c>
      <c r="N41" s="10" t="str">
        <f aca="false">IF(A42=A41,"",SUMIF(A:A,A41,K:K))</f>
        <v/>
      </c>
    </row>
    <row r="42" customFormat="false" ht="15" hidden="false" customHeight="false" outlineLevel="0" collapsed="false">
      <c r="A42" s="8" t="n">
        <f aca="false">MONTH(C42)</f>
        <v>2</v>
      </c>
      <c r="B42" s="9" t="str">
        <f aca="false">"SEM "&amp;WEEKNUM(C42,1)</f>
        <v>SEM 9</v>
      </c>
      <c r="C42" s="9" t="n">
        <f aca="false">C41+1</f>
        <v>42062</v>
      </c>
      <c r="D42" s="10"/>
      <c r="E42" s="10"/>
      <c r="F42" s="10" t="n">
        <v>0.34375</v>
      </c>
      <c r="G42" s="10" t="n">
        <v>0.541666666666667</v>
      </c>
      <c r="H42" s="10" t="n">
        <v>0.583333333333333</v>
      </c>
      <c r="I42" s="10" t="n">
        <v>0.75</v>
      </c>
      <c r="J42" s="10"/>
      <c r="K42" s="10" t="n">
        <f aca="false">SUM(SUM(G42,-MIN(E42:F42)),SUM(I42,-H42))</f>
        <v>0.364583333333333</v>
      </c>
      <c r="L42" s="10" t="str">
        <f aca="false">IF(SUM(SUM(G42,-MIN(D42:F42)),SUM(MAX(I42:J42),-H42))=SUM(SUM(G42,-MIN(E42:F42)),SUM(I42,-H42)),"",SUM(SUM(G42,-MIN(D42:F42)),SUM(MAX(I42:J42),-H42)))</f>
        <v/>
      </c>
      <c r="M42" s="10" t="n">
        <f aca="false">IF(WEEKDAY(C42,1)=6,SUMIFS(K:K,A:A,N(MONTH(C42)*1),B:B,B42),"")</f>
        <v>1.83333333333333</v>
      </c>
      <c r="N42" s="10" t="n">
        <f aca="false">IF(A43=A42,"",SUMIF(A:A,A42,K:K))</f>
        <v>7.46875</v>
      </c>
    </row>
    <row r="43" customFormat="false" ht="15" hidden="false" customHeight="false" outlineLevel="0" collapsed="false">
      <c r="A43" s="13" t="n">
        <f aca="false">MONTH(C43)</f>
        <v>3</v>
      </c>
      <c r="B43" s="14" t="str">
        <f aca="false">"SEM "&amp;WEEKNUM(C43,1)</f>
        <v>SEM 10</v>
      </c>
      <c r="C43" s="15" t="n">
        <f aca="false">C42+3</f>
        <v>42065</v>
      </c>
      <c r="D43" s="16"/>
      <c r="E43" s="16"/>
      <c r="F43" s="16" t="n">
        <v>0.354166666666667</v>
      </c>
      <c r="G43" s="16" t="n">
        <v>0.541666666666667</v>
      </c>
      <c r="H43" s="16" t="n">
        <v>0.583333333333333</v>
      </c>
      <c r="I43" s="16" t="n">
        <v>0.802083333333333</v>
      </c>
      <c r="J43" s="16"/>
      <c r="K43" s="16" t="n">
        <f aca="false">SUM(SUM(G43,-MIN(E43:F43)),SUM(I43,-H43))</f>
        <v>0.40625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IF(WEEKDAY(C43,1)=6,SUMIFS(K:K,A:A,N(MONTH(C43)*1),B:B,B43),"")</f>
        <v/>
      </c>
      <c r="N43" s="16" t="str">
        <f aca="false">IF(A44=A43,"",SUMIF(A:A,A43,K:K))</f>
        <v/>
      </c>
    </row>
    <row r="44" customFormat="false" ht="15" hidden="false" customHeight="false" outlineLevel="0" collapsed="false">
      <c r="A44" s="13" t="n">
        <f aca="false">MONTH(C44)</f>
        <v>3</v>
      </c>
      <c r="B44" s="17" t="str">
        <f aca="false">"SEM "&amp;WEEKNUM(C44,1)</f>
        <v>SEM 10</v>
      </c>
      <c r="C44" s="15" t="n">
        <f aca="false">C43+1</f>
        <v>42066</v>
      </c>
      <c r="D44" s="16"/>
      <c r="E44" s="16"/>
      <c r="F44" s="16" t="n">
        <v>0.354166666666667</v>
      </c>
      <c r="G44" s="16" t="n">
        <v>0.541666666666667</v>
      </c>
      <c r="H44" s="16" t="n">
        <v>0.59375</v>
      </c>
      <c r="I44" s="16" t="n">
        <v>0.791666666666667</v>
      </c>
      <c r="J44" s="16"/>
      <c r="K44" s="16" t="n">
        <f aca="false">SUM(SUM(G44,-MIN(E44:F44)),SUM(I44,-H44))</f>
        <v>0.385416666666667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IF(WEEKDAY(C44,1)=6,SUMIFS(K:K,A:A,N(MONTH(C44)*1),B:B,B44),"")</f>
        <v/>
      </c>
      <c r="N44" s="16" t="str">
        <f aca="false">IF(A45=A44,"",SUMIF(A:A,A44,K:K))</f>
        <v/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10</v>
      </c>
      <c r="C45" s="15" t="n">
        <f aca="false">C44+1</f>
        <v>42067</v>
      </c>
      <c r="D45" s="16"/>
      <c r="E45" s="16"/>
      <c r="F45" s="16" t="n">
        <v>0.34375</v>
      </c>
      <c r="G45" s="16" t="n">
        <v>0.520833333333333</v>
      </c>
      <c r="H45" s="16" t="n">
        <v>0.5625</v>
      </c>
      <c r="I45" s="16" t="n">
        <v>0.8125</v>
      </c>
      <c r="J45" s="16"/>
      <c r="K45" s="16" t="n">
        <f aca="false">SUM(SUM(G45,-MIN(E45:F45)),SUM(I45,-H45))</f>
        <v>0.427083333333333</v>
      </c>
      <c r="L45" s="16" t="str">
        <f aca="false">IF(SUM(SUM(G45,-MIN(D45:F45)),SUM(MAX(I45:J45),-H45))=SUM(SUM(G45,-MIN(E45:F45)),SUM(I45,-H45)),"",SUM(SUM(G45,-MIN(D45:F45)),SUM(MAX(I45:J45),-H45)))</f>
        <v/>
      </c>
      <c r="M45" s="16" t="str">
        <f aca="false">IF(WEEKDAY(C45,1)=6,SUMIFS(K:K,A:A,N(MONTH(C45)*1),B:B,B45),"")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4" t="str">
        <f aca="false">"SEM "&amp;WEEKNUM(C46,1)</f>
        <v>SEM 10</v>
      </c>
      <c r="C46" s="15" t="n">
        <f aca="false">C45+1</f>
        <v>42068</v>
      </c>
      <c r="D46" s="16" t="n">
        <v>0.3125</v>
      </c>
      <c r="E46" s="16" t="n">
        <v>0.364583333333333</v>
      </c>
      <c r="F46" s="16"/>
      <c r="G46" s="16" t="n">
        <v>0.53125</v>
      </c>
      <c r="H46" s="16" t="n">
        <v>0.59375</v>
      </c>
      <c r="I46" s="16" t="n">
        <v>0.770833333333333</v>
      </c>
      <c r="J46" s="16" t="n">
        <v>0.854166666666667</v>
      </c>
      <c r="K46" s="16" t="n">
        <f aca="false">SUM(SUM(G46,-MIN(E46:F46)),SUM(I46,-H46))</f>
        <v>0.34375</v>
      </c>
      <c r="L46" s="16" t="n">
        <f aca="false">IF(SUM(SUM(G46,-MIN(D46:F46)),SUM(MAX(I46:J46),-H46))=SUM(SUM(G46,-MIN(E46:F46)),SUM(I46,-H46)),"",SUM(SUM(G46,-MIN(D46:F46)),SUM(MAX(I46:J46),-H46)))</f>
        <v>0.479166666666667</v>
      </c>
      <c r="M46" s="16" t="str">
        <f aca="false">IF(WEEKDAY(C46,1)=6,SUMIFS(K:K,A:A,N(MONTH(C46)*1),B:B,B46),"")</f>
        <v/>
      </c>
      <c r="N46" s="16" t="str">
        <f aca="false">IF(A47=A46,"",SUMIF(A:A,A46,K:K))</f>
        <v/>
      </c>
    </row>
    <row r="47" customFormat="false" ht="15" hidden="false" customHeight="false" outlineLevel="0" collapsed="false">
      <c r="A47" s="13" t="n">
        <f aca="false">MONTH(C47)</f>
        <v>3</v>
      </c>
      <c r="B47" s="17" t="str">
        <f aca="false">"SEM "&amp;WEEKNUM(C47,1)</f>
        <v>SEM 10</v>
      </c>
      <c r="C47" s="15" t="n">
        <f aca="false">C46+1</f>
        <v>42069</v>
      </c>
      <c r="D47" s="16"/>
      <c r="E47" s="16"/>
      <c r="F47" s="16" t="n">
        <v>0.333333333333333</v>
      </c>
      <c r="G47" s="16" t="n">
        <v>0.541666666666667</v>
      </c>
      <c r="H47" s="16" t="n">
        <v>0.583333333333333</v>
      </c>
      <c r="I47" s="16" t="n">
        <v>0.75</v>
      </c>
      <c r="J47" s="16"/>
      <c r="K47" s="16" t="n">
        <f aca="false">SUM(SUM(G47,-MIN(E47:F47)),SUM(I47,-H47))</f>
        <v>0.375</v>
      </c>
      <c r="L47" s="16" t="str">
        <f aca="false">IF(SUM(SUM(G47,-MIN(D47:F47)),SUM(MAX(I47:J47),-H47))=SUM(SUM(G47,-MIN(E47:F47)),SUM(I47,-H47)),"",SUM(SUM(G47,-MIN(D47:F47)),SUM(MAX(I47:J47),-H47)))</f>
        <v/>
      </c>
      <c r="M47" s="16" t="n">
        <f aca="false">IF(WEEKDAY(C47,1)=6,SUMIFS(K:K,A:A,N(MONTH(C47)*1),B:B,B47),"")</f>
        <v>1.9375</v>
      </c>
      <c r="N47" s="16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11</v>
      </c>
      <c r="C48" s="9" t="n">
        <f aca="false">C47+3</f>
        <v>42072</v>
      </c>
      <c r="D48" s="10"/>
      <c r="E48" s="10"/>
      <c r="F48" s="10" t="n">
        <v>0.34375</v>
      </c>
      <c r="G48" s="10" t="n">
        <v>0.53125</v>
      </c>
      <c r="H48" s="10" t="n">
        <v>0.572916666666667</v>
      </c>
      <c r="I48" s="10" t="n">
        <v>0.770833333333333</v>
      </c>
      <c r="J48" s="10" t="n">
        <v>0.822916666666667</v>
      </c>
      <c r="K48" s="10" t="n">
        <f aca="false">SUM(SUM(G48,-MIN(E48:F48)),SUM(I48,-H48))</f>
        <v>0.385416666666667</v>
      </c>
      <c r="L48" s="10" t="n">
        <f aca="false">IF(SUM(SUM(G48,-MIN(D48:F48)),SUM(MAX(I48:J48),-H48))=SUM(SUM(G48,-MIN(E48:F48)),SUM(I48,-H48)),"",SUM(SUM(G48,-MIN(D48:F48)),SUM(MAX(I48:J48),-H48)))</f>
        <v>0.4375</v>
      </c>
      <c r="M48" s="10" t="str">
        <f aca="false">IF(WEEKDAY(C48,1)=6,SUMIFS(K:K,A:A,N(MONTH(C48)*1),B:B,B48),"")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11</v>
      </c>
      <c r="C49" s="9" t="n">
        <f aca="false">C48+1</f>
        <v>42073</v>
      </c>
      <c r="D49" s="10" t="n">
        <v>0.3125</v>
      </c>
      <c r="E49" s="10" t="n">
        <v>0.375</v>
      </c>
      <c r="F49" s="10"/>
      <c r="G49" s="10" t="n">
        <v>0.541666666666667</v>
      </c>
      <c r="H49" s="10" t="n">
        <v>0.5625</v>
      </c>
      <c r="I49" s="10" t="n">
        <v>0.760416666666667</v>
      </c>
      <c r="J49" s="10" t="n">
        <v>0.854166666666667</v>
      </c>
      <c r="K49" s="10" t="n">
        <f aca="false">SUM(SUM(G49,-MIN(E49:F49)),SUM(I49,-H49))</f>
        <v>0.364583333333333</v>
      </c>
      <c r="L49" s="10" t="n">
        <f aca="false">IF(SUM(SUM(G49,-MIN(D49:F49)),SUM(MAX(I49:J49),-H49))=SUM(SUM(G49,-MIN(E49:F49)),SUM(I49,-H49)),"",SUM(SUM(G49,-MIN(D49:F49)),SUM(MAX(I49:J49),-H49)))</f>
        <v>0.520833333333333</v>
      </c>
      <c r="M49" s="10" t="str">
        <f aca="false">IF(WEEKDAY(C49,1)=6,SUMIFS(K:K,A:A,N(MONTH(C49)*1),B:B,B49),"")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11</v>
      </c>
      <c r="C50" s="9" t="n">
        <f aca="false">C49+1</f>
        <v>42074</v>
      </c>
      <c r="D50" s="10"/>
      <c r="E50" s="10"/>
      <c r="F50" s="10" t="n">
        <v>0.354166666666667</v>
      </c>
      <c r="G50" s="10" t="n">
        <v>0.541666666666667</v>
      </c>
      <c r="H50" s="10" t="n">
        <v>0.583333333333333</v>
      </c>
      <c r="I50" s="10" t="n">
        <v>0.770833333333333</v>
      </c>
      <c r="J50" s="10"/>
      <c r="K50" s="10" t="n">
        <f aca="false">SUM(SUM(G50,-MIN(E50:F50)),SUM(I50,-H50))</f>
        <v>0.375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IF(WEEKDAY(C50,1)=6,SUMIFS(K:K,A:A,N(MONTH(C50)*1),B:B,B50),"")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11</v>
      </c>
      <c r="C51" s="9" t="n">
        <f aca="false">C50+1</f>
        <v>42075</v>
      </c>
      <c r="D51" s="10"/>
      <c r="E51" s="10"/>
      <c r="F51" s="10" t="n">
        <v>0.333333333333333</v>
      </c>
      <c r="G51" s="10" t="n">
        <v>0.520833333333333</v>
      </c>
      <c r="H51" s="10" t="n">
        <v>0.583333333333333</v>
      </c>
      <c r="I51" s="10" t="n">
        <v>0.802083333333333</v>
      </c>
      <c r="J51" s="10"/>
      <c r="K51" s="10" t="n">
        <f aca="false">SUM(SUM(G51,-MIN(E51:F51)),SUM(I51,-H51))</f>
        <v>0.40625</v>
      </c>
      <c r="L51" s="10" t="str">
        <f aca="false">IF(SUM(SUM(G51,-MIN(D51:F51)),SUM(MAX(I51:J51),-H51))=SUM(SUM(G51,-MIN(E51:F51)),SUM(I51,-H51)),"",SUM(SUM(G51,-MIN(D51:F51)),SUM(MAX(I51:J51),-H51)))</f>
        <v/>
      </c>
      <c r="M51" s="10" t="str">
        <f aca="false">IF(WEEKDAY(C51,1)=6,SUMIFS(K:K,A:A,N(MONTH(C51)*1),B:B,B51),"")</f>
        <v/>
      </c>
      <c r="N51" s="10" t="str">
        <f aca="false">IF(A52=A51,"",SUMIF(A:A,A51,K:K))</f>
        <v/>
      </c>
    </row>
    <row r="52" customFormat="false" ht="15" hidden="false" customHeight="false" outlineLevel="0" collapsed="false">
      <c r="A52" s="8" t="n">
        <f aca="false">MONTH(C52)</f>
        <v>3</v>
      </c>
      <c r="B52" s="9" t="str">
        <f aca="false">"SEM "&amp;WEEKNUM(C52,1)</f>
        <v>SEM 11</v>
      </c>
      <c r="C52" s="9" t="n">
        <f aca="false">C51+1</f>
        <v>42076</v>
      </c>
      <c r="D52" s="10"/>
      <c r="E52" s="10"/>
      <c r="F52" s="10" t="n">
        <v>0.333333333333333</v>
      </c>
      <c r="G52" s="10" t="n">
        <v>0.541666666666667</v>
      </c>
      <c r="H52" s="10" t="n">
        <v>0.583333333333333</v>
      </c>
      <c r="I52" s="10" t="n">
        <v>0.760416666666667</v>
      </c>
      <c r="J52" s="10"/>
      <c r="K52" s="10" t="n">
        <f aca="false">SUM(SUM(G52,-MIN(E52:F52)),SUM(I52,-H52))</f>
        <v>0.385416666666667</v>
      </c>
      <c r="L52" s="10" t="str">
        <f aca="false">IF(SUM(SUM(G52,-MIN(D52:F52)),SUM(MAX(I52:J52),-H52))=SUM(SUM(G52,-MIN(E52:F52)),SUM(I52,-H52)),"",SUM(SUM(G52,-MIN(D52:F52)),SUM(MAX(I52:J52),-H52)))</f>
        <v/>
      </c>
      <c r="M52" s="10" t="n">
        <f aca="false">IF(WEEKDAY(C52,1)=6,SUMIFS(K:K,A:A,N(MONTH(C52)*1),B:B,B52),"")</f>
        <v>1.91666666666667</v>
      </c>
      <c r="N52" s="10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4" t="str">
        <f aca="false">"SEM "&amp;WEEKNUM(C53,1)</f>
        <v>SEM 12</v>
      </c>
      <c r="C53" s="15" t="n">
        <f aca="false">C52+3</f>
        <v>42079</v>
      </c>
      <c r="D53" s="16" t="n">
        <v>0.291666666666667</v>
      </c>
      <c r="E53" s="16" t="n">
        <v>0.375</v>
      </c>
      <c r="F53" s="16"/>
      <c r="G53" s="16" t="n">
        <v>0.541666666666667</v>
      </c>
      <c r="H53" s="16" t="n">
        <v>0.583333333333333</v>
      </c>
      <c r="I53" s="16" t="n">
        <v>0.75</v>
      </c>
      <c r="J53" s="16" t="n">
        <v>0.84375</v>
      </c>
      <c r="K53" s="16" t="n">
        <f aca="false">SUM(SUM(G53,-MIN(E53:F53)),SUM(I53,-H53))</f>
        <v>0.333333333333333</v>
      </c>
      <c r="L53" s="16" t="n">
        <f aca="false">IF(SUM(SUM(G53,-MIN(D53:F53)),SUM(MAX(I53:J53),-H53))=SUM(SUM(G53,-MIN(E53:F53)),SUM(I53,-H53)),"",SUM(SUM(G53,-MIN(D53:F53)),SUM(MAX(I53:J53),-H53)))</f>
        <v>0.510416666666667</v>
      </c>
      <c r="M53" s="16" t="str">
        <f aca="false">IF(WEEKDAY(C53,1)=6,SUMIFS(K:K,A:A,N(MONTH(C53)*1),B:B,B53),"")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7" t="str">
        <f aca="false">"SEM "&amp;WEEKNUM(C54,1)</f>
        <v>SEM 12</v>
      </c>
      <c r="C54" s="15" t="n">
        <f aca="false">C53+1</f>
        <v>42080</v>
      </c>
      <c r="D54" s="16"/>
      <c r="E54" s="16"/>
      <c r="F54" s="16" t="n">
        <v>0.354166666666667</v>
      </c>
      <c r="G54" s="16" t="n">
        <v>0.541666666666667</v>
      </c>
      <c r="H54" s="16" t="n">
        <v>0.583333333333333</v>
      </c>
      <c r="I54" s="16" t="n">
        <v>0.78125</v>
      </c>
      <c r="J54" s="16" t="n">
        <v>0.840277777777778</v>
      </c>
      <c r="K54" s="16" t="n">
        <f aca="false">SUM(SUM(G54,-MIN(E54:F54)),SUM(I54,-H54))</f>
        <v>0.385416666666667</v>
      </c>
      <c r="L54" s="16" t="n">
        <f aca="false">IF(SUM(SUM(G54,-MIN(D54:F54)),SUM(MAX(I54:J54),-H54))=SUM(SUM(G54,-MIN(E54:F54)),SUM(I54,-H54)),"",SUM(SUM(G54,-MIN(D54:F54)),SUM(MAX(I54:J54),-H54)))</f>
        <v>0.444444444444444</v>
      </c>
      <c r="M54" s="16" t="str">
        <f aca="false">IF(WEEKDAY(C54,1)=6,SUMIFS(K:K,A:A,N(MONTH(C54)*1),B:B,B54),"")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12</v>
      </c>
      <c r="C55" s="15" t="n">
        <f aca="false">C54+1</f>
        <v>42081</v>
      </c>
      <c r="D55" s="16" t="n">
        <v>0.302083333333333</v>
      </c>
      <c r="E55" s="16" t="n">
        <v>0.364583333333333</v>
      </c>
      <c r="F55" s="16"/>
      <c r="G55" s="16" t="n">
        <v>0.53125</v>
      </c>
      <c r="H55" s="16" t="n">
        <v>0.5625</v>
      </c>
      <c r="I55" s="16" t="n">
        <v>0.75</v>
      </c>
      <c r="J55" s="16" t="n">
        <v>0.822916666666667</v>
      </c>
      <c r="K55" s="16" t="n">
        <f aca="false">SUM(SUM(G55,-MIN(E55:F55)),SUM(I55,-H55))</f>
        <v>0.354166666666667</v>
      </c>
      <c r="L55" s="16" t="n">
        <f aca="false">IF(SUM(SUM(G55,-MIN(D55:F55)),SUM(MAX(I55:J55),-H55))=SUM(SUM(G55,-MIN(E55:F55)),SUM(I55,-H55)),"",SUM(SUM(G55,-MIN(D55:F55)),SUM(MAX(I55:J55),-H55)))</f>
        <v>0.489583333333333</v>
      </c>
      <c r="M55" s="16" t="str">
        <f aca="false">IF(WEEKDAY(C55,1)=6,SUMIFS(K:K,A:A,N(MONTH(C55)*1),B:B,B55),"")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4" t="str">
        <f aca="false">"SEM "&amp;WEEKNUM(C56,1)</f>
        <v>SEM 12</v>
      </c>
      <c r="C56" s="15" t="n">
        <f aca="false">C55+1</f>
        <v>42082</v>
      </c>
      <c r="D56" s="16" t="n">
        <v>0.3125</v>
      </c>
      <c r="E56" s="16" t="n">
        <v>0.375</v>
      </c>
      <c r="F56" s="16"/>
      <c r="G56" s="16" t="n">
        <v>0.541666666666667</v>
      </c>
      <c r="H56" s="16" t="n">
        <v>0.583333333333333</v>
      </c>
      <c r="I56" s="16" t="n">
        <v>0.78125</v>
      </c>
      <c r="J56" s="16" t="n">
        <v>0.854166666666667</v>
      </c>
      <c r="K56" s="16" t="n">
        <f aca="false">SUM(SUM(G56,-MIN(E56:F56)),SUM(I56,-H56))</f>
        <v>0.364583333333333</v>
      </c>
      <c r="L56" s="16" t="n">
        <f aca="false">IF(SUM(SUM(G56,-MIN(D56:F56)),SUM(MAX(I56:J56),-H56))=SUM(SUM(G56,-MIN(E56:F56)),SUM(I56,-H56)),"",SUM(SUM(G56,-MIN(D56:F56)),SUM(MAX(I56:J56),-H56)))</f>
        <v>0.5</v>
      </c>
      <c r="M56" s="16" t="str">
        <f aca="false">IF(WEEKDAY(C56,1)=6,SUMIFS(K:K,A:A,N(MONTH(C56)*1),B:B,B56),"")</f>
        <v/>
      </c>
      <c r="N56" s="16" t="str">
        <f aca="false">IF(A57=A56,"",SUMIF(A:A,A56,K:K))</f>
        <v/>
      </c>
    </row>
    <row r="57" customFormat="false" ht="15" hidden="false" customHeight="false" outlineLevel="0" collapsed="false">
      <c r="A57" s="13" t="n">
        <f aca="false">MONTH(C57)</f>
        <v>3</v>
      </c>
      <c r="B57" s="17" t="str">
        <f aca="false">"SEM "&amp;WEEKNUM(C57,1)</f>
        <v>SEM 12</v>
      </c>
      <c r="C57" s="15" t="n">
        <f aca="false">C56+1</f>
        <v>42083</v>
      </c>
      <c r="D57" s="16"/>
      <c r="E57" s="16"/>
      <c r="F57" s="16" t="n">
        <v>0.34375</v>
      </c>
      <c r="G57" s="16" t="n">
        <v>0.520833333333333</v>
      </c>
      <c r="H57" s="16" t="n">
        <v>0.583333333333333</v>
      </c>
      <c r="I57" s="16" t="n">
        <v>0.75</v>
      </c>
      <c r="J57" s="16"/>
      <c r="K57" s="16" t="n">
        <f aca="false">SUM(SUM(G57,-MIN(E57:F57)),SUM(I57,-H57))</f>
        <v>0.34375</v>
      </c>
      <c r="L57" s="16" t="str">
        <f aca="false">IF(SUM(SUM(G57,-MIN(D57:F57)),SUM(MAX(I57:J57),-H57))=SUM(SUM(G57,-MIN(E57:F57)),SUM(I57,-H57)),"",SUM(SUM(G57,-MIN(D57:F57)),SUM(MAX(I57:J57),-H57)))</f>
        <v/>
      </c>
      <c r="M57" s="16" t="n">
        <f aca="false">IF(WEEKDAY(C57,1)=6,SUMIFS(K:K,A:A,N(MONTH(C57)*1),B:B,B57),"")</f>
        <v>1.78125</v>
      </c>
      <c r="N57" s="16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13</v>
      </c>
      <c r="C58" s="9" t="n">
        <f aca="false">C57+3</f>
        <v>42086</v>
      </c>
      <c r="D58" s="10"/>
      <c r="E58" s="10"/>
      <c r="F58" s="10" t="n">
        <v>0.354166666666667</v>
      </c>
      <c r="G58" s="10" t="n">
        <v>0.541666666666667</v>
      </c>
      <c r="H58" s="10" t="n">
        <v>0.583333333333333</v>
      </c>
      <c r="I58" s="10" t="n">
        <v>0.791666666666667</v>
      </c>
      <c r="J58" s="10"/>
      <c r="K58" s="10" t="n">
        <f aca="false">SUM(SUM(G58,-MIN(E58:F58)),SUM(I58,-H58))</f>
        <v>0.395833333333333</v>
      </c>
      <c r="L58" s="10" t="str">
        <f aca="false">IF(SUM(SUM(G58,-MIN(D58:F58)),SUM(MAX(I58:J58),-H58))=SUM(SUM(G58,-MIN(E58:F58)),SUM(I58,-H58)),"",SUM(SUM(G58,-MIN(D58:F58)),SUM(MAX(I58:J58),-H58)))</f>
        <v/>
      </c>
      <c r="M58" s="10" t="str">
        <f aca="false">IF(WEEKDAY(C58,1)=6,SUMIFS(K:K,A:A,N(MONTH(C58)*1),B:B,B58),"")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13</v>
      </c>
      <c r="C59" s="9" t="n">
        <f aca="false">C58+1</f>
        <v>42087</v>
      </c>
      <c r="D59" s="10" t="n">
        <v>0.3125</v>
      </c>
      <c r="E59" s="10" t="n">
        <v>0.364583333333333</v>
      </c>
      <c r="F59" s="10"/>
      <c r="G59" s="10" t="n">
        <v>0.541666666666667</v>
      </c>
      <c r="H59" s="10" t="n">
        <v>0.583333333333333</v>
      </c>
      <c r="I59" s="10" t="n">
        <v>0.760416666666667</v>
      </c>
      <c r="J59" s="10" t="n">
        <v>0.854166666666667</v>
      </c>
      <c r="K59" s="10" t="n">
        <f aca="false">SUM(SUM(G59,-MIN(E59:F59)),SUM(I59,-H59))</f>
        <v>0.354166666666667</v>
      </c>
      <c r="L59" s="10" t="n">
        <f aca="false">IF(SUM(SUM(G59,-MIN(D59:F59)),SUM(MAX(I59:J59),-H59))=SUM(SUM(G59,-MIN(E59:F59)),SUM(I59,-H59)),"",SUM(SUM(G59,-MIN(D59:F59)),SUM(MAX(I59:J59),-H59)))</f>
        <v>0.5</v>
      </c>
      <c r="M59" s="10" t="str">
        <f aca="false">IF(WEEKDAY(C59,1)=6,SUMIFS(K:K,A:A,N(MONTH(C59)*1),B:B,B59),"")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13</v>
      </c>
      <c r="C60" s="9" t="n">
        <f aca="false">C59+1</f>
        <v>42088</v>
      </c>
      <c r="D60" s="10"/>
      <c r="E60" s="10"/>
      <c r="F60" s="10" t="n">
        <v>0.354166666666667</v>
      </c>
      <c r="G60" s="10" t="n">
        <v>0.520833333333333</v>
      </c>
      <c r="H60" s="10" t="n">
        <v>0.583333333333333</v>
      </c>
      <c r="I60" s="10" t="n">
        <v>0.791666666666667</v>
      </c>
      <c r="J60" s="10"/>
      <c r="K60" s="10" t="n">
        <f aca="false">SUM(SUM(G60,-MIN(E60:F60)),SUM(I60,-H60))</f>
        <v>0.375</v>
      </c>
      <c r="L60" s="10" t="str">
        <f aca="false">IF(SUM(SUM(G60,-MIN(D60:F60)),SUM(MAX(I60:J60),-H60))=SUM(SUM(G60,-MIN(E60:F60)),SUM(I60,-H60)),"",SUM(SUM(G60,-MIN(D60:F60)),SUM(MAX(I60:J60),-H60)))</f>
        <v/>
      </c>
      <c r="M60" s="10" t="str">
        <f aca="false">IF(WEEKDAY(C60,1)=6,SUMIFS(K:K,A:A,N(MONTH(C60)*1),B:B,B60),"")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13</v>
      </c>
      <c r="C61" s="9" t="n">
        <f aca="false">C60+1</f>
        <v>42089</v>
      </c>
      <c r="D61" s="10" t="n">
        <v>0.3125</v>
      </c>
      <c r="E61" s="10" t="n">
        <v>0.375</v>
      </c>
      <c r="F61" s="10"/>
      <c r="G61" s="10" t="n">
        <v>0.520833333333333</v>
      </c>
      <c r="H61" s="10" t="n">
        <v>0.5625</v>
      </c>
      <c r="I61" s="10" t="n">
        <v>0.760416666666667</v>
      </c>
      <c r="J61" s="10" t="n">
        <v>0.822916666666667</v>
      </c>
      <c r="K61" s="10" t="n">
        <f aca="false">SUM(SUM(G61,-MIN(E61:F61)),SUM(I61,-H61))</f>
        <v>0.34375</v>
      </c>
      <c r="L61" s="10" t="n">
        <f aca="false">IF(SUM(SUM(G61,-MIN(D61:F61)),SUM(MAX(I61:J61),-H61))=SUM(SUM(G61,-MIN(E61:F61)),SUM(I61,-H61)),"",SUM(SUM(G61,-MIN(D61:F61)),SUM(MAX(I61:J61),-H61)))</f>
        <v>0.46875</v>
      </c>
      <c r="M61" s="10" t="str">
        <f aca="false">IF(WEEKDAY(C61,1)=6,SUMIFS(K:K,A:A,N(MONTH(C61)*1),B:B,B61),"")</f>
        <v/>
      </c>
      <c r="N61" s="10" t="str">
        <f aca="false">IF(A62=A61,"",SUMIF(A:A,A61,K:K))</f>
        <v/>
      </c>
    </row>
    <row r="62" customFormat="false" ht="15" hidden="false" customHeight="false" outlineLevel="0" collapsed="false">
      <c r="A62" s="8" t="n">
        <f aca="false">MONTH(C62)</f>
        <v>3</v>
      </c>
      <c r="B62" s="9" t="str">
        <f aca="false">"SEM "&amp;WEEKNUM(C62,1)</f>
        <v>SEM 13</v>
      </c>
      <c r="C62" s="9" t="n">
        <f aca="false">C61+1</f>
        <v>42090</v>
      </c>
      <c r="D62" s="10"/>
      <c r="E62" s="10"/>
      <c r="F62" s="10" t="n">
        <v>0.34375</v>
      </c>
      <c r="G62" s="10" t="n">
        <v>0.541666666666667</v>
      </c>
      <c r="H62" s="10" t="n">
        <v>0.583333333333333</v>
      </c>
      <c r="I62" s="10" t="n">
        <v>0.75</v>
      </c>
      <c r="J62" s="10"/>
      <c r="K62" s="10" t="n">
        <f aca="false">SUM(SUM(G62,-MIN(E62:F62)),SUM(I62,-H62))</f>
        <v>0.364583333333333</v>
      </c>
      <c r="L62" s="10" t="str">
        <f aca="false">IF(SUM(SUM(G62,-MIN(D62:F62)),SUM(MAX(I62:J62),-H62))=SUM(SUM(G62,-MIN(E62:F62)),SUM(I62,-H62)),"",SUM(SUM(G62,-MIN(D62:F62)),SUM(MAX(I62:J62),-H62)))</f>
        <v/>
      </c>
      <c r="M62" s="10" t="n">
        <f aca="false">IF(WEEKDAY(C62,1)=6,SUMIFS(K:K,A:A,N(MONTH(C62)*1),B:B,B62),"")</f>
        <v>1.83333333333333</v>
      </c>
      <c r="N62" s="10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4" t="str">
        <f aca="false">"SEM "&amp;WEEKNUM(C63,1)</f>
        <v>SEM 14</v>
      </c>
      <c r="C63" s="15" t="n">
        <f aca="false">C62+3</f>
        <v>42093</v>
      </c>
      <c r="D63" s="16"/>
      <c r="E63" s="16"/>
      <c r="F63" s="16" t="n">
        <v>0.354166666666667</v>
      </c>
      <c r="G63" s="16" t="n">
        <v>0.541666666666667</v>
      </c>
      <c r="H63" s="16" t="n">
        <v>0.583333333333333</v>
      </c>
      <c r="I63" s="16" t="n">
        <v>0.802083333333333</v>
      </c>
      <c r="J63" s="16"/>
      <c r="K63" s="16" t="n">
        <f aca="false">SUM(SUM(G63,-MIN(E63:F63)),SUM(I63,-H63))</f>
        <v>0.40625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IF(WEEKDAY(C63,1)=6,SUMIFS(K:K,A:A,N(MONTH(C63)*1),B:B,B63),"")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7" t="str">
        <f aca="false">"SEM "&amp;WEEKNUM(C64,1)</f>
        <v>SEM 14</v>
      </c>
      <c r="C64" s="15" t="n">
        <f aca="false">C63+1</f>
        <v>42094</v>
      </c>
      <c r="D64" s="16"/>
      <c r="E64" s="16"/>
      <c r="F64" s="16" t="n">
        <v>0.354166666666667</v>
      </c>
      <c r="G64" s="16" t="n">
        <v>0.541666666666667</v>
      </c>
      <c r="H64" s="16" t="n">
        <v>0.59375</v>
      </c>
      <c r="I64" s="16" t="n">
        <v>0.791666666666667</v>
      </c>
      <c r="J64" s="16"/>
      <c r="K64" s="16" t="n">
        <f aca="false">SUM(SUM(G64,-MIN(E64:F64)),SUM(I64,-H64))</f>
        <v>0.385416666666667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IF(WEEKDAY(C64,1)=6,SUMIFS(K:K,A:A,N(MONTH(C64)*1),B:B,B64),"")</f>
        <v/>
      </c>
      <c r="N64" s="16" t="n">
        <f aca="false">IF(A65=A64,"",SUMIF(A:A,A64,K:K))</f>
        <v>8.26041666666667</v>
      </c>
    </row>
    <row r="65" customFormat="false" ht="15" hidden="false" customHeight="false" outlineLevel="0" collapsed="false">
      <c r="A65" s="13" t="n">
        <f aca="false">MONTH(C65)</f>
        <v>4</v>
      </c>
      <c r="B65" s="14" t="str">
        <f aca="false">"SEM "&amp;WEEKNUM(C65,1)</f>
        <v>SEM 14</v>
      </c>
      <c r="C65" s="15" t="n">
        <f aca="false">C64+1</f>
        <v>42095</v>
      </c>
      <c r="D65" s="16"/>
      <c r="E65" s="16"/>
      <c r="F65" s="16" t="n">
        <v>0.34375</v>
      </c>
      <c r="G65" s="16" t="n">
        <v>0.520833333333333</v>
      </c>
      <c r="H65" s="16" t="n">
        <v>0.5625</v>
      </c>
      <c r="I65" s="16" t="n">
        <v>0.8125</v>
      </c>
      <c r="J65" s="16"/>
      <c r="K65" s="16" t="n">
        <f aca="false">SUM(SUM(G65,-MIN(E65:F65)),SUM(I65,-H65))</f>
        <v>0.427083333333333</v>
      </c>
      <c r="L65" s="16" t="str">
        <f aca="false">IF(SUM(SUM(G65,-MIN(D65:F65)),SUM(MAX(I65:J65),-H65))=SUM(SUM(G65,-MIN(E65:F65)),SUM(I65,-H65)),"",SUM(SUM(G65,-MIN(D65:F65)),SUM(MAX(I65:J65),-H65)))</f>
        <v/>
      </c>
      <c r="M65" s="16" t="str">
        <f aca="false">IF(WEEKDAY(C65,1)=6,SUMIFS(K:K,A:A,N(MONTH(C65)*1),B:B,B65),"")</f>
        <v/>
      </c>
      <c r="N65" s="16" t="str">
        <f aca="false">IF(A66=A65,"",SUMIF(A:A,A65,K:K))</f>
        <v/>
      </c>
    </row>
    <row r="66" customFormat="false" ht="15" hidden="false" customHeight="false" outlineLevel="0" collapsed="false">
      <c r="A66" s="13" t="n">
        <f aca="false">MONTH(C66)</f>
        <v>4</v>
      </c>
      <c r="B66" s="14" t="str">
        <f aca="false">"SEM "&amp;WEEKNUM(C66,1)</f>
        <v>SEM 14</v>
      </c>
      <c r="C66" s="15" t="n">
        <f aca="false">C65+1</f>
        <v>42096</v>
      </c>
      <c r="D66" s="16" t="n">
        <v>0.3125</v>
      </c>
      <c r="E66" s="16" t="n">
        <v>0.364583333333333</v>
      </c>
      <c r="F66" s="16"/>
      <c r="G66" s="16" t="n">
        <v>0.53125</v>
      </c>
      <c r="H66" s="16" t="n">
        <v>0.59375</v>
      </c>
      <c r="I66" s="16" t="n">
        <v>0.770833333333333</v>
      </c>
      <c r="J66" s="16" t="n">
        <v>0.854166666666667</v>
      </c>
      <c r="K66" s="16" t="n">
        <f aca="false">SUM(SUM(G66,-MIN(E66:F66)),SUM(I66,-H66))</f>
        <v>0.34375</v>
      </c>
      <c r="L66" s="16" t="n">
        <f aca="false">IF(SUM(SUM(G66,-MIN(D66:F66)),SUM(MAX(I66:J66),-H66))=SUM(SUM(G66,-MIN(E66:F66)),SUM(I66,-H66)),"",SUM(SUM(G66,-MIN(D66:F66)),SUM(MAX(I66:J66),-H66)))</f>
        <v>0.479166666666667</v>
      </c>
      <c r="M66" s="16" t="str">
        <f aca="false">IF(WEEKDAY(C66,1)=6,SUMIFS(K:K,A:A,N(MONTH(C66)*1),B:B,B66),"")</f>
        <v/>
      </c>
      <c r="N66" s="16" t="str">
        <f aca="false">IF(A67=A66,"",SUMIF(A:A,A66,K:K))</f>
        <v/>
      </c>
    </row>
    <row r="67" customFormat="false" ht="15" hidden="false" customHeight="false" outlineLevel="0" collapsed="false">
      <c r="A67" s="13" t="n">
        <f aca="false">MONTH(C67)</f>
        <v>4</v>
      </c>
      <c r="B67" s="17" t="str">
        <f aca="false">"SEM "&amp;WEEKNUM(C67,1)</f>
        <v>SEM 14</v>
      </c>
      <c r="C67" s="15" t="n">
        <f aca="false">C66+1</f>
        <v>42097</v>
      </c>
      <c r="D67" s="16"/>
      <c r="E67" s="16"/>
      <c r="F67" s="16" t="n">
        <v>0.333333333333333</v>
      </c>
      <c r="G67" s="16" t="n">
        <v>0.541666666666667</v>
      </c>
      <c r="H67" s="16" t="n">
        <v>0.583333333333333</v>
      </c>
      <c r="I67" s="16" t="n">
        <v>0.75</v>
      </c>
      <c r="J67" s="16"/>
      <c r="K67" s="16" t="n">
        <f aca="false">SUM(SUM(G67,-MIN(E67:F67)),SUM(I67,-H67))</f>
        <v>0.375</v>
      </c>
      <c r="L67" s="16" t="str">
        <f aca="false">IF(SUM(SUM(G67,-MIN(D67:F67)),SUM(MAX(I67:J67),-H67))=SUM(SUM(G67,-MIN(E67:F67)),SUM(I67,-H67)),"",SUM(SUM(G67,-MIN(D67:F67)),SUM(MAX(I67:J67),-H67)))</f>
        <v/>
      </c>
      <c r="M67" s="16" t="n">
        <f aca="false">IF(WEEKDAY(C67,1)=6,SUMIFS(K:K,A:A,N(MONTH(C67)*1),B:B,B67),"")</f>
        <v>1.14583333333333</v>
      </c>
      <c r="N67" s="16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15</v>
      </c>
      <c r="C68" s="9" t="n">
        <f aca="false">C67+3</f>
        <v>42100</v>
      </c>
      <c r="D68" s="10"/>
      <c r="E68" s="10"/>
      <c r="F68" s="10" t="n">
        <v>0.34375</v>
      </c>
      <c r="G68" s="10" t="n">
        <v>0.53125</v>
      </c>
      <c r="H68" s="10" t="n">
        <v>0.572916666666667</v>
      </c>
      <c r="I68" s="10" t="n">
        <v>0.770833333333333</v>
      </c>
      <c r="J68" s="10" t="n">
        <v>0.822916666666667</v>
      </c>
      <c r="K68" s="10" t="n">
        <f aca="false">SUM(SUM(G68,-MIN(E68:F68)),SUM(I68,-H68))</f>
        <v>0.385416666666667</v>
      </c>
      <c r="L68" s="10" t="n">
        <f aca="false">IF(SUM(SUM(G68,-MIN(D68:F68)),SUM(MAX(I68:J68),-H68))=SUM(SUM(G68,-MIN(E68:F68)),SUM(I68,-H68)),"",SUM(SUM(G68,-MIN(D68:F68)),SUM(MAX(I68:J68),-H68)))</f>
        <v>0.4375</v>
      </c>
      <c r="M68" s="10" t="str">
        <f aca="false">IF(WEEKDAY(C68,1)=6,SUMIFS(K:K,A:A,N(MONTH(C68)*1),B:B,B68),"")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15</v>
      </c>
      <c r="C69" s="9" t="n">
        <f aca="false">C68+1</f>
        <v>42101</v>
      </c>
      <c r="D69" s="10" t="n">
        <v>0.3125</v>
      </c>
      <c r="E69" s="10" t="n">
        <v>0.375</v>
      </c>
      <c r="F69" s="10"/>
      <c r="G69" s="10" t="n">
        <v>0.541666666666667</v>
      </c>
      <c r="H69" s="10" t="n">
        <v>0.5625</v>
      </c>
      <c r="I69" s="10" t="n">
        <v>0.760416666666667</v>
      </c>
      <c r="J69" s="10" t="n">
        <v>0.854166666666667</v>
      </c>
      <c r="K69" s="10" t="n">
        <f aca="false">SUM(SUM(G69,-MIN(E69:F69)),SUM(I69,-H69))</f>
        <v>0.364583333333333</v>
      </c>
      <c r="L69" s="10" t="n">
        <f aca="false">IF(SUM(SUM(G69,-MIN(D69:F69)),SUM(MAX(I69:J69),-H69))=SUM(SUM(G69,-MIN(E69:F69)),SUM(I69,-H69)),"",SUM(SUM(G69,-MIN(D69:F69)),SUM(MAX(I69:J69),-H69)))</f>
        <v>0.520833333333333</v>
      </c>
      <c r="M69" s="10" t="str">
        <f aca="false">IF(WEEKDAY(C69,1)=6,SUMIFS(K:K,A:A,N(MONTH(C69)*1),B:B,B69),"")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15</v>
      </c>
      <c r="C70" s="9" t="n">
        <f aca="false">C69+1</f>
        <v>42102</v>
      </c>
      <c r="D70" s="10"/>
      <c r="E70" s="10"/>
      <c r="F70" s="10" t="n">
        <v>0.354166666666667</v>
      </c>
      <c r="G70" s="10" t="n">
        <v>0.541666666666667</v>
      </c>
      <c r="H70" s="10" t="n">
        <v>0.583333333333333</v>
      </c>
      <c r="I70" s="10" t="n">
        <v>0.770833333333333</v>
      </c>
      <c r="J70" s="10"/>
      <c r="K70" s="10" t="n">
        <f aca="false">SUM(SUM(G70,-MIN(E70:F70)),SUM(I70,-H70))</f>
        <v>0.375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IF(WEEKDAY(C70,1)=6,SUMIFS(K:K,A:A,N(MONTH(C70)*1),B:B,B70),"")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15</v>
      </c>
      <c r="C71" s="9" t="n">
        <f aca="false">C70+1</f>
        <v>42103</v>
      </c>
      <c r="D71" s="10"/>
      <c r="E71" s="10"/>
      <c r="F71" s="10" t="n">
        <v>0.333333333333333</v>
      </c>
      <c r="G71" s="10" t="n">
        <v>0.520833333333333</v>
      </c>
      <c r="H71" s="10" t="n">
        <v>0.583333333333333</v>
      </c>
      <c r="I71" s="10" t="n">
        <v>0.802083333333333</v>
      </c>
      <c r="J71" s="10"/>
      <c r="K71" s="10" t="n">
        <f aca="false">SUM(SUM(G71,-MIN(E71:F71)),SUM(I71,-H71))</f>
        <v>0.40625</v>
      </c>
      <c r="L71" s="10" t="str">
        <f aca="false">IF(SUM(SUM(G71,-MIN(D71:F71)),SUM(MAX(I71:J71),-H71))=SUM(SUM(G71,-MIN(E71:F71)),SUM(I71,-H71)),"",SUM(SUM(G71,-MIN(D71:F71)),SUM(MAX(I71:J71),-H71)))</f>
        <v/>
      </c>
      <c r="M71" s="10" t="str">
        <f aca="false">IF(WEEKDAY(C71,1)=6,SUMIFS(K:K,A:A,N(MONTH(C71)*1),B:B,B71),"")</f>
        <v/>
      </c>
      <c r="N71" s="10" t="str">
        <f aca="false">IF(A72=A71,"",SUMIF(A:A,A71,K:K))</f>
        <v/>
      </c>
    </row>
    <row r="72" customFormat="false" ht="15" hidden="false" customHeight="false" outlineLevel="0" collapsed="false">
      <c r="A72" s="8" t="n">
        <f aca="false">MONTH(C72)</f>
        <v>4</v>
      </c>
      <c r="B72" s="9" t="str">
        <f aca="false">"SEM "&amp;WEEKNUM(C72,1)</f>
        <v>SEM 15</v>
      </c>
      <c r="C72" s="9" t="n">
        <f aca="false">C71+1</f>
        <v>42104</v>
      </c>
      <c r="D72" s="10"/>
      <c r="E72" s="10"/>
      <c r="F72" s="10" t="n">
        <v>0.333333333333333</v>
      </c>
      <c r="G72" s="10" t="n">
        <v>0.541666666666667</v>
      </c>
      <c r="H72" s="10" t="n">
        <v>0.583333333333333</v>
      </c>
      <c r="I72" s="10" t="n">
        <v>0.760416666666667</v>
      </c>
      <c r="J72" s="10"/>
      <c r="K72" s="10" t="n">
        <f aca="false">SUM(SUM(G72,-MIN(E72:F72)),SUM(I72,-H72))</f>
        <v>0.385416666666667</v>
      </c>
      <c r="L72" s="10" t="str">
        <f aca="false">IF(SUM(SUM(G72,-MIN(D72:F72)),SUM(MAX(I72:J72),-H72))=SUM(SUM(G72,-MIN(E72:F72)),SUM(I72,-H72)),"",SUM(SUM(G72,-MIN(D72:F72)),SUM(MAX(I72:J72),-H72)))</f>
        <v/>
      </c>
      <c r="M72" s="10" t="n">
        <f aca="false">IF(WEEKDAY(C72,1)=6,SUMIFS(K:K,A:A,N(MONTH(C72)*1),B:B,B72),"")</f>
        <v>1.91666666666667</v>
      </c>
      <c r="N72" s="10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4" t="str">
        <f aca="false">"SEM "&amp;WEEKNUM(C73,1)</f>
        <v>SEM 16</v>
      </c>
      <c r="C73" s="15" t="n">
        <f aca="false">C72+3</f>
        <v>42107</v>
      </c>
      <c r="D73" s="16" t="n">
        <v>0.291666666666667</v>
      </c>
      <c r="E73" s="16" t="n">
        <v>0.375</v>
      </c>
      <c r="F73" s="16"/>
      <c r="G73" s="16" t="n">
        <v>0.541666666666667</v>
      </c>
      <c r="H73" s="16" t="n">
        <v>0.583333333333333</v>
      </c>
      <c r="I73" s="16" t="n">
        <v>0.75</v>
      </c>
      <c r="J73" s="16" t="n">
        <v>0.84375</v>
      </c>
      <c r="K73" s="16" t="n">
        <f aca="false">SUM(SUM(G73,-MIN(E73:F73)),SUM(I73,-H73))</f>
        <v>0.333333333333333</v>
      </c>
      <c r="L73" s="16" t="n">
        <f aca="false">IF(SUM(SUM(G73,-MIN(D73:F73)),SUM(MAX(I73:J73),-H73))=SUM(SUM(G73,-MIN(E73:F73)),SUM(I73,-H73)),"",SUM(SUM(G73,-MIN(D73:F73)),SUM(MAX(I73:J73),-H73)))</f>
        <v>0.510416666666667</v>
      </c>
      <c r="M73" s="16" t="str">
        <f aca="false">IF(WEEKDAY(C73,1)=6,SUMIFS(K:K,A:A,N(MONTH(C73)*1),B:B,B73),"")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7" t="str">
        <f aca="false">"SEM "&amp;WEEKNUM(C74,1)</f>
        <v>SEM 16</v>
      </c>
      <c r="C74" s="15" t="n">
        <f aca="false">C73+1</f>
        <v>42108</v>
      </c>
      <c r="D74" s="16"/>
      <c r="E74" s="16"/>
      <c r="F74" s="16" t="n">
        <v>0.354166666666667</v>
      </c>
      <c r="G74" s="16" t="n">
        <v>0.541666666666667</v>
      </c>
      <c r="H74" s="16" t="n">
        <v>0.583333333333333</v>
      </c>
      <c r="I74" s="16" t="n">
        <v>0.78125</v>
      </c>
      <c r="J74" s="16" t="n">
        <v>0.840277777777778</v>
      </c>
      <c r="K74" s="16" t="n">
        <f aca="false">SUM(SUM(G74,-MIN(E74:F74)),SUM(I74,-H74))</f>
        <v>0.385416666666667</v>
      </c>
      <c r="L74" s="16" t="n">
        <f aca="false">IF(SUM(SUM(G74,-MIN(D74:F74)),SUM(MAX(I74:J74),-H74))=SUM(SUM(G74,-MIN(E74:F74)),SUM(I74,-H74)),"",SUM(SUM(G74,-MIN(D74:F74)),SUM(MAX(I74:J74),-H74)))</f>
        <v>0.444444444444444</v>
      </c>
      <c r="M74" s="16" t="str">
        <f aca="false">IF(WEEKDAY(C74,1)=6,SUMIFS(K:K,A:A,N(MONTH(C74)*1),B:B,B74),"")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16</v>
      </c>
      <c r="C75" s="15" t="n">
        <f aca="false">C74+1</f>
        <v>42109</v>
      </c>
      <c r="D75" s="16" t="n">
        <v>0.302083333333333</v>
      </c>
      <c r="E75" s="16" t="n">
        <v>0.364583333333333</v>
      </c>
      <c r="F75" s="16"/>
      <c r="G75" s="16" t="n">
        <v>0.53125</v>
      </c>
      <c r="H75" s="16" t="n">
        <v>0.5625</v>
      </c>
      <c r="I75" s="16" t="n">
        <v>0.75</v>
      </c>
      <c r="J75" s="16" t="n">
        <v>0.822916666666667</v>
      </c>
      <c r="K75" s="16" t="n">
        <f aca="false">SUM(SUM(G75,-MIN(E75:F75)),SUM(I75,-H75))</f>
        <v>0.354166666666667</v>
      </c>
      <c r="L75" s="16" t="n">
        <f aca="false">IF(SUM(SUM(G75,-MIN(D75:F75)),SUM(MAX(I75:J75),-H75))=SUM(SUM(G75,-MIN(E75:F75)),SUM(I75,-H75)),"",SUM(SUM(G75,-MIN(D75:F75)),SUM(MAX(I75:J75),-H75)))</f>
        <v>0.489583333333333</v>
      </c>
      <c r="M75" s="16" t="str">
        <f aca="false">IF(WEEKDAY(C75,1)=6,SUMIFS(K:K,A:A,N(MONTH(C75)*1),B:B,B75),"")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4" t="str">
        <f aca="false">"SEM "&amp;WEEKNUM(C76,1)</f>
        <v>SEM 16</v>
      </c>
      <c r="C76" s="15" t="n">
        <f aca="false">C75+1</f>
        <v>42110</v>
      </c>
      <c r="D76" s="16" t="n">
        <v>0.3125</v>
      </c>
      <c r="E76" s="16" t="n">
        <v>0.375</v>
      </c>
      <c r="F76" s="16"/>
      <c r="G76" s="16" t="n">
        <v>0.541666666666667</v>
      </c>
      <c r="H76" s="16" t="n">
        <v>0.583333333333333</v>
      </c>
      <c r="I76" s="16" t="n">
        <v>0.78125</v>
      </c>
      <c r="J76" s="16" t="n">
        <v>0.854166666666667</v>
      </c>
      <c r="K76" s="16" t="n">
        <f aca="false">SUM(SUM(G76,-MIN(E76:F76)),SUM(I76,-H76))</f>
        <v>0.364583333333333</v>
      </c>
      <c r="L76" s="16" t="n">
        <f aca="false">IF(SUM(SUM(G76,-MIN(D76:F76)),SUM(MAX(I76:J76),-H76))=SUM(SUM(G76,-MIN(E76:F76)),SUM(I76,-H76)),"",SUM(SUM(G76,-MIN(D76:F76)),SUM(MAX(I76:J76),-H76)))</f>
        <v>0.5</v>
      </c>
      <c r="M76" s="16" t="str">
        <f aca="false">IF(WEEKDAY(C76,1)=6,SUMIFS(K:K,A:A,N(MONTH(C76)*1),B:B,B76),"")</f>
        <v/>
      </c>
      <c r="N76" s="16" t="str">
        <f aca="false">IF(A77=A76,"",SUMIF(A:A,A76,K:K))</f>
        <v/>
      </c>
    </row>
    <row r="77" customFormat="false" ht="15" hidden="false" customHeight="false" outlineLevel="0" collapsed="false">
      <c r="A77" s="13" t="n">
        <f aca="false">MONTH(C77)</f>
        <v>4</v>
      </c>
      <c r="B77" s="17" t="str">
        <f aca="false">"SEM "&amp;WEEKNUM(C77,1)</f>
        <v>SEM 16</v>
      </c>
      <c r="C77" s="15" t="n">
        <f aca="false">C76+1</f>
        <v>42111</v>
      </c>
      <c r="D77" s="16"/>
      <c r="E77" s="16"/>
      <c r="F77" s="16" t="n">
        <v>0.34375</v>
      </c>
      <c r="G77" s="16" t="n">
        <v>0.520833333333333</v>
      </c>
      <c r="H77" s="16" t="n">
        <v>0.583333333333333</v>
      </c>
      <c r="I77" s="16" t="n">
        <v>0.75</v>
      </c>
      <c r="J77" s="16"/>
      <c r="K77" s="16" t="n">
        <f aca="false">SUM(SUM(G77,-MIN(E77:F77)),SUM(I77,-H77))</f>
        <v>0.34375</v>
      </c>
      <c r="L77" s="16" t="str">
        <f aca="false">IF(SUM(SUM(G77,-MIN(D77:F77)),SUM(MAX(I77:J77),-H77))=SUM(SUM(G77,-MIN(E77:F77)),SUM(I77,-H77)),"",SUM(SUM(G77,-MIN(D77:F77)),SUM(MAX(I77:J77),-H77)))</f>
        <v/>
      </c>
      <c r="M77" s="16" t="n">
        <f aca="false">IF(WEEKDAY(C77,1)=6,SUMIFS(K:K,A:A,N(MONTH(C77)*1),B:B,B77),"")</f>
        <v>1.78125</v>
      </c>
      <c r="N77" s="16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17</v>
      </c>
      <c r="C78" s="9" t="n">
        <f aca="false">C77+3</f>
        <v>42114</v>
      </c>
      <c r="D78" s="10"/>
      <c r="E78" s="10"/>
      <c r="F78" s="10" t="n">
        <v>0.354166666666667</v>
      </c>
      <c r="G78" s="10" t="n">
        <v>0.541666666666667</v>
      </c>
      <c r="H78" s="10" t="n">
        <v>0.583333333333333</v>
      </c>
      <c r="I78" s="10" t="n">
        <v>0.791666666666667</v>
      </c>
      <c r="J78" s="10"/>
      <c r="K78" s="10" t="n">
        <f aca="false">SUM(SUM(G78,-MIN(E78:F78)),SUM(I78,-H78))</f>
        <v>0.395833333333333</v>
      </c>
      <c r="L78" s="10" t="str">
        <f aca="false">IF(SUM(SUM(G78,-MIN(D78:F78)),SUM(MAX(I78:J78),-H78))=SUM(SUM(G78,-MIN(E78:F78)),SUM(I78,-H78)),"",SUM(SUM(G78,-MIN(D78:F78)),SUM(MAX(I78:J78),-H78)))</f>
        <v/>
      </c>
      <c r="M78" s="10" t="str">
        <f aca="false">IF(WEEKDAY(C78,1)=6,SUMIFS(K:K,A:A,N(MONTH(C78)*1),B:B,B78),"")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17</v>
      </c>
      <c r="C79" s="9" t="n">
        <f aca="false">C78+1</f>
        <v>42115</v>
      </c>
      <c r="D79" s="10" t="n">
        <v>0.3125</v>
      </c>
      <c r="E79" s="10" t="n">
        <v>0.364583333333333</v>
      </c>
      <c r="F79" s="10"/>
      <c r="G79" s="10" t="n">
        <v>0.541666666666667</v>
      </c>
      <c r="H79" s="10" t="n">
        <v>0.583333333333333</v>
      </c>
      <c r="I79" s="10" t="n">
        <v>0.760416666666667</v>
      </c>
      <c r="J79" s="10" t="n">
        <v>0.854166666666667</v>
      </c>
      <c r="K79" s="10" t="n">
        <f aca="false">SUM(SUM(G79,-MIN(E79:F79)),SUM(I79,-H79))</f>
        <v>0.354166666666667</v>
      </c>
      <c r="L79" s="10" t="n">
        <f aca="false">IF(SUM(SUM(G79,-MIN(D79:F79)),SUM(MAX(I79:J79),-H79))=SUM(SUM(G79,-MIN(E79:F79)),SUM(I79,-H79)),"",SUM(SUM(G79,-MIN(D79:F79)),SUM(MAX(I79:J79),-H79)))</f>
        <v>0.5</v>
      </c>
      <c r="M79" s="10" t="str">
        <f aca="false">IF(WEEKDAY(C79,1)=6,SUMIFS(K:K,A:A,N(MONTH(C79)*1),B:B,B79),"")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17</v>
      </c>
      <c r="C80" s="9" t="n">
        <f aca="false">C79+1</f>
        <v>42116</v>
      </c>
      <c r="D80" s="10"/>
      <c r="E80" s="10"/>
      <c r="F80" s="10" t="n">
        <v>0.354166666666667</v>
      </c>
      <c r="G80" s="10" t="n">
        <v>0.520833333333333</v>
      </c>
      <c r="H80" s="10" t="n">
        <v>0.583333333333333</v>
      </c>
      <c r="I80" s="10" t="n">
        <v>0.791666666666667</v>
      </c>
      <c r="J80" s="10"/>
      <c r="K80" s="10" t="n">
        <f aca="false">SUM(SUM(G80,-MIN(E80:F80)),SUM(I80,-H80))</f>
        <v>0.375</v>
      </c>
      <c r="L80" s="10" t="str">
        <f aca="false">IF(SUM(SUM(G80,-MIN(D80:F80)),SUM(MAX(I80:J80),-H80))=SUM(SUM(G80,-MIN(E80:F80)),SUM(I80,-H80)),"",SUM(SUM(G80,-MIN(D80:F80)),SUM(MAX(I80:J80),-H80)))</f>
        <v/>
      </c>
      <c r="M80" s="10" t="str">
        <f aca="false">IF(WEEKDAY(C80,1)=6,SUMIFS(K:K,A:A,N(MONTH(C80)*1),B:B,B80),"")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17</v>
      </c>
      <c r="C81" s="9" t="n">
        <f aca="false">C80+1</f>
        <v>42117</v>
      </c>
      <c r="D81" s="10" t="n">
        <v>0.3125</v>
      </c>
      <c r="E81" s="10" t="n">
        <v>0.375</v>
      </c>
      <c r="F81" s="10"/>
      <c r="G81" s="10" t="n">
        <v>0.520833333333333</v>
      </c>
      <c r="H81" s="10" t="n">
        <v>0.5625</v>
      </c>
      <c r="I81" s="10" t="n">
        <v>0.760416666666667</v>
      </c>
      <c r="J81" s="10" t="n">
        <v>0.822916666666667</v>
      </c>
      <c r="K81" s="10" t="n">
        <f aca="false">SUM(SUM(G81,-MIN(E81:F81)),SUM(I81,-H81))</f>
        <v>0.34375</v>
      </c>
      <c r="L81" s="10" t="n">
        <f aca="false">IF(SUM(SUM(G81,-MIN(D81:F81)),SUM(MAX(I81:J81),-H81))=SUM(SUM(G81,-MIN(E81:F81)),SUM(I81,-H81)),"",SUM(SUM(G81,-MIN(D81:F81)),SUM(MAX(I81:J81),-H81)))</f>
        <v>0.46875</v>
      </c>
      <c r="M81" s="10" t="str">
        <f aca="false">IF(WEEKDAY(C81,1)=6,SUMIFS(K:K,A:A,N(MONTH(C81)*1),B:B,B81),"")</f>
        <v/>
      </c>
      <c r="N81" s="10" t="str">
        <f aca="false">IF(A82=A81,"",SUMIF(A:A,A81,K:K))</f>
        <v/>
      </c>
    </row>
    <row r="82" customFormat="false" ht="15" hidden="false" customHeight="false" outlineLevel="0" collapsed="false">
      <c r="A82" s="8" t="n">
        <f aca="false">MONTH(C82)</f>
        <v>4</v>
      </c>
      <c r="B82" s="9" t="str">
        <f aca="false">"SEM "&amp;WEEKNUM(C82,1)</f>
        <v>SEM 17</v>
      </c>
      <c r="C82" s="9" t="n">
        <f aca="false">C81+1</f>
        <v>42118</v>
      </c>
      <c r="D82" s="10"/>
      <c r="E82" s="10"/>
      <c r="F82" s="10" t="n">
        <v>0.34375</v>
      </c>
      <c r="G82" s="10" t="n">
        <v>0.541666666666667</v>
      </c>
      <c r="H82" s="10" t="n">
        <v>0.583333333333333</v>
      </c>
      <c r="I82" s="10" t="n">
        <v>0.75</v>
      </c>
      <c r="J82" s="10"/>
      <c r="K82" s="10" t="n">
        <f aca="false">SUM(SUM(G82,-MIN(E82:F82)),SUM(I82,-H82))</f>
        <v>0.364583333333333</v>
      </c>
      <c r="L82" s="10" t="str">
        <f aca="false">IF(SUM(SUM(G82,-MIN(D82:F82)),SUM(MAX(I82:J82),-H82))=SUM(SUM(G82,-MIN(E82:F82)),SUM(I82,-H82)),"",SUM(SUM(G82,-MIN(D82:F82)),SUM(MAX(I82:J82),-H82)))</f>
        <v/>
      </c>
      <c r="M82" s="10" t="n">
        <f aca="false">IF(WEEKDAY(C82,1)=6,SUMIFS(K:K,A:A,N(MONTH(C82)*1),B:B,B82),"")</f>
        <v>1.83333333333333</v>
      </c>
      <c r="N82" s="10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4" t="str">
        <f aca="false">"SEM "&amp;WEEKNUM(C83,1)</f>
        <v>SEM 18</v>
      </c>
      <c r="C83" s="15" t="n">
        <f aca="false">C82+3</f>
        <v>42121</v>
      </c>
      <c r="D83" s="16"/>
      <c r="E83" s="16"/>
      <c r="F83" s="16" t="n">
        <v>0.354166666666667</v>
      </c>
      <c r="G83" s="16" t="n">
        <v>0.541666666666667</v>
      </c>
      <c r="H83" s="16" t="n">
        <v>0.583333333333333</v>
      </c>
      <c r="I83" s="16" t="n">
        <v>0.802083333333333</v>
      </c>
      <c r="J83" s="16"/>
      <c r="K83" s="16" t="n">
        <f aca="false">SUM(SUM(G83,-MIN(E83:F83)),SUM(I83,-H83))</f>
        <v>0.40625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IF(WEEKDAY(C83,1)=6,SUMIFS(K:K,A:A,N(MONTH(C83)*1),B:B,B83),"")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7" t="str">
        <f aca="false">"SEM "&amp;WEEKNUM(C84,1)</f>
        <v>SEM 18</v>
      </c>
      <c r="C84" s="15" t="n">
        <f aca="false">C83+1</f>
        <v>42122</v>
      </c>
      <c r="D84" s="16"/>
      <c r="E84" s="16"/>
      <c r="F84" s="16" t="n">
        <v>0.354166666666667</v>
      </c>
      <c r="G84" s="16" t="n">
        <v>0.541666666666667</v>
      </c>
      <c r="H84" s="16" t="n">
        <v>0.59375</v>
      </c>
      <c r="I84" s="16" t="n">
        <v>0.791666666666667</v>
      </c>
      <c r="J84" s="16"/>
      <c r="K84" s="16" t="n">
        <f aca="false">SUM(SUM(G84,-MIN(E84:F84)),SUM(I84,-H84))</f>
        <v>0.385416666666667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IF(WEEKDAY(C84,1)=6,SUMIFS(K:K,A:A,N(MONTH(C84)*1),B:B,B84),"")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18</v>
      </c>
      <c r="C85" s="15" t="n">
        <f aca="false">C84+1</f>
        <v>42123</v>
      </c>
      <c r="D85" s="16"/>
      <c r="E85" s="16"/>
      <c r="F85" s="16" t="n">
        <v>0.34375</v>
      </c>
      <c r="G85" s="16" t="n">
        <v>0.520833333333333</v>
      </c>
      <c r="H85" s="16" t="n">
        <v>0.5625</v>
      </c>
      <c r="I85" s="16" t="n">
        <v>0.8125</v>
      </c>
      <c r="J85" s="16"/>
      <c r="K85" s="16" t="n">
        <f aca="false">SUM(SUM(G85,-MIN(E85:F85)),SUM(I85,-H85))</f>
        <v>0.427083333333333</v>
      </c>
      <c r="L85" s="16" t="str">
        <f aca="false">IF(SUM(SUM(G85,-MIN(D85:F85)),SUM(MAX(I85:J85),-H85))=SUM(SUM(G85,-MIN(E85:F85)),SUM(I85,-H85)),"",SUM(SUM(G85,-MIN(D85:F85)),SUM(MAX(I85:J85),-H85)))</f>
        <v/>
      </c>
      <c r="M85" s="16" t="str">
        <f aca="false">IF(WEEKDAY(C85,1)=6,SUMIFS(K:K,A:A,N(MONTH(C85)*1),B:B,B85),"")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4" t="str">
        <f aca="false">"SEM "&amp;WEEKNUM(C86,1)</f>
        <v>SEM 18</v>
      </c>
      <c r="C86" s="15" t="n">
        <f aca="false">C85+1</f>
        <v>42124</v>
      </c>
      <c r="D86" s="16" t="n">
        <v>0.3125</v>
      </c>
      <c r="E86" s="16" t="n">
        <v>0.364583333333333</v>
      </c>
      <c r="F86" s="16"/>
      <c r="G86" s="16" t="n">
        <v>0.53125</v>
      </c>
      <c r="H86" s="16" t="n">
        <v>0.59375</v>
      </c>
      <c r="I86" s="16" t="n">
        <v>0.770833333333333</v>
      </c>
      <c r="J86" s="16" t="n">
        <v>0.854166666666667</v>
      </c>
      <c r="K86" s="16" t="n">
        <f aca="false">SUM(SUM(G86,-MIN(E86:F86)),SUM(I86,-H86))</f>
        <v>0.34375</v>
      </c>
      <c r="L86" s="16" t="n">
        <f aca="false">IF(SUM(SUM(G86,-MIN(D86:F86)),SUM(MAX(I86:J86),-H86))=SUM(SUM(G86,-MIN(E86:F86)),SUM(I86,-H86)),"",SUM(SUM(G86,-MIN(D86:F86)),SUM(MAX(I86:J86),-H86)))</f>
        <v>0.479166666666667</v>
      </c>
      <c r="M86" s="16" t="str">
        <f aca="false">IF(WEEKDAY(C86,1)=6,SUMIFS(K:K,A:A,N(MONTH(C86)*1),B:B,B86),"")</f>
        <v/>
      </c>
      <c r="N86" s="16" t="n">
        <f aca="false">IF(A87=A86,"",SUMIF(A:A,A86,K:K))</f>
        <v>8.23958333333333</v>
      </c>
    </row>
    <row r="87" customFormat="false" ht="15" hidden="false" customHeight="false" outlineLevel="0" collapsed="false">
      <c r="A87" s="13" t="n">
        <f aca="false">MONTH(C87)</f>
        <v>5</v>
      </c>
      <c r="B87" s="17" t="str">
        <f aca="false">"SEM "&amp;WEEKNUM(C87,1)</f>
        <v>SEM 18</v>
      </c>
      <c r="C87" s="15" t="n">
        <f aca="false">C86+1</f>
        <v>42125</v>
      </c>
      <c r="D87" s="16"/>
      <c r="E87" s="16"/>
      <c r="F87" s="16" t="n">
        <v>0.333333333333333</v>
      </c>
      <c r="G87" s="16" t="n">
        <v>0.541666666666667</v>
      </c>
      <c r="H87" s="16" t="n">
        <v>0.583333333333333</v>
      </c>
      <c r="I87" s="16" t="n">
        <v>0.75</v>
      </c>
      <c r="J87" s="16"/>
      <c r="K87" s="16" t="n">
        <f aca="false">SUM(SUM(G87,-MIN(E87:F87)),SUM(I87,-H87))</f>
        <v>0.375</v>
      </c>
      <c r="L87" s="16" t="str">
        <f aca="false">IF(SUM(SUM(G87,-MIN(D87:F87)),SUM(MAX(I87:J87),-H87))=SUM(SUM(G87,-MIN(E87:F87)),SUM(I87,-H87)),"",SUM(SUM(G87,-MIN(D87:F87)),SUM(MAX(I87:J87),-H87)))</f>
        <v/>
      </c>
      <c r="M87" s="16" t="n">
        <f aca="false">IF(WEEKDAY(C87,1)=6,SUMIFS(K:K,A:A,N(MONTH(C87)*1),B:B,B87),"")</f>
        <v>0.375</v>
      </c>
      <c r="N87" s="16" t="str">
        <f aca="false">IF(A88=A87,"",SUMIF(A:A,A87,K:K))</f>
        <v/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19</v>
      </c>
      <c r="C88" s="9" t="n">
        <f aca="false">C87+3</f>
        <v>42128</v>
      </c>
      <c r="D88" s="10"/>
      <c r="E88" s="10"/>
      <c r="F88" s="10" t="n">
        <v>0.34375</v>
      </c>
      <c r="G88" s="10" t="n">
        <v>0.53125</v>
      </c>
      <c r="H88" s="10" t="n">
        <v>0.572916666666667</v>
      </c>
      <c r="I88" s="10" t="n">
        <v>0.770833333333333</v>
      </c>
      <c r="J88" s="10" t="n">
        <v>0.822916666666667</v>
      </c>
      <c r="K88" s="10" t="n">
        <f aca="false">SUM(SUM(G88,-MIN(E88:F88)),SUM(I88,-H88))</f>
        <v>0.385416666666667</v>
      </c>
      <c r="L88" s="10" t="n">
        <f aca="false">IF(SUM(SUM(G88,-MIN(D88:F88)),SUM(MAX(I88:J88),-H88))=SUM(SUM(G88,-MIN(E88:F88)),SUM(I88,-H88)),"",SUM(SUM(G88,-MIN(D88:F88)),SUM(MAX(I88:J88),-H88)))</f>
        <v>0.4375</v>
      </c>
      <c r="M88" s="10" t="str">
        <f aca="false">IF(WEEKDAY(C88,1)=6,SUMIFS(K:K,A:A,N(MONTH(C88)*1),B:B,B88),"")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19</v>
      </c>
      <c r="C89" s="9" t="n">
        <f aca="false">C88+1</f>
        <v>42129</v>
      </c>
      <c r="D89" s="10" t="n">
        <v>0.3125</v>
      </c>
      <c r="E89" s="10" t="n">
        <v>0.375</v>
      </c>
      <c r="F89" s="10"/>
      <c r="G89" s="10" t="n">
        <v>0.541666666666667</v>
      </c>
      <c r="H89" s="10" t="n">
        <v>0.5625</v>
      </c>
      <c r="I89" s="10" t="n">
        <v>0.760416666666667</v>
      </c>
      <c r="J89" s="10" t="n">
        <v>0.854166666666667</v>
      </c>
      <c r="K89" s="10" t="n">
        <f aca="false">SUM(SUM(G89,-MIN(E89:F89)),SUM(I89,-H89))</f>
        <v>0.364583333333333</v>
      </c>
      <c r="L89" s="10" t="n">
        <f aca="false">IF(SUM(SUM(G89,-MIN(D89:F89)),SUM(MAX(I89:J89),-H89))=SUM(SUM(G89,-MIN(E89:F89)),SUM(I89,-H89)),"",SUM(SUM(G89,-MIN(D89:F89)),SUM(MAX(I89:J89),-H89)))</f>
        <v>0.520833333333333</v>
      </c>
      <c r="M89" s="10" t="str">
        <f aca="false">IF(WEEKDAY(C89,1)=6,SUMIFS(K:K,A:A,N(MONTH(C89)*1),B:B,B89),"")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19</v>
      </c>
      <c r="C90" s="9" t="n">
        <f aca="false">C89+1</f>
        <v>42130</v>
      </c>
      <c r="D90" s="10"/>
      <c r="E90" s="10"/>
      <c r="F90" s="10" t="n">
        <v>0.354166666666667</v>
      </c>
      <c r="G90" s="10" t="n">
        <v>0.541666666666667</v>
      </c>
      <c r="H90" s="10" t="n">
        <v>0.583333333333333</v>
      </c>
      <c r="I90" s="10" t="n">
        <v>0.770833333333333</v>
      </c>
      <c r="J90" s="10"/>
      <c r="K90" s="10" t="n">
        <f aca="false">SUM(SUM(G90,-MIN(E90:F90)),SUM(I90,-H90))</f>
        <v>0.375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IF(WEEKDAY(C90,1)=6,SUMIFS(K:K,A:A,N(MONTH(C90)*1),B:B,B90),"")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19</v>
      </c>
      <c r="C91" s="9" t="n">
        <f aca="false">C90+1</f>
        <v>42131</v>
      </c>
      <c r="D91" s="10"/>
      <c r="E91" s="10"/>
      <c r="F91" s="10" t="n">
        <v>0.333333333333333</v>
      </c>
      <c r="G91" s="10" t="n">
        <v>0.520833333333333</v>
      </c>
      <c r="H91" s="10" t="n">
        <v>0.583333333333333</v>
      </c>
      <c r="I91" s="10" t="n">
        <v>0.802083333333333</v>
      </c>
      <c r="J91" s="10"/>
      <c r="K91" s="10" t="n">
        <f aca="false">SUM(SUM(G91,-MIN(E91:F91)),SUM(I91,-H91))</f>
        <v>0.40625</v>
      </c>
      <c r="L91" s="10" t="str">
        <f aca="false">IF(SUM(SUM(G91,-MIN(D91:F91)),SUM(MAX(I91:J91),-H91))=SUM(SUM(G91,-MIN(E91:F91)),SUM(I91,-H91)),"",SUM(SUM(G91,-MIN(D91:F91)),SUM(MAX(I91:J91),-H91)))</f>
        <v/>
      </c>
      <c r="M91" s="10" t="str">
        <f aca="false">IF(WEEKDAY(C91,1)=6,SUMIFS(K:K,A:A,N(MONTH(C91)*1),B:B,B91),"")</f>
        <v/>
      </c>
      <c r="N91" s="10" t="str">
        <f aca="false">IF(A92=A91,"",SUMIF(A:A,A91,K:K))</f>
        <v/>
      </c>
    </row>
    <row r="92" customFormat="false" ht="15" hidden="false" customHeight="false" outlineLevel="0" collapsed="false">
      <c r="A92" s="8" t="n">
        <f aca="false">MONTH(C92)</f>
        <v>5</v>
      </c>
      <c r="B92" s="9" t="str">
        <f aca="false">"SEM "&amp;WEEKNUM(C92,1)</f>
        <v>SEM 19</v>
      </c>
      <c r="C92" s="9" t="n">
        <f aca="false">C91+1</f>
        <v>42132</v>
      </c>
      <c r="D92" s="10"/>
      <c r="E92" s="10"/>
      <c r="F92" s="10" t="n">
        <v>0.333333333333333</v>
      </c>
      <c r="G92" s="10" t="n">
        <v>0.541666666666667</v>
      </c>
      <c r="H92" s="10" t="n">
        <v>0.583333333333333</v>
      </c>
      <c r="I92" s="10" t="n">
        <v>0.760416666666667</v>
      </c>
      <c r="J92" s="10"/>
      <c r="K92" s="10" t="n">
        <f aca="false">SUM(SUM(G92,-MIN(E92:F92)),SUM(I92,-H92))</f>
        <v>0.385416666666667</v>
      </c>
      <c r="L92" s="10" t="str">
        <f aca="false">IF(SUM(SUM(G92,-MIN(D92:F92)),SUM(MAX(I92:J92),-H92))=SUM(SUM(G92,-MIN(E92:F92)),SUM(I92,-H92)),"",SUM(SUM(G92,-MIN(D92:F92)),SUM(MAX(I92:J92),-H92)))</f>
        <v/>
      </c>
      <c r="M92" s="10" t="n">
        <f aca="false">IF(WEEKDAY(C92,1)=6,SUMIFS(K:K,A:A,N(MONTH(C92)*1),B:B,B92),"")</f>
        <v>1.91666666666667</v>
      </c>
      <c r="N92" s="10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4" t="str">
        <f aca="false">"SEM "&amp;WEEKNUM(C93,1)</f>
        <v>SEM 20</v>
      </c>
      <c r="C93" s="15" t="n">
        <f aca="false">C92+3</f>
        <v>42135</v>
      </c>
      <c r="D93" s="16" t="n">
        <v>0.291666666666667</v>
      </c>
      <c r="E93" s="16" t="n">
        <v>0.375</v>
      </c>
      <c r="F93" s="16"/>
      <c r="G93" s="16" t="n">
        <v>0.541666666666667</v>
      </c>
      <c r="H93" s="16" t="n">
        <v>0.583333333333333</v>
      </c>
      <c r="I93" s="16" t="n">
        <v>0.75</v>
      </c>
      <c r="J93" s="16" t="n">
        <v>0.84375</v>
      </c>
      <c r="K93" s="16" t="n">
        <f aca="false">SUM(SUM(G93,-MIN(E93:F93)),SUM(I93,-H93))</f>
        <v>0.333333333333333</v>
      </c>
      <c r="L93" s="16" t="n">
        <f aca="false">IF(SUM(SUM(G93,-MIN(D93:F93)),SUM(MAX(I93:J93),-H93))=SUM(SUM(G93,-MIN(E93:F93)),SUM(I93,-H93)),"",SUM(SUM(G93,-MIN(D93:F93)),SUM(MAX(I93:J93),-H93)))</f>
        <v>0.510416666666667</v>
      </c>
      <c r="M93" s="16" t="str">
        <f aca="false">IF(WEEKDAY(C93,1)=6,SUMIFS(K:K,A:A,N(MONTH(C93)*1),B:B,B93),"")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7" t="str">
        <f aca="false">"SEM "&amp;WEEKNUM(C94,1)</f>
        <v>SEM 20</v>
      </c>
      <c r="C94" s="15" t="n">
        <f aca="false">C93+1</f>
        <v>42136</v>
      </c>
      <c r="D94" s="16"/>
      <c r="E94" s="16"/>
      <c r="F94" s="16" t="n">
        <v>0.354166666666667</v>
      </c>
      <c r="G94" s="16" t="n">
        <v>0.541666666666667</v>
      </c>
      <c r="H94" s="16" t="n">
        <v>0.583333333333333</v>
      </c>
      <c r="I94" s="16" t="n">
        <v>0.78125</v>
      </c>
      <c r="J94" s="16" t="n">
        <v>0.840277777777778</v>
      </c>
      <c r="K94" s="16" t="n">
        <f aca="false">SUM(SUM(G94,-MIN(E94:F94)),SUM(I94,-H94))</f>
        <v>0.385416666666667</v>
      </c>
      <c r="L94" s="16" t="n">
        <f aca="false">IF(SUM(SUM(G94,-MIN(D94:F94)),SUM(MAX(I94:J94),-H94))=SUM(SUM(G94,-MIN(E94:F94)),SUM(I94,-H94)),"",SUM(SUM(G94,-MIN(D94:F94)),SUM(MAX(I94:J94),-H94)))</f>
        <v>0.444444444444444</v>
      </c>
      <c r="M94" s="16" t="str">
        <f aca="false">IF(WEEKDAY(C94,1)=6,SUMIFS(K:K,A:A,N(MONTH(C94)*1),B:B,B94),"")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20</v>
      </c>
      <c r="C95" s="15" t="n">
        <f aca="false">C94+1</f>
        <v>42137</v>
      </c>
      <c r="D95" s="16" t="n">
        <v>0.302083333333333</v>
      </c>
      <c r="E95" s="16" t="n">
        <v>0.364583333333333</v>
      </c>
      <c r="F95" s="16"/>
      <c r="G95" s="16" t="n">
        <v>0.53125</v>
      </c>
      <c r="H95" s="16" t="n">
        <v>0.5625</v>
      </c>
      <c r="I95" s="16" t="n">
        <v>0.75</v>
      </c>
      <c r="J95" s="16" t="n">
        <v>0.822916666666667</v>
      </c>
      <c r="K95" s="16" t="n">
        <f aca="false">SUM(SUM(G95,-MIN(E95:F95)),SUM(I95,-H95))</f>
        <v>0.354166666666667</v>
      </c>
      <c r="L95" s="16" t="n">
        <f aca="false">IF(SUM(SUM(G95,-MIN(D95:F95)),SUM(MAX(I95:J95),-H95))=SUM(SUM(G95,-MIN(E95:F95)),SUM(I95,-H95)),"",SUM(SUM(G95,-MIN(D95:F95)),SUM(MAX(I95:J95),-H95)))</f>
        <v>0.489583333333333</v>
      </c>
      <c r="M95" s="16" t="str">
        <f aca="false">IF(WEEKDAY(C95,1)=6,SUMIFS(K:K,A:A,N(MONTH(C95)*1),B:B,B95),"")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4" t="str">
        <f aca="false">"SEM "&amp;WEEKNUM(C96,1)</f>
        <v>SEM 20</v>
      </c>
      <c r="C96" s="15" t="n">
        <f aca="false">C95+1</f>
        <v>42138</v>
      </c>
      <c r="D96" s="16" t="n">
        <v>0.3125</v>
      </c>
      <c r="E96" s="16" t="n">
        <v>0.375</v>
      </c>
      <c r="F96" s="16"/>
      <c r="G96" s="16" t="n">
        <v>0.541666666666667</v>
      </c>
      <c r="H96" s="16" t="n">
        <v>0.583333333333333</v>
      </c>
      <c r="I96" s="16" t="n">
        <v>0.78125</v>
      </c>
      <c r="J96" s="16" t="n">
        <v>0.854166666666667</v>
      </c>
      <c r="K96" s="16" t="n">
        <f aca="false">SUM(SUM(G96,-MIN(E96:F96)),SUM(I96,-H96))</f>
        <v>0.364583333333333</v>
      </c>
      <c r="L96" s="16" t="n">
        <f aca="false">IF(SUM(SUM(G96,-MIN(D96:F96)),SUM(MAX(I96:J96),-H96))=SUM(SUM(G96,-MIN(E96:F96)),SUM(I96,-H96)),"",SUM(SUM(G96,-MIN(D96:F96)),SUM(MAX(I96:J96),-H96)))</f>
        <v>0.5</v>
      </c>
      <c r="M96" s="16" t="str">
        <f aca="false">IF(WEEKDAY(C96,1)=6,SUMIFS(K:K,A:A,N(MONTH(C96)*1),B:B,B96),"")</f>
        <v/>
      </c>
      <c r="N96" s="16" t="str">
        <f aca="false">IF(A97=A96,"",SUMIF(A:A,A96,K:K))</f>
        <v/>
      </c>
    </row>
    <row r="97" customFormat="false" ht="15" hidden="false" customHeight="false" outlineLevel="0" collapsed="false">
      <c r="A97" s="13" t="n">
        <f aca="false">MONTH(C97)</f>
        <v>5</v>
      </c>
      <c r="B97" s="17" t="str">
        <f aca="false">"SEM "&amp;WEEKNUM(C97,1)</f>
        <v>SEM 20</v>
      </c>
      <c r="C97" s="15" t="n">
        <f aca="false">C96+1</f>
        <v>42139</v>
      </c>
      <c r="D97" s="16"/>
      <c r="E97" s="16"/>
      <c r="F97" s="16" t="n">
        <v>0.34375</v>
      </c>
      <c r="G97" s="16" t="n">
        <v>0.520833333333333</v>
      </c>
      <c r="H97" s="16" t="n">
        <v>0.583333333333333</v>
      </c>
      <c r="I97" s="16" t="n">
        <v>0.75</v>
      </c>
      <c r="J97" s="16"/>
      <c r="K97" s="16" t="n">
        <f aca="false">SUM(SUM(G97,-MIN(E97:F97)),SUM(I97,-H97))</f>
        <v>0.34375</v>
      </c>
      <c r="L97" s="16" t="str">
        <f aca="false">IF(SUM(SUM(G97,-MIN(D97:F97)),SUM(MAX(I97:J97),-H97))=SUM(SUM(G97,-MIN(E97:F97)),SUM(I97,-H97)),"",SUM(SUM(G97,-MIN(D97:F97)),SUM(MAX(I97:J97),-H97)))</f>
        <v/>
      </c>
      <c r="M97" s="16" t="n">
        <f aca="false">IF(WEEKDAY(C97,1)=6,SUMIFS(K:K,A:A,N(MONTH(C97)*1),B:B,B97),"")</f>
        <v>1.78125</v>
      </c>
      <c r="N97" s="16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21</v>
      </c>
      <c r="C98" s="9" t="n">
        <f aca="false">C97+3</f>
        <v>42142</v>
      </c>
      <c r="D98" s="10"/>
      <c r="E98" s="10"/>
      <c r="F98" s="10" t="n">
        <v>0.354166666666667</v>
      </c>
      <c r="G98" s="10" t="n">
        <v>0.541666666666667</v>
      </c>
      <c r="H98" s="10" t="n">
        <v>0.583333333333333</v>
      </c>
      <c r="I98" s="10" t="n">
        <v>0.791666666666667</v>
      </c>
      <c r="J98" s="10"/>
      <c r="K98" s="10" t="n">
        <f aca="false">SUM(SUM(G98,-MIN(E98:F98)),SUM(I98,-H98))</f>
        <v>0.395833333333333</v>
      </c>
      <c r="L98" s="10" t="str">
        <f aca="false">IF(SUM(SUM(G98,-MIN(D98:F98)),SUM(MAX(I98:J98),-H98))=SUM(SUM(G98,-MIN(E98:F98)),SUM(I98,-H98)),"",SUM(SUM(G98,-MIN(D98:F98)),SUM(MAX(I98:J98),-H98)))</f>
        <v/>
      </c>
      <c r="M98" s="10" t="str">
        <f aca="false">IF(WEEKDAY(C98,1)=6,SUMIFS(K:K,A:A,N(MONTH(C98)*1),B:B,B98),"")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21</v>
      </c>
      <c r="C99" s="9" t="n">
        <f aca="false">C98+1</f>
        <v>42143</v>
      </c>
      <c r="D99" s="10" t="n">
        <v>0.3125</v>
      </c>
      <c r="E99" s="10" t="n">
        <v>0.364583333333333</v>
      </c>
      <c r="F99" s="10"/>
      <c r="G99" s="10" t="n">
        <v>0.541666666666667</v>
      </c>
      <c r="H99" s="10" t="n">
        <v>0.583333333333333</v>
      </c>
      <c r="I99" s="10" t="n">
        <v>0.760416666666667</v>
      </c>
      <c r="J99" s="10" t="n">
        <v>0.854166666666667</v>
      </c>
      <c r="K99" s="10" t="n">
        <f aca="false">SUM(SUM(G99,-MIN(E99:F99)),SUM(I99,-H99))</f>
        <v>0.354166666666667</v>
      </c>
      <c r="L99" s="10" t="n">
        <f aca="false">IF(SUM(SUM(G99,-MIN(D99:F99)),SUM(MAX(I99:J99),-H99))=SUM(SUM(G99,-MIN(E99:F99)),SUM(I99,-H99)),"",SUM(SUM(G99,-MIN(D99:F99)),SUM(MAX(I99:J99),-H99)))</f>
        <v>0.5</v>
      </c>
      <c r="M99" s="10" t="str">
        <f aca="false">IF(WEEKDAY(C99,1)=6,SUMIFS(K:K,A:A,N(MONTH(C99)*1),B:B,B99),"")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21</v>
      </c>
      <c r="C100" s="9" t="n">
        <f aca="false">C99+1</f>
        <v>42144</v>
      </c>
      <c r="D100" s="10"/>
      <c r="E100" s="10"/>
      <c r="F100" s="10" t="n">
        <v>0.354166666666667</v>
      </c>
      <c r="G100" s="10" t="n">
        <v>0.520833333333333</v>
      </c>
      <c r="H100" s="10" t="n">
        <v>0.583333333333333</v>
      </c>
      <c r="I100" s="10" t="n">
        <v>0.791666666666667</v>
      </c>
      <c r="J100" s="10"/>
      <c r="K100" s="10" t="n">
        <f aca="false">SUM(SUM(G100,-MIN(E100:F100)),SUM(I100,-H100))</f>
        <v>0.375</v>
      </c>
      <c r="L100" s="10" t="str">
        <f aca="false">IF(SUM(SUM(G100,-MIN(D100:F100)),SUM(MAX(I100:J100),-H100))=SUM(SUM(G100,-MIN(E100:F100)),SUM(I100,-H100)),"",SUM(SUM(G100,-MIN(D100:F100)),SUM(MAX(I100:J100),-H100)))</f>
        <v/>
      </c>
      <c r="M100" s="10" t="str">
        <f aca="false">IF(WEEKDAY(C100,1)=6,SUMIFS(K:K,A:A,N(MONTH(C100)*1),B:B,B100),"")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21</v>
      </c>
      <c r="C101" s="9" t="n">
        <f aca="false">C100+1</f>
        <v>42145</v>
      </c>
      <c r="D101" s="10" t="n">
        <v>0.3125</v>
      </c>
      <c r="E101" s="10" t="n">
        <v>0.375</v>
      </c>
      <c r="F101" s="10"/>
      <c r="G101" s="10" t="n">
        <v>0.520833333333333</v>
      </c>
      <c r="H101" s="10" t="n">
        <v>0.5625</v>
      </c>
      <c r="I101" s="10" t="n">
        <v>0.760416666666667</v>
      </c>
      <c r="J101" s="10" t="n">
        <v>0.822916666666667</v>
      </c>
      <c r="K101" s="10" t="n">
        <f aca="false">SUM(SUM(G101,-MIN(E101:F101)),SUM(I101,-H101))</f>
        <v>0.34375</v>
      </c>
      <c r="L101" s="10" t="n">
        <f aca="false">IF(SUM(SUM(G101,-MIN(D101:F101)),SUM(MAX(I101:J101),-H101))=SUM(SUM(G101,-MIN(E101:F101)),SUM(I101,-H101)),"",SUM(SUM(G101,-MIN(D101:F101)),SUM(MAX(I101:J101),-H101)))</f>
        <v>0.46875</v>
      </c>
      <c r="M101" s="10" t="str">
        <f aca="false">IF(WEEKDAY(C101,1)=6,SUMIFS(K:K,A:A,N(MONTH(C101)*1),B:B,B101),"")</f>
        <v/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8" t="n">
        <f aca="false">MONTH(C102)</f>
        <v>5</v>
      </c>
      <c r="B102" s="9" t="str">
        <f aca="false">"SEM "&amp;WEEKNUM(C102,1)</f>
        <v>SEM 21</v>
      </c>
      <c r="C102" s="9" t="n">
        <f aca="false">C101+1</f>
        <v>42146</v>
      </c>
      <c r="D102" s="10"/>
      <c r="E102" s="10"/>
      <c r="F102" s="10" t="n">
        <v>0.34375</v>
      </c>
      <c r="G102" s="10" t="n">
        <v>0.541666666666667</v>
      </c>
      <c r="H102" s="10" t="n">
        <v>0.583333333333333</v>
      </c>
      <c r="I102" s="10" t="n">
        <v>0.75</v>
      </c>
      <c r="J102" s="10"/>
      <c r="K102" s="10" t="n">
        <f aca="false">SUM(SUM(G102,-MIN(E102:F102)),SUM(I102,-H102))</f>
        <v>0.364583333333333</v>
      </c>
      <c r="L102" s="10" t="str">
        <f aca="false">IF(SUM(SUM(G102,-MIN(D102:F102)),SUM(MAX(I102:J102),-H102))=SUM(SUM(G102,-MIN(E102:F102)),SUM(I102,-H102)),"",SUM(SUM(G102,-MIN(D102:F102)),SUM(MAX(I102:J102),-H102)))</f>
        <v/>
      </c>
      <c r="M102" s="10" t="n">
        <f aca="false">IF(WEEKDAY(C102,1)=6,SUMIFS(K:K,A:A,N(MONTH(C102)*1),B:B,B102),"")</f>
        <v>1.83333333333333</v>
      </c>
      <c r="N102" s="10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4" t="str">
        <f aca="false">"SEM "&amp;WEEKNUM(C103,1)</f>
        <v>SEM 22</v>
      </c>
      <c r="C103" s="15" t="n">
        <f aca="false">C102+3</f>
        <v>42149</v>
      </c>
      <c r="D103" s="16"/>
      <c r="E103" s="16"/>
      <c r="F103" s="16" t="n">
        <v>0.354166666666667</v>
      </c>
      <c r="G103" s="16" t="n">
        <v>0.541666666666667</v>
      </c>
      <c r="H103" s="16" t="n">
        <v>0.583333333333333</v>
      </c>
      <c r="I103" s="16" t="n">
        <v>0.802083333333333</v>
      </c>
      <c r="J103" s="16"/>
      <c r="K103" s="16" t="n">
        <f aca="false">SUM(SUM(G103,-MIN(E103:F103)),SUM(I103,-H103))</f>
        <v>0.40625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IF(WEEKDAY(C103,1)=6,SUMIFS(K:K,A:A,N(MONTH(C103)*1),B:B,B103),"")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7" t="str">
        <f aca="false">"SEM "&amp;WEEKNUM(C104,1)</f>
        <v>SEM 22</v>
      </c>
      <c r="C104" s="15" t="n">
        <f aca="false">C103+1</f>
        <v>42150</v>
      </c>
      <c r="D104" s="16"/>
      <c r="E104" s="16"/>
      <c r="F104" s="16" t="n">
        <v>0.354166666666667</v>
      </c>
      <c r="G104" s="16" t="n">
        <v>0.541666666666667</v>
      </c>
      <c r="H104" s="16" t="n">
        <v>0.59375</v>
      </c>
      <c r="I104" s="16" t="n">
        <v>0.791666666666667</v>
      </c>
      <c r="J104" s="16"/>
      <c r="K104" s="16" t="n">
        <f aca="false">SUM(SUM(G104,-MIN(E104:F104)),SUM(I104,-H104))</f>
        <v>0.385416666666667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IF(WEEKDAY(C104,1)=6,SUMIFS(K:K,A:A,N(MONTH(C104)*1),B:B,B104),"")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22</v>
      </c>
      <c r="C105" s="15" t="n">
        <f aca="false">C104+1</f>
        <v>42151</v>
      </c>
      <c r="D105" s="16"/>
      <c r="E105" s="16"/>
      <c r="F105" s="16" t="n">
        <v>0.34375</v>
      </c>
      <c r="G105" s="16" t="n">
        <v>0.520833333333333</v>
      </c>
      <c r="H105" s="16" t="n">
        <v>0.5625</v>
      </c>
      <c r="I105" s="16" t="n">
        <v>0.8125</v>
      </c>
      <c r="J105" s="16"/>
      <c r="K105" s="16" t="n">
        <f aca="false">SUM(SUM(G105,-MIN(E105:F105)),SUM(I105,-H105))</f>
        <v>0.427083333333333</v>
      </c>
      <c r="L105" s="16" t="str">
        <f aca="false">IF(SUM(SUM(G105,-MIN(D105:F105)),SUM(MAX(I105:J105),-H105))=SUM(SUM(G105,-MIN(E105:F105)),SUM(I105,-H105)),"",SUM(SUM(G105,-MIN(D105:F105)),SUM(MAX(I105:J105),-H105)))</f>
        <v/>
      </c>
      <c r="M105" s="16" t="str">
        <f aca="false">IF(WEEKDAY(C105,1)=6,SUMIFS(K:K,A:A,N(MONTH(C105)*1),B:B,B105),"")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4" t="str">
        <f aca="false">"SEM "&amp;WEEKNUM(C106,1)</f>
        <v>SEM 22</v>
      </c>
      <c r="C106" s="15" t="n">
        <f aca="false">C105+1</f>
        <v>42152</v>
      </c>
      <c r="D106" s="16" t="n">
        <v>0.3125</v>
      </c>
      <c r="E106" s="16" t="n">
        <v>0.364583333333333</v>
      </c>
      <c r="F106" s="16"/>
      <c r="G106" s="16" t="n">
        <v>0.53125</v>
      </c>
      <c r="H106" s="16" t="n">
        <v>0.59375</v>
      </c>
      <c r="I106" s="16" t="n">
        <v>0.770833333333333</v>
      </c>
      <c r="J106" s="16" t="n">
        <v>0.854166666666667</v>
      </c>
      <c r="K106" s="16" t="n">
        <f aca="false">SUM(SUM(G106,-MIN(E106:F106)),SUM(I106,-H106))</f>
        <v>0.34375</v>
      </c>
      <c r="L106" s="16" t="n">
        <f aca="false">IF(SUM(SUM(G106,-MIN(D106:F106)),SUM(MAX(I106:J106),-H106))=SUM(SUM(G106,-MIN(E106:F106)),SUM(I106,-H106)),"",SUM(SUM(G106,-MIN(D106:F106)),SUM(MAX(I106:J106),-H106)))</f>
        <v>0.479166666666667</v>
      </c>
      <c r="M106" s="16" t="str">
        <f aca="false">IF(WEEKDAY(C106,1)=6,SUMIFS(K:K,A:A,N(MONTH(C106)*1),B:B,B106),"")</f>
        <v/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13" t="n">
        <f aca="false">MONTH(C107)</f>
        <v>5</v>
      </c>
      <c r="B107" s="17" t="str">
        <f aca="false">"SEM "&amp;WEEKNUM(C107,1)</f>
        <v>SEM 22</v>
      </c>
      <c r="C107" s="15" t="n">
        <f aca="false">C106+1</f>
        <v>42153</v>
      </c>
      <c r="D107" s="16"/>
      <c r="E107" s="16"/>
      <c r="F107" s="16" t="n">
        <v>0.333333333333333</v>
      </c>
      <c r="G107" s="16" t="n">
        <v>0.541666666666667</v>
      </c>
      <c r="H107" s="16" t="n">
        <v>0.583333333333333</v>
      </c>
      <c r="I107" s="16" t="n">
        <v>0.75</v>
      </c>
      <c r="J107" s="16"/>
      <c r="K107" s="16" t="n">
        <f aca="false">SUM(SUM(G107,-MIN(E107:F107)),SUM(I107,-H107))</f>
        <v>0.375</v>
      </c>
      <c r="L107" s="16" t="str">
        <f aca="false">IF(SUM(SUM(G107,-MIN(D107:F107)),SUM(MAX(I107:J107),-H107))=SUM(SUM(G107,-MIN(E107:F107)),SUM(I107,-H107)),"",SUM(SUM(G107,-MIN(D107:F107)),SUM(MAX(I107:J107),-H107)))</f>
        <v/>
      </c>
      <c r="M107" s="16" t="n">
        <f aca="false">IF(WEEKDAY(C107,1)=6,SUMIFS(K:K,A:A,N(MONTH(C107)*1),B:B,B107),"")</f>
        <v>1.9375</v>
      </c>
      <c r="N107" s="16" t="n">
        <f aca="false">IF(A108=A107,"",SUMIF(A:A,A107,K:K))</f>
        <v>7.84375</v>
      </c>
    </row>
    <row r="108" customFormat="false" ht="15" hidden="false" customHeight="false" outlineLevel="0" collapsed="false">
      <c r="A108" s="8" t="n">
        <f aca="false">MONTH(C108)</f>
        <v>6</v>
      </c>
      <c r="B108" s="9" t="str">
        <f aca="false">"SEM "&amp;WEEKNUM(C108,1)</f>
        <v>SEM 23</v>
      </c>
      <c r="C108" s="9" t="n">
        <f aca="false">C107+3</f>
        <v>42156</v>
      </c>
      <c r="D108" s="10"/>
      <c r="E108" s="10"/>
      <c r="F108" s="10" t="n">
        <v>0.34375</v>
      </c>
      <c r="G108" s="10" t="n">
        <v>0.53125</v>
      </c>
      <c r="H108" s="10" t="n">
        <v>0.572916666666667</v>
      </c>
      <c r="I108" s="10" t="n">
        <v>0.770833333333333</v>
      </c>
      <c r="J108" s="10" t="n">
        <v>0.822916666666667</v>
      </c>
      <c r="K108" s="10" t="n">
        <f aca="false">SUM(SUM(G108,-MIN(E108:F108)),SUM(I108,-H108))</f>
        <v>0.385416666666667</v>
      </c>
      <c r="L108" s="10" t="n">
        <f aca="false">IF(SUM(SUM(G108,-MIN(D108:F108)),SUM(MAX(I108:J108),-H108))=SUM(SUM(G108,-MIN(E108:F108)),SUM(I108,-H108)),"",SUM(SUM(G108,-MIN(D108:F108)),SUM(MAX(I108:J108),-H108)))</f>
        <v>0.4375</v>
      </c>
      <c r="M108" s="10" t="str">
        <f aca="false">IF(WEEKDAY(C108,1)=6,SUMIFS(K:K,A:A,N(MONTH(C108)*1),B:B,B108),"")</f>
        <v/>
      </c>
      <c r="N108" s="10" t="str">
        <f aca="false">IF(A109=A108,"",SUMIF(A:A,A108,K:K))</f>
        <v/>
      </c>
    </row>
    <row r="109" customFormat="false" ht="15" hidden="false" customHeight="false" outlineLevel="0" collapsed="false">
      <c r="A109" s="8" t="n">
        <f aca="false">MONTH(C109)</f>
        <v>6</v>
      </c>
      <c r="B109" s="9" t="str">
        <f aca="false">"SEM "&amp;WEEKNUM(C109,1)</f>
        <v>SEM 23</v>
      </c>
      <c r="C109" s="9" t="n">
        <f aca="false">C108+1</f>
        <v>42157</v>
      </c>
      <c r="D109" s="10" t="n">
        <v>0.3125</v>
      </c>
      <c r="E109" s="10" t="n">
        <v>0.375</v>
      </c>
      <c r="F109" s="10"/>
      <c r="G109" s="10" t="n">
        <v>0.541666666666667</v>
      </c>
      <c r="H109" s="10" t="n">
        <v>0.5625</v>
      </c>
      <c r="I109" s="10" t="n">
        <v>0.760416666666667</v>
      </c>
      <c r="J109" s="10" t="n">
        <v>0.854166666666667</v>
      </c>
      <c r="K109" s="10" t="n">
        <f aca="false">SUM(SUM(G109,-MIN(E109:F109)),SUM(I109,-H109))</f>
        <v>0.364583333333333</v>
      </c>
      <c r="L109" s="10" t="n">
        <f aca="false">IF(SUM(SUM(G109,-MIN(D109:F109)),SUM(MAX(I109:J109),-H109))=SUM(SUM(G109,-MIN(E109:F109)),SUM(I109,-H109)),"",SUM(SUM(G109,-MIN(D109:F109)),SUM(MAX(I109:J109),-H109)))</f>
        <v>0.520833333333333</v>
      </c>
      <c r="M109" s="10" t="str">
        <f aca="false">IF(WEEKDAY(C109,1)=6,SUMIFS(K:K,A:A,N(MONTH(C109)*1),B:B,B109),"")</f>
        <v/>
      </c>
      <c r="N109" s="10" t="str">
        <f aca="false">IF(A110=A109,"",SUMIF(A:A,A109,K:K))</f>
        <v/>
      </c>
    </row>
    <row r="110" customFormat="false" ht="15" hidden="false" customHeight="false" outlineLevel="0" collapsed="false">
      <c r="A110" s="8" t="n">
        <f aca="false">MONTH(C110)</f>
        <v>6</v>
      </c>
      <c r="B110" s="9" t="str">
        <f aca="false">"SEM "&amp;WEEKNUM(C110,1)</f>
        <v>SEM 23</v>
      </c>
      <c r="C110" s="9" t="n">
        <f aca="false">C109+1</f>
        <v>42158</v>
      </c>
      <c r="D110" s="10"/>
      <c r="E110" s="10"/>
      <c r="F110" s="10" t="n">
        <v>0.354166666666667</v>
      </c>
      <c r="G110" s="10" t="n">
        <v>0.541666666666667</v>
      </c>
      <c r="H110" s="10" t="n">
        <v>0.583333333333333</v>
      </c>
      <c r="I110" s="10" t="n">
        <v>0.770833333333333</v>
      </c>
      <c r="J110" s="10"/>
      <c r="K110" s="10" t="n">
        <f aca="false">SUM(SUM(G110,-MIN(E110:F110)),SUM(I110,-H110))</f>
        <v>0.375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IF(WEEKDAY(C110,1)=6,SUMIFS(K:K,A:A,N(MONTH(C110)*1),B:B,B110),"")</f>
        <v/>
      </c>
      <c r="N110" s="10" t="str">
        <f aca="false">IF(A111=A110,"",SUMIF(A:A,A110,K:K))</f>
        <v/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23</v>
      </c>
      <c r="C111" s="9" t="n">
        <f aca="false">C110+1</f>
        <v>42159</v>
      </c>
      <c r="D111" s="10"/>
      <c r="E111" s="10"/>
      <c r="F111" s="10" t="n">
        <v>0.333333333333333</v>
      </c>
      <c r="G111" s="10" t="n">
        <v>0.520833333333333</v>
      </c>
      <c r="H111" s="10" t="n">
        <v>0.583333333333333</v>
      </c>
      <c r="I111" s="10" t="n">
        <v>0.802083333333333</v>
      </c>
      <c r="J111" s="10"/>
      <c r="K111" s="10" t="n">
        <f aca="false">SUM(SUM(G111,-MIN(E111:F111)),SUM(I111,-H111))</f>
        <v>0.40625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str">
        <f aca="false">IF(WEEKDAY(C111,1)=6,SUMIFS(K:K,A:A,N(MONTH(C111)*1),B:B,B111),"")</f>
        <v/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8" t="n">
        <f aca="false">MONTH(C112)</f>
        <v>6</v>
      </c>
      <c r="B112" s="9" t="str">
        <f aca="false">"SEM "&amp;WEEKNUM(C112,1)</f>
        <v>SEM 23</v>
      </c>
      <c r="C112" s="9" t="n">
        <f aca="false">C111+1</f>
        <v>42160</v>
      </c>
      <c r="D112" s="10"/>
      <c r="E112" s="10"/>
      <c r="F112" s="10" t="n">
        <v>0.333333333333333</v>
      </c>
      <c r="G112" s="10" t="n">
        <v>0.541666666666667</v>
      </c>
      <c r="H112" s="10" t="n">
        <v>0.583333333333333</v>
      </c>
      <c r="I112" s="10" t="n">
        <v>0.760416666666667</v>
      </c>
      <c r="J112" s="10"/>
      <c r="K112" s="10" t="n">
        <f aca="false">SUM(SUM(G112,-MIN(E112:F112)),SUM(I112,-H112))</f>
        <v>0.385416666666667</v>
      </c>
      <c r="L112" s="10" t="str">
        <f aca="false">IF(SUM(SUM(G112,-MIN(D112:F112)),SUM(MAX(I112:J112),-H112))=SUM(SUM(G112,-MIN(E112:F112)),SUM(I112,-H112)),"",SUM(SUM(G112,-MIN(D112:F112)),SUM(MAX(I112:J112),-H112)))</f>
        <v/>
      </c>
      <c r="M112" s="10" t="n">
        <f aca="false">IF(WEEKDAY(C112,1)=6,SUMIFS(K:K,A:A,N(MONTH(C112)*1),B:B,B112),"")</f>
        <v>1.91666666666667</v>
      </c>
      <c r="N112" s="10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4" t="str">
        <f aca="false">"SEM "&amp;WEEKNUM(C113,1)</f>
        <v>SEM 24</v>
      </c>
      <c r="C113" s="15" t="n">
        <f aca="false">C112+3</f>
        <v>42163</v>
      </c>
      <c r="D113" s="16" t="n">
        <v>0.291666666666667</v>
      </c>
      <c r="E113" s="16" t="n">
        <v>0.375</v>
      </c>
      <c r="F113" s="16"/>
      <c r="G113" s="16" t="n">
        <v>0.541666666666667</v>
      </c>
      <c r="H113" s="16" t="n">
        <v>0.583333333333333</v>
      </c>
      <c r="I113" s="16" t="n">
        <v>0.75</v>
      </c>
      <c r="J113" s="16" t="n">
        <v>0.84375</v>
      </c>
      <c r="K113" s="16" t="n">
        <f aca="false">SUM(SUM(G113,-MIN(E113:F113)),SUM(I113,-H113))</f>
        <v>0.333333333333333</v>
      </c>
      <c r="L113" s="16" t="n">
        <f aca="false">IF(SUM(SUM(G113,-MIN(D113:F113)),SUM(MAX(I113:J113),-H113))=SUM(SUM(G113,-MIN(E113:F113)),SUM(I113,-H113)),"",SUM(SUM(G113,-MIN(D113:F113)),SUM(MAX(I113:J113),-H113)))</f>
        <v>0.510416666666667</v>
      </c>
      <c r="M113" s="16" t="str">
        <f aca="false">IF(WEEKDAY(C113,1)=6,SUMIFS(K:K,A:A,N(MONTH(C113)*1),B:B,B113),"")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7" t="str">
        <f aca="false">"SEM "&amp;WEEKNUM(C114,1)</f>
        <v>SEM 24</v>
      </c>
      <c r="C114" s="15" t="n">
        <f aca="false">C113+1</f>
        <v>42164</v>
      </c>
      <c r="D114" s="16"/>
      <c r="E114" s="16"/>
      <c r="F114" s="16" t="n">
        <v>0.354166666666667</v>
      </c>
      <c r="G114" s="16" t="n">
        <v>0.541666666666667</v>
      </c>
      <c r="H114" s="16" t="n">
        <v>0.583333333333333</v>
      </c>
      <c r="I114" s="16" t="n">
        <v>0.78125</v>
      </c>
      <c r="J114" s="16" t="n">
        <v>0.840277777777778</v>
      </c>
      <c r="K114" s="16" t="n">
        <f aca="false">SUM(SUM(G114,-MIN(E114:F114)),SUM(I114,-H114))</f>
        <v>0.385416666666667</v>
      </c>
      <c r="L114" s="16" t="n">
        <f aca="false">IF(SUM(SUM(G114,-MIN(D114:F114)),SUM(MAX(I114:J114),-H114))=SUM(SUM(G114,-MIN(E114:F114)),SUM(I114,-H114)),"",SUM(SUM(G114,-MIN(D114:F114)),SUM(MAX(I114:J114),-H114)))</f>
        <v>0.444444444444444</v>
      </c>
      <c r="M114" s="16" t="str">
        <f aca="false">IF(WEEKDAY(C114,1)=6,SUMIFS(K:K,A:A,N(MONTH(C114)*1),B:B,B114),"")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24</v>
      </c>
      <c r="C115" s="15" t="n">
        <f aca="false">C114+1</f>
        <v>42165</v>
      </c>
      <c r="D115" s="16" t="n">
        <v>0.302083333333333</v>
      </c>
      <c r="E115" s="16" t="n">
        <v>0.364583333333333</v>
      </c>
      <c r="F115" s="16"/>
      <c r="G115" s="16" t="n">
        <v>0.53125</v>
      </c>
      <c r="H115" s="16" t="n">
        <v>0.5625</v>
      </c>
      <c r="I115" s="16" t="n">
        <v>0.75</v>
      </c>
      <c r="J115" s="16" t="n">
        <v>0.822916666666667</v>
      </c>
      <c r="K115" s="16" t="n">
        <f aca="false">SUM(SUM(G115,-MIN(E115:F115)),SUM(I115,-H115))</f>
        <v>0.354166666666667</v>
      </c>
      <c r="L115" s="16" t="n">
        <f aca="false">IF(SUM(SUM(G115,-MIN(D115:F115)),SUM(MAX(I115:J115),-H115))=SUM(SUM(G115,-MIN(E115:F115)),SUM(I115,-H115)),"",SUM(SUM(G115,-MIN(D115:F115)),SUM(MAX(I115:J115),-H115)))</f>
        <v>0.489583333333333</v>
      </c>
      <c r="M115" s="16" t="str">
        <f aca="false">IF(WEEKDAY(C115,1)=6,SUMIFS(K:K,A:A,N(MONTH(C115)*1),B:B,B115),"")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4" t="str">
        <f aca="false">"SEM "&amp;WEEKNUM(C116,1)</f>
        <v>SEM 24</v>
      </c>
      <c r="C116" s="15" t="n">
        <f aca="false">C115+1</f>
        <v>42166</v>
      </c>
      <c r="D116" s="16" t="n">
        <v>0.3125</v>
      </c>
      <c r="E116" s="16" t="n">
        <v>0.375</v>
      </c>
      <c r="F116" s="16"/>
      <c r="G116" s="16" t="n">
        <v>0.541666666666667</v>
      </c>
      <c r="H116" s="16" t="n">
        <v>0.583333333333333</v>
      </c>
      <c r="I116" s="16" t="n">
        <v>0.78125</v>
      </c>
      <c r="J116" s="16" t="n">
        <v>0.854166666666667</v>
      </c>
      <c r="K116" s="16" t="n">
        <f aca="false">SUM(SUM(G116,-MIN(E116:F116)),SUM(I116,-H116))</f>
        <v>0.364583333333333</v>
      </c>
      <c r="L116" s="16" t="n">
        <f aca="false">IF(SUM(SUM(G116,-MIN(D116:F116)),SUM(MAX(I116:J116),-H116))=SUM(SUM(G116,-MIN(E116:F116)),SUM(I116,-H116)),"",SUM(SUM(G116,-MIN(D116:F116)),SUM(MAX(I116:J116),-H116)))</f>
        <v>0.5</v>
      </c>
      <c r="M116" s="16" t="str">
        <f aca="false">IF(WEEKDAY(C116,1)=6,SUMIFS(K:K,A:A,N(MONTH(C116)*1),B:B,B116),"")</f>
        <v/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13" t="n">
        <f aca="false">MONTH(C117)</f>
        <v>6</v>
      </c>
      <c r="B117" s="17" t="str">
        <f aca="false">"SEM "&amp;WEEKNUM(C117,1)</f>
        <v>SEM 24</v>
      </c>
      <c r="C117" s="15" t="n">
        <f aca="false">C116+1</f>
        <v>42167</v>
      </c>
      <c r="D117" s="16"/>
      <c r="E117" s="16"/>
      <c r="F117" s="16" t="n">
        <v>0.34375</v>
      </c>
      <c r="G117" s="16" t="n">
        <v>0.520833333333333</v>
      </c>
      <c r="H117" s="16" t="n">
        <v>0.583333333333333</v>
      </c>
      <c r="I117" s="16" t="n">
        <v>0.75</v>
      </c>
      <c r="J117" s="16"/>
      <c r="K117" s="16" t="n">
        <f aca="false">SUM(SUM(G117,-MIN(E117:F117)),SUM(I117,-H117))</f>
        <v>0.34375</v>
      </c>
      <c r="L117" s="16" t="str">
        <f aca="false">IF(SUM(SUM(G117,-MIN(D117:F117)),SUM(MAX(I117:J117),-H117))=SUM(SUM(G117,-MIN(E117:F117)),SUM(I117,-H117)),"",SUM(SUM(G117,-MIN(D117:F117)),SUM(MAX(I117:J117),-H117)))</f>
        <v/>
      </c>
      <c r="M117" s="16" t="n">
        <f aca="false">IF(WEEKDAY(C117,1)=6,SUMIFS(K:K,A:A,N(MONTH(C117)*1),B:B,B117),"")</f>
        <v>1.78125</v>
      </c>
      <c r="N117" s="16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25</v>
      </c>
      <c r="C118" s="9" t="n">
        <f aca="false">C117+3</f>
        <v>42170</v>
      </c>
      <c r="D118" s="10"/>
      <c r="E118" s="10"/>
      <c r="F118" s="10" t="n">
        <v>0.354166666666667</v>
      </c>
      <c r="G118" s="10" t="n">
        <v>0.541666666666667</v>
      </c>
      <c r="H118" s="10" t="n">
        <v>0.583333333333333</v>
      </c>
      <c r="I118" s="10" t="n">
        <v>0.791666666666667</v>
      </c>
      <c r="J118" s="10"/>
      <c r="K118" s="10" t="n">
        <f aca="false">SUM(SUM(G118,-MIN(E118:F118)),SUM(I118,-H118))</f>
        <v>0.395833333333333</v>
      </c>
      <c r="L118" s="10" t="str">
        <f aca="false">IF(SUM(SUM(G118,-MIN(D118:F118)),SUM(MAX(I118:J118),-H118))=SUM(SUM(G118,-MIN(E118:F118)),SUM(I118,-H118)),"",SUM(SUM(G118,-MIN(D118:F118)),SUM(MAX(I118:J118),-H118)))</f>
        <v/>
      </c>
      <c r="M118" s="10" t="str">
        <f aca="false">IF(WEEKDAY(C118,1)=6,SUMIFS(K:K,A:A,N(MONTH(C118)*1),B:B,B118),"")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25</v>
      </c>
      <c r="C119" s="9" t="n">
        <f aca="false">C118+1</f>
        <v>42171</v>
      </c>
      <c r="D119" s="10" t="n">
        <v>0.3125</v>
      </c>
      <c r="E119" s="10" t="n">
        <v>0.364583333333333</v>
      </c>
      <c r="F119" s="10"/>
      <c r="G119" s="10" t="n">
        <v>0.541666666666667</v>
      </c>
      <c r="H119" s="10" t="n">
        <v>0.583333333333333</v>
      </c>
      <c r="I119" s="10" t="n">
        <v>0.760416666666667</v>
      </c>
      <c r="J119" s="10" t="n">
        <v>0.854166666666667</v>
      </c>
      <c r="K119" s="10" t="n">
        <f aca="false">SUM(SUM(G119,-MIN(E119:F119)),SUM(I119,-H119))</f>
        <v>0.354166666666667</v>
      </c>
      <c r="L119" s="10" t="n">
        <f aca="false">IF(SUM(SUM(G119,-MIN(D119:F119)),SUM(MAX(I119:J119),-H119))=SUM(SUM(G119,-MIN(E119:F119)),SUM(I119,-H119)),"",SUM(SUM(G119,-MIN(D119:F119)),SUM(MAX(I119:J119),-H119)))</f>
        <v>0.5</v>
      </c>
      <c r="M119" s="10" t="str">
        <f aca="false">IF(WEEKDAY(C119,1)=6,SUMIFS(K:K,A:A,N(MONTH(C119)*1),B:B,B119),"")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25</v>
      </c>
      <c r="C120" s="9" t="n">
        <f aca="false">C119+1</f>
        <v>42172</v>
      </c>
      <c r="D120" s="10"/>
      <c r="E120" s="10"/>
      <c r="F120" s="10" t="n">
        <v>0.354166666666667</v>
      </c>
      <c r="G120" s="10" t="n">
        <v>0.520833333333333</v>
      </c>
      <c r="H120" s="10" t="n">
        <v>0.583333333333333</v>
      </c>
      <c r="I120" s="10" t="n">
        <v>0.791666666666667</v>
      </c>
      <c r="J120" s="10"/>
      <c r="K120" s="10" t="n">
        <f aca="false">SUM(SUM(G120,-MIN(E120:F120)),SUM(I120,-H120))</f>
        <v>0.375</v>
      </c>
      <c r="L120" s="10" t="str">
        <f aca="false">IF(SUM(SUM(G120,-MIN(D120:F120)),SUM(MAX(I120:J120),-H120))=SUM(SUM(G120,-MIN(E120:F120)),SUM(I120,-H120)),"",SUM(SUM(G120,-MIN(D120:F120)),SUM(MAX(I120:J120),-H120)))</f>
        <v/>
      </c>
      <c r="M120" s="10" t="str">
        <f aca="false">IF(WEEKDAY(C120,1)=6,SUMIFS(K:K,A:A,N(MONTH(C120)*1),B:B,B120),"")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25</v>
      </c>
      <c r="C121" s="9" t="n">
        <f aca="false">C120+1</f>
        <v>42173</v>
      </c>
      <c r="D121" s="10" t="n">
        <v>0.3125</v>
      </c>
      <c r="E121" s="10" t="n">
        <v>0.375</v>
      </c>
      <c r="F121" s="10"/>
      <c r="G121" s="10" t="n">
        <v>0.520833333333333</v>
      </c>
      <c r="H121" s="10" t="n">
        <v>0.5625</v>
      </c>
      <c r="I121" s="10" t="n">
        <v>0.760416666666667</v>
      </c>
      <c r="J121" s="10" t="n">
        <v>0.822916666666667</v>
      </c>
      <c r="K121" s="10" t="n">
        <f aca="false">SUM(SUM(G121,-MIN(E121:F121)),SUM(I121,-H121))</f>
        <v>0.34375</v>
      </c>
      <c r="L121" s="10" t="n">
        <f aca="false">IF(SUM(SUM(G121,-MIN(D121:F121)),SUM(MAX(I121:J121),-H121))=SUM(SUM(G121,-MIN(E121:F121)),SUM(I121,-H121)),"",SUM(SUM(G121,-MIN(D121:F121)),SUM(MAX(I121:J121),-H121)))</f>
        <v>0.46875</v>
      </c>
      <c r="M121" s="10" t="str">
        <f aca="false">IF(WEEKDAY(C121,1)=6,SUMIFS(K:K,A:A,N(MONTH(C121)*1),B:B,B121),"")</f>
        <v/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8" t="n">
        <f aca="false">MONTH(C122)</f>
        <v>6</v>
      </c>
      <c r="B122" s="9" t="str">
        <f aca="false">"SEM "&amp;WEEKNUM(C122,1)</f>
        <v>SEM 25</v>
      </c>
      <c r="C122" s="9" t="n">
        <f aca="false">C121+1</f>
        <v>42174</v>
      </c>
      <c r="D122" s="10"/>
      <c r="E122" s="10"/>
      <c r="F122" s="10" t="n">
        <v>0.34375</v>
      </c>
      <c r="G122" s="10" t="n">
        <v>0.541666666666667</v>
      </c>
      <c r="H122" s="10" t="n">
        <v>0.583333333333333</v>
      </c>
      <c r="I122" s="10" t="n">
        <v>0.75</v>
      </c>
      <c r="J122" s="10"/>
      <c r="K122" s="10" t="n">
        <f aca="false">SUM(SUM(G122,-MIN(E122:F122)),SUM(I122,-H122))</f>
        <v>0.364583333333333</v>
      </c>
      <c r="L122" s="10" t="str">
        <f aca="false">IF(SUM(SUM(G122,-MIN(D122:F122)),SUM(MAX(I122:J122),-H122))=SUM(SUM(G122,-MIN(E122:F122)),SUM(I122,-H122)),"",SUM(SUM(G122,-MIN(D122:F122)),SUM(MAX(I122:J122),-H122)))</f>
        <v/>
      </c>
      <c r="M122" s="10" t="n">
        <f aca="false">IF(WEEKDAY(C122,1)=6,SUMIFS(K:K,A:A,N(MONTH(C122)*1),B:B,B122),"")</f>
        <v>1.83333333333333</v>
      </c>
      <c r="N122" s="10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4" t="str">
        <f aca="false">"SEM "&amp;WEEKNUM(C123,1)</f>
        <v>SEM 26</v>
      </c>
      <c r="C123" s="15" t="n">
        <f aca="false">C122+3</f>
        <v>42177</v>
      </c>
      <c r="D123" s="16"/>
      <c r="E123" s="16"/>
      <c r="F123" s="16" t="n">
        <v>0.354166666666667</v>
      </c>
      <c r="G123" s="16" t="n">
        <v>0.541666666666667</v>
      </c>
      <c r="H123" s="16" t="n">
        <v>0.583333333333333</v>
      </c>
      <c r="I123" s="16" t="n">
        <v>0.802083333333333</v>
      </c>
      <c r="J123" s="16"/>
      <c r="K123" s="16" t="n">
        <f aca="false">SUM(SUM(G123,-MIN(E123:F123)),SUM(I123,-H123))</f>
        <v>0.40625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IF(WEEKDAY(C123,1)=6,SUMIFS(K:K,A:A,N(MONTH(C123)*1),B:B,B123),"")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7" t="str">
        <f aca="false">"SEM "&amp;WEEKNUM(C124,1)</f>
        <v>SEM 26</v>
      </c>
      <c r="C124" s="15" t="n">
        <f aca="false">C123+1</f>
        <v>42178</v>
      </c>
      <c r="D124" s="16"/>
      <c r="E124" s="16"/>
      <c r="F124" s="16" t="n">
        <v>0.354166666666667</v>
      </c>
      <c r="G124" s="16" t="n">
        <v>0.541666666666667</v>
      </c>
      <c r="H124" s="16" t="n">
        <v>0.59375</v>
      </c>
      <c r="I124" s="16" t="n">
        <v>0.791666666666667</v>
      </c>
      <c r="J124" s="16"/>
      <c r="K124" s="16" t="n">
        <f aca="false">SUM(SUM(G124,-MIN(E124:F124)),SUM(I124,-H124))</f>
        <v>0.385416666666667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IF(WEEKDAY(C124,1)=6,SUMIFS(K:K,A:A,N(MONTH(C124)*1),B:B,B124),"")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26</v>
      </c>
      <c r="C125" s="15" t="n">
        <f aca="false">C124+1</f>
        <v>42179</v>
      </c>
      <c r="D125" s="16"/>
      <c r="E125" s="16"/>
      <c r="F125" s="16" t="n">
        <v>0.34375</v>
      </c>
      <c r="G125" s="16" t="n">
        <v>0.520833333333333</v>
      </c>
      <c r="H125" s="16" t="n">
        <v>0.5625</v>
      </c>
      <c r="I125" s="16" t="n">
        <v>0.8125</v>
      </c>
      <c r="J125" s="16"/>
      <c r="K125" s="16" t="n">
        <f aca="false">SUM(SUM(G125,-MIN(E125:F125)),SUM(I125,-H125))</f>
        <v>0.427083333333333</v>
      </c>
      <c r="L125" s="16" t="str">
        <f aca="false">IF(SUM(SUM(G125,-MIN(D125:F125)),SUM(MAX(I125:J125),-H125))=SUM(SUM(G125,-MIN(E125:F125)),SUM(I125,-H125)),"",SUM(SUM(G125,-MIN(D125:F125)),SUM(MAX(I125:J125),-H125)))</f>
        <v/>
      </c>
      <c r="M125" s="16" t="str">
        <f aca="false">IF(WEEKDAY(C125,1)=6,SUMIFS(K:K,A:A,N(MONTH(C125)*1),B:B,B125),"")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4" t="str">
        <f aca="false">"SEM "&amp;WEEKNUM(C126,1)</f>
        <v>SEM 26</v>
      </c>
      <c r="C126" s="15" t="n">
        <f aca="false">C125+1</f>
        <v>42180</v>
      </c>
      <c r="D126" s="16" t="n">
        <v>0.3125</v>
      </c>
      <c r="E126" s="16" t="n">
        <v>0.364583333333333</v>
      </c>
      <c r="F126" s="16"/>
      <c r="G126" s="16" t="n">
        <v>0.53125</v>
      </c>
      <c r="H126" s="16" t="n">
        <v>0.59375</v>
      </c>
      <c r="I126" s="16" t="n">
        <v>0.770833333333333</v>
      </c>
      <c r="J126" s="16" t="n">
        <v>0.854166666666667</v>
      </c>
      <c r="K126" s="16" t="n">
        <f aca="false">SUM(SUM(G126,-MIN(E126:F126)),SUM(I126,-H126))</f>
        <v>0.34375</v>
      </c>
      <c r="L126" s="16" t="n">
        <f aca="false">IF(SUM(SUM(G126,-MIN(D126:F126)),SUM(MAX(I126:J126),-H126))=SUM(SUM(G126,-MIN(E126:F126)),SUM(I126,-H126)),"",SUM(SUM(G126,-MIN(D126:F126)),SUM(MAX(I126:J126),-H126)))</f>
        <v>0.479166666666667</v>
      </c>
      <c r="M126" s="16" t="str">
        <f aca="false">IF(WEEKDAY(C126,1)=6,SUMIFS(K:K,A:A,N(MONTH(C126)*1),B:B,B126),"")</f>
        <v/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13" t="n">
        <f aca="false">MONTH(C127)</f>
        <v>6</v>
      </c>
      <c r="B127" s="17" t="str">
        <f aca="false">"SEM "&amp;WEEKNUM(C127,1)</f>
        <v>SEM 26</v>
      </c>
      <c r="C127" s="15" t="n">
        <f aca="false">C126+1</f>
        <v>42181</v>
      </c>
      <c r="D127" s="16"/>
      <c r="E127" s="16"/>
      <c r="F127" s="16" t="n">
        <v>0.333333333333333</v>
      </c>
      <c r="G127" s="16" t="n">
        <v>0.541666666666667</v>
      </c>
      <c r="H127" s="16" t="n">
        <v>0.583333333333333</v>
      </c>
      <c r="I127" s="16" t="n">
        <v>0.75</v>
      </c>
      <c r="J127" s="16"/>
      <c r="K127" s="16" t="n">
        <f aca="false">SUM(SUM(G127,-MIN(E127:F127)),SUM(I127,-H127))</f>
        <v>0.375</v>
      </c>
      <c r="L127" s="16" t="str">
        <f aca="false">IF(SUM(SUM(G127,-MIN(D127:F127)),SUM(MAX(I127:J127),-H127))=SUM(SUM(G127,-MIN(E127:F127)),SUM(I127,-H127)),"",SUM(SUM(G127,-MIN(D127:F127)),SUM(MAX(I127:J127),-H127)))</f>
        <v/>
      </c>
      <c r="M127" s="16" t="n">
        <f aca="false">IF(WEEKDAY(C127,1)=6,SUMIFS(K:K,A:A,N(MONTH(C127)*1),B:B,B127),"")</f>
        <v>1.9375</v>
      </c>
      <c r="N127" s="16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27</v>
      </c>
      <c r="C128" s="9" t="n">
        <f aca="false">C127+3</f>
        <v>42184</v>
      </c>
      <c r="D128" s="10"/>
      <c r="E128" s="10"/>
      <c r="F128" s="10" t="n">
        <v>0.34375</v>
      </c>
      <c r="G128" s="10" t="n">
        <v>0.53125</v>
      </c>
      <c r="H128" s="10" t="n">
        <v>0.572916666666667</v>
      </c>
      <c r="I128" s="10" t="n">
        <v>0.770833333333333</v>
      </c>
      <c r="J128" s="10" t="n">
        <v>0.822916666666667</v>
      </c>
      <c r="K128" s="10" t="n">
        <f aca="false">SUM(SUM(G128,-MIN(E128:F128)),SUM(I128,-H128))</f>
        <v>0.385416666666667</v>
      </c>
      <c r="L128" s="10" t="n">
        <f aca="false">IF(SUM(SUM(G128,-MIN(D128:F128)),SUM(MAX(I128:J128),-H128))=SUM(SUM(G128,-MIN(E128:F128)),SUM(I128,-H128)),"",SUM(SUM(G128,-MIN(D128:F128)),SUM(MAX(I128:J128),-H128)))</f>
        <v>0.4375</v>
      </c>
      <c r="M128" s="10" t="str">
        <f aca="false">IF(WEEKDAY(C128,1)=6,SUMIFS(K:K,A:A,N(MONTH(C128)*1),B:B,B128),"")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27</v>
      </c>
      <c r="C129" s="9" t="n">
        <f aca="false">C128+1</f>
        <v>42185</v>
      </c>
      <c r="D129" s="10" t="n">
        <v>0.3125</v>
      </c>
      <c r="E129" s="10" t="n">
        <v>0.375</v>
      </c>
      <c r="F129" s="10"/>
      <c r="G129" s="10" t="n">
        <v>0.541666666666667</v>
      </c>
      <c r="H129" s="10" t="n">
        <v>0.5625</v>
      </c>
      <c r="I129" s="10" t="n">
        <v>0.760416666666667</v>
      </c>
      <c r="J129" s="10" t="n">
        <v>0.854166666666667</v>
      </c>
      <c r="K129" s="10" t="n">
        <f aca="false">SUM(SUM(G129,-MIN(E129:F129)),SUM(I129,-H129))</f>
        <v>0.364583333333333</v>
      </c>
      <c r="L129" s="10" t="n">
        <f aca="false">IF(SUM(SUM(G129,-MIN(D129:F129)),SUM(MAX(I129:J129),-H129))=SUM(SUM(G129,-MIN(E129:F129)),SUM(I129,-H129)),"",SUM(SUM(G129,-MIN(D129:F129)),SUM(MAX(I129:J129),-H129)))</f>
        <v>0.520833333333333</v>
      </c>
      <c r="M129" s="10" t="str">
        <f aca="false">IF(WEEKDAY(C129,1)=6,SUMIFS(K:K,A:A,N(MONTH(C129)*1),B:B,B129),"")</f>
        <v/>
      </c>
      <c r="N129" s="10" t="n">
        <f aca="false">IF(A130=A129,"",SUMIF(A:A,A129,K:K))</f>
        <v>8.21875</v>
      </c>
    </row>
    <row r="130" customFormat="false" ht="15" hidden="false" customHeight="false" outlineLevel="0" collapsed="false">
      <c r="A130" s="8" t="n">
        <f aca="false">MONTH(C130)</f>
        <v>7</v>
      </c>
      <c r="B130" s="9" t="str">
        <f aca="false">"SEM "&amp;WEEKNUM(C130,1)</f>
        <v>SEM 27</v>
      </c>
      <c r="C130" s="9" t="n">
        <f aca="false">C129+1</f>
        <v>42186</v>
      </c>
      <c r="D130" s="10"/>
      <c r="E130" s="10"/>
      <c r="F130" s="10" t="n">
        <v>0.354166666666667</v>
      </c>
      <c r="G130" s="10" t="n">
        <v>0.541666666666667</v>
      </c>
      <c r="H130" s="10" t="n">
        <v>0.583333333333333</v>
      </c>
      <c r="I130" s="10" t="n">
        <v>0.770833333333333</v>
      </c>
      <c r="J130" s="10"/>
      <c r="K130" s="10" t="n">
        <f aca="false">SUM(SUM(G130,-MIN(E130:F130)),SUM(I130,-H130))</f>
        <v>0.375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IF(WEEKDAY(C130,1)=6,SUMIFS(K:K,A:A,N(MONTH(C130)*1),B:B,B130),"")</f>
        <v/>
      </c>
      <c r="N130" s="10" t="str">
        <f aca="false">IF(A131=A130,"",SUMIF(A:A,A130,K:K))</f>
        <v/>
      </c>
    </row>
    <row r="131" customFormat="false" ht="15" hidden="false" customHeight="false" outlineLevel="0" collapsed="false">
      <c r="A131" s="8" t="n">
        <f aca="false">MONTH(C131)</f>
        <v>7</v>
      </c>
      <c r="B131" s="9" t="str">
        <f aca="false">"SEM "&amp;WEEKNUM(C131,1)</f>
        <v>SEM 27</v>
      </c>
      <c r="C131" s="9" t="n">
        <f aca="false">C130+1</f>
        <v>42187</v>
      </c>
      <c r="D131" s="10"/>
      <c r="E131" s="10"/>
      <c r="F131" s="10" t="n">
        <v>0.333333333333333</v>
      </c>
      <c r="G131" s="10" t="n">
        <v>0.520833333333333</v>
      </c>
      <c r="H131" s="10" t="n">
        <v>0.583333333333333</v>
      </c>
      <c r="I131" s="10" t="n">
        <v>0.802083333333333</v>
      </c>
      <c r="J131" s="10"/>
      <c r="K131" s="10" t="n">
        <f aca="false">SUM(SUM(G131,-MIN(E131:F131)),SUM(I131,-H131))</f>
        <v>0.40625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str">
        <f aca="false">IF(WEEKDAY(C131,1)=6,SUMIFS(K:K,A:A,N(MONTH(C131)*1),B:B,B131),"")</f>
        <v/>
      </c>
      <c r="N131" s="10" t="str">
        <f aca="false">IF(A132=A131,"",SUMIF(A:A,A131,K:K))</f>
        <v/>
      </c>
    </row>
    <row r="132" customFormat="false" ht="15" hidden="false" customHeight="false" outlineLevel="0" collapsed="false">
      <c r="A132" s="8" t="n">
        <f aca="false">MONTH(C132)</f>
        <v>7</v>
      </c>
      <c r="B132" s="9" t="str">
        <f aca="false">"SEM "&amp;WEEKNUM(C132,1)</f>
        <v>SEM 27</v>
      </c>
      <c r="C132" s="9" t="n">
        <f aca="false">C131+1</f>
        <v>42188</v>
      </c>
      <c r="D132" s="10"/>
      <c r="E132" s="10"/>
      <c r="F132" s="10" t="n">
        <v>0.333333333333333</v>
      </c>
      <c r="G132" s="10" t="n">
        <v>0.541666666666667</v>
      </c>
      <c r="H132" s="10" t="n">
        <v>0.583333333333333</v>
      </c>
      <c r="I132" s="10" t="n">
        <v>0.760416666666667</v>
      </c>
      <c r="J132" s="10"/>
      <c r="K132" s="10" t="n">
        <f aca="false">SUM(SUM(G132,-MIN(E132:F132)),SUM(I132,-H132))</f>
        <v>0.385416666666667</v>
      </c>
      <c r="L132" s="10" t="str">
        <f aca="false">IF(SUM(SUM(G132,-MIN(D132:F132)),SUM(MAX(I132:J132),-H132))=SUM(SUM(G132,-MIN(E132:F132)),SUM(I132,-H132)),"",SUM(SUM(G132,-MIN(D132:F132)),SUM(MAX(I132:J132),-H132)))</f>
        <v/>
      </c>
      <c r="M132" s="10" t="n">
        <f aca="false">IF(WEEKDAY(C132,1)=6,SUMIFS(K:K,A:A,N(MONTH(C132)*1),B:B,B132),"")</f>
        <v>1.16666666666667</v>
      </c>
      <c r="N132" s="10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4" t="str">
        <f aca="false">"SEM "&amp;WEEKNUM(C133,1)</f>
        <v>SEM 28</v>
      </c>
      <c r="C133" s="15" t="n">
        <f aca="false">C132+3</f>
        <v>42191</v>
      </c>
      <c r="D133" s="16" t="n">
        <v>0.291666666666667</v>
      </c>
      <c r="E133" s="16" t="n">
        <v>0.375</v>
      </c>
      <c r="F133" s="16"/>
      <c r="G133" s="16" t="n">
        <v>0.541666666666667</v>
      </c>
      <c r="H133" s="16" t="n">
        <v>0.583333333333333</v>
      </c>
      <c r="I133" s="16" t="n">
        <v>0.75</v>
      </c>
      <c r="J133" s="16" t="n">
        <v>0.84375</v>
      </c>
      <c r="K133" s="16" t="n">
        <f aca="false">SUM(SUM(G133,-MIN(E133:F133)),SUM(I133,-H133))</f>
        <v>0.333333333333333</v>
      </c>
      <c r="L133" s="16" t="n">
        <f aca="false">IF(SUM(SUM(G133,-MIN(D133:F133)),SUM(MAX(I133:J133),-H133))=SUM(SUM(G133,-MIN(E133:F133)),SUM(I133,-H133)),"",SUM(SUM(G133,-MIN(D133:F133)),SUM(MAX(I133:J133),-H133)))</f>
        <v>0.510416666666667</v>
      </c>
      <c r="M133" s="16" t="str">
        <f aca="false">IF(WEEKDAY(C133,1)=6,SUMIFS(K:K,A:A,N(MONTH(C133)*1),B:B,B133),"")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7" t="str">
        <f aca="false">"SEM "&amp;WEEKNUM(C134,1)</f>
        <v>SEM 28</v>
      </c>
      <c r="C134" s="15" t="n">
        <f aca="false">C133+1</f>
        <v>42192</v>
      </c>
      <c r="D134" s="16"/>
      <c r="E134" s="16"/>
      <c r="F134" s="16" t="n">
        <v>0.354166666666667</v>
      </c>
      <c r="G134" s="16" t="n">
        <v>0.541666666666667</v>
      </c>
      <c r="H134" s="16" t="n">
        <v>0.583333333333333</v>
      </c>
      <c r="I134" s="16" t="n">
        <v>0.78125</v>
      </c>
      <c r="J134" s="16" t="n">
        <v>0.840277777777778</v>
      </c>
      <c r="K134" s="16" t="n">
        <f aca="false">SUM(SUM(G134,-MIN(E134:F134)),SUM(I134,-H134))</f>
        <v>0.385416666666667</v>
      </c>
      <c r="L134" s="16" t="n">
        <f aca="false">IF(SUM(SUM(G134,-MIN(D134:F134)),SUM(MAX(I134:J134),-H134))=SUM(SUM(G134,-MIN(E134:F134)),SUM(I134,-H134)),"",SUM(SUM(G134,-MIN(D134:F134)),SUM(MAX(I134:J134),-H134)))</f>
        <v>0.444444444444444</v>
      </c>
      <c r="M134" s="16" t="str">
        <f aca="false">IF(WEEKDAY(C134,1)=6,SUMIFS(K:K,A:A,N(MONTH(C134)*1),B:B,B134),"")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28</v>
      </c>
      <c r="C135" s="15" t="n">
        <f aca="false">C134+1</f>
        <v>42193</v>
      </c>
      <c r="D135" s="16" t="n">
        <v>0.302083333333333</v>
      </c>
      <c r="E135" s="16" t="n">
        <v>0.364583333333333</v>
      </c>
      <c r="F135" s="16"/>
      <c r="G135" s="16" t="n">
        <v>0.53125</v>
      </c>
      <c r="H135" s="16" t="n">
        <v>0.5625</v>
      </c>
      <c r="I135" s="16" t="n">
        <v>0.75</v>
      </c>
      <c r="J135" s="16" t="n">
        <v>0.822916666666667</v>
      </c>
      <c r="K135" s="16" t="n">
        <f aca="false">SUM(SUM(G135,-MIN(E135:F135)),SUM(I135,-H135))</f>
        <v>0.354166666666667</v>
      </c>
      <c r="L135" s="16" t="n">
        <f aca="false">IF(SUM(SUM(G135,-MIN(D135:F135)),SUM(MAX(I135:J135),-H135))=SUM(SUM(G135,-MIN(E135:F135)),SUM(I135,-H135)),"",SUM(SUM(G135,-MIN(D135:F135)),SUM(MAX(I135:J135),-H135)))</f>
        <v>0.489583333333333</v>
      </c>
      <c r="M135" s="16" t="str">
        <f aca="false">IF(WEEKDAY(C135,1)=6,SUMIFS(K:K,A:A,N(MONTH(C135)*1),B:B,B135),"")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4" t="str">
        <f aca="false">"SEM "&amp;WEEKNUM(C136,1)</f>
        <v>SEM 28</v>
      </c>
      <c r="C136" s="15" t="n">
        <f aca="false">C135+1</f>
        <v>42194</v>
      </c>
      <c r="D136" s="16" t="n">
        <v>0.3125</v>
      </c>
      <c r="E136" s="16" t="n">
        <v>0.375</v>
      </c>
      <c r="F136" s="16"/>
      <c r="G136" s="16" t="n">
        <v>0.541666666666667</v>
      </c>
      <c r="H136" s="16" t="n">
        <v>0.583333333333333</v>
      </c>
      <c r="I136" s="16" t="n">
        <v>0.78125</v>
      </c>
      <c r="J136" s="16" t="n">
        <v>0.854166666666667</v>
      </c>
      <c r="K136" s="16" t="n">
        <f aca="false">SUM(SUM(G136,-MIN(E136:F136)),SUM(I136,-H136))</f>
        <v>0.364583333333333</v>
      </c>
      <c r="L136" s="16" t="n">
        <f aca="false">IF(SUM(SUM(G136,-MIN(D136:F136)),SUM(MAX(I136:J136),-H136))=SUM(SUM(G136,-MIN(E136:F136)),SUM(I136,-H136)),"",SUM(SUM(G136,-MIN(D136:F136)),SUM(MAX(I136:J136),-H136)))</f>
        <v>0.5</v>
      </c>
      <c r="M136" s="16" t="str">
        <f aca="false">IF(WEEKDAY(C136,1)=6,SUMIFS(K:K,A:A,N(MONTH(C136)*1),B:B,B136),"")</f>
        <v/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13" t="n">
        <f aca="false">MONTH(C137)</f>
        <v>7</v>
      </c>
      <c r="B137" s="17" t="str">
        <f aca="false">"SEM "&amp;WEEKNUM(C137,1)</f>
        <v>SEM 28</v>
      </c>
      <c r="C137" s="15" t="n">
        <f aca="false">C136+1</f>
        <v>42195</v>
      </c>
      <c r="D137" s="16"/>
      <c r="E137" s="16"/>
      <c r="F137" s="16" t="n">
        <v>0.34375</v>
      </c>
      <c r="G137" s="16" t="n">
        <v>0.520833333333333</v>
      </c>
      <c r="H137" s="16" t="n">
        <v>0.583333333333333</v>
      </c>
      <c r="I137" s="16" t="n">
        <v>0.75</v>
      </c>
      <c r="J137" s="16"/>
      <c r="K137" s="16" t="n">
        <f aca="false">SUM(SUM(G137,-MIN(E137:F137)),SUM(I137,-H137))</f>
        <v>0.34375</v>
      </c>
      <c r="L137" s="16" t="str">
        <f aca="false">IF(SUM(SUM(G137,-MIN(D137:F137)),SUM(MAX(I137:J137),-H137))=SUM(SUM(G137,-MIN(E137:F137)),SUM(I137,-H137)),"",SUM(SUM(G137,-MIN(D137:F137)),SUM(MAX(I137:J137),-H137)))</f>
        <v/>
      </c>
      <c r="M137" s="16" t="n">
        <f aca="false">IF(WEEKDAY(C137,1)=6,SUMIFS(K:K,A:A,N(MONTH(C137)*1),B:B,B137),"")</f>
        <v>1.78125</v>
      </c>
      <c r="N137" s="16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29</v>
      </c>
      <c r="C138" s="9" t="n">
        <f aca="false">C137+3</f>
        <v>42198</v>
      </c>
      <c r="D138" s="10"/>
      <c r="E138" s="10"/>
      <c r="F138" s="10" t="n">
        <v>0.354166666666667</v>
      </c>
      <c r="G138" s="10" t="n">
        <v>0.541666666666667</v>
      </c>
      <c r="H138" s="10" t="n">
        <v>0.583333333333333</v>
      </c>
      <c r="I138" s="10" t="n">
        <v>0.791666666666667</v>
      </c>
      <c r="J138" s="10"/>
      <c r="K138" s="10" t="n">
        <f aca="false">SUM(SUM(G138,-MIN(E138:F138)),SUM(I138,-H138))</f>
        <v>0.395833333333333</v>
      </c>
      <c r="L138" s="10" t="str">
        <f aca="false">IF(SUM(SUM(G138,-MIN(D138:F138)),SUM(MAX(I138:J138),-H138))=SUM(SUM(G138,-MIN(E138:F138)),SUM(I138,-H138)),"",SUM(SUM(G138,-MIN(D138:F138)),SUM(MAX(I138:J138),-H138)))</f>
        <v/>
      </c>
      <c r="M138" s="10" t="str">
        <f aca="false">IF(WEEKDAY(C138,1)=6,SUMIFS(K:K,A:A,N(MONTH(C138)*1),B:B,B138),"")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29</v>
      </c>
      <c r="C139" s="9" t="n">
        <f aca="false">C138+1</f>
        <v>42199</v>
      </c>
      <c r="D139" s="10" t="n">
        <v>0.3125</v>
      </c>
      <c r="E139" s="10" t="n">
        <v>0.364583333333333</v>
      </c>
      <c r="F139" s="10"/>
      <c r="G139" s="10" t="n">
        <v>0.541666666666667</v>
      </c>
      <c r="H139" s="10" t="n">
        <v>0.583333333333333</v>
      </c>
      <c r="I139" s="10" t="n">
        <v>0.760416666666667</v>
      </c>
      <c r="J139" s="10" t="n">
        <v>0.854166666666667</v>
      </c>
      <c r="K139" s="10" t="n">
        <f aca="false">SUM(SUM(G139,-MIN(E139:F139)),SUM(I139,-H139))</f>
        <v>0.354166666666667</v>
      </c>
      <c r="L139" s="10" t="n">
        <f aca="false">IF(SUM(SUM(G139,-MIN(D139:F139)),SUM(MAX(I139:J139),-H139))=SUM(SUM(G139,-MIN(E139:F139)),SUM(I139,-H139)),"",SUM(SUM(G139,-MIN(D139:F139)),SUM(MAX(I139:J139),-H139)))</f>
        <v>0.5</v>
      </c>
      <c r="M139" s="10" t="str">
        <f aca="false">IF(WEEKDAY(C139,1)=6,SUMIFS(K:K,A:A,N(MONTH(C139)*1),B:B,B139),"")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29</v>
      </c>
      <c r="C140" s="9" t="n">
        <f aca="false">C139+1</f>
        <v>42200</v>
      </c>
      <c r="D140" s="10"/>
      <c r="E140" s="10"/>
      <c r="F140" s="10" t="n">
        <v>0.354166666666667</v>
      </c>
      <c r="G140" s="10" t="n">
        <v>0.520833333333333</v>
      </c>
      <c r="H140" s="10" t="n">
        <v>0.583333333333333</v>
      </c>
      <c r="I140" s="10" t="n">
        <v>0.791666666666667</v>
      </c>
      <c r="J140" s="10"/>
      <c r="K140" s="10" t="n">
        <f aca="false">SUM(SUM(G140,-MIN(E140:F140)),SUM(I140,-H140))</f>
        <v>0.375</v>
      </c>
      <c r="L140" s="10" t="str">
        <f aca="false">IF(SUM(SUM(G140,-MIN(D140:F140)),SUM(MAX(I140:J140),-H140))=SUM(SUM(G140,-MIN(E140:F140)),SUM(I140,-H140)),"",SUM(SUM(G140,-MIN(D140:F140)),SUM(MAX(I140:J140),-H140)))</f>
        <v/>
      </c>
      <c r="M140" s="10" t="str">
        <f aca="false">IF(WEEKDAY(C140,1)=6,SUMIFS(K:K,A:A,N(MONTH(C140)*1),B:B,B140),"")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29</v>
      </c>
      <c r="C141" s="9" t="n">
        <f aca="false">C140+1</f>
        <v>42201</v>
      </c>
      <c r="D141" s="10" t="n">
        <v>0.3125</v>
      </c>
      <c r="E141" s="10" t="n">
        <v>0.375</v>
      </c>
      <c r="F141" s="10"/>
      <c r="G141" s="10" t="n">
        <v>0.520833333333333</v>
      </c>
      <c r="H141" s="10" t="n">
        <v>0.5625</v>
      </c>
      <c r="I141" s="10" t="n">
        <v>0.760416666666667</v>
      </c>
      <c r="J141" s="10" t="n">
        <v>0.822916666666667</v>
      </c>
      <c r="K141" s="10" t="n">
        <f aca="false">SUM(SUM(G141,-MIN(E141:F141)),SUM(I141,-H141))</f>
        <v>0.34375</v>
      </c>
      <c r="L141" s="10" t="n">
        <f aca="false">IF(SUM(SUM(G141,-MIN(D141:F141)),SUM(MAX(I141:J141),-H141))=SUM(SUM(G141,-MIN(E141:F141)),SUM(I141,-H141)),"",SUM(SUM(G141,-MIN(D141:F141)),SUM(MAX(I141:J141),-H141)))</f>
        <v>0.46875</v>
      </c>
      <c r="M141" s="10" t="str">
        <f aca="false">IF(WEEKDAY(C141,1)=6,SUMIFS(K:K,A:A,N(MONTH(C141)*1),B:B,B141),"")</f>
        <v/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8" t="n">
        <f aca="false">MONTH(C142)</f>
        <v>7</v>
      </c>
      <c r="B142" s="9" t="str">
        <f aca="false">"SEM "&amp;WEEKNUM(C142,1)</f>
        <v>SEM 29</v>
      </c>
      <c r="C142" s="9" t="n">
        <f aca="false">C141+1</f>
        <v>42202</v>
      </c>
      <c r="D142" s="10"/>
      <c r="E142" s="10"/>
      <c r="F142" s="10" t="n">
        <v>0.34375</v>
      </c>
      <c r="G142" s="10" t="n">
        <v>0.541666666666667</v>
      </c>
      <c r="H142" s="10" t="n">
        <v>0.583333333333333</v>
      </c>
      <c r="I142" s="10" t="n">
        <v>0.75</v>
      </c>
      <c r="J142" s="10"/>
      <c r="K142" s="10" t="n">
        <f aca="false">SUM(SUM(G142,-MIN(E142:F142)),SUM(I142,-H142))</f>
        <v>0.364583333333333</v>
      </c>
      <c r="L142" s="10" t="str">
        <f aca="false">IF(SUM(SUM(G142,-MIN(D142:F142)),SUM(MAX(I142:J142),-H142))=SUM(SUM(G142,-MIN(E142:F142)),SUM(I142,-H142)),"",SUM(SUM(G142,-MIN(D142:F142)),SUM(MAX(I142:J142),-H142)))</f>
        <v/>
      </c>
      <c r="M142" s="10" t="n">
        <f aca="false">IF(WEEKDAY(C142,1)=6,SUMIFS(K:K,A:A,N(MONTH(C142)*1),B:B,B142),"")</f>
        <v>1.83333333333333</v>
      </c>
      <c r="N142" s="10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4" t="str">
        <f aca="false">"SEM "&amp;WEEKNUM(C143,1)</f>
        <v>SEM 30</v>
      </c>
      <c r="C143" s="15" t="n">
        <f aca="false">C142+3</f>
        <v>42205</v>
      </c>
      <c r="D143" s="16"/>
      <c r="E143" s="16"/>
      <c r="F143" s="16" t="n">
        <v>0.354166666666667</v>
      </c>
      <c r="G143" s="16" t="n">
        <v>0.541666666666667</v>
      </c>
      <c r="H143" s="16" t="n">
        <v>0.583333333333333</v>
      </c>
      <c r="I143" s="16" t="n">
        <v>0.802083333333333</v>
      </c>
      <c r="J143" s="16"/>
      <c r="K143" s="16" t="n">
        <f aca="false">SUM(SUM(G143,-MIN(E143:F143)),SUM(I143,-H143))</f>
        <v>0.40625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IF(WEEKDAY(C143,1)=6,SUMIFS(K:K,A:A,N(MONTH(C143)*1),B:B,B143),"")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7" t="str">
        <f aca="false">"SEM "&amp;WEEKNUM(C144,1)</f>
        <v>SEM 30</v>
      </c>
      <c r="C144" s="15" t="n">
        <f aca="false">C143+1</f>
        <v>42206</v>
      </c>
      <c r="D144" s="16"/>
      <c r="E144" s="16"/>
      <c r="F144" s="16" t="n">
        <v>0.354166666666667</v>
      </c>
      <c r="G144" s="16" t="n">
        <v>0.541666666666667</v>
      </c>
      <c r="H144" s="16" t="n">
        <v>0.59375</v>
      </c>
      <c r="I144" s="16" t="n">
        <v>0.791666666666667</v>
      </c>
      <c r="J144" s="16"/>
      <c r="K144" s="16" t="n">
        <f aca="false">SUM(SUM(G144,-MIN(E144:F144)),SUM(I144,-H144))</f>
        <v>0.385416666666667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IF(WEEKDAY(C144,1)=6,SUMIFS(K:K,A:A,N(MONTH(C144)*1),B:B,B144),"")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30</v>
      </c>
      <c r="C145" s="15" t="n">
        <f aca="false">C144+1</f>
        <v>42207</v>
      </c>
      <c r="D145" s="16"/>
      <c r="E145" s="16"/>
      <c r="F145" s="16" t="n">
        <v>0.34375</v>
      </c>
      <c r="G145" s="16" t="n">
        <v>0.520833333333333</v>
      </c>
      <c r="H145" s="16" t="n">
        <v>0.5625</v>
      </c>
      <c r="I145" s="16" t="n">
        <v>0.8125</v>
      </c>
      <c r="J145" s="16"/>
      <c r="K145" s="16" t="n">
        <f aca="false">SUM(SUM(G145,-MIN(E145:F145)),SUM(I145,-H145))</f>
        <v>0.427083333333333</v>
      </c>
      <c r="L145" s="16" t="str">
        <f aca="false">IF(SUM(SUM(G145,-MIN(D145:F145)),SUM(MAX(I145:J145),-H145))=SUM(SUM(G145,-MIN(E145:F145)),SUM(I145,-H145)),"",SUM(SUM(G145,-MIN(D145:F145)),SUM(MAX(I145:J145),-H145)))</f>
        <v/>
      </c>
      <c r="M145" s="16" t="str">
        <f aca="false">IF(WEEKDAY(C145,1)=6,SUMIFS(K:K,A:A,N(MONTH(C145)*1),B:B,B145),"")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4" t="str">
        <f aca="false">"SEM "&amp;WEEKNUM(C146,1)</f>
        <v>SEM 30</v>
      </c>
      <c r="C146" s="15" t="n">
        <f aca="false">C145+1</f>
        <v>42208</v>
      </c>
      <c r="D146" s="16" t="n">
        <v>0.3125</v>
      </c>
      <c r="E146" s="16" t="n">
        <v>0.364583333333333</v>
      </c>
      <c r="F146" s="16"/>
      <c r="G146" s="16" t="n">
        <v>0.53125</v>
      </c>
      <c r="H146" s="16" t="n">
        <v>0.59375</v>
      </c>
      <c r="I146" s="16" t="n">
        <v>0.770833333333333</v>
      </c>
      <c r="J146" s="16" t="n">
        <v>0.854166666666667</v>
      </c>
      <c r="K146" s="16" t="n">
        <f aca="false">SUM(SUM(G146,-MIN(E146:F146)),SUM(I146,-H146))</f>
        <v>0.34375</v>
      </c>
      <c r="L146" s="16" t="n">
        <f aca="false">IF(SUM(SUM(G146,-MIN(D146:F146)),SUM(MAX(I146:J146),-H146))=SUM(SUM(G146,-MIN(E146:F146)),SUM(I146,-H146)),"",SUM(SUM(G146,-MIN(D146:F146)),SUM(MAX(I146:J146),-H146)))</f>
        <v>0.479166666666667</v>
      </c>
      <c r="M146" s="16" t="str">
        <f aca="false">IF(WEEKDAY(C146,1)=6,SUMIFS(K:K,A:A,N(MONTH(C146)*1),B:B,B146),"")</f>
        <v/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13" t="n">
        <f aca="false">MONTH(C147)</f>
        <v>7</v>
      </c>
      <c r="B147" s="17" t="str">
        <f aca="false">"SEM "&amp;WEEKNUM(C147,1)</f>
        <v>SEM 30</v>
      </c>
      <c r="C147" s="15" t="n">
        <f aca="false">C146+1</f>
        <v>42209</v>
      </c>
      <c r="D147" s="16"/>
      <c r="E147" s="16"/>
      <c r="F147" s="16" t="n">
        <v>0.333333333333333</v>
      </c>
      <c r="G147" s="16" t="n">
        <v>0.541666666666667</v>
      </c>
      <c r="H147" s="16" t="n">
        <v>0.583333333333333</v>
      </c>
      <c r="I147" s="16" t="n">
        <v>0.75</v>
      </c>
      <c r="J147" s="16"/>
      <c r="K147" s="16" t="n">
        <f aca="false">SUM(SUM(G147,-MIN(E147:F147)),SUM(I147,-H147))</f>
        <v>0.375</v>
      </c>
      <c r="L147" s="16" t="str">
        <f aca="false">IF(SUM(SUM(G147,-MIN(D147:F147)),SUM(MAX(I147:J147),-H147))=SUM(SUM(G147,-MIN(E147:F147)),SUM(I147,-H147)),"",SUM(SUM(G147,-MIN(D147:F147)),SUM(MAX(I147:J147),-H147)))</f>
        <v/>
      </c>
      <c r="M147" s="16" t="n">
        <f aca="false">IF(WEEKDAY(C147,1)=6,SUMIFS(K:K,A:A,N(MONTH(C147)*1),B:B,B147),"")</f>
        <v>1.9375</v>
      </c>
      <c r="N147" s="16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31</v>
      </c>
      <c r="C148" s="9" t="n">
        <f aca="false">C147+3</f>
        <v>42212</v>
      </c>
      <c r="D148" s="10"/>
      <c r="E148" s="10"/>
      <c r="F148" s="10" t="n">
        <v>0.34375</v>
      </c>
      <c r="G148" s="10" t="n">
        <v>0.53125</v>
      </c>
      <c r="H148" s="10" t="n">
        <v>0.572916666666667</v>
      </c>
      <c r="I148" s="10" t="n">
        <v>0.770833333333333</v>
      </c>
      <c r="J148" s="10" t="n">
        <v>0.822916666666667</v>
      </c>
      <c r="K148" s="10" t="n">
        <f aca="false">SUM(SUM(G148,-MIN(E148:F148)),SUM(I148,-H148))</f>
        <v>0.385416666666667</v>
      </c>
      <c r="L148" s="10" t="n">
        <f aca="false">IF(SUM(SUM(G148,-MIN(D148:F148)),SUM(MAX(I148:J148),-H148))=SUM(SUM(G148,-MIN(E148:F148)),SUM(I148,-H148)),"",SUM(SUM(G148,-MIN(D148:F148)),SUM(MAX(I148:J148),-H148)))</f>
        <v>0.4375</v>
      </c>
      <c r="M148" s="10" t="str">
        <f aca="false">IF(WEEKDAY(C148,1)=6,SUMIFS(K:K,A:A,N(MONTH(C148)*1),B:B,B148),"")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31</v>
      </c>
      <c r="C149" s="9" t="n">
        <f aca="false">C148+1</f>
        <v>42213</v>
      </c>
      <c r="D149" s="10" t="n">
        <v>0.3125</v>
      </c>
      <c r="E149" s="10" t="n">
        <v>0.375</v>
      </c>
      <c r="F149" s="10"/>
      <c r="G149" s="10" t="n">
        <v>0.541666666666667</v>
      </c>
      <c r="H149" s="10" t="n">
        <v>0.5625</v>
      </c>
      <c r="I149" s="10" t="n">
        <v>0.760416666666667</v>
      </c>
      <c r="J149" s="10" t="n">
        <v>0.854166666666667</v>
      </c>
      <c r="K149" s="10" t="n">
        <f aca="false">SUM(SUM(G149,-MIN(E149:F149)),SUM(I149,-H149))</f>
        <v>0.364583333333333</v>
      </c>
      <c r="L149" s="10" t="n">
        <f aca="false">IF(SUM(SUM(G149,-MIN(D149:F149)),SUM(MAX(I149:J149),-H149))=SUM(SUM(G149,-MIN(E149:F149)),SUM(I149,-H149)),"",SUM(SUM(G149,-MIN(D149:F149)),SUM(MAX(I149:J149),-H149)))</f>
        <v>0.520833333333333</v>
      </c>
      <c r="M149" s="10" t="str">
        <f aca="false">IF(WEEKDAY(C149,1)=6,SUMIFS(K:K,A:A,N(MONTH(C149)*1),B:B,B149),"")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31</v>
      </c>
      <c r="C150" s="9" t="n">
        <f aca="false">C149+1</f>
        <v>42214</v>
      </c>
      <c r="D150" s="10"/>
      <c r="E150" s="10"/>
      <c r="F150" s="10" t="n">
        <v>0.354166666666667</v>
      </c>
      <c r="G150" s="10" t="n">
        <v>0.541666666666667</v>
      </c>
      <c r="H150" s="10" t="n">
        <v>0.583333333333333</v>
      </c>
      <c r="I150" s="10" t="n">
        <v>0.770833333333333</v>
      </c>
      <c r="J150" s="10"/>
      <c r="K150" s="10" t="n">
        <f aca="false">SUM(SUM(G150,-MIN(E150:F150)),SUM(I150,-H150))</f>
        <v>0.375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IF(WEEKDAY(C150,1)=6,SUMIFS(K:K,A:A,N(MONTH(C150)*1),B:B,B150),"")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31</v>
      </c>
      <c r="C151" s="9" t="n">
        <f aca="false">C150+1</f>
        <v>42215</v>
      </c>
      <c r="D151" s="10"/>
      <c r="E151" s="10"/>
      <c r="F151" s="10" t="n">
        <v>0.333333333333333</v>
      </c>
      <c r="G151" s="10" t="n">
        <v>0.520833333333333</v>
      </c>
      <c r="H151" s="10" t="n">
        <v>0.583333333333333</v>
      </c>
      <c r="I151" s="10" t="n">
        <v>0.802083333333333</v>
      </c>
      <c r="J151" s="10"/>
      <c r="K151" s="10" t="n">
        <f aca="false">SUM(SUM(G151,-MIN(E151:F151)),SUM(I151,-H151))</f>
        <v>0.40625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str">
        <f aca="false">IF(WEEKDAY(C151,1)=6,SUMIFS(K:K,A:A,N(MONTH(C151)*1),B:B,B151),"")</f>
        <v/>
      </c>
      <c r="N151" s="10" t="str">
        <f aca="false">IF(A152=A151,"",SUMIF(A:A,A151,K:K))</f>
        <v/>
      </c>
    </row>
    <row r="152" customFormat="false" ht="15" hidden="false" customHeight="false" outlineLevel="0" collapsed="false">
      <c r="A152" s="8" t="n">
        <f aca="false">MONTH(C152)</f>
        <v>7</v>
      </c>
      <c r="B152" s="9" t="str">
        <f aca="false">"SEM "&amp;WEEKNUM(C152,1)</f>
        <v>SEM 31</v>
      </c>
      <c r="C152" s="9" t="n">
        <f aca="false">C151+1</f>
        <v>42216</v>
      </c>
      <c r="D152" s="10"/>
      <c r="E152" s="10"/>
      <c r="F152" s="10" t="n">
        <v>0.333333333333333</v>
      </c>
      <c r="G152" s="10" t="n">
        <v>0.541666666666667</v>
      </c>
      <c r="H152" s="10" t="n">
        <v>0.583333333333333</v>
      </c>
      <c r="I152" s="10" t="n">
        <v>0.760416666666667</v>
      </c>
      <c r="J152" s="10"/>
      <c r="K152" s="10" t="n">
        <f aca="false">SUM(SUM(G152,-MIN(E152:F152)),SUM(I152,-H152))</f>
        <v>0.385416666666667</v>
      </c>
      <c r="L152" s="10" t="str">
        <f aca="false">IF(SUM(SUM(G152,-MIN(D152:F152)),SUM(MAX(I152:J152),-H152))=SUM(SUM(G152,-MIN(E152:F152)),SUM(I152,-H152)),"",SUM(SUM(G152,-MIN(D152:F152)),SUM(MAX(I152:J152),-H152)))</f>
        <v/>
      </c>
      <c r="M152" s="10" t="n">
        <f aca="false">IF(WEEKDAY(C152,1)=6,SUMIFS(K:K,A:A,N(MONTH(C152)*1),B:B,B152),"")</f>
        <v>1.91666666666667</v>
      </c>
      <c r="N152" s="10" t="n">
        <f aca="false">IF(A153=A152,"",SUMIF(A:A,A152,K:K))</f>
        <v>8.63541666666667</v>
      </c>
    </row>
    <row r="153" customFormat="false" ht="15" hidden="false" customHeight="false" outlineLevel="0" collapsed="false">
      <c r="A153" s="13" t="n">
        <f aca="false">MONTH(C153)</f>
        <v>8</v>
      </c>
      <c r="B153" s="14" t="str">
        <f aca="false">"SEM "&amp;WEEKNUM(C153,1)</f>
        <v>SEM 32</v>
      </c>
      <c r="C153" s="15" t="n">
        <f aca="false">C152+3</f>
        <v>42219</v>
      </c>
      <c r="D153" s="16" t="n">
        <v>0.291666666666667</v>
      </c>
      <c r="E153" s="16" t="n">
        <v>0.375</v>
      </c>
      <c r="F153" s="16"/>
      <c r="G153" s="16" t="n">
        <v>0.541666666666667</v>
      </c>
      <c r="H153" s="16" t="n">
        <v>0.583333333333333</v>
      </c>
      <c r="I153" s="16" t="n">
        <v>0.75</v>
      </c>
      <c r="J153" s="16" t="n">
        <v>0.84375</v>
      </c>
      <c r="K153" s="16" t="n">
        <f aca="false">SUM(SUM(G153,-MIN(E153:F153)),SUM(I153,-H153))</f>
        <v>0.333333333333333</v>
      </c>
      <c r="L153" s="16" t="n">
        <f aca="false">IF(SUM(SUM(G153,-MIN(D153:F153)),SUM(MAX(I153:J153),-H153))=SUM(SUM(G153,-MIN(E153:F153)),SUM(I153,-H153)),"",SUM(SUM(G153,-MIN(D153:F153)),SUM(MAX(I153:J153),-H153)))</f>
        <v>0.510416666666667</v>
      </c>
      <c r="M153" s="16" t="str">
        <f aca="false">IF(WEEKDAY(C153,1)=6,SUMIFS(K:K,A:A,N(MONTH(C153)*1),B:B,B153),"")</f>
        <v/>
      </c>
      <c r="N153" s="16" t="str">
        <f aca="false">IF(A154=A153,"",SUMIF(A:A,A153,K:K))</f>
        <v/>
      </c>
    </row>
    <row r="154" customFormat="false" ht="15" hidden="false" customHeight="false" outlineLevel="0" collapsed="false">
      <c r="A154" s="13" t="n">
        <f aca="false">MONTH(C154)</f>
        <v>8</v>
      </c>
      <c r="B154" s="17" t="str">
        <f aca="false">"SEM "&amp;WEEKNUM(C154,1)</f>
        <v>SEM 32</v>
      </c>
      <c r="C154" s="15" t="n">
        <f aca="false">C153+1</f>
        <v>42220</v>
      </c>
      <c r="D154" s="16"/>
      <c r="E154" s="16"/>
      <c r="F154" s="16" t="n">
        <v>0.354166666666667</v>
      </c>
      <c r="G154" s="16" t="n">
        <v>0.541666666666667</v>
      </c>
      <c r="H154" s="16" t="n">
        <v>0.583333333333333</v>
      </c>
      <c r="I154" s="16" t="n">
        <v>0.78125</v>
      </c>
      <c r="J154" s="16" t="n">
        <v>0.840277777777778</v>
      </c>
      <c r="K154" s="16" t="n">
        <f aca="false">SUM(SUM(G154,-MIN(E154:F154)),SUM(I154,-H154))</f>
        <v>0.385416666666667</v>
      </c>
      <c r="L154" s="16" t="n">
        <f aca="false">IF(SUM(SUM(G154,-MIN(D154:F154)),SUM(MAX(I154:J154),-H154))=SUM(SUM(G154,-MIN(E154:F154)),SUM(I154,-H154)),"",SUM(SUM(G154,-MIN(D154:F154)),SUM(MAX(I154:J154),-H154)))</f>
        <v>0.444444444444444</v>
      </c>
      <c r="M154" s="16" t="str">
        <f aca="false">IF(WEEKDAY(C154,1)=6,SUMIFS(K:K,A:A,N(MONTH(C154)*1),B:B,B154),"")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32</v>
      </c>
      <c r="C155" s="15" t="n">
        <f aca="false">C154+1</f>
        <v>42221</v>
      </c>
      <c r="D155" s="16" t="n">
        <v>0.302083333333333</v>
      </c>
      <c r="E155" s="16" t="n">
        <v>0.364583333333333</v>
      </c>
      <c r="F155" s="16"/>
      <c r="G155" s="16" t="n">
        <v>0.53125</v>
      </c>
      <c r="H155" s="16" t="n">
        <v>0.5625</v>
      </c>
      <c r="I155" s="16" t="n">
        <v>0.75</v>
      </c>
      <c r="J155" s="16" t="n">
        <v>0.822916666666667</v>
      </c>
      <c r="K155" s="16" t="n">
        <f aca="false">SUM(SUM(G155,-MIN(E155:F155)),SUM(I155,-H155))</f>
        <v>0.354166666666667</v>
      </c>
      <c r="L155" s="16" t="n">
        <f aca="false">IF(SUM(SUM(G155,-MIN(D155:F155)),SUM(MAX(I155:J155),-H155))=SUM(SUM(G155,-MIN(E155:F155)),SUM(I155,-H155)),"",SUM(SUM(G155,-MIN(D155:F155)),SUM(MAX(I155:J155),-H155)))</f>
        <v>0.489583333333333</v>
      </c>
      <c r="M155" s="16" t="str">
        <f aca="false">IF(WEEKDAY(C155,1)=6,SUMIFS(K:K,A:A,N(MONTH(C155)*1),B:B,B155),"")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4" t="str">
        <f aca="false">"SEM "&amp;WEEKNUM(C156,1)</f>
        <v>SEM 32</v>
      </c>
      <c r="C156" s="15" t="n">
        <f aca="false">C155+1</f>
        <v>42222</v>
      </c>
      <c r="D156" s="16" t="n">
        <v>0.3125</v>
      </c>
      <c r="E156" s="16" t="n">
        <v>0.375</v>
      </c>
      <c r="F156" s="16"/>
      <c r="G156" s="16" t="n">
        <v>0.541666666666667</v>
      </c>
      <c r="H156" s="16" t="n">
        <v>0.583333333333333</v>
      </c>
      <c r="I156" s="16" t="n">
        <v>0.78125</v>
      </c>
      <c r="J156" s="16" t="n">
        <v>0.854166666666667</v>
      </c>
      <c r="K156" s="16" t="n">
        <f aca="false">SUM(SUM(G156,-MIN(E156:F156)),SUM(I156,-H156))</f>
        <v>0.364583333333333</v>
      </c>
      <c r="L156" s="16" t="n">
        <f aca="false">IF(SUM(SUM(G156,-MIN(D156:F156)),SUM(MAX(I156:J156),-H156))=SUM(SUM(G156,-MIN(E156:F156)),SUM(I156,-H156)),"",SUM(SUM(G156,-MIN(D156:F156)),SUM(MAX(I156:J156),-H156)))</f>
        <v>0.5</v>
      </c>
      <c r="M156" s="16" t="str">
        <f aca="false">IF(WEEKDAY(C156,1)=6,SUMIFS(K:K,A:A,N(MONTH(C156)*1),B:B,B156),"")</f>
        <v/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13" t="n">
        <f aca="false">MONTH(C157)</f>
        <v>8</v>
      </c>
      <c r="B157" s="17" t="str">
        <f aca="false">"SEM "&amp;WEEKNUM(C157,1)</f>
        <v>SEM 32</v>
      </c>
      <c r="C157" s="15" t="n">
        <f aca="false">C156+1</f>
        <v>42223</v>
      </c>
      <c r="D157" s="16"/>
      <c r="E157" s="16"/>
      <c r="F157" s="16" t="n">
        <v>0.34375</v>
      </c>
      <c r="G157" s="16" t="n">
        <v>0.520833333333333</v>
      </c>
      <c r="H157" s="16" t="n">
        <v>0.583333333333333</v>
      </c>
      <c r="I157" s="16" t="n">
        <v>0.75</v>
      </c>
      <c r="J157" s="16"/>
      <c r="K157" s="16" t="n">
        <f aca="false">SUM(SUM(G157,-MIN(E157:F157)),SUM(I157,-H157))</f>
        <v>0.34375</v>
      </c>
      <c r="L157" s="16" t="str">
        <f aca="false">IF(SUM(SUM(G157,-MIN(D157:F157)),SUM(MAX(I157:J157),-H157))=SUM(SUM(G157,-MIN(E157:F157)),SUM(I157,-H157)),"",SUM(SUM(G157,-MIN(D157:F157)),SUM(MAX(I157:J157),-H157)))</f>
        <v/>
      </c>
      <c r="M157" s="16" t="n">
        <f aca="false">IF(WEEKDAY(C157,1)=6,SUMIFS(K:K,A:A,N(MONTH(C157)*1),B:B,B157),"")</f>
        <v>1.78125</v>
      </c>
      <c r="N157" s="16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33</v>
      </c>
      <c r="C158" s="9" t="n">
        <f aca="false">C157+3</f>
        <v>42226</v>
      </c>
      <c r="D158" s="10"/>
      <c r="E158" s="10"/>
      <c r="F158" s="10" t="n">
        <v>0.354166666666667</v>
      </c>
      <c r="G158" s="10" t="n">
        <v>0.541666666666667</v>
      </c>
      <c r="H158" s="10" t="n">
        <v>0.583333333333333</v>
      </c>
      <c r="I158" s="10" t="n">
        <v>0.791666666666667</v>
      </c>
      <c r="J158" s="10"/>
      <c r="K158" s="10" t="n">
        <f aca="false">SUM(SUM(G158,-MIN(E158:F158)),SUM(I158,-H158))</f>
        <v>0.395833333333333</v>
      </c>
      <c r="L158" s="10" t="str">
        <f aca="false">IF(SUM(SUM(G158,-MIN(D158:F158)),SUM(MAX(I158:J158),-H158))=SUM(SUM(G158,-MIN(E158:F158)),SUM(I158,-H158)),"",SUM(SUM(G158,-MIN(D158:F158)),SUM(MAX(I158:J158),-H158)))</f>
        <v/>
      </c>
      <c r="M158" s="10" t="str">
        <f aca="false">IF(WEEKDAY(C158,1)=6,SUMIFS(K:K,A:A,N(MONTH(C158)*1),B:B,B158),"")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33</v>
      </c>
      <c r="C159" s="9" t="n">
        <f aca="false">C158+1</f>
        <v>42227</v>
      </c>
      <c r="D159" s="10" t="n">
        <v>0.3125</v>
      </c>
      <c r="E159" s="10" t="n">
        <v>0.364583333333333</v>
      </c>
      <c r="F159" s="10"/>
      <c r="G159" s="10" t="n">
        <v>0.541666666666667</v>
      </c>
      <c r="H159" s="10" t="n">
        <v>0.583333333333333</v>
      </c>
      <c r="I159" s="10" t="n">
        <v>0.760416666666667</v>
      </c>
      <c r="J159" s="10" t="n">
        <v>0.854166666666667</v>
      </c>
      <c r="K159" s="10" t="n">
        <f aca="false">SUM(SUM(G159,-MIN(E159:F159)),SUM(I159,-H159))</f>
        <v>0.354166666666667</v>
      </c>
      <c r="L159" s="10" t="n">
        <f aca="false">IF(SUM(SUM(G159,-MIN(D159:F159)),SUM(MAX(I159:J159),-H159))=SUM(SUM(G159,-MIN(E159:F159)),SUM(I159,-H159)),"",SUM(SUM(G159,-MIN(D159:F159)),SUM(MAX(I159:J159),-H159)))</f>
        <v>0.5</v>
      </c>
      <c r="M159" s="10" t="str">
        <f aca="false">IF(WEEKDAY(C159,1)=6,SUMIFS(K:K,A:A,N(MONTH(C159)*1),B:B,B159),"")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33</v>
      </c>
      <c r="C160" s="9" t="n">
        <f aca="false">C159+1</f>
        <v>42228</v>
      </c>
      <c r="D160" s="10"/>
      <c r="E160" s="10"/>
      <c r="F160" s="10" t="n">
        <v>0.354166666666667</v>
      </c>
      <c r="G160" s="10" t="n">
        <v>0.520833333333333</v>
      </c>
      <c r="H160" s="10" t="n">
        <v>0.583333333333333</v>
      </c>
      <c r="I160" s="10" t="n">
        <v>0.791666666666667</v>
      </c>
      <c r="J160" s="10"/>
      <c r="K160" s="10" t="n">
        <f aca="false">SUM(SUM(G160,-MIN(E160:F160)),SUM(I160,-H160))</f>
        <v>0.375</v>
      </c>
      <c r="L160" s="10" t="str">
        <f aca="false">IF(SUM(SUM(G160,-MIN(D160:F160)),SUM(MAX(I160:J160),-H160))=SUM(SUM(G160,-MIN(E160:F160)),SUM(I160,-H160)),"",SUM(SUM(G160,-MIN(D160:F160)),SUM(MAX(I160:J160),-H160)))</f>
        <v/>
      </c>
      <c r="M160" s="10" t="str">
        <f aca="false">IF(WEEKDAY(C160,1)=6,SUMIFS(K:K,A:A,N(MONTH(C160)*1),B:B,B160),"")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33</v>
      </c>
      <c r="C161" s="9" t="n">
        <f aca="false">C160+1</f>
        <v>42229</v>
      </c>
      <c r="D161" s="10" t="n">
        <v>0.3125</v>
      </c>
      <c r="E161" s="10" t="n">
        <v>0.375</v>
      </c>
      <c r="F161" s="10"/>
      <c r="G161" s="10" t="n">
        <v>0.520833333333333</v>
      </c>
      <c r="H161" s="10" t="n">
        <v>0.5625</v>
      </c>
      <c r="I161" s="10" t="n">
        <v>0.760416666666667</v>
      </c>
      <c r="J161" s="10" t="n">
        <v>0.822916666666667</v>
      </c>
      <c r="K161" s="10" t="n">
        <f aca="false">SUM(SUM(G161,-MIN(E161:F161)),SUM(I161,-H161))</f>
        <v>0.34375</v>
      </c>
      <c r="L161" s="10" t="n">
        <f aca="false">IF(SUM(SUM(G161,-MIN(D161:F161)),SUM(MAX(I161:J161),-H161))=SUM(SUM(G161,-MIN(E161:F161)),SUM(I161,-H161)),"",SUM(SUM(G161,-MIN(D161:F161)),SUM(MAX(I161:J161),-H161)))</f>
        <v>0.46875</v>
      </c>
      <c r="M161" s="10" t="str">
        <f aca="false">IF(WEEKDAY(C161,1)=6,SUMIFS(K:K,A:A,N(MONTH(C161)*1),B:B,B161),"")</f>
        <v/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8" t="n">
        <f aca="false">MONTH(C162)</f>
        <v>8</v>
      </c>
      <c r="B162" s="9" t="str">
        <f aca="false">"SEM "&amp;WEEKNUM(C162,1)</f>
        <v>SEM 33</v>
      </c>
      <c r="C162" s="9" t="n">
        <f aca="false">C161+1</f>
        <v>42230</v>
      </c>
      <c r="D162" s="10"/>
      <c r="E162" s="10"/>
      <c r="F162" s="10" t="n">
        <v>0.34375</v>
      </c>
      <c r="G162" s="10" t="n">
        <v>0.541666666666667</v>
      </c>
      <c r="H162" s="10" t="n">
        <v>0.583333333333333</v>
      </c>
      <c r="I162" s="10" t="n">
        <v>0.75</v>
      </c>
      <c r="J162" s="10"/>
      <c r="K162" s="10" t="n">
        <f aca="false">SUM(SUM(G162,-MIN(E162:F162)),SUM(I162,-H162))</f>
        <v>0.364583333333333</v>
      </c>
      <c r="L162" s="10" t="str">
        <f aca="false">IF(SUM(SUM(G162,-MIN(D162:F162)),SUM(MAX(I162:J162),-H162))=SUM(SUM(G162,-MIN(E162:F162)),SUM(I162,-H162)),"",SUM(SUM(G162,-MIN(D162:F162)),SUM(MAX(I162:J162),-H162)))</f>
        <v/>
      </c>
      <c r="M162" s="10" t="n">
        <f aca="false">IF(WEEKDAY(C162,1)=6,SUMIFS(K:K,A:A,N(MONTH(C162)*1),B:B,B162),"")</f>
        <v>1.83333333333333</v>
      </c>
      <c r="N162" s="10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4" t="str">
        <f aca="false">"SEM "&amp;WEEKNUM(C163,1)</f>
        <v>SEM 34</v>
      </c>
      <c r="C163" s="15" t="n">
        <f aca="false">C162+3</f>
        <v>42233</v>
      </c>
      <c r="D163" s="16"/>
      <c r="E163" s="16"/>
      <c r="F163" s="16" t="n">
        <v>0.354166666666667</v>
      </c>
      <c r="G163" s="16" t="n">
        <v>0.541666666666667</v>
      </c>
      <c r="H163" s="16" t="n">
        <v>0.583333333333333</v>
      </c>
      <c r="I163" s="16" t="n">
        <v>0.802083333333333</v>
      </c>
      <c r="J163" s="16"/>
      <c r="K163" s="16" t="n">
        <f aca="false">SUM(SUM(G163,-MIN(E163:F163)),SUM(I163,-H163))</f>
        <v>0.40625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IF(WEEKDAY(C163,1)=6,SUMIFS(K:K,A:A,N(MONTH(C163)*1),B:B,B163),"")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7" t="str">
        <f aca="false">"SEM "&amp;WEEKNUM(C164,1)</f>
        <v>SEM 34</v>
      </c>
      <c r="C164" s="15" t="n">
        <f aca="false">C163+1</f>
        <v>42234</v>
      </c>
      <c r="D164" s="16"/>
      <c r="E164" s="16"/>
      <c r="F164" s="16" t="n">
        <v>0.354166666666667</v>
      </c>
      <c r="G164" s="16" t="n">
        <v>0.541666666666667</v>
      </c>
      <c r="H164" s="16" t="n">
        <v>0.59375</v>
      </c>
      <c r="I164" s="16" t="n">
        <v>0.791666666666667</v>
      </c>
      <c r="J164" s="16"/>
      <c r="K164" s="16" t="n">
        <f aca="false">SUM(SUM(G164,-MIN(E164:F164)),SUM(I164,-H164))</f>
        <v>0.385416666666667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IF(WEEKDAY(C164,1)=6,SUMIFS(K:K,A:A,N(MONTH(C164)*1),B:B,B164),"")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34</v>
      </c>
      <c r="C165" s="15" t="n">
        <f aca="false">C164+1</f>
        <v>42235</v>
      </c>
      <c r="D165" s="16"/>
      <c r="E165" s="16"/>
      <c r="F165" s="16" t="n">
        <v>0.34375</v>
      </c>
      <c r="G165" s="16" t="n">
        <v>0.520833333333333</v>
      </c>
      <c r="H165" s="16" t="n">
        <v>0.5625</v>
      </c>
      <c r="I165" s="16" t="n">
        <v>0.8125</v>
      </c>
      <c r="J165" s="16"/>
      <c r="K165" s="16" t="n">
        <f aca="false">SUM(SUM(G165,-MIN(E165:F165)),SUM(I165,-H165))</f>
        <v>0.427083333333333</v>
      </c>
      <c r="L165" s="16" t="str">
        <f aca="false">IF(SUM(SUM(G165,-MIN(D165:F165)),SUM(MAX(I165:J165),-H165))=SUM(SUM(G165,-MIN(E165:F165)),SUM(I165,-H165)),"",SUM(SUM(G165,-MIN(D165:F165)),SUM(MAX(I165:J165),-H165)))</f>
        <v/>
      </c>
      <c r="M165" s="16" t="str">
        <f aca="false">IF(WEEKDAY(C165,1)=6,SUMIFS(K:K,A:A,N(MONTH(C165)*1),B:B,B165),"")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4" t="str">
        <f aca="false">"SEM "&amp;WEEKNUM(C166,1)</f>
        <v>SEM 34</v>
      </c>
      <c r="C166" s="15" t="n">
        <f aca="false">C165+1</f>
        <v>42236</v>
      </c>
      <c r="D166" s="16" t="n">
        <v>0.3125</v>
      </c>
      <c r="E166" s="16" t="n">
        <v>0.364583333333333</v>
      </c>
      <c r="F166" s="16"/>
      <c r="G166" s="16" t="n">
        <v>0.53125</v>
      </c>
      <c r="H166" s="16" t="n">
        <v>0.59375</v>
      </c>
      <c r="I166" s="16" t="n">
        <v>0.770833333333333</v>
      </c>
      <c r="J166" s="16" t="n">
        <v>0.854166666666667</v>
      </c>
      <c r="K166" s="16" t="n">
        <f aca="false">SUM(SUM(G166,-MIN(E166:F166)),SUM(I166,-H166))</f>
        <v>0.34375</v>
      </c>
      <c r="L166" s="16" t="n">
        <f aca="false">IF(SUM(SUM(G166,-MIN(D166:F166)),SUM(MAX(I166:J166),-H166))=SUM(SUM(G166,-MIN(E166:F166)),SUM(I166,-H166)),"",SUM(SUM(G166,-MIN(D166:F166)),SUM(MAX(I166:J166),-H166)))</f>
        <v>0.479166666666667</v>
      </c>
      <c r="M166" s="16" t="str">
        <f aca="false">IF(WEEKDAY(C166,1)=6,SUMIFS(K:K,A:A,N(MONTH(C166)*1),B:B,B166),"")</f>
        <v/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13" t="n">
        <f aca="false">MONTH(C167)</f>
        <v>8</v>
      </c>
      <c r="B167" s="17" t="str">
        <f aca="false">"SEM "&amp;WEEKNUM(C167,1)</f>
        <v>SEM 34</v>
      </c>
      <c r="C167" s="15" t="n">
        <f aca="false">C166+1</f>
        <v>42237</v>
      </c>
      <c r="D167" s="16"/>
      <c r="E167" s="16"/>
      <c r="F167" s="16" t="n">
        <v>0.333333333333333</v>
      </c>
      <c r="G167" s="16" t="n">
        <v>0.541666666666667</v>
      </c>
      <c r="H167" s="16" t="n">
        <v>0.583333333333333</v>
      </c>
      <c r="I167" s="16" t="n">
        <v>0.75</v>
      </c>
      <c r="J167" s="16"/>
      <c r="K167" s="16" t="n">
        <f aca="false">SUM(SUM(G167,-MIN(E167:F167)),SUM(I167,-H167))</f>
        <v>0.375</v>
      </c>
      <c r="L167" s="16" t="str">
        <f aca="false">IF(SUM(SUM(G167,-MIN(D167:F167)),SUM(MAX(I167:J167),-H167))=SUM(SUM(G167,-MIN(E167:F167)),SUM(I167,-H167)),"",SUM(SUM(G167,-MIN(D167:F167)),SUM(MAX(I167:J167),-H167)))</f>
        <v/>
      </c>
      <c r="M167" s="16" t="n">
        <f aca="false">IF(WEEKDAY(C167,1)=6,SUMIFS(K:K,A:A,N(MONTH(C167)*1),B:B,B167),"")</f>
        <v>1.9375</v>
      </c>
      <c r="N167" s="16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35</v>
      </c>
      <c r="C168" s="9" t="n">
        <f aca="false">C167+3</f>
        <v>42240</v>
      </c>
      <c r="D168" s="10"/>
      <c r="E168" s="10"/>
      <c r="F168" s="10" t="n">
        <v>0.34375</v>
      </c>
      <c r="G168" s="10" t="n">
        <v>0.53125</v>
      </c>
      <c r="H168" s="10" t="n">
        <v>0.572916666666667</v>
      </c>
      <c r="I168" s="10" t="n">
        <v>0.770833333333333</v>
      </c>
      <c r="J168" s="10" t="n">
        <v>0.822916666666667</v>
      </c>
      <c r="K168" s="10" t="n">
        <f aca="false">SUM(SUM(G168,-MIN(E168:F168)),SUM(I168,-H168))</f>
        <v>0.385416666666667</v>
      </c>
      <c r="L168" s="10" t="n">
        <f aca="false">IF(SUM(SUM(G168,-MIN(D168:F168)),SUM(MAX(I168:J168),-H168))=SUM(SUM(G168,-MIN(E168:F168)),SUM(I168,-H168)),"",SUM(SUM(G168,-MIN(D168:F168)),SUM(MAX(I168:J168),-H168)))</f>
        <v>0.4375</v>
      </c>
      <c r="M168" s="10" t="str">
        <f aca="false">IF(WEEKDAY(C168,1)=6,SUMIFS(K:K,A:A,N(MONTH(C168)*1),B:B,B168),"")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35</v>
      </c>
      <c r="C169" s="9" t="n">
        <f aca="false">C168+1</f>
        <v>42241</v>
      </c>
      <c r="D169" s="10" t="n">
        <v>0.3125</v>
      </c>
      <c r="E169" s="10" t="n">
        <v>0.375</v>
      </c>
      <c r="F169" s="10"/>
      <c r="G169" s="10" t="n">
        <v>0.541666666666667</v>
      </c>
      <c r="H169" s="10" t="n">
        <v>0.5625</v>
      </c>
      <c r="I169" s="10" t="n">
        <v>0.760416666666667</v>
      </c>
      <c r="J169" s="10" t="n">
        <v>0.854166666666667</v>
      </c>
      <c r="K169" s="10" t="n">
        <f aca="false">SUM(SUM(G169,-MIN(E169:F169)),SUM(I169,-H169))</f>
        <v>0.364583333333333</v>
      </c>
      <c r="L169" s="10" t="n">
        <f aca="false">IF(SUM(SUM(G169,-MIN(D169:F169)),SUM(MAX(I169:J169),-H169))=SUM(SUM(G169,-MIN(E169:F169)),SUM(I169,-H169)),"",SUM(SUM(G169,-MIN(D169:F169)),SUM(MAX(I169:J169),-H169)))</f>
        <v>0.520833333333333</v>
      </c>
      <c r="M169" s="10" t="str">
        <f aca="false">IF(WEEKDAY(C169,1)=6,SUMIFS(K:K,A:A,N(MONTH(C169)*1),B:B,B169),"")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35</v>
      </c>
      <c r="C170" s="9" t="n">
        <f aca="false">C169+1</f>
        <v>42242</v>
      </c>
      <c r="D170" s="10"/>
      <c r="E170" s="10"/>
      <c r="F170" s="10" t="n">
        <v>0.354166666666667</v>
      </c>
      <c r="G170" s="10" t="n">
        <v>0.541666666666667</v>
      </c>
      <c r="H170" s="10" t="n">
        <v>0.583333333333333</v>
      </c>
      <c r="I170" s="10" t="n">
        <v>0.770833333333333</v>
      </c>
      <c r="J170" s="10"/>
      <c r="K170" s="10" t="n">
        <f aca="false">SUM(SUM(G170,-MIN(E170:F170)),SUM(I170,-H170))</f>
        <v>0.375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IF(WEEKDAY(C170,1)=6,SUMIFS(K:K,A:A,N(MONTH(C170)*1),B:B,B170),"")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35</v>
      </c>
      <c r="C171" s="9" t="n">
        <f aca="false">C170+1</f>
        <v>42243</v>
      </c>
      <c r="D171" s="10"/>
      <c r="E171" s="10"/>
      <c r="F171" s="10" t="n">
        <v>0.333333333333333</v>
      </c>
      <c r="G171" s="10" t="n">
        <v>0.520833333333333</v>
      </c>
      <c r="H171" s="10" t="n">
        <v>0.583333333333333</v>
      </c>
      <c r="I171" s="10" t="n">
        <v>0.802083333333333</v>
      </c>
      <c r="J171" s="10"/>
      <c r="K171" s="10" t="n">
        <f aca="false">SUM(SUM(G171,-MIN(E171:F171)),SUM(I171,-H171))</f>
        <v>0.40625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str">
        <f aca="false">IF(WEEKDAY(C171,1)=6,SUMIFS(K:K,A:A,N(MONTH(C171)*1),B:B,B171),"")</f>
        <v/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8" t="n">
        <f aca="false">MONTH(C172)</f>
        <v>8</v>
      </c>
      <c r="B172" s="9" t="str">
        <f aca="false">"SEM "&amp;WEEKNUM(C172,1)</f>
        <v>SEM 35</v>
      </c>
      <c r="C172" s="9" t="n">
        <f aca="false">C171+1</f>
        <v>42244</v>
      </c>
      <c r="D172" s="10"/>
      <c r="E172" s="10"/>
      <c r="F172" s="10" t="n">
        <v>0.333333333333333</v>
      </c>
      <c r="G172" s="10" t="n">
        <v>0.541666666666667</v>
      </c>
      <c r="H172" s="10" t="n">
        <v>0.583333333333333</v>
      </c>
      <c r="I172" s="10" t="n">
        <v>0.760416666666667</v>
      </c>
      <c r="J172" s="10"/>
      <c r="K172" s="10" t="n">
        <f aca="false">SUM(SUM(G172,-MIN(E172:F172)),SUM(I172,-H172))</f>
        <v>0.385416666666667</v>
      </c>
      <c r="L172" s="10" t="str">
        <f aca="false">IF(SUM(SUM(G172,-MIN(D172:F172)),SUM(MAX(I172:J172),-H172))=SUM(SUM(G172,-MIN(E172:F172)),SUM(I172,-H172)),"",SUM(SUM(G172,-MIN(D172:F172)),SUM(MAX(I172:J172),-H172)))</f>
        <v/>
      </c>
      <c r="M172" s="10" t="n">
        <f aca="false">IF(WEEKDAY(C172,1)=6,SUMIFS(K:K,A:A,N(MONTH(C172)*1),B:B,B172),"")</f>
        <v>1.91666666666667</v>
      </c>
      <c r="N172" s="10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4" t="str">
        <f aca="false">"SEM "&amp;WEEKNUM(C173,1)</f>
        <v>SEM 36</v>
      </c>
      <c r="C173" s="15" t="n">
        <f aca="false">C172+3</f>
        <v>42247</v>
      </c>
      <c r="D173" s="16" t="n">
        <v>0.291666666666667</v>
      </c>
      <c r="E173" s="16" t="n">
        <v>0.375</v>
      </c>
      <c r="F173" s="16"/>
      <c r="G173" s="16" t="n">
        <v>0.541666666666667</v>
      </c>
      <c r="H173" s="16" t="n">
        <v>0.583333333333333</v>
      </c>
      <c r="I173" s="16" t="n">
        <v>0.75</v>
      </c>
      <c r="J173" s="16" t="n">
        <v>0.84375</v>
      </c>
      <c r="K173" s="16" t="n">
        <f aca="false">SUM(SUM(G173,-MIN(E173:F173)),SUM(I173,-H173))</f>
        <v>0.333333333333333</v>
      </c>
      <c r="L173" s="16" t="n">
        <f aca="false">IF(SUM(SUM(G173,-MIN(D173:F173)),SUM(MAX(I173:J173),-H173))=SUM(SUM(G173,-MIN(E173:F173)),SUM(I173,-H173)),"",SUM(SUM(G173,-MIN(D173:F173)),SUM(MAX(I173:J173),-H173)))</f>
        <v>0.510416666666667</v>
      </c>
      <c r="M173" s="16" t="str">
        <f aca="false">IF(WEEKDAY(C173,1)=6,SUMIFS(K:K,A:A,N(MONTH(C173)*1),B:B,B173),"")</f>
        <v/>
      </c>
      <c r="N173" s="16" t="n">
        <f aca="false">IF(A174=A173,"",SUMIF(A:A,A173,K:K))</f>
        <v>7.80208333333333</v>
      </c>
    </row>
    <row r="174" customFormat="false" ht="15" hidden="false" customHeight="false" outlineLevel="0" collapsed="false">
      <c r="A174" s="13" t="n">
        <f aca="false">MONTH(C174)</f>
        <v>9</v>
      </c>
      <c r="B174" s="17" t="str">
        <f aca="false">"SEM "&amp;WEEKNUM(C174,1)</f>
        <v>SEM 36</v>
      </c>
      <c r="C174" s="15" t="n">
        <f aca="false">C173+1</f>
        <v>42248</v>
      </c>
      <c r="D174" s="16"/>
      <c r="E174" s="16"/>
      <c r="F174" s="16" t="n">
        <v>0.354166666666667</v>
      </c>
      <c r="G174" s="16" t="n">
        <v>0.541666666666667</v>
      </c>
      <c r="H174" s="16" t="n">
        <v>0.583333333333333</v>
      </c>
      <c r="I174" s="16" t="n">
        <v>0.78125</v>
      </c>
      <c r="J174" s="16" t="n">
        <v>0.840277777777778</v>
      </c>
      <c r="K174" s="16" t="n">
        <f aca="false">SUM(SUM(G174,-MIN(E174:F174)),SUM(I174,-H174))</f>
        <v>0.385416666666667</v>
      </c>
      <c r="L174" s="16" t="n">
        <f aca="false">IF(SUM(SUM(G174,-MIN(D174:F174)),SUM(MAX(I174:J174),-H174))=SUM(SUM(G174,-MIN(E174:F174)),SUM(I174,-H174)),"",SUM(SUM(G174,-MIN(D174:F174)),SUM(MAX(I174:J174),-H174)))</f>
        <v>0.444444444444444</v>
      </c>
      <c r="M174" s="16" t="str">
        <f aca="false">IF(WEEKDAY(C174,1)=6,SUMIFS(K:K,A:A,N(MONTH(C174)*1),B:B,B174),"")</f>
        <v/>
      </c>
      <c r="N174" s="16" t="str">
        <f aca="false">IF(A175=A174,"",SUMIF(A:A,A174,K:K))</f>
        <v/>
      </c>
    </row>
    <row r="175" customFormat="false" ht="15" hidden="false" customHeight="false" outlineLevel="0" collapsed="false">
      <c r="A175" s="13" t="n">
        <f aca="false">MONTH(C175)</f>
        <v>9</v>
      </c>
      <c r="B175" s="14" t="str">
        <f aca="false">"SEM "&amp;WEEKNUM(C175,1)</f>
        <v>SEM 36</v>
      </c>
      <c r="C175" s="15" t="n">
        <f aca="false">C174+1</f>
        <v>42249</v>
      </c>
      <c r="D175" s="16" t="n">
        <v>0.302083333333333</v>
      </c>
      <c r="E175" s="16" t="n">
        <v>0.364583333333333</v>
      </c>
      <c r="F175" s="16"/>
      <c r="G175" s="16" t="n">
        <v>0.53125</v>
      </c>
      <c r="H175" s="16" t="n">
        <v>0.5625</v>
      </c>
      <c r="I175" s="16" t="n">
        <v>0.75</v>
      </c>
      <c r="J175" s="16" t="n">
        <v>0.822916666666667</v>
      </c>
      <c r="K175" s="16" t="n">
        <f aca="false">SUM(SUM(G175,-MIN(E175:F175)),SUM(I175,-H175))</f>
        <v>0.354166666666667</v>
      </c>
      <c r="L175" s="16" t="n">
        <f aca="false">IF(SUM(SUM(G175,-MIN(D175:F175)),SUM(MAX(I175:J175),-H175))=SUM(SUM(G175,-MIN(E175:F175)),SUM(I175,-H175)),"",SUM(SUM(G175,-MIN(D175:F175)),SUM(MAX(I175:J175),-H175)))</f>
        <v>0.489583333333333</v>
      </c>
      <c r="M175" s="16" t="str">
        <f aca="false">IF(WEEKDAY(C175,1)=6,SUMIFS(K:K,A:A,N(MONTH(C175)*1),B:B,B175),"")</f>
        <v/>
      </c>
      <c r="N175" s="16" t="str">
        <f aca="false">IF(A176=A175,"",SUMIF(A:A,A175,K:K))</f>
        <v/>
      </c>
    </row>
    <row r="176" customFormat="false" ht="15" hidden="false" customHeight="false" outlineLevel="0" collapsed="false">
      <c r="A176" s="13" t="n">
        <f aca="false">MONTH(C176)</f>
        <v>9</v>
      </c>
      <c r="B176" s="14" t="str">
        <f aca="false">"SEM "&amp;WEEKNUM(C176,1)</f>
        <v>SEM 36</v>
      </c>
      <c r="C176" s="15" t="n">
        <f aca="false">C175+1</f>
        <v>42250</v>
      </c>
      <c r="D176" s="16" t="n">
        <v>0.3125</v>
      </c>
      <c r="E176" s="16" t="n">
        <v>0.375</v>
      </c>
      <c r="F176" s="16"/>
      <c r="G176" s="16" t="n">
        <v>0.541666666666667</v>
      </c>
      <c r="H176" s="16" t="n">
        <v>0.583333333333333</v>
      </c>
      <c r="I176" s="16" t="n">
        <v>0.78125</v>
      </c>
      <c r="J176" s="16" t="n">
        <v>0.854166666666667</v>
      </c>
      <c r="K176" s="16" t="n">
        <f aca="false">SUM(SUM(G176,-MIN(E176:F176)),SUM(I176,-H176))</f>
        <v>0.364583333333333</v>
      </c>
      <c r="L176" s="16" t="n">
        <f aca="false">IF(SUM(SUM(G176,-MIN(D176:F176)),SUM(MAX(I176:J176),-H176))=SUM(SUM(G176,-MIN(E176:F176)),SUM(I176,-H176)),"",SUM(SUM(G176,-MIN(D176:F176)),SUM(MAX(I176:J176),-H176)))</f>
        <v>0.5</v>
      </c>
      <c r="M176" s="16" t="str">
        <f aca="false">IF(WEEKDAY(C176,1)=6,SUMIFS(K:K,A:A,N(MONTH(C176)*1),B:B,B176),"")</f>
        <v/>
      </c>
      <c r="N176" s="16" t="str">
        <f aca="false">IF(A177=A176,"",SUMIF(A:A,A176,K:K))</f>
        <v/>
      </c>
    </row>
    <row r="177" customFormat="false" ht="15" hidden="false" customHeight="false" outlineLevel="0" collapsed="false">
      <c r="A177" s="13" t="n">
        <f aca="false">MONTH(C177)</f>
        <v>9</v>
      </c>
      <c r="B177" s="17" t="str">
        <f aca="false">"SEM "&amp;WEEKNUM(C177,1)</f>
        <v>SEM 36</v>
      </c>
      <c r="C177" s="15" t="n">
        <f aca="false">C176+1</f>
        <v>42251</v>
      </c>
      <c r="D177" s="16"/>
      <c r="E177" s="16"/>
      <c r="F177" s="16" t="n">
        <v>0.34375</v>
      </c>
      <c r="G177" s="16" t="n">
        <v>0.520833333333333</v>
      </c>
      <c r="H177" s="16" t="n">
        <v>0.583333333333333</v>
      </c>
      <c r="I177" s="16" t="n">
        <v>0.75</v>
      </c>
      <c r="J177" s="16"/>
      <c r="K177" s="16" t="n">
        <f aca="false">SUM(SUM(G177,-MIN(E177:F177)),SUM(I177,-H177))</f>
        <v>0.34375</v>
      </c>
      <c r="L177" s="16" t="str">
        <f aca="false">IF(SUM(SUM(G177,-MIN(D177:F177)),SUM(MAX(I177:J177),-H177))=SUM(SUM(G177,-MIN(E177:F177)),SUM(I177,-H177)),"",SUM(SUM(G177,-MIN(D177:F177)),SUM(MAX(I177:J177),-H177)))</f>
        <v/>
      </c>
      <c r="M177" s="16" t="n">
        <f aca="false">IF(WEEKDAY(C177,1)=6,SUMIFS(K:K,A:A,N(MONTH(C177)*1),B:B,B177),"")</f>
        <v>1.44791666666667</v>
      </c>
      <c r="N177" s="16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37</v>
      </c>
      <c r="C178" s="9" t="n">
        <f aca="false">C177+3</f>
        <v>42254</v>
      </c>
      <c r="D178" s="10"/>
      <c r="E178" s="10"/>
      <c r="F178" s="10" t="n">
        <v>0.354166666666667</v>
      </c>
      <c r="G178" s="10" t="n">
        <v>0.541666666666667</v>
      </c>
      <c r="H178" s="10" t="n">
        <v>0.583333333333333</v>
      </c>
      <c r="I178" s="10" t="n">
        <v>0.791666666666667</v>
      </c>
      <c r="J178" s="10"/>
      <c r="K178" s="10" t="n">
        <f aca="false">SUM(SUM(G178,-MIN(E178:F178)),SUM(I178,-H178))</f>
        <v>0.395833333333333</v>
      </c>
      <c r="L178" s="10" t="str">
        <f aca="false">IF(SUM(SUM(G178,-MIN(D178:F178)),SUM(MAX(I178:J178),-H178))=SUM(SUM(G178,-MIN(E178:F178)),SUM(I178,-H178)),"",SUM(SUM(G178,-MIN(D178:F178)),SUM(MAX(I178:J178),-H178)))</f>
        <v/>
      </c>
      <c r="M178" s="10" t="str">
        <f aca="false">IF(WEEKDAY(C178,1)=6,SUMIFS(K:K,A:A,N(MONTH(C178)*1),B:B,B178),"")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37</v>
      </c>
      <c r="C179" s="9" t="n">
        <f aca="false">C178+1</f>
        <v>42255</v>
      </c>
      <c r="D179" s="10" t="n">
        <v>0.3125</v>
      </c>
      <c r="E179" s="10" t="n">
        <v>0.364583333333333</v>
      </c>
      <c r="F179" s="10"/>
      <c r="G179" s="10" t="n">
        <v>0.541666666666667</v>
      </c>
      <c r="H179" s="10" t="n">
        <v>0.583333333333333</v>
      </c>
      <c r="I179" s="10" t="n">
        <v>0.760416666666667</v>
      </c>
      <c r="J179" s="10" t="n">
        <v>0.854166666666667</v>
      </c>
      <c r="K179" s="10" t="n">
        <f aca="false">SUM(SUM(G179,-MIN(E179:F179)),SUM(I179,-H179))</f>
        <v>0.354166666666667</v>
      </c>
      <c r="L179" s="10" t="n">
        <f aca="false">IF(SUM(SUM(G179,-MIN(D179:F179)),SUM(MAX(I179:J179),-H179))=SUM(SUM(G179,-MIN(E179:F179)),SUM(I179,-H179)),"",SUM(SUM(G179,-MIN(D179:F179)),SUM(MAX(I179:J179),-H179)))</f>
        <v>0.5</v>
      </c>
      <c r="M179" s="10" t="str">
        <f aca="false">IF(WEEKDAY(C179,1)=6,SUMIFS(K:K,A:A,N(MONTH(C179)*1),B:B,B179),"")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37</v>
      </c>
      <c r="C180" s="9" t="n">
        <f aca="false">C179+1</f>
        <v>42256</v>
      </c>
      <c r="D180" s="10"/>
      <c r="E180" s="10"/>
      <c r="F180" s="10" t="n">
        <v>0.354166666666667</v>
      </c>
      <c r="G180" s="10" t="n">
        <v>0.520833333333333</v>
      </c>
      <c r="H180" s="10" t="n">
        <v>0.583333333333333</v>
      </c>
      <c r="I180" s="10" t="n">
        <v>0.791666666666667</v>
      </c>
      <c r="J180" s="10"/>
      <c r="K180" s="10" t="n">
        <f aca="false">SUM(SUM(G180,-MIN(E180:F180)),SUM(I180,-H180))</f>
        <v>0.375</v>
      </c>
      <c r="L180" s="10" t="str">
        <f aca="false">IF(SUM(SUM(G180,-MIN(D180:F180)),SUM(MAX(I180:J180),-H180))=SUM(SUM(G180,-MIN(E180:F180)),SUM(I180,-H180)),"",SUM(SUM(G180,-MIN(D180:F180)),SUM(MAX(I180:J180),-H180)))</f>
        <v/>
      </c>
      <c r="M180" s="10" t="str">
        <f aca="false">IF(WEEKDAY(C180,1)=6,SUMIFS(K:K,A:A,N(MONTH(C180)*1),B:B,B180),"")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37</v>
      </c>
      <c r="C181" s="9" t="n">
        <f aca="false">C180+1</f>
        <v>42257</v>
      </c>
      <c r="D181" s="10" t="n">
        <v>0.3125</v>
      </c>
      <c r="E181" s="10" t="n">
        <v>0.375</v>
      </c>
      <c r="F181" s="10"/>
      <c r="G181" s="10" t="n">
        <v>0.520833333333333</v>
      </c>
      <c r="H181" s="10" t="n">
        <v>0.5625</v>
      </c>
      <c r="I181" s="10" t="n">
        <v>0.760416666666667</v>
      </c>
      <c r="J181" s="10" t="n">
        <v>0.822916666666667</v>
      </c>
      <c r="K181" s="10" t="n">
        <f aca="false">SUM(SUM(G181,-MIN(E181:F181)),SUM(I181,-H181))</f>
        <v>0.34375</v>
      </c>
      <c r="L181" s="10" t="n">
        <f aca="false">IF(SUM(SUM(G181,-MIN(D181:F181)),SUM(MAX(I181:J181),-H181))=SUM(SUM(G181,-MIN(E181:F181)),SUM(I181,-H181)),"",SUM(SUM(G181,-MIN(D181:F181)),SUM(MAX(I181:J181),-H181)))</f>
        <v>0.46875</v>
      </c>
      <c r="M181" s="10" t="str">
        <f aca="false">IF(WEEKDAY(C181,1)=6,SUMIFS(K:K,A:A,N(MONTH(C181)*1),B:B,B181),"")</f>
        <v/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8" t="n">
        <f aca="false">MONTH(C182)</f>
        <v>9</v>
      </c>
      <c r="B182" s="9" t="str">
        <f aca="false">"SEM "&amp;WEEKNUM(C182,1)</f>
        <v>SEM 37</v>
      </c>
      <c r="C182" s="9" t="n">
        <f aca="false">C181+1</f>
        <v>42258</v>
      </c>
      <c r="D182" s="10"/>
      <c r="E182" s="10"/>
      <c r="F182" s="10" t="n">
        <v>0.34375</v>
      </c>
      <c r="G182" s="10" t="n">
        <v>0.541666666666667</v>
      </c>
      <c r="H182" s="10" t="n">
        <v>0.583333333333333</v>
      </c>
      <c r="I182" s="10" t="n">
        <v>0.75</v>
      </c>
      <c r="J182" s="10"/>
      <c r="K182" s="10" t="n">
        <f aca="false">SUM(SUM(G182,-MIN(E182:F182)),SUM(I182,-H182))</f>
        <v>0.364583333333333</v>
      </c>
      <c r="L182" s="10" t="str">
        <f aca="false">IF(SUM(SUM(G182,-MIN(D182:F182)),SUM(MAX(I182:J182),-H182))=SUM(SUM(G182,-MIN(E182:F182)),SUM(I182,-H182)),"",SUM(SUM(G182,-MIN(D182:F182)),SUM(MAX(I182:J182),-H182)))</f>
        <v/>
      </c>
      <c r="M182" s="10" t="n">
        <f aca="false">IF(WEEKDAY(C182,1)=6,SUMIFS(K:K,A:A,N(MONTH(C182)*1),B:B,B182),"")</f>
        <v>1.83333333333333</v>
      </c>
      <c r="N182" s="10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4" t="str">
        <f aca="false">"SEM "&amp;WEEKNUM(C183,1)</f>
        <v>SEM 38</v>
      </c>
      <c r="C183" s="15" t="n">
        <f aca="false">C182+3</f>
        <v>42261</v>
      </c>
      <c r="D183" s="16"/>
      <c r="E183" s="16"/>
      <c r="F183" s="16" t="n">
        <v>0.354166666666667</v>
      </c>
      <c r="G183" s="16" t="n">
        <v>0.541666666666667</v>
      </c>
      <c r="H183" s="16" t="n">
        <v>0.583333333333333</v>
      </c>
      <c r="I183" s="16" t="n">
        <v>0.802083333333333</v>
      </c>
      <c r="J183" s="16"/>
      <c r="K183" s="16" t="n">
        <f aca="false">SUM(SUM(G183,-MIN(E183:F183)),SUM(I183,-H183))</f>
        <v>0.40625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IF(WEEKDAY(C183,1)=6,SUMIFS(K:K,A:A,N(MONTH(C183)*1),B:B,B183),"")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7" t="str">
        <f aca="false">"SEM "&amp;WEEKNUM(C184,1)</f>
        <v>SEM 38</v>
      </c>
      <c r="C184" s="15" t="n">
        <f aca="false">C183+1</f>
        <v>42262</v>
      </c>
      <c r="D184" s="16"/>
      <c r="E184" s="16"/>
      <c r="F184" s="16" t="n">
        <v>0.354166666666667</v>
      </c>
      <c r="G184" s="16" t="n">
        <v>0.541666666666667</v>
      </c>
      <c r="H184" s="16" t="n">
        <v>0.59375</v>
      </c>
      <c r="I184" s="16" t="n">
        <v>0.791666666666667</v>
      </c>
      <c r="J184" s="16"/>
      <c r="K184" s="16" t="n">
        <f aca="false">SUM(SUM(G184,-MIN(E184:F184)),SUM(I184,-H184))</f>
        <v>0.385416666666667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IF(WEEKDAY(C184,1)=6,SUMIFS(K:K,A:A,N(MONTH(C184)*1),B:B,B184),"")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38</v>
      </c>
      <c r="C185" s="15" t="n">
        <f aca="false">C184+1</f>
        <v>42263</v>
      </c>
      <c r="D185" s="16"/>
      <c r="E185" s="16"/>
      <c r="F185" s="16" t="n">
        <v>0.34375</v>
      </c>
      <c r="G185" s="16" t="n">
        <v>0.520833333333333</v>
      </c>
      <c r="H185" s="16" t="n">
        <v>0.5625</v>
      </c>
      <c r="I185" s="16" t="n">
        <v>0.8125</v>
      </c>
      <c r="J185" s="16"/>
      <c r="K185" s="16" t="n">
        <f aca="false">SUM(SUM(G185,-MIN(E185:F185)),SUM(I185,-H185))</f>
        <v>0.427083333333333</v>
      </c>
      <c r="L185" s="16" t="str">
        <f aca="false">IF(SUM(SUM(G185,-MIN(D185:F185)),SUM(MAX(I185:J185),-H185))=SUM(SUM(G185,-MIN(E185:F185)),SUM(I185,-H185)),"",SUM(SUM(G185,-MIN(D185:F185)),SUM(MAX(I185:J185),-H185)))</f>
        <v/>
      </c>
      <c r="M185" s="16" t="str">
        <f aca="false">IF(WEEKDAY(C185,1)=6,SUMIFS(K:K,A:A,N(MONTH(C185)*1),B:B,B185),"")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4" t="str">
        <f aca="false">"SEM "&amp;WEEKNUM(C186,1)</f>
        <v>SEM 38</v>
      </c>
      <c r="C186" s="15" t="n">
        <f aca="false">C185+1</f>
        <v>42264</v>
      </c>
      <c r="D186" s="16" t="n">
        <v>0.3125</v>
      </c>
      <c r="E186" s="16" t="n">
        <v>0.364583333333333</v>
      </c>
      <c r="F186" s="16"/>
      <c r="G186" s="16" t="n">
        <v>0.53125</v>
      </c>
      <c r="H186" s="16" t="n">
        <v>0.59375</v>
      </c>
      <c r="I186" s="16" t="n">
        <v>0.770833333333333</v>
      </c>
      <c r="J186" s="16" t="n">
        <v>0.854166666666667</v>
      </c>
      <c r="K186" s="16" t="n">
        <f aca="false">SUM(SUM(G186,-MIN(E186:F186)),SUM(I186,-H186))</f>
        <v>0.34375</v>
      </c>
      <c r="L186" s="16" t="n">
        <f aca="false">IF(SUM(SUM(G186,-MIN(D186:F186)),SUM(MAX(I186:J186),-H186))=SUM(SUM(G186,-MIN(E186:F186)),SUM(I186,-H186)),"",SUM(SUM(G186,-MIN(D186:F186)),SUM(MAX(I186:J186),-H186)))</f>
        <v>0.479166666666667</v>
      </c>
      <c r="M186" s="16" t="str">
        <f aca="false">IF(WEEKDAY(C186,1)=6,SUMIFS(K:K,A:A,N(MONTH(C186)*1),B:B,B186),"")</f>
        <v/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13" t="n">
        <f aca="false">MONTH(C187)</f>
        <v>9</v>
      </c>
      <c r="B187" s="17" t="str">
        <f aca="false">"SEM "&amp;WEEKNUM(C187,1)</f>
        <v>SEM 38</v>
      </c>
      <c r="C187" s="15" t="n">
        <f aca="false">C186+1</f>
        <v>42265</v>
      </c>
      <c r="D187" s="16"/>
      <c r="E187" s="16"/>
      <c r="F187" s="16" t="n">
        <v>0.333333333333333</v>
      </c>
      <c r="G187" s="16" t="n">
        <v>0.541666666666667</v>
      </c>
      <c r="H187" s="16" t="n">
        <v>0.583333333333333</v>
      </c>
      <c r="I187" s="16" t="n">
        <v>0.75</v>
      </c>
      <c r="J187" s="16"/>
      <c r="K187" s="16" t="n">
        <f aca="false">SUM(SUM(G187,-MIN(E187:F187)),SUM(I187,-H187))</f>
        <v>0.375</v>
      </c>
      <c r="L187" s="16" t="str">
        <f aca="false">IF(SUM(SUM(G187,-MIN(D187:F187)),SUM(MAX(I187:J187),-H187))=SUM(SUM(G187,-MIN(E187:F187)),SUM(I187,-H187)),"",SUM(SUM(G187,-MIN(D187:F187)),SUM(MAX(I187:J187),-H187)))</f>
        <v/>
      </c>
      <c r="M187" s="16" t="n">
        <f aca="false">IF(WEEKDAY(C187,1)=6,SUMIFS(K:K,A:A,N(MONTH(C187)*1),B:B,B187),"")</f>
        <v>1.9375</v>
      </c>
      <c r="N187" s="16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39</v>
      </c>
      <c r="C188" s="9" t="n">
        <f aca="false">C187+3</f>
        <v>42268</v>
      </c>
      <c r="D188" s="10"/>
      <c r="E188" s="10"/>
      <c r="F188" s="10" t="n">
        <v>0.34375</v>
      </c>
      <c r="G188" s="10" t="n">
        <v>0.53125</v>
      </c>
      <c r="H188" s="10" t="n">
        <v>0.572916666666667</v>
      </c>
      <c r="I188" s="10" t="n">
        <v>0.770833333333333</v>
      </c>
      <c r="J188" s="10" t="n">
        <v>0.822916666666667</v>
      </c>
      <c r="K188" s="10" t="n">
        <f aca="false">SUM(SUM(G188,-MIN(E188:F188)),SUM(I188,-H188))</f>
        <v>0.385416666666667</v>
      </c>
      <c r="L188" s="10" t="n">
        <f aca="false">IF(SUM(SUM(G188,-MIN(D188:F188)),SUM(MAX(I188:J188),-H188))=SUM(SUM(G188,-MIN(E188:F188)),SUM(I188,-H188)),"",SUM(SUM(G188,-MIN(D188:F188)),SUM(MAX(I188:J188),-H188)))</f>
        <v>0.4375</v>
      </c>
      <c r="M188" s="10" t="str">
        <f aca="false">IF(WEEKDAY(C188,1)=6,SUMIFS(K:K,A:A,N(MONTH(C188)*1),B:B,B188),"")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39</v>
      </c>
      <c r="C189" s="9" t="n">
        <f aca="false">C188+1</f>
        <v>42269</v>
      </c>
      <c r="D189" s="10" t="n">
        <v>0.3125</v>
      </c>
      <c r="E189" s="10" t="n">
        <v>0.375</v>
      </c>
      <c r="F189" s="10"/>
      <c r="G189" s="10" t="n">
        <v>0.541666666666667</v>
      </c>
      <c r="H189" s="10" t="n">
        <v>0.5625</v>
      </c>
      <c r="I189" s="10" t="n">
        <v>0.760416666666667</v>
      </c>
      <c r="J189" s="10" t="n">
        <v>0.854166666666667</v>
      </c>
      <c r="K189" s="10" t="n">
        <f aca="false">SUM(SUM(G189,-MIN(E189:F189)),SUM(I189,-H189))</f>
        <v>0.364583333333333</v>
      </c>
      <c r="L189" s="10" t="n">
        <f aca="false">IF(SUM(SUM(G189,-MIN(D189:F189)),SUM(MAX(I189:J189),-H189))=SUM(SUM(G189,-MIN(E189:F189)),SUM(I189,-H189)),"",SUM(SUM(G189,-MIN(D189:F189)),SUM(MAX(I189:J189),-H189)))</f>
        <v>0.520833333333333</v>
      </c>
      <c r="M189" s="10" t="str">
        <f aca="false">IF(WEEKDAY(C189,1)=6,SUMIFS(K:K,A:A,N(MONTH(C189)*1),B:B,B189),"")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39</v>
      </c>
      <c r="C190" s="9" t="n">
        <f aca="false">C189+1</f>
        <v>42270</v>
      </c>
      <c r="D190" s="10"/>
      <c r="E190" s="10"/>
      <c r="F190" s="10" t="n">
        <v>0.354166666666667</v>
      </c>
      <c r="G190" s="10" t="n">
        <v>0.541666666666667</v>
      </c>
      <c r="H190" s="10" t="n">
        <v>0.583333333333333</v>
      </c>
      <c r="I190" s="10" t="n">
        <v>0.770833333333333</v>
      </c>
      <c r="J190" s="10"/>
      <c r="K190" s="10" t="n">
        <f aca="false">SUM(SUM(G190,-MIN(E190:F190)),SUM(I190,-H190))</f>
        <v>0.375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IF(WEEKDAY(C190,1)=6,SUMIFS(K:K,A:A,N(MONTH(C190)*1),B:B,B190),"")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39</v>
      </c>
      <c r="C191" s="9" t="n">
        <f aca="false">C190+1</f>
        <v>42271</v>
      </c>
      <c r="D191" s="10"/>
      <c r="E191" s="10"/>
      <c r="F191" s="10" t="n">
        <v>0.333333333333333</v>
      </c>
      <c r="G191" s="10" t="n">
        <v>0.520833333333333</v>
      </c>
      <c r="H191" s="10" t="n">
        <v>0.583333333333333</v>
      </c>
      <c r="I191" s="10" t="n">
        <v>0.802083333333333</v>
      </c>
      <c r="J191" s="10"/>
      <c r="K191" s="10" t="n">
        <f aca="false">SUM(SUM(G191,-MIN(E191:F191)),SUM(I191,-H191))</f>
        <v>0.40625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str">
        <f aca="false">IF(WEEKDAY(C191,1)=6,SUMIFS(K:K,A:A,N(MONTH(C191)*1),B:B,B191),"")</f>
        <v/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8" t="n">
        <f aca="false">MONTH(C192)</f>
        <v>9</v>
      </c>
      <c r="B192" s="9" t="str">
        <f aca="false">"SEM "&amp;WEEKNUM(C192,1)</f>
        <v>SEM 39</v>
      </c>
      <c r="C192" s="9" t="n">
        <f aca="false">C191+1</f>
        <v>42272</v>
      </c>
      <c r="D192" s="10"/>
      <c r="E192" s="10"/>
      <c r="F192" s="10" t="n">
        <v>0.333333333333333</v>
      </c>
      <c r="G192" s="10" t="n">
        <v>0.541666666666667</v>
      </c>
      <c r="H192" s="10" t="n">
        <v>0.583333333333333</v>
      </c>
      <c r="I192" s="10" t="n">
        <v>0.760416666666667</v>
      </c>
      <c r="J192" s="10"/>
      <c r="K192" s="10" t="n">
        <f aca="false">SUM(SUM(G192,-MIN(E192:F192)),SUM(I192,-H192))</f>
        <v>0.385416666666667</v>
      </c>
      <c r="L192" s="10" t="str">
        <f aca="false">IF(SUM(SUM(G192,-MIN(D192:F192)),SUM(MAX(I192:J192),-H192))=SUM(SUM(G192,-MIN(E192:F192)),SUM(I192,-H192)),"",SUM(SUM(G192,-MIN(D192:F192)),SUM(MAX(I192:J192),-H192)))</f>
        <v/>
      </c>
      <c r="M192" s="10" t="n">
        <f aca="false">IF(WEEKDAY(C192,1)=6,SUMIFS(K:K,A:A,N(MONTH(C192)*1),B:B,B192),"")</f>
        <v>1.91666666666667</v>
      </c>
      <c r="N192" s="10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4" t="str">
        <f aca="false">"SEM "&amp;WEEKNUM(C193,1)</f>
        <v>SEM 40</v>
      </c>
      <c r="C193" s="15" t="n">
        <f aca="false">C192+3</f>
        <v>42275</v>
      </c>
      <c r="D193" s="16" t="n">
        <v>0.291666666666667</v>
      </c>
      <c r="E193" s="16" t="n">
        <v>0.375</v>
      </c>
      <c r="F193" s="16"/>
      <c r="G193" s="16" t="n">
        <v>0.541666666666667</v>
      </c>
      <c r="H193" s="16" t="n">
        <v>0.583333333333333</v>
      </c>
      <c r="I193" s="16" t="n">
        <v>0.75</v>
      </c>
      <c r="J193" s="16" t="n">
        <v>0.84375</v>
      </c>
      <c r="K193" s="16" t="n">
        <f aca="false">SUM(SUM(G193,-MIN(E193:F193)),SUM(I193,-H193))</f>
        <v>0.333333333333333</v>
      </c>
      <c r="L193" s="16" t="n">
        <f aca="false">IF(SUM(SUM(G193,-MIN(D193:F193)),SUM(MAX(I193:J193),-H193))=SUM(SUM(G193,-MIN(E193:F193)),SUM(I193,-H193)),"",SUM(SUM(G193,-MIN(D193:F193)),SUM(MAX(I193:J193),-H193)))</f>
        <v>0.510416666666667</v>
      </c>
      <c r="M193" s="16" t="str">
        <f aca="false">IF(WEEKDAY(C193,1)=6,SUMIFS(K:K,A:A,N(MONTH(C193)*1),B:B,B193),"")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7" t="str">
        <f aca="false">"SEM "&amp;WEEKNUM(C194,1)</f>
        <v>SEM 40</v>
      </c>
      <c r="C194" s="15" t="n">
        <f aca="false">C193+1</f>
        <v>42276</v>
      </c>
      <c r="D194" s="16"/>
      <c r="E194" s="16"/>
      <c r="F194" s="16" t="n">
        <v>0.354166666666667</v>
      </c>
      <c r="G194" s="16" t="n">
        <v>0.541666666666667</v>
      </c>
      <c r="H194" s="16" t="n">
        <v>0.583333333333333</v>
      </c>
      <c r="I194" s="16" t="n">
        <v>0.78125</v>
      </c>
      <c r="J194" s="16" t="n">
        <v>0.840277777777778</v>
      </c>
      <c r="K194" s="16" t="n">
        <f aca="false">SUM(SUM(G194,-MIN(E194:F194)),SUM(I194,-H194))</f>
        <v>0.385416666666667</v>
      </c>
      <c r="L194" s="16" t="n">
        <f aca="false">IF(SUM(SUM(G194,-MIN(D194:F194)),SUM(MAX(I194:J194),-H194))=SUM(SUM(G194,-MIN(E194:F194)),SUM(I194,-H194)),"",SUM(SUM(G194,-MIN(D194:F194)),SUM(MAX(I194:J194),-H194)))</f>
        <v>0.444444444444444</v>
      </c>
      <c r="M194" s="16" t="str">
        <f aca="false">IF(WEEKDAY(C194,1)=6,SUMIFS(K:K,A:A,N(MONTH(C194)*1),B:B,B194),"")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40</v>
      </c>
      <c r="C195" s="15" t="n">
        <f aca="false">C194+1</f>
        <v>42277</v>
      </c>
      <c r="D195" s="16" t="n">
        <v>0.302083333333333</v>
      </c>
      <c r="E195" s="16" t="n">
        <v>0.364583333333333</v>
      </c>
      <c r="F195" s="16"/>
      <c r="G195" s="16" t="n">
        <v>0.53125</v>
      </c>
      <c r="H195" s="16" t="n">
        <v>0.5625</v>
      </c>
      <c r="I195" s="16" t="n">
        <v>0.75</v>
      </c>
      <c r="J195" s="16" t="n">
        <v>0.822916666666667</v>
      </c>
      <c r="K195" s="16" t="n">
        <f aca="false">SUM(SUM(G195,-MIN(E195:F195)),SUM(I195,-H195))</f>
        <v>0.354166666666667</v>
      </c>
      <c r="L195" s="16" t="n">
        <f aca="false">IF(SUM(SUM(G195,-MIN(D195:F195)),SUM(MAX(I195:J195),-H195))=SUM(SUM(G195,-MIN(E195:F195)),SUM(I195,-H195)),"",SUM(SUM(G195,-MIN(D195:F195)),SUM(MAX(I195:J195),-H195)))</f>
        <v>0.489583333333333</v>
      </c>
      <c r="M195" s="16" t="str">
        <f aca="false">IF(WEEKDAY(C195,1)=6,SUMIFS(K:K,A:A,N(MONTH(C195)*1),B:B,B195),"")</f>
        <v/>
      </c>
      <c r="N195" s="16" t="n">
        <f aca="false">IF(A196=A195,"",SUMIF(A:A,A195,K:K))</f>
        <v>8.20833333333333</v>
      </c>
    </row>
    <row r="196" customFormat="false" ht="15" hidden="false" customHeight="false" outlineLevel="0" collapsed="false">
      <c r="A196" s="13" t="n">
        <f aca="false">MONTH(C196)</f>
        <v>10</v>
      </c>
      <c r="B196" s="14" t="str">
        <f aca="false">"SEM "&amp;WEEKNUM(C196,1)</f>
        <v>SEM 40</v>
      </c>
      <c r="C196" s="15" t="n">
        <f aca="false">C195+1</f>
        <v>42278</v>
      </c>
      <c r="D196" s="16" t="n">
        <v>0.3125</v>
      </c>
      <c r="E196" s="16" t="n">
        <v>0.375</v>
      </c>
      <c r="F196" s="16"/>
      <c r="G196" s="16" t="n">
        <v>0.541666666666667</v>
      </c>
      <c r="H196" s="16" t="n">
        <v>0.583333333333333</v>
      </c>
      <c r="I196" s="16" t="n">
        <v>0.78125</v>
      </c>
      <c r="J196" s="16" t="n">
        <v>0.854166666666667</v>
      </c>
      <c r="K196" s="16" t="n">
        <f aca="false">SUM(SUM(G196,-MIN(E196:F196)),SUM(I196,-H196))</f>
        <v>0.364583333333333</v>
      </c>
      <c r="L196" s="16" t="n">
        <f aca="false">IF(SUM(SUM(G196,-MIN(D196:F196)),SUM(MAX(I196:J196),-H196))=SUM(SUM(G196,-MIN(E196:F196)),SUM(I196,-H196)),"",SUM(SUM(G196,-MIN(D196:F196)),SUM(MAX(I196:J196),-H196)))</f>
        <v>0.5</v>
      </c>
      <c r="M196" s="16" t="str">
        <f aca="false">IF(WEEKDAY(C196,1)=6,SUMIFS(K:K,A:A,N(MONTH(C196)*1),B:B,B196),"")</f>
        <v/>
      </c>
      <c r="N196" s="16" t="str">
        <f aca="false">IF(A197=A196,"",SUMIF(A:A,A196,K:K))</f>
        <v/>
      </c>
    </row>
    <row r="197" customFormat="false" ht="15" hidden="false" customHeight="false" outlineLevel="0" collapsed="false">
      <c r="A197" s="13" t="n">
        <f aca="false">MONTH(C197)</f>
        <v>10</v>
      </c>
      <c r="B197" s="17" t="str">
        <f aca="false">"SEM "&amp;WEEKNUM(C197,1)</f>
        <v>SEM 40</v>
      </c>
      <c r="C197" s="15" t="n">
        <f aca="false">C196+1</f>
        <v>42279</v>
      </c>
      <c r="D197" s="16"/>
      <c r="E197" s="16"/>
      <c r="F197" s="16" t="n">
        <v>0.34375</v>
      </c>
      <c r="G197" s="16" t="n">
        <v>0.520833333333333</v>
      </c>
      <c r="H197" s="16" t="n">
        <v>0.583333333333333</v>
      </c>
      <c r="I197" s="16" t="n">
        <v>0.75</v>
      </c>
      <c r="J197" s="16"/>
      <c r="K197" s="16" t="n">
        <f aca="false">SUM(SUM(G197,-MIN(E197:F197)),SUM(I197,-H197))</f>
        <v>0.34375</v>
      </c>
      <c r="L197" s="16" t="str">
        <f aca="false">IF(SUM(SUM(G197,-MIN(D197:F197)),SUM(MAX(I197:J197),-H197))=SUM(SUM(G197,-MIN(E197:F197)),SUM(I197,-H197)),"",SUM(SUM(G197,-MIN(D197:F197)),SUM(MAX(I197:J197),-H197)))</f>
        <v/>
      </c>
      <c r="M197" s="16" t="n">
        <f aca="false">IF(WEEKDAY(C197,1)=6,SUMIFS(K:K,A:A,N(MONTH(C197)*1),B:B,B197),"")</f>
        <v>0.708333333333333</v>
      </c>
      <c r="N197" s="16" t="str">
        <f aca="false">IF(A198=A197,"",SUMIF(A:A,A197,K:K))</f>
        <v/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41</v>
      </c>
      <c r="C198" s="9" t="n">
        <f aca="false">C197+3</f>
        <v>42282</v>
      </c>
      <c r="D198" s="10"/>
      <c r="E198" s="10"/>
      <c r="F198" s="10" t="n">
        <v>0.354166666666667</v>
      </c>
      <c r="G198" s="10" t="n">
        <v>0.541666666666667</v>
      </c>
      <c r="H198" s="10" t="n">
        <v>0.583333333333333</v>
      </c>
      <c r="I198" s="10" t="n">
        <v>0.791666666666667</v>
      </c>
      <c r="J198" s="10"/>
      <c r="K198" s="10" t="n">
        <f aca="false">SUM(SUM(G198,-MIN(E198:F198)),SUM(I198,-H198))</f>
        <v>0.395833333333333</v>
      </c>
      <c r="L198" s="10" t="str">
        <f aca="false">IF(SUM(SUM(G198,-MIN(D198:F198)),SUM(MAX(I198:J198),-H198))=SUM(SUM(G198,-MIN(E198:F198)),SUM(I198,-H198)),"",SUM(SUM(G198,-MIN(D198:F198)),SUM(MAX(I198:J198),-H198)))</f>
        <v/>
      </c>
      <c r="M198" s="10" t="str">
        <f aca="false">IF(WEEKDAY(C198,1)=6,SUMIFS(K:K,A:A,N(MONTH(C198)*1),B:B,B198),"")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41</v>
      </c>
      <c r="C199" s="9" t="n">
        <f aca="false">C198+1</f>
        <v>42283</v>
      </c>
      <c r="D199" s="10" t="n">
        <v>0.3125</v>
      </c>
      <c r="E199" s="10" t="n">
        <v>0.364583333333333</v>
      </c>
      <c r="F199" s="10"/>
      <c r="G199" s="10" t="n">
        <v>0.541666666666667</v>
      </c>
      <c r="H199" s="10" t="n">
        <v>0.583333333333333</v>
      </c>
      <c r="I199" s="10" t="n">
        <v>0.760416666666667</v>
      </c>
      <c r="J199" s="10" t="n">
        <v>0.854166666666667</v>
      </c>
      <c r="K199" s="10" t="n">
        <f aca="false">SUM(SUM(G199,-MIN(E199:F199)),SUM(I199,-H199))</f>
        <v>0.354166666666667</v>
      </c>
      <c r="L199" s="10" t="n">
        <f aca="false">IF(SUM(SUM(G199,-MIN(D199:F199)),SUM(MAX(I199:J199),-H199))=SUM(SUM(G199,-MIN(E199:F199)),SUM(I199,-H199)),"",SUM(SUM(G199,-MIN(D199:F199)),SUM(MAX(I199:J199),-H199)))</f>
        <v>0.5</v>
      </c>
      <c r="M199" s="10" t="str">
        <f aca="false">IF(WEEKDAY(C199,1)=6,SUMIFS(K:K,A:A,N(MONTH(C199)*1),B:B,B199),"")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41</v>
      </c>
      <c r="C200" s="9" t="n">
        <f aca="false">C199+1</f>
        <v>42284</v>
      </c>
      <c r="D200" s="10"/>
      <c r="E200" s="10"/>
      <c r="F200" s="10" t="n">
        <v>0.354166666666667</v>
      </c>
      <c r="G200" s="10" t="n">
        <v>0.520833333333333</v>
      </c>
      <c r="H200" s="10" t="n">
        <v>0.583333333333333</v>
      </c>
      <c r="I200" s="10" t="n">
        <v>0.791666666666667</v>
      </c>
      <c r="J200" s="10"/>
      <c r="K200" s="10" t="n">
        <f aca="false">SUM(SUM(G200,-MIN(E200:F200)),SUM(I200,-H200))</f>
        <v>0.375</v>
      </c>
      <c r="L200" s="10" t="str">
        <f aca="false">IF(SUM(SUM(G200,-MIN(D200:F200)),SUM(MAX(I200:J200),-H200))=SUM(SUM(G200,-MIN(E200:F200)),SUM(I200,-H200)),"",SUM(SUM(G200,-MIN(D200:F200)),SUM(MAX(I200:J200),-H200)))</f>
        <v/>
      </c>
      <c r="M200" s="10" t="str">
        <f aca="false">IF(WEEKDAY(C200,1)=6,SUMIFS(K:K,A:A,N(MONTH(C200)*1),B:B,B200),"")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41</v>
      </c>
      <c r="C201" s="9" t="n">
        <f aca="false">C200+1</f>
        <v>42285</v>
      </c>
      <c r="D201" s="10" t="n">
        <v>0.3125</v>
      </c>
      <c r="E201" s="10" t="n">
        <v>0.375</v>
      </c>
      <c r="F201" s="10"/>
      <c r="G201" s="10" t="n">
        <v>0.520833333333333</v>
      </c>
      <c r="H201" s="10" t="n">
        <v>0.5625</v>
      </c>
      <c r="I201" s="10" t="n">
        <v>0.760416666666667</v>
      </c>
      <c r="J201" s="10" t="n">
        <v>0.822916666666667</v>
      </c>
      <c r="K201" s="10" t="n">
        <f aca="false">SUM(SUM(G201,-MIN(E201:F201)),SUM(I201,-H201))</f>
        <v>0.34375</v>
      </c>
      <c r="L201" s="10" t="n">
        <f aca="false">IF(SUM(SUM(G201,-MIN(D201:F201)),SUM(MAX(I201:J201),-H201))=SUM(SUM(G201,-MIN(E201:F201)),SUM(I201,-H201)),"",SUM(SUM(G201,-MIN(D201:F201)),SUM(MAX(I201:J201),-H201)))</f>
        <v>0.46875</v>
      </c>
      <c r="M201" s="10" t="str">
        <f aca="false">IF(WEEKDAY(C201,1)=6,SUMIFS(K:K,A:A,N(MONTH(C201)*1),B:B,B201),"")</f>
        <v/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8" t="n">
        <f aca="false">MONTH(C202)</f>
        <v>10</v>
      </c>
      <c r="B202" s="9" t="str">
        <f aca="false">"SEM "&amp;WEEKNUM(C202,1)</f>
        <v>SEM 41</v>
      </c>
      <c r="C202" s="9" t="n">
        <f aca="false">C201+1</f>
        <v>42286</v>
      </c>
      <c r="D202" s="10"/>
      <c r="E202" s="10"/>
      <c r="F202" s="10" t="n">
        <v>0.34375</v>
      </c>
      <c r="G202" s="10" t="n">
        <v>0.541666666666667</v>
      </c>
      <c r="H202" s="10" t="n">
        <v>0.583333333333333</v>
      </c>
      <c r="I202" s="10" t="n">
        <v>0.75</v>
      </c>
      <c r="J202" s="10"/>
      <c r="K202" s="10" t="n">
        <f aca="false">SUM(SUM(G202,-MIN(E202:F202)),SUM(I202,-H202))</f>
        <v>0.364583333333333</v>
      </c>
      <c r="L202" s="10" t="str">
        <f aca="false">IF(SUM(SUM(G202,-MIN(D202:F202)),SUM(MAX(I202:J202),-H202))=SUM(SUM(G202,-MIN(E202:F202)),SUM(I202,-H202)),"",SUM(SUM(G202,-MIN(D202:F202)),SUM(MAX(I202:J202),-H202)))</f>
        <v/>
      </c>
      <c r="M202" s="10" t="n">
        <f aca="false">IF(WEEKDAY(C202,1)=6,SUMIFS(K:K,A:A,N(MONTH(C202)*1),B:B,B202),"")</f>
        <v>1.83333333333333</v>
      </c>
      <c r="N202" s="10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4" t="str">
        <f aca="false">"SEM "&amp;WEEKNUM(C203,1)</f>
        <v>SEM 42</v>
      </c>
      <c r="C203" s="15" t="n">
        <f aca="false">C202+3</f>
        <v>42289</v>
      </c>
      <c r="D203" s="16"/>
      <c r="E203" s="16"/>
      <c r="F203" s="16" t="n">
        <v>0.354166666666667</v>
      </c>
      <c r="G203" s="16" t="n">
        <v>0.541666666666667</v>
      </c>
      <c r="H203" s="16" t="n">
        <v>0.583333333333333</v>
      </c>
      <c r="I203" s="16" t="n">
        <v>0.802083333333333</v>
      </c>
      <c r="J203" s="16"/>
      <c r="K203" s="16" t="n">
        <f aca="false">SUM(SUM(G203,-MIN(E203:F203)),SUM(I203,-H203))</f>
        <v>0.40625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IF(WEEKDAY(C203,1)=6,SUMIFS(K:K,A:A,N(MONTH(C203)*1),B:B,B203),"")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7" t="str">
        <f aca="false">"SEM "&amp;WEEKNUM(C204,1)</f>
        <v>SEM 42</v>
      </c>
      <c r="C204" s="15" t="n">
        <f aca="false">C203+1</f>
        <v>42290</v>
      </c>
      <c r="D204" s="16"/>
      <c r="E204" s="16"/>
      <c r="F204" s="16" t="n">
        <v>0.354166666666667</v>
      </c>
      <c r="G204" s="16" t="n">
        <v>0.541666666666667</v>
      </c>
      <c r="H204" s="16" t="n">
        <v>0.59375</v>
      </c>
      <c r="I204" s="16" t="n">
        <v>0.791666666666667</v>
      </c>
      <c r="J204" s="16"/>
      <c r="K204" s="16" t="n">
        <f aca="false">SUM(SUM(G204,-MIN(E204:F204)),SUM(I204,-H204))</f>
        <v>0.385416666666667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IF(WEEKDAY(C204,1)=6,SUMIFS(K:K,A:A,N(MONTH(C204)*1),B:B,B204),"")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42</v>
      </c>
      <c r="C205" s="15" t="n">
        <f aca="false">C204+1</f>
        <v>42291</v>
      </c>
      <c r="D205" s="16"/>
      <c r="E205" s="16"/>
      <c r="F205" s="16" t="n">
        <v>0.34375</v>
      </c>
      <c r="G205" s="16" t="n">
        <v>0.520833333333333</v>
      </c>
      <c r="H205" s="16" t="n">
        <v>0.5625</v>
      </c>
      <c r="I205" s="16" t="n">
        <v>0.8125</v>
      </c>
      <c r="J205" s="16"/>
      <c r="K205" s="16" t="n">
        <f aca="false">SUM(SUM(G205,-MIN(E205:F205)),SUM(I205,-H205))</f>
        <v>0.427083333333333</v>
      </c>
      <c r="L205" s="16" t="str">
        <f aca="false">IF(SUM(SUM(G205,-MIN(D205:F205)),SUM(MAX(I205:J205),-H205))=SUM(SUM(G205,-MIN(E205:F205)),SUM(I205,-H205)),"",SUM(SUM(G205,-MIN(D205:F205)),SUM(MAX(I205:J205),-H205)))</f>
        <v/>
      </c>
      <c r="M205" s="16" t="str">
        <f aca="false">IF(WEEKDAY(C205,1)=6,SUMIFS(K:K,A:A,N(MONTH(C205)*1),B:B,B205),"")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4" t="str">
        <f aca="false">"SEM "&amp;WEEKNUM(C206,1)</f>
        <v>SEM 42</v>
      </c>
      <c r="C206" s="15" t="n">
        <f aca="false">C205+1</f>
        <v>42292</v>
      </c>
      <c r="D206" s="16" t="n">
        <v>0.3125</v>
      </c>
      <c r="E206" s="16" t="n">
        <v>0.364583333333333</v>
      </c>
      <c r="F206" s="16"/>
      <c r="G206" s="16" t="n">
        <v>0.53125</v>
      </c>
      <c r="H206" s="16" t="n">
        <v>0.59375</v>
      </c>
      <c r="I206" s="16" t="n">
        <v>0.770833333333333</v>
      </c>
      <c r="J206" s="16" t="n">
        <v>0.854166666666667</v>
      </c>
      <c r="K206" s="16" t="n">
        <f aca="false">SUM(SUM(G206,-MIN(E206:F206)),SUM(I206,-H206))</f>
        <v>0.34375</v>
      </c>
      <c r="L206" s="16" t="n">
        <f aca="false">IF(SUM(SUM(G206,-MIN(D206:F206)),SUM(MAX(I206:J206),-H206))=SUM(SUM(G206,-MIN(E206:F206)),SUM(I206,-H206)),"",SUM(SUM(G206,-MIN(D206:F206)),SUM(MAX(I206:J206),-H206)))</f>
        <v>0.479166666666667</v>
      </c>
      <c r="M206" s="16" t="str">
        <f aca="false">IF(WEEKDAY(C206,1)=6,SUMIFS(K:K,A:A,N(MONTH(C206)*1),B:B,B206),"")</f>
        <v/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13" t="n">
        <f aca="false">MONTH(C207)</f>
        <v>10</v>
      </c>
      <c r="B207" s="17" t="str">
        <f aca="false">"SEM "&amp;WEEKNUM(C207,1)</f>
        <v>SEM 42</v>
      </c>
      <c r="C207" s="15" t="n">
        <f aca="false">C206+1</f>
        <v>42293</v>
      </c>
      <c r="D207" s="16"/>
      <c r="E207" s="16"/>
      <c r="F207" s="16" t="n">
        <v>0.333333333333333</v>
      </c>
      <c r="G207" s="16" t="n">
        <v>0.541666666666667</v>
      </c>
      <c r="H207" s="16" t="n">
        <v>0.583333333333333</v>
      </c>
      <c r="I207" s="16" t="n">
        <v>0.75</v>
      </c>
      <c r="J207" s="16"/>
      <c r="K207" s="16" t="n">
        <f aca="false">SUM(SUM(G207,-MIN(E207:F207)),SUM(I207,-H207))</f>
        <v>0.375</v>
      </c>
      <c r="L207" s="16" t="str">
        <f aca="false">IF(SUM(SUM(G207,-MIN(D207:F207)),SUM(MAX(I207:J207),-H207))=SUM(SUM(G207,-MIN(E207:F207)),SUM(I207,-H207)),"",SUM(SUM(G207,-MIN(D207:F207)),SUM(MAX(I207:J207),-H207)))</f>
        <v/>
      </c>
      <c r="M207" s="16" t="n">
        <f aca="false">IF(WEEKDAY(C207,1)=6,SUMIFS(K:K,A:A,N(MONTH(C207)*1),B:B,B207),"")</f>
        <v>1.9375</v>
      </c>
      <c r="N207" s="16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43</v>
      </c>
      <c r="C208" s="9" t="n">
        <f aca="false">C207+3</f>
        <v>42296</v>
      </c>
      <c r="D208" s="10"/>
      <c r="E208" s="10"/>
      <c r="F208" s="10" t="n">
        <v>0.34375</v>
      </c>
      <c r="G208" s="10" t="n">
        <v>0.53125</v>
      </c>
      <c r="H208" s="10" t="n">
        <v>0.572916666666667</v>
      </c>
      <c r="I208" s="10" t="n">
        <v>0.770833333333333</v>
      </c>
      <c r="J208" s="10" t="n">
        <v>0.822916666666667</v>
      </c>
      <c r="K208" s="10" t="n">
        <f aca="false">SUM(SUM(G208,-MIN(E208:F208)),SUM(I208,-H208))</f>
        <v>0.385416666666667</v>
      </c>
      <c r="L208" s="10" t="n">
        <f aca="false">IF(SUM(SUM(G208,-MIN(D208:F208)),SUM(MAX(I208:J208),-H208))=SUM(SUM(G208,-MIN(E208:F208)),SUM(I208,-H208)),"",SUM(SUM(G208,-MIN(D208:F208)),SUM(MAX(I208:J208),-H208)))</f>
        <v>0.4375</v>
      </c>
      <c r="M208" s="10" t="str">
        <f aca="false">IF(WEEKDAY(C208,1)=6,SUMIFS(K:K,A:A,N(MONTH(C208)*1),B:B,B208),"")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43</v>
      </c>
      <c r="C209" s="9" t="n">
        <f aca="false">C208+1</f>
        <v>42297</v>
      </c>
      <c r="D209" s="10" t="n">
        <v>0.3125</v>
      </c>
      <c r="E209" s="10" t="n">
        <v>0.375</v>
      </c>
      <c r="F209" s="10"/>
      <c r="G209" s="10" t="n">
        <v>0.541666666666667</v>
      </c>
      <c r="H209" s="10" t="n">
        <v>0.5625</v>
      </c>
      <c r="I209" s="10" t="n">
        <v>0.760416666666667</v>
      </c>
      <c r="J209" s="10" t="n">
        <v>0.854166666666667</v>
      </c>
      <c r="K209" s="10" t="n">
        <f aca="false">SUM(SUM(G209,-MIN(E209:F209)),SUM(I209,-H209))</f>
        <v>0.364583333333333</v>
      </c>
      <c r="L209" s="10" t="n">
        <f aca="false">IF(SUM(SUM(G209,-MIN(D209:F209)),SUM(MAX(I209:J209),-H209))=SUM(SUM(G209,-MIN(E209:F209)),SUM(I209,-H209)),"",SUM(SUM(G209,-MIN(D209:F209)),SUM(MAX(I209:J209),-H209)))</f>
        <v>0.520833333333333</v>
      </c>
      <c r="M209" s="10" t="str">
        <f aca="false">IF(WEEKDAY(C209,1)=6,SUMIFS(K:K,A:A,N(MONTH(C209)*1),B:B,B209),"")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43</v>
      </c>
      <c r="C210" s="9" t="n">
        <f aca="false">C209+1</f>
        <v>42298</v>
      </c>
      <c r="D210" s="10"/>
      <c r="E210" s="10"/>
      <c r="F210" s="10" t="n">
        <v>0.354166666666667</v>
      </c>
      <c r="G210" s="10" t="n">
        <v>0.541666666666667</v>
      </c>
      <c r="H210" s="10" t="n">
        <v>0.583333333333333</v>
      </c>
      <c r="I210" s="10" t="n">
        <v>0.770833333333333</v>
      </c>
      <c r="J210" s="10"/>
      <c r="K210" s="10" t="n">
        <f aca="false">SUM(SUM(G210,-MIN(E210:F210)),SUM(I210,-H210))</f>
        <v>0.375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IF(WEEKDAY(C210,1)=6,SUMIFS(K:K,A:A,N(MONTH(C210)*1),B:B,B210),"")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43</v>
      </c>
      <c r="C211" s="9" t="n">
        <f aca="false">C210+1</f>
        <v>42299</v>
      </c>
      <c r="D211" s="10"/>
      <c r="E211" s="10"/>
      <c r="F211" s="10" t="n">
        <v>0.333333333333333</v>
      </c>
      <c r="G211" s="10" t="n">
        <v>0.520833333333333</v>
      </c>
      <c r="H211" s="10" t="n">
        <v>0.583333333333333</v>
      </c>
      <c r="I211" s="10" t="n">
        <v>0.802083333333333</v>
      </c>
      <c r="J211" s="10"/>
      <c r="K211" s="10" t="n">
        <f aca="false">SUM(SUM(G211,-MIN(E211:F211)),SUM(I211,-H211))</f>
        <v>0.40625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str">
        <f aca="false">IF(WEEKDAY(C211,1)=6,SUMIFS(K:K,A:A,N(MONTH(C211)*1),B:B,B211),"")</f>
        <v/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8" t="n">
        <f aca="false">MONTH(C212)</f>
        <v>10</v>
      </c>
      <c r="B212" s="9" t="str">
        <f aca="false">"SEM "&amp;WEEKNUM(C212,1)</f>
        <v>SEM 43</v>
      </c>
      <c r="C212" s="9" t="n">
        <f aca="false">C211+1</f>
        <v>42300</v>
      </c>
      <c r="D212" s="10"/>
      <c r="E212" s="10"/>
      <c r="F212" s="10" t="n">
        <v>0.333333333333333</v>
      </c>
      <c r="G212" s="10" t="n">
        <v>0.541666666666667</v>
      </c>
      <c r="H212" s="10" t="n">
        <v>0.583333333333333</v>
      </c>
      <c r="I212" s="10" t="n">
        <v>0.760416666666667</v>
      </c>
      <c r="J212" s="10"/>
      <c r="K212" s="10" t="n">
        <f aca="false">SUM(SUM(G212,-MIN(E212:F212)),SUM(I212,-H212))</f>
        <v>0.385416666666667</v>
      </c>
      <c r="L212" s="10" t="str">
        <f aca="false">IF(SUM(SUM(G212,-MIN(D212:F212)),SUM(MAX(I212:J212),-H212))=SUM(SUM(G212,-MIN(E212:F212)),SUM(I212,-H212)),"",SUM(SUM(G212,-MIN(D212:F212)),SUM(MAX(I212:J212),-H212)))</f>
        <v/>
      </c>
      <c r="M212" s="10" t="n">
        <f aca="false">IF(WEEKDAY(C212,1)=6,SUMIFS(K:K,A:A,N(MONTH(C212)*1),B:B,B212),"")</f>
        <v>1.91666666666667</v>
      </c>
      <c r="N212" s="10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4" t="str">
        <f aca="false">"SEM "&amp;WEEKNUM(C213,1)</f>
        <v>SEM 44</v>
      </c>
      <c r="C213" s="15" t="n">
        <f aca="false">C212+3</f>
        <v>42303</v>
      </c>
      <c r="D213" s="16" t="n">
        <v>0.291666666666667</v>
      </c>
      <c r="E213" s="16" t="n">
        <v>0.375</v>
      </c>
      <c r="F213" s="16"/>
      <c r="G213" s="16" t="n">
        <v>0.541666666666667</v>
      </c>
      <c r="H213" s="16" t="n">
        <v>0.583333333333333</v>
      </c>
      <c r="I213" s="16" t="n">
        <v>0.75</v>
      </c>
      <c r="J213" s="16" t="n">
        <v>0.84375</v>
      </c>
      <c r="K213" s="16" t="n">
        <f aca="false">SUM(SUM(G213,-MIN(E213:F213)),SUM(I213,-H213))</f>
        <v>0.333333333333333</v>
      </c>
      <c r="L213" s="16" t="n">
        <f aca="false">IF(SUM(SUM(G213,-MIN(D213:F213)),SUM(MAX(I213:J213),-H213))=SUM(SUM(G213,-MIN(E213:F213)),SUM(I213,-H213)),"",SUM(SUM(G213,-MIN(D213:F213)),SUM(MAX(I213:J213),-H213)))</f>
        <v>0.510416666666667</v>
      </c>
      <c r="M213" s="16" t="str">
        <f aca="false">IF(WEEKDAY(C213,1)=6,SUMIFS(K:K,A:A,N(MONTH(C213)*1),B:B,B213),"")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7" t="str">
        <f aca="false">"SEM "&amp;WEEKNUM(C214,1)</f>
        <v>SEM 44</v>
      </c>
      <c r="C214" s="15" t="n">
        <f aca="false">C213+1</f>
        <v>42304</v>
      </c>
      <c r="D214" s="16"/>
      <c r="E214" s="16"/>
      <c r="F214" s="16" t="n">
        <v>0.354166666666667</v>
      </c>
      <c r="G214" s="16" t="n">
        <v>0.541666666666667</v>
      </c>
      <c r="H214" s="16" t="n">
        <v>0.583333333333333</v>
      </c>
      <c r="I214" s="16" t="n">
        <v>0.78125</v>
      </c>
      <c r="J214" s="16" t="n">
        <v>0.840277777777778</v>
      </c>
      <c r="K214" s="16" t="n">
        <f aca="false">SUM(SUM(G214,-MIN(E214:F214)),SUM(I214,-H214))</f>
        <v>0.385416666666667</v>
      </c>
      <c r="L214" s="16" t="n">
        <f aca="false">IF(SUM(SUM(G214,-MIN(D214:F214)),SUM(MAX(I214:J214),-H214))=SUM(SUM(G214,-MIN(E214:F214)),SUM(I214,-H214)),"",SUM(SUM(G214,-MIN(D214:F214)),SUM(MAX(I214:J214),-H214)))</f>
        <v>0.444444444444444</v>
      </c>
      <c r="M214" s="16" t="str">
        <f aca="false">IF(WEEKDAY(C214,1)=6,SUMIFS(K:K,A:A,N(MONTH(C214)*1),B:B,B214),"")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44</v>
      </c>
      <c r="C215" s="15" t="n">
        <f aca="false">C214+1</f>
        <v>42305</v>
      </c>
      <c r="D215" s="16" t="n">
        <v>0.302083333333333</v>
      </c>
      <c r="E215" s="16" t="n">
        <v>0.364583333333333</v>
      </c>
      <c r="F215" s="16"/>
      <c r="G215" s="16" t="n">
        <v>0.53125</v>
      </c>
      <c r="H215" s="16" t="n">
        <v>0.5625</v>
      </c>
      <c r="I215" s="16" t="n">
        <v>0.75</v>
      </c>
      <c r="J215" s="16" t="n">
        <v>0.822916666666667</v>
      </c>
      <c r="K215" s="16" t="n">
        <f aca="false">SUM(SUM(G215,-MIN(E215:F215)),SUM(I215,-H215))</f>
        <v>0.354166666666667</v>
      </c>
      <c r="L215" s="16" t="n">
        <f aca="false">IF(SUM(SUM(G215,-MIN(D215:F215)),SUM(MAX(I215:J215),-H215))=SUM(SUM(G215,-MIN(E215:F215)),SUM(I215,-H215)),"",SUM(SUM(G215,-MIN(D215:F215)),SUM(MAX(I215:J215),-H215)))</f>
        <v>0.489583333333333</v>
      </c>
      <c r="M215" s="16" t="str">
        <f aca="false">IF(WEEKDAY(C215,1)=6,SUMIFS(K:K,A:A,N(MONTH(C215)*1),B:B,B215),"")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4" t="str">
        <f aca="false">"SEM "&amp;WEEKNUM(C216,1)</f>
        <v>SEM 44</v>
      </c>
      <c r="C216" s="15" t="n">
        <f aca="false">C215+1</f>
        <v>42306</v>
      </c>
      <c r="D216" s="16" t="n">
        <v>0.3125</v>
      </c>
      <c r="E216" s="16" t="n">
        <v>0.375</v>
      </c>
      <c r="F216" s="16"/>
      <c r="G216" s="16" t="n">
        <v>0.541666666666667</v>
      </c>
      <c r="H216" s="16" t="n">
        <v>0.583333333333333</v>
      </c>
      <c r="I216" s="16" t="n">
        <v>0.78125</v>
      </c>
      <c r="J216" s="16" t="n">
        <v>0.854166666666667</v>
      </c>
      <c r="K216" s="16" t="n">
        <f aca="false">SUM(SUM(G216,-MIN(E216:F216)),SUM(I216,-H216))</f>
        <v>0.364583333333333</v>
      </c>
      <c r="L216" s="16" t="n">
        <f aca="false">IF(SUM(SUM(G216,-MIN(D216:F216)),SUM(MAX(I216:J216),-H216))=SUM(SUM(G216,-MIN(E216:F216)),SUM(I216,-H216)),"",SUM(SUM(G216,-MIN(D216:F216)),SUM(MAX(I216:J216),-H216)))</f>
        <v>0.5</v>
      </c>
      <c r="M216" s="16" t="str">
        <f aca="false">IF(WEEKDAY(C216,1)=6,SUMIFS(K:K,A:A,N(MONTH(C216)*1),B:B,B216),"")</f>
        <v/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13" t="n">
        <f aca="false">MONTH(C217)</f>
        <v>10</v>
      </c>
      <c r="B217" s="17" t="str">
        <f aca="false">"SEM "&amp;WEEKNUM(C217,1)</f>
        <v>SEM 44</v>
      </c>
      <c r="C217" s="15" t="n">
        <f aca="false">C216+1</f>
        <v>42307</v>
      </c>
      <c r="D217" s="16"/>
      <c r="E217" s="16"/>
      <c r="F217" s="16" t="n">
        <v>0.34375</v>
      </c>
      <c r="G217" s="16" t="n">
        <v>0.520833333333333</v>
      </c>
      <c r="H217" s="16" t="n">
        <v>0.583333333333333</v>
      </c>
      <c r="I217" s="16" t="n">
        <v>0.75</v>
      </c>
      <c r="J217" s="16"/>
      <c r="K217" s="16" t="n">
        <f aca="false">SUM(SUM(G217,-MIN(E217:F217)),SUM(I217,-H217))</f>
        <v>0.34375</v>
      </c>
      <c r="L217" s="16" t="str">
        <f aca="false">IF(SUM(SUM(G217,-MIN(D217:F217)),SUM(MAX(I217:J217),-H217))=SUM(SUM(G217,-MIN(E217:F217)),SUM(I217,-H217)),"",SUM(SUM(G217,-MIN(D217:F217)),SUM(MAX(I217:J217),-H217)))</f>
        <v/>
      </c>
      <c r="M217" s="16" t="n">
        <f aca="false">IF(WEEKDAY(C217,1)=6,SUMIFS(K:K,A:A,N(MONTH(C217)*1),B:B,B217),"")</f>
        <v>1.78125</v>
      </c>
      <c r="N217" s="16" t="n">
        <f aca="false">IF(A218=A217,"",SUMIF(A:A,A217,K:K))</f>
        <v>8.17708333333333</v>
      </c>
    </row>
    <row r="218" customFormat="false" ht="15" hidden="false" customHeight="false" outlineLevel="0" collapsed="false">
      <c r="A218" s="8" t="n">
        <f aca="false">MONTH(C218)</f>
        <v>11</v>
      </c>
      <c r="B218" s="9" t="str">
        <f aca="false">"SEM "&amp;WEEKNUM(C218,1)</f>
        <v>SEM 45</v>
      </c>
      <c r="C218" s="9" t="n">
        <f aca="false">C217+3</f>
        <v>42310</v>
      </c>
      <c r="D218" s="10"/>
      <c r="E218" s="10"/>
      <c r="F218" s="10" t="n">
        <v>0.354166666666667</v>
      </c>
      <c r="G218" s="10" t="n">
        <v>0.541666666666667</v>
      </c>
      <c r="H218" s="10" t="n">
        <v>0.583333333333333</v>
      </c>
      <c r="I218" s="10" t="n">
        <v>0.791666666666667</v>
      </c>
      <c r="J218" s="10"/>
      <c r="K218" s="10" t="n">
        <f aca="false">SUM(SUM(G218,-MIN(E218:F218)),SUM(I218,-H218))</f>
        <v>0.395833333333333</v>
      </c>
      <c r="L218" s="10" t="str">
        <f aca="false">IF(SUM(SUM(G218,-MIN(D218:F218)),SUM(MAX(I218:J218),-H218))=SUM(SUM(G218,-MIN(E218:F218)),SUM(I218,-H218)),"",SUM(SUM(G218,-MIN(D218:F218)),SUM(MAX(I218:J218),-H218)))</f>
        <v/>
      </c>
      <c r="M218" s="10" t="str">
        <f aca="false">IF(WEEKDAY(C218,1)=6,SUMIFS(K:K,A:A,N(MONTH(C218)*1),B:B,B218),"")</f>
        <v/>
      </c>
      <c r="N218" s="10" t="str">
        <f aca="false">IF(A219=A218,"",SUMIF(A:A,A218,K:K))</f>
        <v/>
      </c>
    </row>
    <row r="219" customFormat="false" ht="15" hidden="false" customHeight="false" outlineLevel="0" collapsed="false">
      <c r="A219" s="8" t="n">
        <f aca="false">MONTH(C219)</f>
        <v>11</v>
      </c>
      <c r="B219" s="9" t="str">
        <f aca="false">"SEM "&amp;WEEKNUM(C219,1)</f>
        <v>SEM 45</v>
      </c>
      <c r="C219" s="9" t="n">
        <f aca="false">C218+1</f>
        <v>42311</v>
      </c>
      <c r="D219" s="10" t="n">
        <v>0.3125</v>
      </c>
      <c r="E219" s="10" t="n">
        <v>0.364583333333333</v>
      </c>
      <c r="F219" s="10"/>
      <c r="G219" s="10" t="n">
        <v>0.541666666666667</v>
      </c>
      <c r="H219" s="10" t="n">
        <v>0.583333333333333</v>
      </c>
      <c r="I219" s="10" t="n">
        <v>0.760416666666667</v>
      </c>
      <c r="J219" s="10" t="n">
        <v>0.854166666666667</v>
      </c>
      <c r="K219" s="10" t="n">
        <f aca="false">SUM(SUM(G219,-MIN(E219:F219)),SUM(I219,-H219))</f>
        <v>0.354166666666667</v>
      </c>
      <c r="L219" s="10" t="n">
        <f aca="false">IF(SUM(SUM(G219,-MIN(D219:F219)),SUM(MAX(I219:J219),-H219))=SUM(SUM(G219,-MIN(E219:F219)),SUM(I219,-H219)),"",SUM(SUM(G219,-MIN(D219:F219)),SUM(MAX(I219:J219),-H219)))</f>
        <v>0.5</v>
      </c>
      <c r="M219" s="10" t="str">
        <f aca="false">IF(WEEKDAY(C219,1)=6,SUMIFS(K:K,A:A,N(MONTH(C219)*1),B:B,B219),"")</f>
        <v/>
      </c>
      <c r="N219" s="10" t="str">
        <f aca="false">IF(A220=A219,"",SUMIF(A:A,A219,K:K))</f>
        <v/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45</v>
      </c>
      <c r="C220" s="9" t="n">
        <f aca="false">C219+1</f>
        <v>42312</v>
      </c>
      <c r="D220" s="10"/>
      <c r="E220" s="10"/>
      <c r="F220" s="10" t="n">
        <v>0.354166666666667</v>
      </c>
      <c r="G220" s="10" t="n">
        <v>0.520833333333333</v>
      </c>
      <c r="H220" s="10" t="n">
        <v>0.583333333333333</v>
      </c>
      <c r="I220" s="10" t="n">
        <v>0.791666666666667</v>
      </c>
      <c r="J220" s="10"/>
      <c r="K220" s="10" t="n">
        <f aca="false">SUM(SUM(G220,-MIN(E220:F220)),SUM(I220,-H220))</f>
        <v>0.375</v>
      </c>
      <c r="L220" s="10" t="str">
        <f aca="false">IF(SUM(SUM(G220,-MIN(D220:F220)),SUM(MAX(I220:J220),-H220))=SUM(SUM(G220,-MIN(E220:F220)),SUM(I220,-H220)),"",SUM(SUM(G220,-MIN(D220:F220)),SUM(MAX(I220:J220),-H220)))</f>
        <v/>
      </c>
      <c r="M220" s="10" t="str">
        <f aca="false">IF(WEEKDAY(C220,1)=6,SUMIFS(K:K,A:A,N(MONTH(C220)*1),B:B,B220),"")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45</v>
      </c>
      <c r="C221" s="9" t="n">
        <f aca="false">C220+1</f>
        <v>42313</v>
      </c>
      <c r="D221" s="10" t="n">
        <v>0.3125</v>
      </c>
      <c r="E221" s="10" t="n">
        <v>0.375</v>
      </c>
      <c r="F221" s="10"/>
      <c r="G221" s="10" t="n">
        <v>0.520833333333333</v>
      </c>
      <c r="H221" s="10" t="n">
        <v>0.5625</v>
      </c>
      <c r="I221" s="10" t="n">
        <v>0.760416666666667</v>
      </c>
      <c r="J221" s="10" t="n">
        <v>0.822916666666667</v>
      </c>
      <c r="K221" s="10" t="n">
        <f aca="false">SUM(SUM(G221,-MIN(E221:F221)),SUM(I221,-H221))</f>
        <v>0.34375</v>
      </c>
      <c r="L221" s="10" t="n">
        <f aca="false">IF(SUM(SUM(G221,-MIN(D221:F221)),SUM(MAX(I221:J221),-H221))=SUM(SUM(G221,-MIN(E221:F221)),SUM(I221,-H221)),"",SUM(SUM(G221,-MIN(D221:F221)),SUM(MAX(I221:J221),-H221)))</f>
        <v>0.46875</v>
      </c>
      <c r="M221" s="10" t="str">
        <f aca="false">IF(WEEKDAY(C221,1)=6,SUMIFS(K:K,A:A,N(MONTH(C221)*1),B:B,B221),"")</f>
        <v/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8" t="n">
        <f aca="false">MONTH(C222)</f>
        <v>11</v>
      </c>
      <c r="B222" s="9" t="str">
        <f aca="false">"SEM "&amp;WEEKNUM(C222,1)</f>
        <v>SEM 45</v>
      </c>
      <c r="C222" s="9" t="n">
        <f aca="false">C221+1</f>
        <v>42314</v>
      </c>
      <c r="D222" s="10"/>
      <c r="E222" s="10"/>
      <c r="F222" s="10" t="n">
        <v>0.34375</v>
      </c>
      <c r="G222" s="10" t="n">
        <v>0.541666666666667</v>
      </c>
      <c r="H222" s="10" t="n">
        <v>0.583333333333333</v>
      </c>
      <c r="I222" s="10" t="n">
        <v>0.75</v>
      </c>
      <c r="J222" s="10"/>
      <c r="K222" s="10" t="n">
        <f aca="false">SUM(SUM(G222,-MIN(E222:F222)),SUM(I222,-H222))</f>
        <v>0.364583333333333</v>
      </c>
      <c r="L222" s="10" t="str">
        <f aca="false">IF(SUM(SUM(G222,-MIN(D222:F222)),SUM(MAX(I222:J222),-H222))=SUM(SUM(G222,-MIN(E222:F222)),SUM(I222,-H222)),"",SUM(SUM(G222,-MIN(D222:F222)),SUM(MAX(I222:J222),-H222)))</f>
        <v/>
      </c>
      <c r="M222" s="10" t="n">
        <f aca="false">IF(WEEKDAY(C222,1)=6,SUMIFS(K:K,A:A,N(MONTH(C222)*1),B:B,B222),"")</f>
        <v>1.83333333333333</v>
      </c>
      <c r="N222" s="10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4" t="str">
        <f aca="false">"SEM "&amp;WEEKNUM(C223,1)</f>
        <v>SEM 46</v>
      </c>
      <c r="C223" s="15" t="n">
        <f aca="false">C222+3</f>
        <v>42317</v>
      </c>
      <c r="D223" s="16"/>
      <c r="E223" s="16"/>
      <c r="F223" s="16" t="n">
        <v>0.354166666666667</v>
      </c>
      <c r="G223" s="16" t="n">
        <v>0.541666666666667</v>
      </c>
      <c r="H223" s="16" t="n">
        <v>0.583333333333333</v>
      </c>
      <c r="I223" s="16" t="n">
        <v>0.802083333333333</v>
      </c>
      <c r="J223" s="16"/>
      <c r="K223" s="16" t="n">
        <f aca="false">SUM(SUM(G223,-MIN(E223:F223)),SUM(I223,-H223))</f>
        <v>0.40625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IF(WEEKDAY(C223,1)=6,SUMIFS(K:K,A:A,N(MONTH(C223)*1),B:B,B223),"")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7" t="str">
        <f aca="false">"SEM "&amp;WEEKNUM(C224,1)</f>
        <v>SEM 46</v>
      </c>
      <c r="C224" s="15" t="n">
        <f aca="false">C223+1</f>
        <v>42318</v>
      </c>
      <c r="D224" s="16"/>
      <c r="E224" s="16"/>
      <c r="F224" s="16" t="n">
        <v>0.354166666666667</v>
      </c>
      <c r="G224" s="16" t="n">
        <v>0.541666666666667</v>
      </c>
      <c r="H224" s="16" t="n">
        <v>0.59375</v>
      </c>
      <c r="I224" s="16" t="n">
        <v>0.791666666666667</v>
      </c>
      <c r="J224" s="16"/>
      <c r="K224" s="16" t="n">
        <f aca="false">SUM(SUM(G224,-MIN(E224:F224)),SUM(I224,-H224))</f>
        <v>0.385416666666667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IF(WEEKDAY(C224,1)=6,SUMIFS(K:K,A:A,N(MONTH(C224)*1),B:B,B224),"")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46</v>
      </c>
      <c r="C225" s="15" t="n">
        <f aca="false">C224+1</f>
        <v>42319</v>
      </c>
      <c r="D225" s="16"/>
      <c r="E225" s="16"/>
      <c r="F225" s="16" t="n">
        <v>0.34375</v>
      </c>
      <c r="G225" s="16" t="n">
        <v>0.520833333333333</v>
      </c>
      <c r="H225" s="16" t="n">
        <v>0.5625</v>
      </c>
      <c r="I225" s="16" t="n">
        <v>0.8125</v>
      </c>
      <c r="J225" s="16"/>
      <c r="K225" s="16" t="n">
        <f aca="false">SUM(SUM(G225,-MIN(E225:F225)),SUM(I225,-H225))</f>
        <v>0.427083333333333</v>
      </c>
      <c r="L225" s="16" t="str">
        <f aca="false">IF(SUM(SUM(G225,-MIN(D225:F225)),SUM(MAX(I225:J225),-H225))=SUM(SUM(G225,-MIN(E225:F225)),SUM(I225,-H225)),"",SUM(SUM(G225,-MIN(D225:F225)),SUM(MAX(I225:J225),-H225)))</f>
        <v/>
      </c>
      <c r="M225" s="16" t="str">
        <f aca="false">IF(WEEKDAY(C225,1)=6,SUMIFS(K:K,A:A,N(MONTH(C225)*1),B:B,B225),"")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4" t="str">
        <f aca="false">"SEM "&amp;WEEKNUM(C226,1)</f>
        <v>SEM 46</v>
      </c>
      <c r="C226" s="15" t="n">
        <f aca="false">C225+1</f>
        <v>42320</v>
      </c>
      <c r="D226" s="16" t="n">
        <v>0.3125</v>
      </c>
      <c r="E226" s="16" t="n">
        <v>0.364583333333333</v>
      </c>
      <c r="F226" s="16"/>
      <c r="G226" s="16" t="n">
        <v>0.53125</v>
      </c>
      <c r="H226" s="16" t="n">
        <v>0.59375</v>
      </c>
      <c r="I226" s="16" t="n">
        <v>0.770833333333333</v>
      </c>
      <c r="J226" s="16" t="n">
        <v>0.854166666666667</v>
      </c>
      <c r="K226" s="16" t="n">
        <f aca="false">SUM(SUM(G226,-MIN(E226:F226)),SUM(I226,-H226))</f>
        <v>0.34375</v>
      </c>
      <c r="L226" s="16" t="n">
        <f aca="false">IF(SUM(SUM(G226,-MIN(D226:F226)),SUM(MAX(I226:J226),-H226))=SUM(SUM(G226,-MIN(E226:F226)),SUM(I226,-H226)),"",SUM(SUM(G226,-MIN(D226:F226)),SUM(MAX(I226:J226),-H226)))</f>
        <v>0.479166666666667</v>
      </c>
      <c r="M226" s="16" t="str">
        <f aca="false">IF(WEEKDAY(C226,1)=6,SUMIFS(K:K,A:A,N(MONTH(C226)*1),B:B,B226),"")</f>
        <v/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13" t="n">
        <f aca="false">MONTH(C227)</f>
        <v>11</v>
      </c>
      <c r="B227" s="17" t="str">
        <f aca="false">"SEM "&amp;WEEKNUM(C227,1)</f>
        <v>SEM 46</v>
      </c>
      <c r="C227" s="15" t="n">
        <f aca="false">C226+1</f>
        <v>42321</v>
      </c>
      <c r="D227" s="16"/>
      <c r="E227" s="16"/>
      <c r="F227" s="16" t="n">
        <v>0.333333333333333</v>
      </c>
      <c r="G227" s="16" t="n">
        <v>0.541666666666667</v>
      </c>
      <c r="H227" s="16" t="n">
        <v>0.583333333333333</v>
      </c>
      <c r="I227" s="16" t="n">
        <v>0.75</v>
      </c>
      <c r="J227" s="16"/>
      <c r="K227" s="16" t="n">
        <f aca="false">SUM(SUM(G227,-MIN(E227:F227)),SUM(I227,-H227))</f>
        <v>0.375</v>
      </c>
      <c r="L227" s="16" t="str">
        <f aca="false">IF(SUM(SUM(G227,-MIN(D227:F227)),SUM(MAX(I227:J227),-H227))=SUM(SUM(G227,-MIN(E227:F227)),SUM(I227,-H227)),"",SUM(SUM(G227,-MIN(D227:F227)),SUM(MAX(I227:J227),-H227)))</f>
        <v/>
      </c>
      <c r="M227" s="16" t="n">
        <f aca="false">IF(WEEKDAY(C227,1)=6,SUMIFS(K:K,A:A,N(MONTH(C227)*1),B:B,B227),"")</f>
        <v>1.9375</v>
      </c>
      <c r="N227" s="16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47</v>
      </c>
      <c r="C228" s="9" t="n">
        <f aca="false">C227+3</f>
        <v>42324</v>
      </c>
      <c r="D228" s="10"/>
      <c r="E228" s="10"/>
      <c r="F228" s="10" t="n">
        <v>0.34375</v>
      </c>
      <c r="G228" s="10" t="n">
        <v>0.53125</v>
      </c>
      <c r="H228" s="10" t="n">
        <v>0.572916666666667</v>
      </c>
      <c r="I228" s="10" t="n">
        <v>0.770833333333333</v>
      </c>
      <c r="J228" s="10" t="n">
        <v>0.822916666666667</v>
      </c>
      <c r="K228" s="10" t="n">
        <f aca="false">SUM(SUM(G228,-MIN(E228:F228)),SUM(I228,-H228))</f>
        <v>0.385416666666667</v>
      </c>
      <c r="L228" s="10" t="n">
        <f aca="false">IF(SUM(SUM(G228,-MIN(D228:F228)),SUM(MAX(I228:J228),-H228))=SUM(SUM(G228,-MIN(E228:F228)),SUM(I228,-H228)),"",SUM(SUM(G228,-MIN(D228:F228)),SUM(MAX(I228:J228),-H228)))</f>
        <v>0.4375</v>
      </c>
      <c r="M228" s="10" t="str">
        <f aca="false">IF(WEEKDAY(C228,1)=6,SUMIFS(K:K,A:A,N(MONTH(C228)*1),B:B,B228),"")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47</v>
      </c>
      <c r="C229" s="9" t="n">
        <f aca="false">C228+1</f>
        <v>42325</v>
      </c>
      <c r="D229" s="10" t="n">
        <v>0.3125</v>
      </c>
      <c r="E229" s="10" t="n">
        <v>0.375</v>
      </c>
      <c r="F229" s="10"/>
      <c r="G229" s="10" t="n">
        <v>0.541666666666667</v>
      </c>
      <c r="H229" s="10" t="n">
        <v>0.5625</v>
      </c>
      <c r="I229" s="10" t="n">
        <v>0.760416666666667</v>
      </c>
      <c r="J229" s="10" t="n">
        <v>0.854166666666667</v>
      </c>
      <c r="K229" s="10" t="n">
        <f aca="false">SUM(SUM(G229,-MIN(E229:F229)),SUM(I229,-H229))</f>
        <v>0.364583333333333</v>
      </c>
      <c r="L229" s="10" t="n">
        <f aca="false">IF(SUM(SUM(G229,-MIN(D229:F229)),SUM(MAX(I229:J229),-H229))=SUM(SUM(G229,-MIN(E229:F229)),SUM(I229,-H229)),"",SUM(SUM(G229,-MIN(D229:F229)),SUM(MAX(I229:J229),-H229)))</f>
        <v>0.520833333333333</v>
      </c>
      <c r="M229" s="10" t="str">
        <f aca="false">IF(WEEKDAY(C229,1)=6,SUMIFS(K:K,A:A,N(MONTH(C229)*1),B:B,B229),"")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47</v>
      </c>
      <c r="C230" s="9" t="n">
        <f aca="false">C229+1</f>
        <v>42326</v>
      </c>
      <c r="D230" s="10"/>
      <c r="E230" s="10"/>
      <c r="F230" s="10" t="n">
        <v>0.354166666666667</v>
      </c>
      <c r="G230" s="10" t="n">
        <v>0.541666666666667</v>
      </c>
      <c r="H230" s="10" t="n">
        <v>0.583333333333333</v>
      </c>
      <c r="I230" s="10" t="n">
        <v>0.770833333333333</v>
      </c>
      <c r="J230" s="10"/>
      <c r="K230" s="10" t="n">
        <f aca="false">SUM(SUM(G230,-MIN(E230:F230)),SUM(I230,-H230))</f>
        <v>0.375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IF(WEEKDAY(C230,1)=6,SUMIFS(K:K,A:A,N(MONTH(C230)*1),B:B,B230),"")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47</v>
      </c>
      <c r="C231" s="9" t="n">
        <f aca="false">C230+1</f>
        <v>42327</v>
      </c>
      <c r="D231" s="10"/>
      <c r="E231" s="10"/>
      <c r="F231" s="10" t="n">
        <v>0.333333333333333</v>
      </c>
      <c r="G231" s="10" t="n">
        <v>0.520833333333333</v>
      </c>
      <c r="H231" s="10" t="n">
        <v>0.583333333333333</v>
      </c>
      <c r="I231" s="10" t="n">
        <v>0.802083333333333</v>
      </c>
      <c r="J231" s="10"/>
      <c r="K231" s="10" t="n">
        <f aca="false">SUM(SUM(G231,-MIN(E231:F231)),SUM(I231,-H231))</f>
        <v>0.40625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str">
        <f aca="false">IF(WEEKDAY(C231,1)=6,SUMIFS(K:K,A:A,N(MONTH(C231)*1),B:B,B231),"")</f>
        <v/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8" t="n">
        <f aca="false">MONTH(C232)</f>
        <v>11</v>
      </c>
      <c r="B232" s="9" t="str">
        <f aca="false">"SEM "&amp;WEEKNUM(C232,1)</f>
        <v>SEM 47</v>
      </c>
      <c r="C232" s="9" t="n">
        <f aca="false">C231+1</f>
        <v>42328</v>
      </c>
      <c r="D232" s="10"/>
      <c r="E232" s="10"/>
      <c r="F232" s="10" t="n">
        <v>0.333333333333333</v>
      </c>
      <c r="G232" s="10" t="n">
        <v>0.541666666666667</v>
      </c>
      <c r="H232" s="10" t="n">
        <v>0.583333333333333</v>
      </c>
      <c r="I232" s="10" t="n">
        <v>0.760416666666667</v>
      </c>
      <c r="J232" s="10"/>
      <c r="K232" s="10" t="n">
        <f aca="false">SUM(SUM(G232,-MIN(E232:F232)),SUM(I232,-H232))</f>
        <v>0.385416666666667</v>
      </c>
      <c r="L232" s="10" t="str">
        <f aca="false">IF(SUM(SUM(G232,-MIN(D232:F232)),SUM(MAX(I232:J232),-H232))=SUM(SUM(G232,-MIN(E232:F232)),SUM(I232,-H232)),"",SUM(SUM(G232,-MIN(D232:F232)),SUM(MAX(I232:J232),-H232)))</f>
        <v/>
      </c>
      <c r="M232" s="10" t="n">
        <f aca="false">IF(WEEKDAY(C232,1)=6,SUMIFS(K:K,A:A,N(MONTH(C232)*1),B:B,B232),"")</f>
        <v>1.91666666666667</v>
      </c>
      <c r="N232" s="10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4" t="str">
        <f aca="false">"SEM "&amp;WEEKNUM(C233,1)</f>
        <v>SEM 48</v>
      </c>
      <c r="C233" s="15" t="n">
        <f aca="false">C232+3</f>
        <v>42331</v>
      </c>
      <c r="D233" s="16" t="n">
        <v>0.291666666666667</v>
      </c>
      <c r="E233" s="16" t="n">
        <v>0.375</v>
      </c>
      <c r="F233" s="16"/>
      <c r="G233" s="16" t="n">
        <v>0.541666666666667</v>
      </c>
      <c r="H233" s="16" t="n">
        <v>0.583333333333333</v>
      </c>
      <c r="I233" s="16" t="n">
        <v>0.75</v>
      </c>
      <c r="J233" s="16" t="n">
        <v>0.84375</v>
      </c>
      <c r="K233" s="16" t="n">
        <f aca="false">SUM(SUM(G233,-MIN(E233:F233)),SUM(I233,-H233))</f>
        <v>0.333333333333333</v>
      </c>
      <c r="L233" s="16" t="n">
        <f aca="false">IF(SUM(SUM(G233,-MIN(D233:F233)),SUM(MAX(I233:J233),-H233))=SUM(SUM(G233,-MIN(E233:F233)),SUM(I233,-H233)),"",SUM(SUM(G233,-MIN(D233:F233)),SUM(MAX(I233:J233),-H233)))</f>
        <v>0.510416666666667</v>
      </c>
      <c r="M233" s="16" t="str">
        <f aca="false">IF(WEEKDAY(C233,1)=6,SUMIFS(K:K,A:A,N(MONTH(C233)*1),B:B,B233),"")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7" t="str">
        <f aca="false">"SEM "&amp;WEEKNUM(C234,1)</f>
        <v>SEM 48</v>
      </c>
      <c r="C234" s="15" t="n">
        <f aca="false">C233+1</f>
        <v>42332</v>
      </c>
      <c r="D234" s="16"/>
      <c r="E234" s="16"/>
      <c r="F234" s="16" t="n">
        <v>0.354166666666667</v>
      </c>
      <c r="G234" s="16" t="n">
        <v>0.541666666666667</v>
      </c>
      <c r="H234" s="16" t="n">
        <v>0.583333333333333</v>
      </c>
      <c r="I234" s="16" t="n">
        <v>0.78125</v>
      </c>
      <c r="J234" s="16" t="n">
        <v>0.840277777777778</v>
      </c>
      <c r="K234" s="16" t="n">
        <f aca="false">SUM(SUM(G234,-MIN(E234:F234)),SUM(I234,-H234))</f>
        <v>0.385416666666667</v>
      </c>
      <c r="L234" s="16" t="n">
        <f aca="false">IF(SUM(SUM(G234,-MIN(D234:F234)),SUM(MAX(I234:J234),-H234))=SUM(SUM(G234,-MIN(E234:F234)),SUM(I234,-H234)),"",SUM(SUM(G234,-MIN(D234:F234)),SUM(MAX(I234:J234),-H234)))</f>
        <v>0.444444444444444</v>
      </c>
      <c r="M234" s="16" t="str">
        <f aca="false">IF(WEEKDAY(C234,1)=6,SUMIFS(K:K,A:A,N(MONTH(C234)*1),B:B,B234),"")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48</v>
      </c>
      <c r="C235" s="15" t="n">
        <f aca="false">C234+1</f>
        <v>42333</v>
      </c>
      <c r="D235" s="16" t="n">
        <v>0.302083333333333</v>
      </c>
      <c r="E235" s="16" t="n">
        <v>0.364583333333333</v>
      </c>
      <c r="F235" s="16"/>
      <c r="G235" s="16" t="n">
        <v>0.53125</v>
      </c>
      <c r="H235" s="16" t="n">
        <v>0.5625</v>
      </c>
      <c r="I235" s="16" t="n">
        <v>0.75</v>
      </c>
      <c r="J235" s="16" t="n">
        <v>0.822916666666667</v>
      </c>
      <c r="K235" s="16" t="n">
        <f aca="false">SUM(SUM(G235,-MIN(E235:F235)),SUM(I235,-H235))</f>
        <v>0.354166666666667</v>
      </c>
      <c r="L235" s="16" t="n">
        <f aca="false">IF(SUM(SUM(G235,-MIN(D235:F235)),SUM(MAX(I235:J235),-H235))=SUM(SUM(G235,-MIN(E235:F235)),SUM(I235,-H235)),"",SUM(SUM(G235,-MIN(D235:F235)),SUM(MAX(I235:J235),-H235)))</f>
        <v>0.489583333333333</v>
      </c>
      <c r="M235" s="16" t="str">
        <f aca="false">IF(WEEKDAY(C235,1)=6,SUMIFS(K:K,A:A,N(MONTH(C235)*1),B:B,B235),"")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4" t="str">
        <f aca="false">"SEM "&amp;WEEKNUM(C236,1)</f>
        <v>SEM 48</v>
      </c>
      <c r="C236" s="15" t="n">
        <f aca="false">C235+1</f>
        <v>42334</v>
      </c>
      <c r="D236" s="16" t="n">
        <v>0.3125</v>
      </c>
      <c r="E236" s="16" t="n">
        <v>0.375</v>
      </c>
      <c r="F236" s="16"/>
      <c r="G236" s="16" t="n">
        <v>0.541666666666667</v>
      </c>
      <c r="H236" s="16" t="n">
        <v>0.583333333333333</v>
      </c>
      <c r="I236" s="16" t="n">
        <v>0.78125</v>
      </c>
      <c r="J236" s="16" t="n">
        <v>0.854166666666667</v>
      </c>
      <c r="K236" s="16" t="n">
        <f aca="false">SUM(SUM(G236,-MIN(E236:F236)),SUM(I236,-H236))</f>
        <v>0.364583333333333</v>
      </c>
      <c r="L236" s="16" t="n">
        <f aca="false">IF(SUM(SUM(G236,-MIN(D236:F236)),SUM(MAX(I236:J236),-H236))=SUM(SUM(G236,-MIN(E236:F236)),SUM(I236,-H236)),"",SUM(SUM(G236,-MIN(D236:F236)),SUM(MAX(I236:J236),-H236)))</f>
        <v>0.5</v>
      </c>
      <c r="M236" s="16" t="str">
        <f aca="false">IF(WEEKDAY(C236,1)=6,SUMIFS(K:K,A:A,N(MONTH(C236)*1),B:B,B236),"")</f>
        <v/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13" t="n">
        <f aca="false">MONTH(C237)</f>
        <v>11</v>
      </c>
      <c r="B237" s="17" t="str">
        <f aca="false">"SEM "&amp;WEEKNUM(C237,1)</f>
        <v>SEM 48</v>
      </c>
      <c r="C237" s="15" t="n">
        <f aca="false">C236+1</f>
        <v>42335</v>
      </c>
      <c r="D237" s="16"/>
      <c r="E237" s="16"/>
      <c r="F237" s="16" t="n">
        <v>0.34375</v>
      </c>
      <c r="G237" s="16" t="n">
        <v>0.520833333333333</v>
      </c>
      <c r="H237" s="16" t="n">
        <v>0.583333333333333</v>
      </c>
      <c r="I237" s="16" t="n">
        <v>0.75</v>
      </c>
      <c r="J237" s="16"/>
      <c r="K237" s="16" t="n">
        <f aca="false">SUM(SUM(G237,-MIN(E237:F237)),SUM(I237,-H237))</f>
        <v>0.34375</v>
      </c>
      <c r="L237" s="16" t="str">
        <f aca="false">IF(SUM(SUM(G237,-MIN(D237:F237)),SUM(MAX(I237:J237),-H237))=SUM(SUM(G237,-MIN(E237:F237)),SUM(I237,-H237)),"",SUM(SUM(G237,-MIN(D237:F237)),SUM(MAX(I237:J237),-H237)))</f>
        <v/>
      </c>
      <c r="M237" s="16" t="n">
        <f aca="false">IF(WEEKDAY(C237,1)=6,SUMIFS(K:K,A:A,N(MONTH(C237)*1),B:B,B237),"")</f>
        <v>1.78125</v>
      </c>
      <c r="N237" s="16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49</v>
      </c>
      <c r="C238" s="9" t="n">
        <f aca="false">C237+3</f>
        <v>42338</v>
      </c>
      <c r="D238" s="10"/>
      <c r="E238" s="10"/>
      <c r="F238" s="10" t="n">
        <v>0.354166666666667</v>
      </c>
      <c r="G238" s="10" t="n">
        <v>0.541666666666667</v>
      </c>
      <c r="H238" s="10" t="n">
        <v>0.583333333333333</v>
      </c>
      <c r="I238" s="10" t="n">
        <v>0.791666666666667</v>
      </c>
      <c r="J238" s="10"/>
      <c r="K238" s="10" t="n">
        <f aca="false">SUM(SUM(G238,-MIN(E238:F238)),SUM(I238,-H238))</f>
        <v>0.395833333333333</v>
      </c>
      <c r="L238" s="10" t="str">
        <f aca="false">IF(SUM(SUM(G238,-MIN(D238:F238)),SUM(MAX(I238:J238),-H238))=SUM(SUM(G238,-MIN(E238:F238)),SUM(I238,-H238)),"",SUM(SUM(G238,-MIN(D238:F238)),SUM(MAX(I238:J238),-H238)))</f>
        <v/>
      </c>
      <c r="M238" s="10" t="str">
        <f aca="false">IF(WEEKDAY(C238,1)=6,SUMIFS(K:K,A:A,N(MONTH(C238)*1),B:B,B238),"")</f>
        <v/>
      </c>
      <c r="N238" s="10" t="n">
        <f aca="false">IF(A239=A238,"",SUMIF(A:A,A238,K:K))</f>
        <v>7.86458333333333</v>
      </c>
    </row>
    <row r="239" customFormat="false" ht="15" hidden="false" customHeight="false" outlineLevel="0" collapsed="false">
      <c r="A239" s="8" t="n">
        <f aca="false">MONTH(C239)</f>
        <v>12</v>
      </c>
      <c r="B239" s="9" t="str">
        <f aca="false">"SEM "&amp;WEEKNUM(C239,1)</f>
        <v>SEM 49</v>
      </c>
      <c r="C239" s="9" t="n">
        <f aca="false">C238+1</f>
        <v>42339</v>
      </c>
      <c r="D239" s="10" t="n">
        <v>0.3125</v>
      </c>
      <c r="E239" s="10" t="n">
        <v>0.364583333333333</v>
      </c>
      <c r="F239" s="10"/>
      <c r="G239" s="10" t="n">
        <v>0.541666666666667</v>
      </c>
      <c r="H239" s="10" t="n">
        <v>0.583333333333333</v>
      </c>
      <c r="I239" s="10" t="n">
        <v>0.760416666666667</v>
      </c>
      <c r="J239" s="10" t="n">
        <v>0.854166666666667</v>
      </c>
      <c r="K239" s="10" t="n">
        <f aca="false">SUM(SUM(G239,-MIN(E239:F239)),SUM(I239,-H239))</f>
        <v>0.354166666666667</v>
      </c>
      <c r="L239" s="10" t="n">
        <f aca="false">IF(SUM(SUM(G239,-MIN(D239:F239)),SUM(MAX(I239:J239),-H239))=SUM(SUM(G239,-MIN(E239:F239)),SUM(I239,-H239)),"",SUM(SUM(G239,-MIN(D239:F239)),SUM(MAX(I239:J239),-H239)))</f>
        <v>0.5</v>
      </c>
      <c r="M239" s="10" t="str">
        <f aca="false">IF(WEEKDAY(C239,1)=6,SUMIFS(K:K,A:A,N(MONTH(C239)*1),B:B,B239),"")</f>
        <v/>
      </c>
      <c r="N239" s="10" t="str">
        <f aca="false">IF(A240=A239,"",SUMIF(A:A,A239,K:K))</f>
        <v/>
      </c>
    </row>
    <row r="240" customFormat="false" ht="15" hidden="false" customHeight="false" outlineLevel="0" collapsed="false">
      <c r="A240" s="8" t="n">
        <f aca="false">MONTH(C240)</f>
        <v>12</v>
      </c>
      <c r="B240" s="9" t="str">
        <f aca="false">"SEM "&amp;WEEKNUM(C240,1)</f>
        <v>SEM 49</v>
      </c>
      <c r="C240" s="9" t="n">
        <f aca="false">C239+1</f>
        <v>42340</v>
      </c>
      <c r="D240" s="10"/>
      <c r="E240" s="10"/>
      <c r="F240" s="10" t="n">
        <v>0.354166666666667</v>
      </c>
      <c r="G240" s="10" t="n">
        <v>0.520833333333333</v>
      </c>
      <c r="H240" s="10" t="n">
        <v>0.583333333333333</v>
      </c>
      <c r="I240" s="10" t="n">
        <v>0.791666666666667</v>
      </c>
      <c r="J240" s="10"/>
      <c r="K240" s="10" t="n">
        <f aca="false">SUM(SUM(G240,-MIN(E240:F240)),SUM(I240,-H240))</f>
        <v>0.375</v>
      </c>
      <c r="L240" s="10" t="str">
        <f aca="false">IF(SUM(SUM(G240,-MIN(D240:F240)),SUM(MAX(I240:J240),-H240))=SUM(SUM(G240,-MIN(E240:F240)),SUM(I240,-H240)),"",SUM(SUM(G240,-MIN(D240:F240)),SUM(MAX(I240:J240),-H240)))</f>
        <v/>
      </c>
      <c r="M240" s="10" t="str">
        <f aca="false">IF(WEEKDAY(C240,1)=6,SUMIFS(K:K,A:A,N(MONTH(C240)*1),B:B,B240),"")</f>
        <v/>
      </c>
      <c r="N240" s="10" t="str">
        <f aca="false">IF(A241=A240,"",SUMIF(A:A,A240,K:K))</f>
        <v/>
      </c>
    </row>
    <row r="241" customFormat="false" ht="15" hidden="false" customHeight="false" outlineLevel="0" collapsed="false">
      <c r="A241" s="8" t="n">
        <f aca="false">MONTH(C241)</f>
        <v>12</v>
      </c>
      <c r="B241" s="9" t="str">
        <f aca="false">"SEM "&amp;WEEKNUM(C241,1)</f>
        <v>SEM 49</v>
      </c>
      <c r="C241" s="9" t="n">
        <f aca="false">C240+1</f>
        <v>42341</v>
      </c>
      <c r="D241" s="10" t="n">
        <v>0.3125</v>
      </c>
      <c r="E241" s="10" t="n">
        <v>0.375</v>
      </c>
      <c r="F241" s="10"/>
      <c r="G241" s="10" t="n">
        <v>0.520833333333333</v>
      </c>
      <c r="H241" s="10" t="n">
        <v>0.5625</v>
      </c>
      <c r="I241" s="10" t="n">
        <v>0.760416666666667</v>
      </c>
      <c r="J241" s="10" t="n">
        <v>0.822916666666667</v>
      </c>
      <c r="K241" s="10" t="n">
        <f aca="false">SUM(SUM(G241,-MIN(E241:F241)),SUM(I241,-H241))</f>
        <v>0.34375</v>
      </c>
      <c r="L241" s="10" t="n">
        <f aca="false">IF(SUM(SUM(G241,-MIN(D241:F241)),SUM(MAX(I241:J241),-H241))=SUM(SUM(G241,-MIN(E241:F241)),SUM(I241,-H241)),"",SUM(SUM(G241,-MIN(D241:F241)),SUM(MAX(I241:J241),-H241)))</f>
        <v>0.46875</v>
      </c>
      <c r="M241" s="10" t="str">
        <f aca="false">IF(WEEKDAY(C241,1)=6,SUMIFS(K:K,A:A,N(MONTH(C241)*1),B:B,B241),"")</f>
        <v/>
      </c>
      <c r="N241" s="10" t="str">
        <f aca="false">IF(A242=A241,"",SUMIF(A:A,A241,K:K))</f>
        <v/>
      </c>
    </row>
    <row r="242" customFormat="false" ht="15" hidden="false" customHeight="false" outlineLevel="0" collapsed="false">
      <c r="A242" s="8" t="n">
        <f aca="false">MONTH(C242)</f>
        <v>12</v>
      </c>
      <c r="B242" s="9" t="str">
        <f aca="false">"SEM "&amp;WEEKNUM(C242,1)</f>
        <v>SEM 49</v>
      </c>
      <c r="C242" s="9" t="n">
        <f aca="false">C241+1</f>
        <v>42342</v>
      </c>
      <c r="D242" s="10"/>
      <c r="E242" s="10"/>
      <c r="F242" s="10" t="n">
        <v>0.34375</v>
      </c>
      <c r="G242" s="10" t="n">
        <v>0.541666666666667</v>
      </c>
      <c r="H242" s="10" t="n">
        <v>0.583333333333333</v>
      </c>
      <c r="I242" s="10" t="n">
        <v>0.75</v>
      </c>
      <c r="J242" s="10"/>
      <c r="K242" s="10" t="n">
        <f aca="false">SUM(SUM(G242,-MIN(E242:F242)),SUM(I242,-H242))</f>
        <v>0.364583333333333</v>
      </c>
      <c r="L242" s="10" t="str">
        <f aca="false">IF(SUM(SUM(G242,-MIN(D242:F242)),SUM(MAX(I242:J242),-H242))=SUM(SUM(G242,-MIN(E242:F242)),SUM(I242,-H242)),"",SUM(SUM(G242,-MIN(D242:F242)),SUM(MAX(I242:J242),-H242)))</f>
        <v/>
      </c>
      <c r="M242" s="10" t="n">
        <f aca="false">IF(WEEKDAY(C242,1)=6,SUMIFS(K:K,A:A,N(MONTH(C242)*1),B:B,B242),"")</f>
        <v>1.4375</v>
      </c>
      <c r="N242" s="10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4" t="str">
        <f aca="false">"SEM "&amp;WEEKNUM(C243,1)</f>
        <v>SEM 50</v>
      </c>
      <c r="C243" s="15" t="n">
        <f aca="false">C242+3</f>
        <v>42345</v>
      </c>
      <c r="D243" s="16"/>
      <c r="E243" s="16"/>
      <c r="F243" s="16" t="n">
        <v>0.354166666666667</v>
      </c>
      <c r="G243" s="16" t="n">
        <v>0.541666666666667</v>
      </c>
      <c r="H243" s="16" t="n">
        <v>0.583333333333333</v>
      </c>
      <c r="I243" s="16" t="n">
        <v>0.802083333333333</v>
      </c>
      <c r="J243" s="16"/>
      <c r="K243" s="16" t="n">
        <f aca="false">SUM(SUM(G243,-MIN(E243:F243)),SUM(I243,-H243))</f>
        <v>0.40625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IF(WEEKDAY(C243,1)=6,SUMIFS(K:K,A:A,N(MONTH(C243)*1),B:B,B243),"")</f>
        <v/>
      </c>
      <c r="N243" s="16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7" t="str">
        <f aca="false">"SEM "&amp;WEEKNUM(C244,1)</f>
        <v>SEM 50</v>
      </c>
      <c r="C244" s="15" t="n">
        <f aca="false">C243+1</f>
        <v>42346</v>
      </c>
      <c r="D244" s="16"/>
      <c r="E244" s="16"/>
      <c r="F244" s="16" t="n">
        <v>0.354166666666667</v>
      </c>
      <c r="G244" s="16" t="n">
        <v>0.541666666666667</v>
      </c>
      <c r="H244" s="16" t="n">
        <v>0.59375</v>
      </c>
      <c r="I244" s="16" t="n">
        <v>0.791666666666667</v>
      </c>
      <c r="J244" s="16"/>
      <c r="K244" s="16" t="n">
        <f aca="false">SUM(SUM(G244,-MIN(E244:F244)),SUM(I244,-H244))</f>
        <v>0.385416666666667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IF(WEEKDAY(C244,1)=6,SUMIFS(K:K,A:A,N(MONTH(C244)*1),B:B,B244),"")</f>
        <v/>
      </c>
      <c r="N244" s="16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50</v>
      </c>
      <c r="C245" s="15" t="n">
        <f aca="false">C244+1</f>
        <v>42347</v>
      </c>
      <c r="D245" s="16"/>
      <c r="E245" s="16"/>
      <c r="F245" s="16" t="n">
        <v>0.34375</v>
      </c>
      <c r="G245" s="16" t="n">
        <v>0.520833333333333</v>
      </c>
      <c r="H245" s="16" t="n">
        <v>0.5625</v>
      </c>
      <c r="I245" s="16" t="n">
        <v>0.8125</v>
      </c>
      <c r="J245" s="16"/>
      <c r="K245" s="16" t="n">
        <f aca="false">SUM(SUM(G245,-MIN(E245:F245)),SUM(I245,-H245))</f>
        <v>0.427083333333333</v>
      </c>
      <c r="L245" s="16" t="str">
        <f aca="false">IF(SUM(SUM(G245,-MIN(D245:F245)),SUM(MAX(I245:J245),-H245))=SUM(SUM(G245,-MIN(E245:F245)),SUM(I245,-H245)),"",SUM(SUM(G245,-MIN(D245:F245)),SUM(MAX(I245:J245),-H245)))</f>
        <v/>
      </c>
      <c r="M245" s="16" t="str">
        <f aca="false">IF(WEEKDAY(C245,1)=6,SUMIFS(K:K,A:A,N(MONTH(C245)*1),B:B,B245),"")</f>
        <v/>
      </c>
      <c r="N245" s="16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4" t="str">
        <f aca="false">"SEM "&amp;WEEKNUM(C246,1)</f>
        <v>SEM 50</v>
      </c>
      <c r="C246" s="15" t="n">
        <f aca="false">C245+1</f>
        <v>42348</v>
      </c>
      <c r="D246" s="16" t="n">
        <v>0.3125</v>
      </c>
      <c r="E246" s="16" t="n">
        <v>0.364583333333333</v>
      </c>
      <c r="F246" s="16"/>
      <c r="G246" s="16" t="n">
        <v>0.53125</v>
      </c>
      <c r="H246" s="16" t="n">
        <v>0.59375</v>
      </c>
      <c r="I246" s="16" t="n">
        <v>0.770833333333333</v>
      </c>
      <c r="J246" s="16" t="n">
        <v>0.854166666666667</v>
      </c>
      <c r="K246" s="16" t="n">
        <f aca="false">SUM(SUM(G246,-MIN(E246:F246)),SUM(I246,-H246))</f>
        <v>0.34375</v>
      </c>
      <c r="L246" s="16" t="n">
        <f aca="false">IF(SUM(SUM(G246,-MIN(D246:F246)),SUM(MAX(I246:J246),-H246))=SUM(SUM(G246,-MIN(E246:F246)),SUM(I246,-H246)),"",SUM(SUM(G246,-MIN(D246:F246)),SUM(MAX(I246:J246),-H246)))</f>
        <v>0.479166666666667</v>
      </c>
      <c r="M246" s="16" t="str">
        <f aca="false">IF(WEEKDAY(C246,1)=6,SUMIFS(K:K,A:A,N(MONTH(C246)*1),B:B,B246),"")</f>
        <v/>
      </c>
      <c r="N246" s="16" t="str">
        <f aca="false">IF(A247=A246,"",SUMIF(A:A,A246,K:K))</f>
        <v/>
      </c>
    </row>
    <row r="247" customFormat="false" ht="15" hidden="false" customHeight="false" outlineLevel="0" collapsed="false">
      <c r="A247" s="13" t="n">
        <f aca="false">MONTH(C247)</f>
        <v>12</v>
      </c>
      <c r="B247" s="17" t="str">
        <f aca="false">"SEM "&amp;WEEKNUM(C247,1)</f>
        <v>SEM 50</v>
      </c>
      <c r="C247" s="15" t="n">
        <f aca="false">C246+1</f>
        <v>42349</v>
      </c>
      <c r="D247" s="16"/>
      <c r="E247" s="16"/>
      <c r="F247" s="16" t="n">
        <v>0.333333333333333</v>
      </c>
      <c r="G247" s="16" t="n">
        <v>0.541666666666667</v>
      </c>
      <c r="H247" s="16" t="n">
        <v>0.583333333333333</v>
      </c>
      <c r="I247" s="16" t="n">
        <v>0.75</v>
      </c>
      <c r="J247" s="16"/>
      <c r="K247" s="16" t="n">
        <f aca="false">SUM(SUM(G247,-MIN(E247:F247)),SUM(I247,-H247))</f>
        <v>0.375</v>
      </c>
      <c r="L247" s="16" t="str">
        <f aca="false">IF(SUM(SUM(G247,-MIN(D247:F247)),SUM(MAX(I247:J247),-H247))=SUM(SUM(G247,-MIN(E247:F247)),SUM(I247,-H247)),"",SUM(SUM(G247,-MIN(D247:F247)),SUM(MAX(I247:J247),-H247)))</f>
        <v/>
      </c>
      <c r="M247" s="16" t="n">
        <f aca="false">IF(WEEKDAY(C247,1)=6,SUMIFS(K:K,A:A,N(MONTH(C247)*1),B:B,B247),"")</f>
        <v>1.9375</v>
      </c>
      <c r="N247" s="16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51</v>
      </c>
      <c r="C248" s="9" t="n">
        <f aca="false">C247+3</f>
        <v>42352</v>
      </c>
      <c r="D248" s="10"/>
      <c r="E248" s="10"/>
      <c r="F248" s="10" t="n">
        <v>0.34375</v>
      </c>
      <c r="G248" s="10" t="n">
        <v>0.53125</v>
      </c>
      <c r="H248" s="10" t="n">
        <v>0.572916666666667</v>
      </c>
      <c r="I248" s="10" t="n">
        <v>0.770833333333333</v>
      </c>
      <c r="J248" s="10" t="n">
        <v>0.822916666666667</v>
      </c>
      <c r="K248" s="10" t="n">
        <f aca="false">SUM(SUM(G248,-MIN(E248:F248)),SUM(I248,-H248))</f>
        <v>0.385416666666667</v>
      </c>
      <c r="L248" s="10" t="n">
        <f aca="false">IF(SUM(SUM(G248,-MIN(D248:F248)),SUM(MAX(I248:J248),-H248))=SUM(SUM(G248,-MIN(E248:F248)),SUM(I248,-H248)),"",SUM(SUM(G248,-MIN(D248:F248)),SUM(MAX(I248:J248),-H248)))</f>
        <v>0.4375</v>
      </c>
      <c r="M248" s="10" t="str">
        <f aca="false">IF(WEEKDAY(C248,1)=6,SUMIFS(K:K,A:A,N(MONTH(C248)*1),B:B,B248),"")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51</v>
      </c>
      <c r="C249" s="9" t="n">
        <f aca="false">C248+1</f>
        <v>42353</v>
      </c>
      <c r="D249" s="10" t="n">
        <v>0.3125</v>
      </c>
      <c r="E249" s="10" t="n">
        <v>0.375</v>
      </c>
      <c r="F249" s="10"/>
      <c r="G249" s="10" t="n">
        <v>0.541666666666667</v>
      </c>
      <c r="H249" s="10" t="n">
        <v>0.5625</v>
      </c>
      <c r="I249" s="10" t="n">
        <v>0.760416666666667</v>
      </c>
      <c r="J249" s="10" t="n">
        <v>0.854166666666667</v>
      </c>
      <c r="K249" s="10" t="n">
        <f aca="false">SUM(SUM(G249,-MIN(E249:F249)),SUM(I249,-H249))</f>
        <v>0.364583333333333</v>
      </c>
      <c r="L249" s="10" t="n">
        <f aca="false">IF(SUM(SUM(G249,-MIN(D249:F249)),SUM(MAX(I249:J249),-H249))=SUM(SUM(G249,-MIN(E249:F249)),SUM(I249,-H249)),"",SUM(SUM(G249,-MIN(D249:F249)),SUM(MAX(I249:J249),-H249)))</f>
        <v>0.520833333333333</v>
      </c>
      <c r="M249" s="10" t="str">
        <f aca="false">IF(WEEKDAY(C249,1)=6,SUMIFS(K:K,A:A,N(MONTH(C249)*1),B:B,B249),"")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51</v>
      </c>
      <c r="C250" s="9" t="n">
        <f aca="false">C249+1</f>
        <v>42354</v>
      </c>
      <c r="D250" s="10"/>
      <c r="E250" s="10"/>
      <c r="F250" s="10" t="n">
        <v>0.354166666666667</v>
      </c>
      <c r="G250" s="10" t="n">
        <v>0.541666666666667</v>
      </c>
      <c r="H250" s="10" t="n">
        <v>0.583333333333333</v>
      </c>
      <c r="I250" s="10" t="n">
        <v>0.770833333333333</v>
      </c>
      <c r="J250" s="10"/>
      <c r="K250" s="10" t="n">
        <f aca="false">SUM(SUM(G250,-MIN(E250:F250)),SUM(I250,-H250))</f>
        <v>0.375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IF(WEEKDAY(C250,1)=6,SUMIFS(K:K,A:A,N(MONTH(C250)*1),B:B,B250),"")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51</v>
      </c>
      <c r="C251" s="9" t="n">
        <f aca="false">C250+1</f>
        <v>42355</v>
      </c>
      <c r="D251" s="10"/>
      <c r="E251" s="10"/>
      <c r="F251" s="10" t="n">
        <v>0.333333333333333</v>
      </c>
      <c r="G251" s="10" t="n">
        <v>0.520833333333333</v>
      </c>
      <c r="H251" s="10" t="n">
        <v>0.583333333333333</v>
      </c>
      <c r="I251" s="10" t="n">
        <v>0.802083333333333</v>
      </c>
      <c r="J251" s="10"/>
      <c r="K251" s="10" t="n">
        <f aca="false">SUM(SUM(G251,-MIN(E251:F251)),SUM(I251,-H251))</f>
        <v>0.40625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str">
        <f aca="false">IF(WEEKDAY(C251,1)=6,SUMIFS(K:K,A:A,N(MONTH(C251)*1),B:B,B251),"")</f>
        <v/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8" t="n">
        <f aca="false">MONTH(C252)</f>
        <v>12</v>
      </c>
      <c r="B252" s="9" t="str">
        <f aca="false">"SEM "&amp;WEEKNUM(C252,1)</f>
        <v>SEM 51</v>
      </c>
      <c r="C252" s="9" t="n">
        <f aca="false">C251+1</f>
        <v>42356</v>
      </c>
      <c r="D252" s="10"/>
      <c r="E252" s="10"/>
      <c r="F252" s="10" t="n">
        <v>0.333333333333333</v>
      </c>
      <c r="G252" s="10" t="n">
        <v>0.541666666666667</v>
      </c>
      <c r="H252" s="10" t="n">
        <v>0.583333333333333</v>
      </c>
      <c r="I252" s="10" t="n">
        <v>0.760416666666667</v>
      </c>
      <c r="J252" s="10"/>
      <c r="K252" s="10" t="n">
        <f aca="false">SUM(SUM(G252,-MIN(E252:F252)),SUM(I252,-H252))</f>
        <v>0.385416666666667</v>
      </c>
      <c r="L252" s="10" t="str">
        <f aca="false">IF(SUM(SUM(G252,-MIN(D252:F252)),SUM(MAX(I252:J252),-H252))=SUM(SUM(G252,-MIN(E252:F252)),SUM(I252,-H252)),"",SUM(SUM(G252,-MIN(D252:F252)),SUM(MAX(I252:J252),-H252)))</f>
        <v/>
      </c>
      <c r="M252" s="10" t="n">
        <f aca="false">IF(WEEKDAY(C252,1)=6,SUMIFS(K:K,A:A,N(MONTH(C252)*1),B:B,B252),"")</f>
        <v>1.91666666666667</v>
      </c>
      <c r="N252" s="10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4" t="str">
        <f aca="false">"SEM "&amp;WEEKNUM(C253,1)</f>
        <v>SEM 52</v>
      </c>
      <c r="C253" s="15" t="n">
        <f aca="false">C252+3</f>
        <v>42359</v>
      </c>
      <c r="D253" s="16" t="n">
        <v>0.291666666666667</v>
      </c>
      <c r="E253" s="16" t="n">
        <v>0.375</v>
      </c>
      <c r="F253" s="16"/>
      <c r="G253" s="16" t="n">
        <v>0.541666666666667</v>
      </c>
      <c r="H253" s="16" t="n">
        <v>0.583333333333333</v>
      </c>
      <c r="I253" s="16" t="n">
        <v>0.75</v>
      </c>
      <c r="J253" s="16" t="n">
        <v>0.84375</v>
      </c>
      <c r="K253" s="16" t="n">
        <f aca="false">SUM(SUM(G253,-MIN(E253:F253)),SUM(I253,-H253))</f>
        <v>0.333333333333333</v>
      </c>
      <c r="L253" s="16" t="n">
        <f aca="false">IF(SUM(SUM(G253,-MIN(D253:F253)),SUM(MAX(I253:J253),-H253))=SUM(SUM(G253,-MIN(E253:F253)),SUM(I253,-H253)),"",SUM(SUM(G253,-MIN(D253:F253)),SUM(MAX(I253:J253),-H253)))</f>
        <v>0.510416666666667</v>
      </c>
      <c r="M253" s="16" t="str">
        <f aca="false">IF(WEEKDAY(C253,1)=6,SUMIFS(K:K,A:A,N(MONTH(C253)*1),B:B,B253),"")</f>
        <v/>
      </c>
      <c r="N253" s="16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7" t="str">
        <f aca="false">"SEM "&amp;WEEKNUM(C254,1)</f>
        <v>SEM 52</v>
      </c>
      <c r="C254" s="15" t="n">
        <f aca="false">C253+1</f>
        <v>42360</v>
      </c>
      <c r="D254" s="16"/>
      <c r="E254" s="16"/>
      <c r="F254" s="16" t="n">
        <v>0.354166666666667</v>
      </c>
      <c r="G254" s="16" t="n">
        <v>0.541666666666667</v>
      </c>
      <c r="H254" s="16" t="n">
        <v>0.583333333333333</v>
      </c>
      <c r="I254" s="16" t="n">
        <v>0.78125</v>
      </c>
      <c r="J254" s="16" t="n">
        <v>0.840277777777778</v>
      </c>
      <c r="K254" s="16" t="n">
        <f aca="false">SUM(SUM(G254,-MIN(E254:F254)),SUM(I254,-H254))</f>
        <v>0.385416666666667</v>
      </c>
      <c r="L254" s="16" t="n">
        <f aca="false">IF(SUM(SUM(G254,-MIN(D254:F254)),SUM(MAX(I254:J254),-H254))=SUM(SUM(G254,-MIN(E254:F254)),SUM(I254,-H254)),"",SUM(SUM(G254,-MIN(D254:F254)),SUM(MAX(I254:J254),-H254)))</f>
        <v>0.444444444444444</v>
      </c>
      <c r="M254" s="16" t="str">
        <f aca="false">IF(WEEKDAY(C254,1)=6,SUMIFS(K:K,A:A,N(MONTH(C254)*1),B:B,B254),"")</f>
        <v/>
      </c>
      <c r="N254" s="16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52</v>
      </c>
      <c r="C255" s="15" t="n">
        <f aca="false">C254+1</f>
        <v>42361</v>
      </c>
      <c r="D255" s="16" t="n">
        <v>0.302083333333333</v>
      </c>
      <c r="E255" s="16" t="n">
        <v>0.364583333333333</v>
      </c>
      <c r="F255" s="16"/>
      <c r="G255" s="16" t="n">
        <v>0.53125</v>
      </c>
      <c r="H255" s="16" t="n">
        <v>0.5625</v>
      </c>
      <c r="I255" s="16" t="n">
        <v>0.75</v>
      </c>
      <c r="J255" s="16" t="n">
        <v>0.822916666666667</v>
      </c>
      <c r="K255" s="16" t="n">
        <f aca="false">SUM(SUM(G255,-MIN(E255:F255)),SUM(I255,-H255))</f>
        <v>0.354166666666667</v>
      </c>
      <c r="L255" s="16" t="n">
        <f aca="false">IF(SUM(SUM(G255,-MIN(D255:F255)),SUM(MAX(I255:J255),-H255))=SUM(SUM(G255,-MIN(E255:F255)),SUM(I255,-H255)),"",SUM(SUM(G255,-MIN(D255:F255)),SUM(MAX(I255:J255),-H255)))</f>
        <v>0.489583333333333</v>
      </c>
      <c r="M255" s="16" t="str">
        <f aca="false">IF(WEEKDAY(C255,1)=6,SUMIFS(K:K,A:A,N(MONTH(C255)*1),B:B,B255),"")</f>
        <v/>
      </c>
      <c r="N255" s="16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4" t="str">
        <f aca="false">"SEM "&amp;WEEKNUM(C256,1)</f>
        <v>SEM 52</v>
      </c>
      <c r="C256" s="15" t="n">
        <f aca="false">C255+1</f>
        <v>42362</v>
      </c>
      <c r="D256" s="16" t="n">
        <v>0.3125</v>
      </c>
      <c r="E256" s="16" t="n">
        <v>0.375</v>
      </c>
      <c r="F256" s="16"/>
      <c r="G256" s="16" t="n">
        <v>0.541666666666667</v>
      </c>
      <c r="H256" s="16" t="n">
        <v>0.583333333333333</v>
      </c>
      <c r="I256" s="16" t="n">
        <v>0.78125</v>
      </c>
      <c r="J256" s="16" t="n">
        <v>0.854166666666667</v>
      </c>
      <c r="K256" s="16" t="n">
        <f aca="false">SUM(SUM(G256,-MIN(E256:F256)),SUM(I256,-H256))</f>
        <v>0.364583333333333</v>
      </c>
      <c r="L256" s="16" t="n">
        <f aca="false">IF(SUM(SUM(G256,-MIN(D256:F256)),SUM(MAX(I256:J256),-H256))=SUM(SUM(G256,-MIN(E256:F256)),SUM(I256,-H256)),"",SUM(SUM(G256,-MIN(D256:F256)),SUM(MAX(I256:J256),-H256)))</f>
        <v>0.5</v>
      </c>
      <c r="M256" s="16" t="str">
        <f aca="false">IF(WEEKDAY(C256,1)=6,SUMIFS(K:K,A:A,N(MONTH(C256)*1),B:B,B256),"")</f>
        <v/>
      </c>
      <c r="N256" s="16" t="str">
        <f aca="false">IF(A257=A256,"",SUMIF(A:A,A256,K:K))</f>
        <v/>
      </c>
    </row>
    <row r="257" customFormat="false" ht="15" hidden="false" customHeight="false" outlineLevel="0" collapsed="false">
      <c r="A257" s="13" t="n">
        <f aca="false">MONTH(C257)</f>
        <v>12</v>
      </c>
      <c r="B257" s="17" t="str">
        <f aca="false">"SEM "&amp;WEEKNUM(C257,1)</f>
        <v>SEM 52</v>
      </c>
      <c r="C257" s="15" t="n">
        <f aca="false">C256+1</f>
        <v>42363</v>
      </c>
      <c r="D257" s="16"/>
      <c r="E257" s="16"/>
      <c r="F257" s="16" t="n">
        <v>0.34375</v>
      </c>
      <c r="G257" s="16" t="n">
        <v>0.520833333333333</v>
      </c>
      <c r="H257" s="16" t="n">
        <v>0.583333333333333</v>
      </c>
      <c r="I257" s="16" t="n">
        <v>0.75</v>
      </c>
      <c r="J257" s="16"/>
      <c r="K257" s="16" t="n">
        <f aca="false">SUM(SUM(G257,-MIN(E257:F257)),SUM(I257,-H257))</f>
        <v>0.34375</v>
      </c>
      <c r="L257" s="16" t="str">
        <f aca="false">IF(SUM(SUM(G257,-MIN(D257:F257)),SUM(MAX(I257:J257),-H257))=SUM(SUM(G257,-MIN(E257:F257)),SUM(I257,-H257)),"",SUM(SUM(G257,-MIN(D257:F257)),SUM(MAX(I257:J257),-H257)))</f>
        <v/>
      </c>
      <c r="M257" s="16" t="n">
        <f aca="false">IF(WEEKDAY(C257,1)=6,SUMIFS(K:K,A:A,N(MONTH(C257)*1),B:B,B257),"")</f>
        <v>1.78125</v>
      </c>
      <c r="N257" s="16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1</v>
      </c>
      <c r="C258" s="9" t="n">
        <f aca="false">C257+3</f>
        <v>42366</v>
      </c>
      <c r="D258" s="10"/>
      <c r="E258" s="10"/>
      <c r="F258" s="10" t="n">
        <v>0.354166666666667</v>
      </c>
      <c r="G258" s="10" t="n">
        <v>0.541666666666667</v>
      </c>
      <c r="H258" s="10" t="n">
        <v>0.583333333333333</v>
      </c>
      <c r="I258" s="10" t="n">
        <v>0.791666666666667</v>
      </c>
      <c r="J258" s="10"/>
      <c r="K258" s="10" t="n">
        <f aca="false">SUM(SUM(G258,-MIN(E258:F258)),SUM(I258,-H258))</f>
        <v>0.395833333333333</v>
      </c>
      <c r="L258" s="10" t="str">
        <f aca="false">IF(SUM(SUM(G258,-MIN(D258:F258)),SUM(MAX(I258:J258),-H258))=SUM(SUM(G258,-MIN(E258:F258)),SUM(I258,-H258)),"",SUM(SUM(G258,-MIN(D258:F258)),SUM(MAX(I258:J258),-H258)))</f>
        <v/>
      </c>
      <c r="M258" s="10" t="str">
        <f aca="false">IF(WEEKDAY(C258,1)=6,SUMIFS(K:K,A:A,N(MONTH(C258)*1),B:B,B258),"")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1</v>
      </c>
      <c r="C259" s="9" t="n">
        <f aca="false">C258+1</f>
        <v>42367</v>
      </c>
      <c r="D259" s="10" t="n">
        <v>0.3125</v>
      </c>
      <c r="E259" s="10" t="n">
        <v>0.364583333333333</v>
      </c>
      <c r="F259" s="10"/>
      <c r="G259" s="10" t="n">
        <v>0.541666666666667</v>
      </c>
      <c r="H259" s="10" t="n">
        <v>0.583333333333333</v>
      </c>
      <c r="I259" s="10" t="n">
        <v>0.760416666666667</v>
      </c>
      <c r="J259" s="10" t="n">
        <v>0.854166666666667</v>
      </c>
      <c r="K259" s="10" t="n">
        <f aca="false">SUM(SUM(G259,-MIN(E259:F259)),SUM(I259,-H259))</f>
        <v>0.354166666666667</v>
      </c>
      <c r="L259" s="10" t="n">
        <f aca="false">IF(SUM(SUM(G259,-MIN(D259:F259)),SUM(MAX(I259:J259),-H259))=SUM(SUM(G259,-MIN(E259:F259)),SUM(I259,-H259)),"",SUM(SUM(G259,-MIN(D259:F259)),SUM(MAX(I259:J259),-H259)))</f>
        <v>0.5</v>
      </c>
      <c r="M259" s="10" t="str">
        <f aca="false">IF(WEEKDAY(C259,1)=6,SUMIFS(K:K,A:A,N(MONTH(C259)*1),B:B,B259),"")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1</v>
      </c>
      <c r="C260" s="9" t="n">
        <f aca="false">C259+1</f>
        <v>42368</v>
      </c>
      <c r="D260" s="10"/>
      <c r="E260" s="10"/>
      <c r="F260" s="10" t="n">
        <v>0.354166666666667</v>
      </c>
      <c r="G260" s="10" t="n">
        <v>0.520833333333333</v>
      </c>
      <c r="H260" s="10" t="n">
        <v>0.583333333333333</v>
      </c>
      <c r="I260" s="10" t="n">
        <v>0.791666666666667</v>
      </c>
      <c r="J260" s="10"/>
      <c r="K260" s="10" t="n">
        <f aca="false">SUM(SUM(G260,-MIN(E260:F260)),SUM(I260,-H260))</f>
        <v>0.375</v>
      </c>
      <c r="L260" s="10" t="str">
        <f aca="false">IF(SUM(SUM(G260,-MIN(D260:F260)),SUM(MAX(I260:J260),-H260))=SUM(SUM(G260,-MIN(E260:F260)),SUM(I260,-H260)),"",SUM(SUM(G260,-MIN(D260:F260)),SUM(MAX(I260:J260),-H260)))</f>
        <v/>
      </c>
      <c r="M260" s="10" t="str">
        <f aca="false">IF(WEEKDAY(C260,1)=6,SUMIFS(K:K,A:A,N(MONTH(C260)*1),B:B,B260),"")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1</v>
      </c>
      <c r="C261" s="9" t="n">
        <f aca="false">C260+1</f>
        <v>42369</v>
      </c>
      <c r="D261" s="10" t="n">
        <v>0.3125</v>
      </c>
      <c r="E261" s="10" t="n">
        <v>0.375</v>
      </c>
      <c r="F261" s="10"/>
      <c r="G261" s="10" t="n">
        <v>0.520833333333333</v>
      </c>
      <c r="H261" s="10" t="n">
        <v>0.5625</v>
      </c>
      <c r="I261" s="10" t="n">
        <v>0.760416666666667</v>
      </c>
      <c r="J261" s="10" t="n">
        <v>0.822916666666667</v>
      </c>
      <c r="K261" s="10" t="n">
        <f aca="false">SUM(SUM(G261,-MIN(E261:F261)),SUM(I261,-H261))</f>
        <v>0.34375</v>
      </c>
      <c r="L261" s="10" t="n">
        <f aca="false">IF(SUM(SUM(G261,-MIN(D261:F261)),SUM(MAX(I261:J261),-H261))=SUM(SUM(G261,-MIN(E261:F261)),SUM(I261,-H261)),"",SUM(SUM(G261,-MIN(D261:F261)),SUM(MAX(I261:J261),-H261)))</f>
        <v>0.46875</v>
      </c>
      <c r="M261" s="10" t="str">
        <f aca="false">IF(WEEKDAY(C261,1)=6,SUMIFS(K:K,A:A,N(MONTH(C261)*1),B:B,B261),"")</f>
        <v/>
      </c>
      <c r="N261" s="10" t="n">
        <f aca="false">IF(A262=A261,"",SUMIF(A:A,A261,K:K))</f>
        <v>8.54166666666667</v>
      </c>
    </row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048576"/>
  <sheetViews>
    <sheetView showFormulas="false" showGridLines="true" showRowColHeaders="true" showZeros="true" rightToLeft="false" tabSelected="false" showOutlineSymbols="true" defaultGridColor="true" view="normal" topLeftCell="A256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2" min="1" style="0" width="10.61"/>
    <col collapsed="false" customWidth="true" hidden="false" outlineLevel="0" max="3" min="3" style="0" width="13.24"/>
    <col collapsed="false" customWidth="true" hidden="false" outlineLevel="0" max="1025" min="4" style="0" width="10.61"/>
  </cols>
  <sheetData>
    <row r="1" customFormat="false" ht="49.5" hidden="false" customHeight="fals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13" t="n">
        <f aca="false">MONTH(C2)</f>
        <v>1</v>
      </c>
      <c r="B2" s="14" t="str">
        <f aca="false">"SEM "&amp;WEEKNUM(C2,1)</f>
        <v>SEM 2</v>
      </c>
      <c r="C2" s="15" t="n">
        <v>42373</v>
      </c>
      <c r="D2" s="16"/>
      <c r="E2" s="16"/>
      <c r="F2" s="16" t="n">
        <v>0.354166666666667</v>
      </c>
      <c r="G2" s="16" t="n">
        <v>0.541666666666667</v>
      </c>
      <c r="H2" s="16" t="n">
        <v>0.583333333333333</v>
      </c>
      <c r="I2" s="16" t="n">
        <v>0.802083333333333</v>
      </c>
      <c r="J2" s="16"/>
      <c r="K2" s="16" t="n">
        <f aca="false">SUM(SUM(G2,-MIN(E2:F2)),SUM(I2,-H2))</f>
        <v>0.40625</v>
      </c>
      <c r="L2" s="16" t="str">
        <f aca="false">IF(SUM(SUM(G2,-MIN(D2:F2)),SUM(MAX(I2:J2),-H2))=SUM(SUM(G2,-MIN(E2:F2)),SUM(I2,-H2)),"",SUM(SUM(G2,-MIN(D2:F2)),SUM(MAX(I2:J2),-H2)))</f>
        <v/>
      </c>
      <c r="M2" s="16" t="str">
        <f aca="false">IF(WEEKDAY(C2,1)=6,SUMIFS(K:K,A:A,N(MONTH(C2)*1),B:B,B2),"")</f>
        <v/>
      </c>
      <c r="N2" s="16" t="str">
        <f aca="false">IF(A3=A2,"",SUMIF(A:A,A2,K:K))</f>
        <v/>
      </c>
    </row>
    <row r="3" customFormat="false" ht="15" hidden="false" customHeight="false" outlineLevel="0" collapsed="false">
      <c r="A3" s="13" t="n">
        <f aca="false">MONTH(C3)</f>
        <v>1</v>
      </c>
      <c r="B3" s="17" t="str">
        <f aca="false">"SEM "&amp;WEEKNUM(C3,1)</f>
        <v>SEM 2</v>
      </c>
      <c r="C3" s="15" t="n">
        <f aca="false">C2+1</f>
        <v>42374</v>
      </c>
      <c r="D3" s="16"/>
      <c r="E3" s="16"/>
      <c r="F3" s="16" t="n">
        <v>0.354166666666667</v>
      </c>
      <c r="G3" s="16" t="n">
        <v>0.541666666666667</v>
      </c>
      <c r="H3" s="16" t="n">
        <v>0.59375</v>
      </c>
      <c r="I3" s="16" t="n">
        <v>0.791666666666667</v>
      </c>
      <c r="J3" s="16"/>
      <c r="K3" s="16" t="n">
        <f aca="false">SUM(SUM(G3,-MIN(E3:F3)),SUM(I3,-H3))</f>
        <v>0.385416666666667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IF(WEEKDAY(C3,1)=6,SUMIFS(K:K,A:A,N(MONTH(C3)*1),B:B,B3),"")</f>
        <v/>
      </c>
      <c r="N3" s="16" t="str">
        <f aca="false">IF(A4=A3,"",SUMIF(A:A,A3,K:K))</f>
        <v/>
      </c>
    </row>
    <row r="4" customFormat="false" ht="15" hidden="false" customHeight="false" outlineLevel="0" collapsed="false">
      <c r="A4" s="13" t="n">
        <f aca="false">MONTH(C4)</f>
        <v>1</v>
      </c>
      <c r="B4" s="14" t="str">
        <f aca="false">"SEM "&amp;WEEKNUM(C4,1)</f>
        <v>SEM 2</v>
      </c>
      <c r="C4" s="15" t="n">
        <f aca="false">C3+1</f>
        <v>42375</v>
      </c>
      <c r="D4" s="16"/>
      <c r="E4" s="16"/>
      <c r="F4" s="16" t="n">
        <v>0.34375</v>
      </c>
      <c r="G4" s="16" t="n">
        <v>0.520833333333333</v>
      </c>
      <c r="H4" s="16" t="n">
        <v>0.5625</v>
      </c>
      <c r="I4" s="16" t="n">
        <v>0.8125</v>
      </c>
      <c r="J4" s="16"/>
      <c r="K4" s="16" t="n">
        <f aca="false">SUM(SUM(G4,-MIN(E4:F4)),SUM(I4,-H4))</f>
        <v>0.427083333333333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IF(WEEKDAY(C4,1)=6,SUMIFS(K:K,A:A,N(MONTH(C4)*1),B:B,B4),"")</f>
        <v/>
      </c>
      <c r="N4" s="16" t="str">
        <f aca="false">IF(A5=A4,"",SUMIF(A:A,A4,K:K))</f>
        <v/>
      </c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2</v>
      </c>
      <c r="C5" s="15" t="n">
        <f aca="false">C4+1</f>
        <v>42376</v>
      </c>
      <c r="D5" s="16" t="n">
        <v>0.3125</v>
      </c>
      <c r="E5" s="16" t="n">
        <v>0.364583333333333</v>
      </c>
      <c r="F5" s="16"/>
      <c r="G5" s="16" t="n">
        <v>0.53125</v>
      </c>
      <c r="H5" s="16" t="n">
        <v>0.59375</v>
      </c>
      <c r="I5" s="16" t="n">
        <v>0.770833333333333</v>
      </c>
      <c r="J5" s="16" t="n">
        <v>0.854166666666667</v>
      </c>
      <c r="K5" s="16" t="n">
        <f aca="false">SUM(SUM(G5,-MIN(E5:F5)),SUM(I5,-H5))</f>
        <v>0.34375</v>
      </c>
      <c r="L5" s="16" t="n">
        <f aca="false">IF(SUM(SUM(G5,-MIN(D5:F5)),SUM(MAX(I5:J5),-H5))=SUM(SUM(G5,-MIN(E5:F5)),SUM(I5,-H5)),"",SUM(SUM(G5,-MIN(D5:F5)),SUM(MAX(I5:J5),-H5)))</f>
        <v>0.479166666666667</v>
      </c>
      <c r="M5" s="16" t="str">
        <f aca="false">IF(WEEKDAY(C5,1)=6,SUMIFS(K:K,A:A,N(MONTH(C5)*1),B:B,B5),"")</f>
        <v/>
      </c>
      <c r="N5" s="16" t="str">
        <f aca="false">IF(A6=A5,"",SUMIF(A:A,A5,K:K))</f>
        <v/>
      </c>
    </row>
    <row r="6" customFormat="false" ht="15" hidden="false" customHeight="false" outlineLevel="0" collapsed="false">
      <c r="A6" s="13" t="n">
        <f aca="false">MONTH(C6)</f>
        <v>1</v>
      </c>
      <c r="B6" s="17" t="str">
        <f aca="false">"SEM "&amp;WEEKNUM(C6,1)</f>
        <v>SEM 2</v>
      </c>
      <c r="C6" s="15" t="n">
        <f aca="false">C5+1</f>
        <v>42377</v>
      </c>
      <c r="D6" s="16"/>
      <c r="E6" s="16"/>
      <c r="F6" s="16" t="n">
        <v>0.333333333333333</v>
      </c>
      <c r="G6" s="16" t="n">
        <v>0.541666666666667</v>
      </c>
      <c r="H6" s="16" t="n">
        <v>0.583333333333333</v>
      </c>
      <c r="I6" s="16" t="n">
        <v>0.75</v>
      </c>
      <c r="J6" s="16"/>
      <c r="K6" s="16" t="n">
        <f aca="false">SUM(SUM(G6,-MIN(E6:F6)),SUM(I6,-H6))</f>
        <v>0.375</v>
      </c>
      <c r="L6" s="16" t="str">
        <f aca="false">IF(SUM(SUM(G6,-MIN(D6:F6)),SUM(MAX(I6:J6),-H6))=SUM(SUM(G6,-MIN(E6:F6)),SUM(I6,-H6)),"",SUM(SUM(G6,-MIN(D6:F6)),SUM(MAX(I6:J6),-H6)))</f>
        <v/>
      </c>
      <c r="M6" s="16" t="n">
        <f aca="false">IF(WEEKDAY(C6,1)=6,SUMIFS(K:K,A:A,N(MONTH(C6)*1),B:B,B6),"")</f>
        <v>1.9375</v>
      </c>
      <c r="N6" s="16" t="str">
        <f aca="false">IF(A7=A6,"",SUMIF(A:A,A6,K:K))</f>
        <v/>
      </c>
    </row>
    <row r="7" customFormat="false" ht="15" hidden="false" customHeight="false" outlineLevel="0" collapsed="false">
      <c r="A7" s="8" t="n">
        <f aca="false">MONTH(C7)</f>
        <v>1</v>
      </c>
      <c r="B7" s="9" t="str">
        <f aca="false">"SEM "&amp;WEEKNUM(C7,1)</f>
        <v>SEM 3</v>
      </c>
      <c r="C7" s="9" t="n">
        <f aca="false">C6+3</f>
        <v>42380</v>
      </c>
      <c r="D7" s="10"/>
      <c r="E7" s="10"/>
      <c r="F7" s="10" t="n">
        <v>0.34375</v>
      </c>
      <c r="G7" s="10" t="n">
        <v>0.53125</v>
      </c>
      <c r="H7" s="10" t="n">
        <v>0.572916666666667</v>
      </c>
      <c r="I7" s="10" t="n">
        <v>0.770833333333333</v>
      </c>
      <c r="J7" s="10" t="n">
        <v>0.822916666666667</v>
      </c>
      <c r="K7" s="10" t="n">
        <f aca="false">SUM(SUM(G7,-MIN(E7:F7)),SUM(I7,-H7))</f>
        <v>0.385416666666667</v>
      </c>
      <c r="L7" s="10" t="n">
        <f aca="false">IF(SUM(SUM(G7,-MIN(D7:F7)),SUM(MAX(I7:J7),-H7))=SUM(SUM(G7,-MIN(E7:F7)),SUM(I7,-H7)),"",SUM(SUM(G7,-MIN(D7:F7)),SUM(MAX(I7:J7),-H7)))</f>
        <v>0.4375</v>
      </c>
      <c r="M7" s="10" t="str">
        <f aca="false">IF(WEEKDAY(C7,1)=6,SUMIFS(K:K,A:A,N(MONTH(C7)*1),B:B,B7),"")</f>
        <v/>
      </c>
      <c r="N7" s="10" t="str">
        <f aca="false">IF(A8=A7,"",SUMIF(A:A,A7,K:K))</f>
        <v/>
      </c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3</v>
      </c>
      <c r="C8" s="9" t="n">
        <f aca="false">C7+1</f>
        <v>42381</v>
      </c>
      <c r="D8" s="10" t="n">
        <v>0.3125</v>
      </c>
      <c r="E8" s="10" t="n">
        <v>0.375</v>
      </c>
      <c r="F8" s="10"/>
      <c r="G8" s="10" t="n">
        <v>0.541666666666667</v>
      </c>
      <c r="H8" s="10" t="n">
        <v>0.5625</v>
      </c>
      <c r="I8" s="10" t="n">
        <v>0.760416666666667</v>
      </c>
      <c r="J8" s="10" t="n">
        <v>0.854166666666667</v>
      </c>
      <c r="K8" s="10" t="n">
        <f aca="false">SUM(SUM(G8,-MIN(E8:F8)),SUM(I8,-H8))</f>
        <v>0.364583333333333</v>
      </c>
      <c r="L8" s="10" t="n">
        <f aca="false">IF(SUM(SUM(G8,-MIN(D8:F8)),SUM(MAX(I8:J8),-H8))=SUM(SUM(G8,-MIN(E8:F8)),SUM(I8,-H8)),"",SUM(SUM(G8,-MIN(D8:F8)),SUM(MAX(I8:J8),-H8)))</f>
        <v>0.520833333333333</v>
      </c>
      <c r="M8" s="10" t="str">
        <f aca="false">IF(WEEKDAY(C8,1)=6,SUMIFS(K:K,A:A,N(MONTH(C8)*1),B:B,B8),"")</f>
        <v/>
      </c>
      <c r="N8" s="10" t="str">
        <f aca="false">IF(A9=A8,"",SUMIF(A:A,A8,K:K))</f>
        <v/>
      </c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3</v>
      </c>
      <c r="C9" s="9" t="n">
        <f aca="false">C8+1</f>
        <v>42382</v>
      </c>
      <c r="D9" s="10"/>
      <c r="E9" s="10"/>
      <c r="F9" s="10" t="n">
        <v>0.354166666666667</v>
      </c>
      <c r="G9" s="10" t="n">
        <v>0.541666666666667</v>
      </c>
      <c r="H9" s="10" t="n">
        <v>0.583333333333333</v>
      </c>
      <c r="I9" s="10" t="n">
        <v>0.770833333333333</v>
      </c>
      <c r="J9" s="10"/>
      <c r="K9" s="10" t="n">
        <f aca="false">SUM(SUM(G9,-MIN(E9:F9)),SUM(I9,-H9))</f>
        <v>0.375</v>
      </c>
      <c r="L9" s="10" t="str">
        <f aca="false">IF(SUM(SUM(G9,-MIN(D9:F9)),SUM(MAX(I9:J9),-H9))=SUM(SUM(G9,-MIN(E9:F9)),SUM(I9,-H9)),"",SUM(SUM(G9,-MIN(D9:F9)),SUM(MAX(I9:J9),-H9)))</f>
        <v/>
      </c>
      <c r="M9" s="10" t="str">
        <f aca="false">IF(WEEKDAY(C9,1)=6,SUMIFS(K:K,A:A,N(MONTH(C9)*1),B:B,B9),"")</f>
        <v/>
      </c>
      <c r="N9" s="10" t="str">
        <f aca="false">IF(A10=A9,"",SUMIF(A:A,A9,K:K))</f>
        <v/>
      </c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3</v>
      </c>
      <c r="C10" s="9" t="n">
        <f aca="false">C9+1</f>
        <v>42383</v>
      </c>
      <c r="D10" s="10"/>
      <c r="E10" s="10"/>
      <c r="F10" s="10" t="n">
        <v>0.333333333333333</v>
      </c>
      <c r="G10" s="10" t="n">
        <v>0.520833333333333</v>
      </c>
      <c r="H10" s="10" t="n">
        <v>0.583333333333333</v>
      </c>
      <c r="I10" s="10" t="n">
        <v>0.802083333333333</v>
      </c>
      <c r="J10" s="10"/>
      <c r="K10" s="10" t="n">
        <f aca="false">SUM(SUM(G10,-MIN(E10:F10)),SUM(I10,-H10))</f>
        <v>0.40625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IF(WEEKDAY(C10,1)=6,SUMIFS(K:K,A:A,N(MONTH(C10)*1),B:B,B10),"")</f>
        <v/>
      </c>
      <c r="N10" s="10" t="str">
        <f aca="false">IF(A11=A10,"",SUMIF(A:A,A10,K:K))</f>
        <v/>
      </c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3</v>
      </c>
      <c r="C11" s="9" t="n">
        <f aca="false">C10+1</f>
        <v>42384</v>
      </c>
      <c r="D11" s="10"/>
      <c r="E11" s="10"/>
      <c r="F11" s="10" t="n">
        <v>0.333333333333333</v>
      </c>
      <c r="G11" s="10" t="n">
        <v>0.541666666666667</v>
      </c>
      <c r="H11" s="10" t="n">
        <v>0.583333333333333</v>
      </c>
      <c r="I11" s="10" t="n">
        <v>0.760416666666667</v>
      </c>
      <c r="J11" s="10"/>
      <c r="K11" s="10" t="n">
        <f aca="false">SUM(SUM(G11,-MIN(E11:F11)),SUM(I11,-H11))</f>
        <v>0.385416666666667</v>
      </c>
      <c r="L11" s="10" t="str">
        <f aca="false">IF(SUM(SUM(G11,-MIN(D11:F11)),SUM(MAX(I11:J11),-H11))=SUM(SUM(G11,-MIN(E11:F11)),SUM(I11,-H11)),"",SUM(SUM(G11,-MIN(D11:F11)),SUM(MAX(I11:J11),-H11)))</f>
        <v/>
      </c>
      <c r="M11" s="10" t="n">
        <f aca="false">IF(WEEKDAY(C11,1)=6,SUMIFS(K:K,A:A,N(MONTH(C11)*1),B:B,B11),"")</f>
        <v>1.91666666666667</v>
      </c>
      <c r="N11" s="10" t="str">
        <f aca="false">IF(A12=A11,"",SUMIF(A:A,A11,K:K))</f>
        <v/>
      </c>
    </row>
    <row r="12" customFormat="false" ht="15" hidden="false" customHeight="false" outlineLevel="0" collapsed="false">
      <c r="A12" s="13" t="n">
        <f aca="false">MONTH(C12)</f>
        <v>1</v>
      </c>
      <c r="B12" s="14" t="str">
        <f aca="false">"SEM "&amp;WEEKNUM(C12,1)</f>
        <v>SEM 4</v>
      </c>
      <c r="C12" s="15" t="n">
        <f aca="false">C11+3</f>
        <v>42387</v>
      </c>
      <c r="D12" s="16" t="n">
        <v>0.291666666666667</v>
      </c>
      <c r="E12" s="16" t="n">
        <v>0.375</v>
      </c>
      <c r="F12" s="16"/>
      <c r="G12" s="16" t="n">
        <v>0.541666666666667</v>
      </c>
      <c r="H12" s="16" t="n">
        <v>0.583333333333333</v>
      </c>
      <c r="I12" s="16" t="n">
        <v>0.75</v>
      </c>
      <c r="J12" s="16" t="n">
        <v>0.84375</v>
      </c>
      <c r="K12" s="16" t="n">
        <f aca="false">SUM(SUM(G12,-MIN(E12:F12)),SUM(I12,-H12))</f>
        <v>0.333333333333333</v>
      </c>
      <c r="L12" s="16" t="n">
        <f aca="false">IF(SUM(SUM(G12,-MIN(D12:F12)),SUM(MAX(I12:J12),-H12))=SUM(SUM(G12,-MIN(E12:F12)),SUM(I12,-H12)),"",SUM(SUM(G12,-MIN(D12:F12)),SUM(MAX(I12:J12),-H12)))</f>
        <v>0.510416666666667</v>
      </c>
      <c r="M12" s="16" t="str">
        <f aca="false">IF(WEEKDAY(C12,1)=6,SUMIFS(K:K,A:A,N(MONTH(C12)*1),B:B,B12),"")</f>
        <v/>
      </c>
      <c r="N12" s="16" t="str">
        <f aca="false">IF(A13=A12,"",SUMIF(A:A,A12,K:K))</f>
        <v/>
      </c>
    </row>
    <row r="13" customFormat="false" ht="15" hidden="false" customHeight="false" outlineLevel="0" collapsed="false">
      <c r="A13" s="13" t="n">
        <f aca="false">MONTH(C13)</f>
        <v>1</v>
      </c>
      <c r="B13" s="17" t="str">
        <f aca="false">"SEM "&amp;WEEKNUM(C13,1)</f>
        <v>SEM 4</v>
      </c>
      <c r="C13" s="15" t="n">
        <f aca="false">C12+1</f>
        <v>42388</v>
      </c>
      <c r="D13" s="16"/>
      <c r="E13" s="16"/>
      <c r="F13" s="16" t="n">
        <v>0.354166666666667</v>
      </c>
      <c r="G13" s="16" t="n">
        <v>0.541666666666667</v>
      </c>
      <c r="H13" s="16" t="n">
        <v>0.583333333333333</v>
      </c>
      <c r="I13" s="16" t="n">
        <v>0.78125</v>
      </c>
      <c r="J13" s="16" t="n">
        <v>0.840277777777778</v>
      </c>
      <c r="K13" s="16" t="n">
        <f aca="false">SUM(SUM(G13,-MIN(E13:F13)),SUM(I13,-H13))</f>
        <v>0.385416666666667</v>
      </c>
      <c r="L13" s="16" t="n">
        <f aca="false">IF(SUM(SUM(G13,-MIN(D13:F13)),SUM(MAX(I13:J13),-H13))=SUM(SUM(G13,-MIN(E13:F13)),SUM(I13,-H13)),"",SUM(SUM(G13,-MIN(D13:F13)),SUM(MAX(I13:J13),-H13)))</f>
        <v>0.444444444444444</v>
      </c>
      <c r="M13" s="16" t="str">
        <f aca="false">IF(WEEKDAY(C13,1)=6,SUMIFS(K:K,A:A,N(MONTH(C13)*1),B:B,B13),"")</f>
        <v/>
      </c>
      <c r="N13" s="16" t="str">
        <f aca="false">IF(A14=A13,"",SUMIF(A:A,A13,K:K))</f>
        <v/>
      </c>
    </row>
    <row r="14" customFormat="false" ht="15" hidden="false" customHeight="false" outlineLevel="0" collapsed="false">
      <c r="A14" s="13" t="n">
        <f aca="false">MONTH(C14)</f>
        <v>1</v>
      </c>
      <c r="B14" s="14" t="str">
        <f aca="false">"SEM "&amp;WEEKNUM(C14,1)</f>
        <v>SEM 4</v>
      </c>
      <c r="C14" s="15" t="n">
        <f aca="false">C13+1</f>
        <v>42389</v>
      </c>
      <c r="D14" s="16" t="n">
        <v>0.302083333333333</v>
      </c>
      <c r="E14" s="16" t="n">
        <v>0.364583333333333</v>
      </c>
      <c r="F14" s="16"/>
      <c r="G14" s="16" t="n">
        <v>0.53125</v>
      </c>
      <c r="H14" s="16" t="n">
        <v>0.5625</v>
      </c>
      <c r="I14" s="16" t="n">
        <v>0.75</v>
      </c>
      <c r="J14" s="16" t="n">
        <v>0.822916666666667</v>
      </c>
      <c r="K14" s="16" t="n">
        <f aca="false">SUM(SUM(G14,-MIN(E14:F14)),SUM(I14,-H14))</f>
        <v>0.354166666666667</v>
      </c>
      <c r="L14" s="16" t="n">
        <f aca="false">IF(SUM(SUM(G14,-MIN(D14:F14)),SUM(MAX(I14:J14),-H14))=SUM(SUM(G14,-MIN(E14:F14)),SUM(I14,-H14)),"",SUM(SUM(G14,-MIN(D14:F14)),SUM(MAX(I14:J14),-H14)))</f>
        <v>0.489583333333333</v>
      </c>
      <c r="M14" s="16" t="str">
        <f aca="false">IF(WEEKDAY(C14,1)=6,SUMIFS(K:K,A:A,N(MONTH(C14)*1),B:B,B14),"")</f>
        <v/>
      </c>
      <c r="N14" s="16" t="str">
        <f aca="false">IF(A15=A14,"",SUMIF(A:A,A14,K:K))</f>
        <v/>
      </c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4</v>
      </c>
      <c r="C15" s="15" t="n">
        <f aca="false">C14+1</f>
        <v>42390</v>
      </c>
      <c r="D15" s="16" t="n">
        <v>0.3125</v>
      </c>
      <c r="E15" s="16" t="n">
        <v>0.375</v>
      </c>
      <c r="F15" s="16"/>
      <c r="G15" s="16" t="n">
        <v>0.541666666666667</v>
      </c>
      <c r="H15" s="16" t="n">
        <v>0.583333333333333</v>
      </c>
      <c r="I15" s="16" t="n">
        <v>0.78125</v>
      </c>
      <c r="J15" s="16" t="n">
        <v>0.854166666666667</v>
      </c>
      <c r="K15" s="16" t="n">
        <f aca="false">SUM(SUM(G15,-MIN(E15:F15)),SUM(I15,-H15))</f>
        <v>0.364583333333333</v>
      </c>
      <c r="L15" s="16" t="n">
        <f aca="false">IF(SUM(SUM(G15,-MIN(D15:F15)),SUM(MAX(I15:J15),-H15))=SUM(SUM(G15,-MIN(E15:F15)),SUM(I15,-H15)),"",SUM(SUM(G15,-MIN(D15:F15)),SUM(MAX(I15:J15),-H15)))</f>
        <v>0.5</v>
      </c>
      <c r="M15" s="16" t="str">
        <f aca="false">IF(WEEKDAY(C15,1)=6,SUMIFS(K:K,A:A,N(MONTH(C15)*1),B:B,B15),"")</f>
        <v/>
      </c>
      <c r="N15" s="16" t="str">
        <f aca="false">IF(A16=A15,"",SUMIF(A:A,A15,K:K))</f>
        <v/>
      </c>
    </row>
    <row r="16" customFormat="false" ht="15" hidden="false" customHeight="false" outlineLevel="0" collapsed="false">
      <c r="A16" s="13" t="n">
        <f aca="false">MONTH(C16)</f>
        <v>1</v>
      </c>
      <c r="B16" s="17" t="str">
        <f aca="false">"SEM "&amp;WEEKNUM(C16,1)</f>
        <v>SEM 4</v>
      </c>
      <c r="C16" s="15" t="n">
        <f aca="false">C15+1</f>
        <v>42391</v>
      </c>
      <c r="D16" s="16"/>
      <c r="E16" s="16"/>
      <c r="F16" s="16" t="n">
        <v>0.34375</v>
      </c>
      <c r="G16" s="16" t="n">
        <v>0.520833333333333</v>
      </c>
      <c r="H16" s="16" t="n">
        <v>0.583333333333333</v>
      </c>
      <c r="I16" s="16" t="n">
        <v>0.75</v>
      </c>
      <c r="J16" s="16"/>
      <c r="K16" s="16" t="n">
        <f aca="false">SUM(SUM(G16,-MIN(E16:F16)),SUM(I16,-H16))</f>
        <v>0.34375</v>
      </c>
      <c r="L16" s="16" t="str">
        <f aca="false">IF(SUM(SUM(G16,-MIN(D16:F16)),SUM(MAX(I16:J16),-H16))=SUM(SUM(G16,-MIN(E16:F16)),SUM(I16,-H16)),"",SUM(SUM(G16,-MIN(D16:F16)),SUM(MAX(I16:J16),-H16)))</f>
        <v/>
      </c>
      <c r="M16" s="16" t="n">
        <f aca="false">IF(WEEKDAY(C16,1)=6,SUMIFS(K:K,A:A,N(MONTH(C16)*1),B:B,B16),"")</f>
        <v>1.78125</v>
      </c>
      <c r="N16" s="16" t="str">
        <f aca="false">IF(A17=A16,"",SUMIF(A:A,A16,K:K))</f>
        <v/>
      </c>
    </row>
    <row r="17" customFormat="false" ht="15" hidden="false" customHeight="false" outlineLevel="0" collapsed="false">
      <c r="A17" s="8" t="n">
        <f aca="false">MONTH(C17)</f>
        <v>1</v>
      </c>
      <c r="B17" s="9" t="str">
        <f aca="false">"SEM "&amp;WEEKNUM(C17,1)</f>
        <v>SEM 5</v>
      </c>
      <c r="C17" s="9" t="n">
        <f aca="false">C16+3</f>
        <v>42394</v>
      </c>
      <c r="D17" s="10"/>
      <c r="E17" s="10"/>
      <c r="F17" s="10" t="n">
        <v>0.354166666666667</v>
      </c>
      <c r="G17" s="10" t="n">
        <v>0.541666666666667</v>
      </c>
      <c r="H17" s="10" t="n">
        <v>0.583333333333333</v>
      </c>
      <c r="I17" s="10" t="n">
        <v>0.791666666666667</v>
      </c>
      <c r="J17" s="10"/>
      <c r="K17" s="10" t="n">
        <f aca="false">SUM(SUM(G17,-MIN(E17:F17)),SUM(I17,-H17))</f>
        <v>0.395833333333333</v>
      </c>
      <c r="L17" s="10" t="str">
        <f aca="false">IF(SUM(SUM(G17,-MIN(D17:F17)),SUM(MAX(I17:J17),-H17))=SUM(SUM(G17,-MIN(E17:F17)),SUM(I17,-H17)),"",SUM(SUM(G17,-MIN(D17:F17)),SUM(MAX(I17:J17),-H17)))</f>
        <v/>
      </c>
      <c r="M17" s="10" t="str">
        <f aca="false">IF(WEEKDAY(C17,1)=6,SUMIFS(K:K,A:A,N(MONTH(C17)*1),B:B,B17),"")</f>
        <v/>
      </c>
      <c r="N17" s="10" t="str">
        <f aca="false">IF(A18=A17,"",SUMIF(A:A,A17,K:K))</f>
        <v/>
      </c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5</v>
      </c>
      <c r="C18" s="9" t="n">
        <f aca="false">C17+1</f>
        <v>42395</v>
      </c>
      <c r="D18" s="10" t="n">
        <v>0.3125</v>
      </c>
      <c r="E18" s="10" t="n">
        <v>0.364583333333333</v>
      </c>
      <c r="F18" s="10"/>
      <c r="G18" s="10" t="n">
        <v>0.541666666666667</v>
      </c>
      <c r="H18" s="10" t="n">
        <v>0.583333333333333</v>
      </c>
      <c r="I18" s="10" t="n">
        <v>0.760416666666667</v>
      </c>
      <c r="J18" s="10" t="n">
        <v>0.854166666666667</v>
      </c>
      <c r="K18" s="10" t="n">
        <f aca="false">SUM(SUM(G18,-MIN(E18:F18)),SUM(I18,-H18))</f>
        <v>0.354166666666667</v>
      </c>
      <c r="L18" s="10" t="n">
        <f aca="false">IF(SUM(SUM(G18,-MIN(D18:F18)),SUM(MAX(I18:J18),-H18))=SUM(SUM(G18,-MIN(E18:F18)),SUM(I18,-H18)),"",SUM(SUM(G18,-MIN(D18:F18)),SUM(MAX(I18:J18),-H18)))</f>
        <v>0.5</v>
      </c>
      <c r="M18" s="10" t="str">
        <f aca="false">IF(WEEKDAY(C18,1)=6,SUMIFS(K:K,A:A,N(MONTH(C18)*1),B:B,B18),"")</f>
        <v/>
      </c>
      <c r="N18" s="10" t="str">
        <f aca="false">IF(A19=A18,"",SUMIF(A:A,A18,K:K))</f>
        <v/>
      </c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5</v>
      </c>
      <c r="C19" s="9" t="n">
        <f aca="false">C18+1</f>
        <v>42396</v>
      </c>
      <c r="D19" s="10"/>
      <c r="E19" s="10"/>
      <c r="F19" s="10" t="n">
        <v>0.354166666666667</v>
      </c>
      <c r="G19" s="10" t="n">
        <v>0.520833333333333</v>
      </c>
      <c r="H19" s="10" t="n">
        <v>0.583333333333333</v>
      </c>
      <c r="I19" s="10" t="n">
        <v>0.791666666666667</v>
      </c>
      <c r="J19" s="10"/>
      <c r="K19" s="10" t="n">
        <f aca="false">SUM(SUM(G19,-MIN(E19:F19)),SUM(I19,-H19))</f>
        <v>0.375</v>
      </c>
      <c r="L19" s="10" t="str">
        <f aca="false">IF(SUM(SUM(G19,-MIN(D19:F19)),SUM(MAX(I19:J19),-H19))=SUM(SUM(G19,-MIN(E19:F19)),SUM(I19,-H19)),"",SUM(SUM(G19,-MIN(D19:F19)),SUM(MAX(I19:J19),-H19)))</f>
        <v/>
      </c>
      <c r="M19" s="10" t="str">
        <f aca="false">IF(WEEKDAY(C19,1)=6,SUMIFS(K:K,A:A,N(MONTH(C19)*1),B:B,B19),"")</f>
        <v/>
      </c>
      <c r="N19" s="10" t="str">
        <f aca="false">IF(A20=A19,"",SUMIF(A:A,A19,K:K))</f>
        <v/>
      </c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5</v>
      </c>
      <c r="C20" s="9" t="n">
        <f aca="false">C19+1</f>
        <v>42397</v>
      </c>
      <c r="D20" s="10" t="n">
        <v>0.3125</v>
      </c>
      <c r="E20" s="10" t="n">
        <v>0.375</v>
      </c>
      <c r="F20" s="10"/>
      <c r="G20" s="10" t="n">
        <v>0.520833333333333</v>
      </c>
      <c r="H20" s="10" t="n">
        <v>0.5625</v>
      </c>
      <c r="I20" s="10" t="n">
        <v>0.760416666666667</v>
      </c>
      <c r="J20" s="10" t="n">
        <v>0.822916666666667</v>
      </c>
      <c r="K20" s="10" t="n">
        <f aca="false">SUM(SUM(G20,-MIN(E20:F20)),SUM(I20,-H20))</f>
        <v>0.34375</v>
      </c>
      <c r="L20" s="10" t="n">
        <f aca="false">IF(SUM(SUM(G20,-MIN(D20:F20)),SUM(MAX(I20:J20),-H20))=SUM(SUM(G20,-MIN(E20:F20)),SUM(I20,-H20)),"",SUM(SUM(G20,-MIN(D20:F20)),SUM(MAX(I20:J20),-H20)))</f>
        <v>0.46875</v>
      </c>
      <c r="M20" s="10" t="str">
        <f aca="false">IF(WEEKDAY(C20,1)=6,SUMIFS(K:K,A:A,N(MONTH(C20)*1),B:B,B20),"")</f>
        <v/>
      </c>
      <c r="N20" s="10" t="str">
        <f aca="false">IF(A21=A20,"",SUMIF(A:A,A20,K:K))</f>
        <v/>
      </c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5</v>
      </c>
      <c r="C21" s="9" t="n">
        <f aca="false">C20+1</f>
        <v>42398</v>
      </c>
      <c r="D21" s="10"/>
      <c r="E21" s="10"/>
      <c r="F21" s="10" t="n">
        <v>0.34375</v>
      </c>
      <c r="G21" s="10" t="n">
        <v>0.541666666666667</v>
      </c>
      <c r="H21" s="10" t="n">
        <v>0.583333333333333</v>
      </c>
      <c r="I21" s="10" t="n">
        <v>0.75</v>
      </c>
      <c r="J21" s="10"/>
      <c r="K21" s="10" t="n">
        <f aca="false">SUM(SUM(G21,-MIN(E21:F21)),SUM(I21,-H21))</f>
        <v>0.364583333333333</v>
      </c>
      <c r="L21" s="10" t="str">
        <f aca="false">IF(SUM(SUM(G21,-MIN(D21:F21)),SUM(MAX(I21:J21),-H21))=SUM(SUM(G21,-MIN(E21:F21)),SUM(I21,-H21)),"",SUM(SUM(G21,-MIN(D21:F21)),SUM(MAX(I21:J21),-H21)))</f>
        <v/>
      </c>
      <c r="M21" s="10" t="n">
        <f aca="false">IF(WEEKDAY(C21,1)=6,SUMIFS(K:K,A:A,N(MONTH(C21)*1),B:B,B21),"")</f>
        <v>1.83333333333333</v>
      </c>
      <c r="N21" s="10" t="n">
        <f aca="false">IF(A22=A21,"",SUMIF(A:A,A21,K:K))</f>
        <v>7.46875</v>
      </c>
    </row>
    <row r="22" customFormat="false" ht="15" hidden="false" customHeight="false" outlineLevel="0" collapsed="false">
      <c r="A22" s="13" t="n">
        <f aca="false">MONTH(C22)</f>
        <v>2</v>
      </c>
      <c r="B22" s="14" t="str">
        <f aca="false">"SEM "&amp;WEEKNUM(C22,1)</f>
        <v>SEM 6</v>
      </c>
      <c r="C22" s="15" t="n">
        <f aca="false">C21+3</f>
        <v>42401</v>
      </c>
      <c r="D22" s="16"/>
      <c r="E22" s="16"/>
      <c r="F22" s="16" t="n">
        <v>0.354166666666667</v>
      </c>
      <c r="G22" s="16" t="n">
        <v>0.541666666666667</v>
      </c>
      <c r="H22" s="16" t="n">
        <v>0.583333333333333</v>
      </c>
      <c r="I22" s="16" t="n">
        <v>0.802083333333333</v>
      </c>
      <c r="J22" s="16"/>
      <c r="K22" s="16" t="n">
        <f aca="false">SUM(SUM(G22,-MIN(E22:F22)),SUM(I22,-H22))</f>
        <v>0.40625</v>
      </c>
      <c r="L22" s="16" t="str">
        <f aca="false">IF(SUM(SUM(G22,-MIN(D22:F22)),SUM(MAX(I22:J22),-H22))=SUM(SUM(G22,-MIN(E22:F22)),SUM(I22,-H22)),"",SUM(SUM(G22,-MIN(D22:F22)),SUM(MAX(I22:J22),-H22)))</f>
        <v/>
      </c>
      <c r="M22" s="16" t="str">
        <f aca="false">IF(WEEKDAY(C22,1)=6,SUMIFS(K:K,A:A,N(MONTH(C22)*1),B:B,B22),"")</f>
        <v/>
      </c>
      <c r="N22" s="16" t="str">
        <f aca="false">IF(A23=A22,"",SUMIF(A:A,A22,K:K))</f>
        <v/>
      </c>
    </row>
    <row r="23" customFormat="false" ht="15" hidden="false" customHeight="false" outlineLevel="0" collapsed="false">
      <c r="A23" s="13" t="n">
        <f aca="false">MONTH(C23)</f>
        <v>2</v>
      </c>
      <c r="B23" s="17" t="str">
        <f aca="false">"SEM "&amp;WEEKNUM(C23,1)</f>
        <v>SEM 6</v>
      </c>
      <c r="C23" s="15" t="n">
        <f aca="false">C22+1</f>
        <v>42402</v>
      </c>
      <c r="D23" s="16"/>
      <c r="E23" s="16"/>
      <c r="F23" s="16" t="n">
        <v>0.354166666666667</v>
      </c>
      <c r="G23" s="16" t="n">
        <v>0.541666666666667</v>
      </c>
      <c r="H23" s="16" t="n">
        <v>0.59375</v>
      </c>
      <c r="I23" s="16" t="n">
        <v>0.791666666666667</v>
      </c>
      <c r="J23" s="16"/>
      <c r="K23" s="16" t="n">
        <f aca="false">SUM(SUM(G23,-MIN(E23:F23)),SUM(I23,-H23))</f>
        <v>0.385416666666667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IF(WEEKDAY(C23,1)=6,SUMIFS(K:K,A:A,N(MONTH(C23)*1),B:B,B23),"")</f>
        <v/>
      </c>
      <c r="N23" s="16" t="str">
        <f aca="false">IF(A24=A23,"",SUMIF(A:A,A23,K:K))</f>
        <v/>
      </c>
    </row>
    <row r="24" customFormat="false" ht="15" hidden="false" customHeight="false" outlineLevel="0" collapsed="false">
      <c r="A24" s="13" t="n">
        <f aca="false">MONTH(C24)</f>
        <v>2</v>
      </c>
      <c r="B24" s="14" t="str">
        <f aca="false">"SEM "&amp;WEEKNUM(C24,1)</f>
        <v>SEM 6</v>
      </c>
      <c r="C24" s="15" t="n">
        <f aca="false">C23+1</f>
        <v>42403</v>
      </c>
      <c r="D24" s="16"/>
      <c r="E24" s="16"/>
      <c r="F24" s="16" t="n">
        <v>0.34375</v>
      </c>
      <c r="G24" s="16" t="n">
        <v>0.520833333333333</v>
      </c>
      <c r="H24" s="16" t="n">
        <v>0.5625</v>
      </c>
      <c r="I24" s="16" t="n">
        <v>0.8125</v>
      </c>
      <c r="J24" s="16"/>
      <c r="K24" s="16" t="n">
        <f aca="false">SUM(SUM(G24,-MIN(E24:F24)),SUM(I24,-H24))</f>
        <v>0.427083333333333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IF(WEEKDAY(C24,1)=6,SUMIFS(K:K,A:A,N(MONTH(C24)*1),B:B,B24),"")</f>
        <v/>
      </c>
      <c r="N24" s="16" t="str">
        <f aca="false">IF(A25=A24,"",SUMIF(A:A,A24,K:K))</f>
        <v/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6</v>
      </c>
      <c r="C25" s="15" t="n">
        <f aca="false">C24+1</f>
        <v>42404</v>
      </c>
      <c r="D25" s="16" t="n">
        <v>0.3125</v>
      </c>
      <c r="E25" s="16" t="n">
        <v>0.364583333333333</v>
      </c>
      <c r="F25" s="16"/>
      <c r="G25" s="16" t="n">
        <v>0.53125</v>
      </c>
      <c r="H25" s="16" t="n">
        <v>0.59375</v>
      </c>
      <c r="I25" s="16" t="n">
        <v>0.770833333333333</v>
      </c>
      <c r="J25" s="16" t="n">
        <v>0.854166666666667</v>
      </c>
      <c r="K25" s="16" t="n">
        <f aca="false">SUM(SUM(G25,-MIN(E25:F25)),SUM(I25,-H25))</f>
        <v>0.34375</v>
      </c>
      <c r="L25" s="16" t="n">
        <f aca="false">IF(SUM(SUM(G25,-MIN(D25:F25)),SUM(MAX(I25:J25),-H25))=SUM(SUM(G25,-MIN(E25:F25)),SUM(I25,-H25)),"",SUM(SUM(G25,-MIN(D25:F25)),SUM(MAX(I25:J25),-H25)))</f>
        <v>0.479166666666667</v>
      </c>
      <c r="M25" s="16" t="str">
        <f aca="false">IF(WEEKDAY(C25,1)=6,SUMIFS(K:K,A:A,N(MONTH(C25)*1),B:B,B25),"")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7" t="str">
        <f aca="false">"SEM "&amp;WEEKNUM(C26,1)</f>
        <v>SEM 6</v>
      </c>
      <c r="C26" s="15" t="n">
        <f aca="false">C25+1</f>
        <v>42405</v>
      </c>
      <c r="D26" s="16"/>
      <c r="E26" s="16"/>
      <c r="F26" s="16" t="n">
        <v>0.333333333333333</v>
      </c>
      <c r="G26" s="16" t="n">
        <v>0.541666666666667</v>
      </c>
      <c r="H26" s="16" t="n">
        <v>0.583333333333333</v>
      </c>
      <c r="I26" s="16" t="n">
        <v>0.75</v>
      </c>
      <c r="J26" s="16"/>
      <c r="K26" s="16" t="n">
        <f aca="false">SUM(SUM(G26,-MIN(E26:F26)),SUM(I26,-H26))</f>
        <v>0.375</v>
      </c>
      <c r="L26" s="16" t="str">
        <f aca="false">IF(SUM(SUM(G26,-MIN(D26:F26)),SUM(MAX(I26:J26),-H26))=SUM(SUM(G26,-MIN(E26:F26)),SUM(I26,-H26)),"",SUM(SUM(G26,-MIN(D26:F26)),SUM(MAX(I26:J26),-H26)))</f>
        <v/>
      </c>
      <c r="M26" s="16" t="n">
        <f aca="false">IF(WEEKDAY(C26,1)=6,SUMIFS(K:K,A:A,N(MONTH(C26)*1),B:B,B26),"")</f>
        <v>1.9375</v>
      </c>
      <c r="N26" s="16" t="str">
        <f aca="false">IF(A27=A26,"",SUMIF(A:A,A26,K:K))</f>
        <v/>
      </c>
    </row>
    <row r="27" customFormat="false" ht="15" hidden="false" customHeight="false" outlineLevel="0" collapsed="false">
      <c r="A27" s="8" t="n">
        <f aca="false">MONTH(C27)</f>
        <v>2</v>
      </c>
      <c r="B27" s="9" t="str">
        <f aca="false">"SEM "&amp;WEEKNUM(C27,1)</f>
        <v>SEM 7</v>
      </c>
      <c r="C27" s="9" t="n">
        <f aca="false">C26+3</f>
        <v>42408</v>
      </c>
      <c r="D27" s="10"/>
      <c r="E27" s="10"/>
      <c r="F27" s="10" t="n">
        <v>0.34375</v>
      </c>
      <c r="G27" s="10" t="n">
        <v>0.53125</v>
      </c>
      <c r="H27" s="10" t="n">
        <v>0.572916666666667</v>
      </c>
      <c r="I27" s="10" t="n">
        <v>0.770833333333333</v>
      </c>
      <c r="J27" s="10" t="n">
        <v>0.822916666666667</v>
      </c>
      <c r="K27" s="10" t="n">
        <f aca="false">SUM(SUM(G27,-MIN(E27:F27)),SUM(I27,-H27))</f>
        <v>0.385416666666667</v>
      </c>
      <c r="L27" s="10" t="n">
        <f aca="false">IF(SUM(SUM(G27,-MIN(D27:F27)),SUM(MAX(I27:J27),-H27))=SUM(SUM(G27,-MIN(E27:F27)),SUM(I27,-H27)),"",SUM(SUM(G27,-MIN(D27:F27)),SUM(MAX(I27:J27),-H27)))</f>
        <v>0.4375</v>
      </c>
      <c r="M27" s="10" t="str">
        <f aca="false">IF(WEEKDAY(C27,1)=6,SUMIFS(K:K,A:A,N(MONTH(C27)*1),B:B,B27),"")</f>
        <v/>
      </c>
      <c r="N27" s="10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7</v>
      </c>
      <c r="C28" s="9" t="n">
        <f aca="false">C27+1</f>
        <v>42409</v>
      </c>
      <c r="D28" s="10" t="n">
        <v>0.3125</v>
      </c>
      <c r="E28" s="10" t="n">
        <v>0.375</v>
      </c>
      <c r="F28" s="10"/>
      <c r="G28" s="10" t="n">
        <v>0.541666666666667</v>
      </c>
      <c r="H28" s="10" t="n">
        <v>0.5625</v>
      </c>
      <c r="I28" s="10" t="n">
        <v>0.760416666666667</v>
      </c>
      <c r="J28" s="10" t="n">
        <v>0.854166666666667</v>
      </c>
      <c r="K28" s="10" t="n">
        <f aca="false">SUM(SUM(G28,-MIN(E28:F28)),SUM(I28,-H28))</f>
        <v>0.364583333333333</v>
      </c>
      <c r="L28" s="10" t="n">
        <f aca="false">IF(SUM(SUM(G28,-MIN(D28:F28)),SUM(MAX(I28:J28),-H28))=SUM(SUM(G28,-MIN(E28:F28)),SUM(I28,-H28)),"",SUM(SUM(G28,-MIN(D28:F28)),SUM(MAX(I28:J28),-H28)))</f>
        <v>0.520833333333333</v>
      </c>
      <c r="M28" s="10" t="str">
        <f aca="false">IF(WEEKDAY(C28,1)=6,SUMIFS(K:K,A:A,N(MONTH(C28)*1),B:B,B28),"")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7</v>
      </c>
      <c r="C29" s="9" t="n">
        <f aca="false">C28+1</f>
        <v>42410</v>
      </c>
      <c r="D29" s="10"/>
      <c r="E29" s="10"/>
      <c r="F29" s="10" t="n">
        <v>0.354166666666667</v>
      </c>
      <c r="G29" s="10" t="n">
        <v>0.541666666666667</v>
      </c>
      <c r="H29" s="10" t="n">
        <v>0.583333333333333</v>
      </c>
      <c r="I29" s="10" t="n">
        <v>0.770833333333333</v>
      </c>
      <c r="J29" s="10"/>
      <c r="K29" s="10" t="n">
        <f aca="false">SUM(SUM(G29,-MIN(E29:F29)),SUM(I29,-H29))</f>
        <v>0.375</v>
      </c>
      <c r="L29" s="10" t="str">
        <f aca="false">IF(SUM(SUM(G29,-MIN(D29:F29)),SUM(MAX(I29:J29),-H29))=SUM(SUM(G29,-MIN(E29:F29)),SUM(I29,-H29)),"",SUM(SUM(G29,-MIN(D29:F29)),SUM(MAX(I29:J29),-H29)))</f>
        <v/>
      </c>
      <c r="M29" s="10" t="str">
        <f aca="false">IF(WEEKDAY(C29,1)=6,SUMIFS(K:K,A:A,N(MONTH(C29)*1),B:B,B29),"")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7</v>
      </c>
      <c r="C30" s="9" t="n">
        <f aca="false">C29+1</f>
        <v>42411</v>
      </c>
      <c r="D30" s="10"/>
      <c r="E30" s="10"/>
      <c r="F30" s="10" t="n">
        <v>0.333333333333333</v>
      </c>
      <c r="G30" s="10" t="n">
        <v>0.520833333333333</v>
      </c>
      <c r="H30" s="10" t="n">
        <v>0.583333333333333</v>
      </c>
      <c r="I30" s="10" t="n">
        <v>0.802083333333333</v>
      </c>
      <c r="J30" s="10"/>
      <c r="K30" s="10" t="n">
        <f aca="false">SUM(SUM(G30,-MIN(E30:F30)),SUM(I30,-H30))</f>
        <v>0.40625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IF(WEEKDAY(C30,1)=6,SUMIFS(K:K,A:A,N(MONTH(C30)*1),B:B,B30),"")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7</v>
      </c>
      <c r="C31" s="9" t="n">
        <f aca="false">C30+1</f>
        <v>42412</v>
      </c>
      <c r="D31" s="10"/>
      <c r="E31" s="10"/>
      <c r="F31" s="10" t="n">
        <v>0.333333333333333</v>
      </c>
      <c r="G31" s="10" t="n">
        <v>0.541666666666667</v>
      </c>
      <c r="H31" s="10" t="n">
        <v>0.583333333333333</v>
      </c>
      <c r="I31" s="10" t="n">
        <v>0.760416666666667</v>
      </c>
      <c r="J31" s="10"/>
      <c r="K31" s="10" t="n">
        <f aca="false">SUM(SUM(G31,-MIN(E31:F31)),SUM(I31,-H31))</f>
        <v>0.385416666666667</v>
      </c>
      <c r="L31" s="10" t="str">
        <f aca="false">IF(SUM(SUM(G31,-MIN(D31:F31)),SUM(MAX(I31:J31),-H31))=SUM(SUM(G31,-MIN(E31:F31)),SUM(I31,-H31)),"",SUM(SUM(G31,-MIN(D31:F31)),SUM(MAX(I31:J31),-H31)))</f>
        <v/>
      </c>
      <c r="M31" s="10" t="n">
        <f aca="false">IF(WEEKDAY(C31,1)=6,SUMIFS(K:K,A:A,N(MONTH(C31)*1),B:B,B31),"")</f>
        <v>1.91666666666667</v>
      </c>
      <c r="N31" s="10" t="str">
        <f aca="false">IF(A32=A31,"",SUMIF(A:A,A31,K:K))</f>
        <v/>
      </c>
    </row>
    <row r="32" customFormat="false" ht="15" hidden="false" customHeight="false" outlineLevel="0" collapsed="false">
      <c r="A32" s="13" t="n">
        <f aca="false">MONTH(C32)</f>
        <v>2</v>
      </c>
      <c r="B32" s="14" t="str">
        <f aca="false">"SEM "&amp;WEEKNUM(C32,1)</f>
        <v>SEM 8</v>
      </c>
      <c r="C32" s="15" t="n">
        <f aca="false">C31+3</f>
        <v>42415</v>
      </c>
      <c r="D32" s="16" t="n">
        <v>0.291666666666667</v>
      </c>
      <c r="E32" s="16" t="n">
        <v>0.375</v>
      </c>
      <c r="F32" s="16"/>
      <c r="G32" s="16" t="n">
        <v>0.541666666666667</v>
      </c>
      <c r="H32" s="16" t="n">
        <v>0.583333333333333</v>
      </c>
      <c r="I32" s="16" t="n">
        <v>0.75</v>
      </c>
      <c r="J32" s="16" t="n">
        <v>0.84375</v>
      </c>
      <c r="K32" s="16" t="n">
        <f aca="false">SUM(SUM(G32,-MIN(E32:F32)),SUM(I32,-H32))</f>
        <v>0.333333333333333</v>
      </c>
      <c r="L32" s="16" t="n">
        <f aca="false">IF(SUM(SUM(G32,-MIN(D32:F32)),SUM(MAX(I32:J32),-H32))=SUM(SUM(G32,-MIN(E32:F32)),SUM(I32,-H32)),"",SUM(SUM(G32,-MIN(D32:F32)),SUM(MAX(I32:J32),-H32)))</f>
        <v>0.510416666666667</v>
      </c>
      <c r="M32" s="16" t="str">
        <f aca="false">IF(WEEKDAY(C32,1)=6,SUMIFS(K:K,A:A,N(MONTH(C32)*1),B:B,B32),"")</f>
        <v/>
      </c>
      <c r="N32" s="16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7" t="str">
        <f aca="false">"SEM "&amp;WEEKNUM(C33,1)</f>
        <v>SEM 8</v>
      </c>
      <c r="C33" s="15" t="n">
        <f aca="false">C32+1</f>
        <v>42416</v>
      </c>
      <c r="D33" s="16"/>
      <c r="E33" s="16"/>
      <c r="F33" s="16" t="n">
        <v>0.354166666666667</v>
      </c>
      <c r="G33" s="16" t="n">
        <v>0.541666666666667</v>
      </c>
      <c r="H33" s="16" t="n">
        <v>0.583333333333333</v>
      </c>
      <c r="I33" s="16" t="n">
        <v>0.78125</v>
      </c>
      <c r="J33" s="16" t="n">
        <v>0.840277777777778</v>
      </c>
      <c r="K33" s="16" t="n">
        <f aca="false">SUM(SUM(G33,-MIN(E33:F33)),SUM(I33,-H33))</f>
        <v>0.385416666666667</v>
      </c>
      <c r="L33" s="16" t="n">
        <f aca="false">IF(SUM(SUM(G33,-MIN(D33:F33)),SUM(MAX(I33:J33),-H33))=SUM(SUM(G33,-MIN(E33:F33)),SUM(I33,-H33)),"",SUM(SUM(G33,-MIN(D33:F33)),SUM(MAX(I33:J33),-H33)))</f>
        <v>0.444444444444444</v>
      </c>
      <c r="M33" s="16" t="str">
        <f aca="false">IF(WEEKDAY(C33,1)=6,SUMIFS(K:K,A:A,N(MONTH(C33)*1),B:B,B33),"")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4" t="str">
        <f aca="false">"SEM "&amp;WEEKNUM(C34,1)</f>
        <v>SEM 8</v>
      </c>
      <c r="C34" s="15" t="n">
        <f aca="false">C33+1</f>
        <v>42417</v>
      </c>
      <c r="D34" s="16" t="n">
        <v>0.302083333333333</v>
      </c>
      <c r="E34" s="16" t="n">
        <v>0.364583333333333</v>
      </c>
      <c r="F34" s="16"/>
      <c r="G34" s="16" t="n">
        <v>0.53125</v>
      </c>
      <c r="H34" s="16" t="n">
        <v>0.5625</v>
      </c>
      <c r="I34" s="16" t="n">
        <v>0.75</v>
      </c>
      <c r="J34" s="16" t="n">
        <v>0.822916666666667</v>
      </c>
      <c r="K34" s="16" t="n">
        <f aca="false">SUM(SUM(G34,-MIN(E34:F34)),SUM(I34,-H34))</f>
        <v>0.354166666666667</v>
      </c>
      <c r="L34" s="16" t="n">
        <f aca="false">IF(SUM(SUM(G34,-MIN(D34:F34)),SUM(MAX(I34:J34),-H34))=SUM(SUM(G34,-MIN(E34:F34)),SUM(I34,-H34)),"",SUM(SUM(G34,-MIN(D34:F34)),SUM(MAX(I34:J34),-H34)))</f>
        <v>0.489583333333333</v>
      </c>
      <c r="M34" s="16" t="str">
        <f aca="false">IF(WEEKDAY(C34,1)=6,SUMIFS(K:K,A:A,N(MONTH(C34)*1),B:B,B34),"")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8</v>
      </c>
      <c r="C35" s="15" t="n">
        <f aca="false">C34+1</f>
        <v>42418</v>
      </c>
      <c r="D35" s="16" t="n">
        <v>0.3125</v>
      </c>
      <c r="E35" s="16" t="n">
        <v>0.375</v>
      </c>
      <c r="F35" s="16"/>
      <c r="G35" s="16" t="n">
        <v>0.541666666666667</v>
      </c>
      <c r="H35" s="16" t="n">
        <v>0.583333333333333</v>
      </c>
      <c r="I35" s="16" t="n">
        <v>0.78125</v>
      </c>
      <c r="J35" s="16" t="n">
        <v>0.854166666666667</v>
      </c>
      <c r="K35" s="16" t="n">
        <f aca="false">SUM(SUM(G35,-MIN(E35:F35)),SUM(I35,-H35))</f>
        <v>0.364583333333333</v>
      </c>
      <c r="L35" s="16" t="n">
        <f aca="false">IF(SUM(SUM(G35,-MIN(D35:F35)),SUM(MAX(I35:J35),-H35))=SUM(SUM(G35,-MIN(E35:F35)),SUM(I35,-H35)),"",SUM(SUM(G35,-MIN(D35:F35)),SUM(MAX(I35:J35),-H35)))</f>
        <v>0.5</v>
      </c>
      <c r="M35" s="16" t="str">
        <f aca="false">IF(WEEKDAY(C35,1)=6,SUMIFS(K:K,A:A,N(MONTH(C35)*1),B:B,B35),"")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7" t="str">
        <f aca="false">"SEM "&amp;WEEKNUM(C36,1)</f>
        <v>SEM 8</v>
      </c>
      <c r="C36" s="15" t="n">
        <f aca="false">C35+1</f>
        <v>42419</v>
      </c>
      <c r="D36" s="16"/>
      <c r="E36" s="16"/>
      <c r="F36" s="16" t="n">
        <v>0.34375</v>
      </c>
      <c r="G36" s="16" t="n">
        <v>0.520833333333333</v>
      </c>
      <c r="H36" s="16" t="n">
        <v>0.583333333333333</v>
      </c>
      <c r="I36" s="16" t="n">
        <v>0.75</v>
      </c>
      <c r="J36" s="16"/>
      <c r="K36" s="16" t="n">
        <f aca="false">SUM(SUM(G36,-MIN(E36:F36)),SUM(I36,-H36))</f>
        <v>0.34375</v>
      </c>
      <c r="L36" s="16" t="str">
        <f aca="false">IF(SUM(SUM(G36,-MIN(D36:F36)),SUM(MAX(I36:J36),-H36))=SUM(SUM(G36,-MIN(E36:F36)),SUM(I36,-H36)),"",SUM(SUM(G36,-MIN(D36:F36)),SUM(MAX(I36:J36),-H36)))</f>
        <v/>
      </c>
      <c r="M36" s="16" t="n">
        <f aca="false">IF(WEEKDAY(C36,1)=6,SUMIFS(K:K,A:A,N(MONTH(C36)*1),B:B,B36),"")</f>
        <v>1.78125</v>
      </c>
      <c r="N36" s="16" t="str">
        <f aca="false">IF(A37=A36,"",SUMIF(A:A,A36,K:K))</f>
        <v/>
      </c>
    </row>
    <row r="37" customFormat="false" ht="15" hidden="false" customHeight="false" outlineLevel="0" collapsed="false">
      <c r="A37" s="8" t="n">
        <f aca="false">MONTH(C37)</f>
        <v>2</v>
      </c>
      <c r="B37" s="9" t="str">
        <f aca="false">"SEM "&amp;WEEKNUM(C37,1)</f>
        <v>SEM 9</v>
      </c>
      <c r="C37" s="9" t="n">
        <f aca="false">C36+3</f>
        <v>42422</v>
      </c>
      <c r="D37" s="10"/>
      <c r="E37" s="10"/>
      <c r="F37" s="10" t="n">
        <v>0.354166666666667</v>
      </c>
      <c r="G37" s="10" t="n">
        <v>0.541666666666667</v>
      </c>
      <c r="H37" s="10" t="n">
        <v>0.583333333333333</v>
      </c>
      <c r="I37" s="10" t="n">
        <v>0.791666666666667</v>
      </c>
      <c r="J37" s="10"/>
      <c r="K37" s="10" t="n">
        <f aca="false">SUM(SUM(G37,-MIN(E37:F37)),SUM(I37,-H37))</f>
        <v>0.395833333333333</v>
      </c>
      <c r="L37" s="10" t="str">
        <f aca="false">IF(SUM(SUM(G37,-MIN(D37:F37)),SUM(MAX(I37:J37),-H37))=SUM(SUM(G37,-MIN(E37:F37)),SUM(I37,-H37)),"",SUM(SUM(G37,-MIN(D37:F37)),SUM(MAX(I37:J37),-H37)))</f>
        <v/>
      </c>
      <c r="M37" s="10" t="str">
        <f aca="false">IF(WEEKDAY(C37,1)=6,SUMIFS(K:K,A:A,N(MONTH(C37)*1),B:B,B37),"")</f>
        <v/>
      </c>
      <c r="N37" s="10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9</v>
      </c>
      <c r="C38" s="9" t="n">
        <f aca="false">C37+1</f>
        <v>42423</v>
      </c>
      <c r="D38" s="10" t="n">
        <v>0.3125</v>
      </c>
      <c r="E38" s="10" t="n">
        <v>0.364583333333333</v>
      </c>
      <c r="F38" s="10"/>
      <c r="G38" s="10" t="n">
        <v>0.541666666666667</v>
      </c>
      <c r="H38" s="10" t="n">
        <v>0.583333333333333</v>
      </c>
      <c r="I38" s="10" t="n">
        <v>0.760416666666667</v>
      </c>
      <c r="J38" s="10" t="n">
        <v>0.854166666666667</v>
      </c>
      <c r="K38" s="10" t="n">
        <f aca="false">SUM(SUM(G38,-MIN(E38:F38)),SUM(I38,-H38))</f>
        <v>0.354166666666667</v>
      </c>
      <c r="L38" s="10" t="n">
        <f aca="false">IF(SUM(SUM(G38,-MIN(D38:F38)),SUM(MAX(I38:J38),-H38))=SUM(SUM(G38,-MIN(E38:F38)),SUM(I38,-H38)),"",SUM(SUM(G38,-MIN(D38:F38)),SUM(MAX(I38:J38),-H38)))</f>
        <v>0.5</v>
      </c>
      <c r="M38" s="10" t="str">
        <f aca="false">IF(WEEKDAY(C38,1)=6,SUMIFS(K:K,A:A,N(MONTH(C38)*1),B:B,B38),"")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9</v>
      </c>
      <c r="C39" s="9" t="n">
        <f aca="false">C38+1</f>
        <v>42424</v>
      </c>
      <c r="D39" s="10"/>
      <c r="E39" s="10"/>
      <c r="F39" s="10" t="n">
        <v>0.354166666666667</v>
      </c>
      <c r="G39" s="10" t="n">
        <v>0.520833333333333</v>
      </c>
      <c r="H39" s="10" t="n">
        <v>0.583333333333333</v>
      </c>
      <c r="I39" s="10" t="n">
        <v>0.791666666666667</v>
      </c>
      <c r="J39" s="10"/>
      <c r="K39" s="10" t="n">
        <f aca="false">SUM(SUM(G39,-MIN(E39:F39)),SUM(I39,-H39))</f>
        <v>0.375</v>
      </c>
      <c r="L39" s="10" t="str">
        <f aca="false">IF(SUM(SUM(G39,-MIN(D39:F39)),SUM(MAX(I39:J39),-H39))=SUM(SUM(G39,-MIN(E39:F39)),SUM(I39,-H39)),"",SUM(SUM(G39,-MIN(D39:F39)),SUM(MAX(I39:J39),-H39)))</f>
        <v/>
      </c>
      <c r="M39" s="10" t="str">
        <f aca="false">IF(WEEKDAY(C39,1)=6,SUMIFS(K:K,A:A,N(MONTH(C39)*1),B:B,B39),"")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9</v>
      </c>
      <c r="C40" s="9" t="n">
        <f aca="false">C39+1</f>
        <v>42425</v>
      </c>
      <c r="D40" s="10" t="n">
        <v>0.3125</v>
      </c>
      <c r="E40" s="10" t="n">
        <v>0.375</v>
      </c>
      <c r="F40" s="10"/>
      <c r="G40" s="10" t="n">
        <v>0.520833333333333</v>
      </c>
      <c r="H40" s="10" t="n">
        <v>0.5625</v>
      </c>
      <c r="I40" s="10" t="n">
        <v>0.760416666666667</v>
      </c>
      <c r="J40" s="10" t="n">
        <v>0.822916666666667</v>
      </c>
      <c r="K40" s="10" t="n">
        <f aca="false">SUM(SUM(G40,-MIN(E40:F40)),SUM(I40,-H40))</f>
        <v>0.34375</v>
      </c>
      <c r="L40" s="10" t="n">
        <f aca="false">IF(SUM(SUM(G40,-MIN(D40:F40)),SUM(MAX(I40:J40),-H40))=SUM(SUM(G40,-MIN(E40:F40)),SUM(I40,-H40)),"",SUM(SUM(G40,-MIN(D40:F40)),SUM(MAX(I40:J40),-H40)))</f>
        <v>0.46875</v>
      </c>
      <c r="M40" s="10" t="str">
        <f aca="false">IF(WEEKDAY(C40,1)=6,SUMIFS(K:K,A:A,N(MONTH(C40)*1),B:B,B40),"")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9</v>
      </c>
      <c r="C41" s="9" t="n">
        <f aca="false">C40+1</f>
        <v>42426</v>
      </c>
      <c r="D41" s="10"/>
      <c r="E41" s="10"/>
      <c r="F41" s="10" t="n">
        <v>0.34375</v>
      </c>
      <c r="G41" s="10" t="n">
        <v>0.541666666666667</v>
      </c>
      <c r="H41" s="10" t="n">
        <v>0.583333333333333</v>
      </c>
      <c r="I41" s="10" t="n">
        <v>0.75</v>
      </c>
      <c r="J41" s="10"/>
      <c r="K41" s="10" t="n">
        <f aca="false">SUM(SUM(G41,-MIN(E41:F41)),SUM(I41,-H41))</f>
        <v>0.364583333333333</v>
      </c>
      <c r="L41" s="10" t="str">
        <f aca="false">IF(SUM(SUM(G41,-MIN(D41:F41)),SUM(MAX(I41:J41),-H41))=SUM(SUM(G41,-MIN(E41:F41)),SUM(I41,-H41)),"",SUM(SUM(G41,-MIN(D41:F41)),SUM(MAX(I41:J41),-H41)))</f>
        <v/>
      </c>
      <c r="M41" s="10" t="n">
        <f aca="false">IF(WEEKDAY(C41,1)=6,SUMIFS(K:K,A:A,N(MONTH(C41)*1),B:B,B41),"")</f>
        <v>1.83333333333333</v>
      </c>
      <c r="N41" s="10" t="str">
        <f aca="false">IF(A42=A41,"",SUMIF(A:A,A41,K:K))</f>
        <v/>
      </c>
    </row>
    <row r="42" customFormat="false" ht="15" hidden="false" customHeight="false" outlineLevel="0" collapsed="false">
      <c r="A42" s="13" t="n">
        <f aca="false">MONTH(C42)</f>
        <v>2</v>
      </c>
      <c r="B42" s="14" t="str">
        <f aca="false">"SEM "&amp;WEEKNUM(C42,1)</f>
        <v>SEM 10</v>
      </c>
      <c r="C42" s="15" t="n">
        <f aca="false">C41+3</f>
        <v>42429</v>
      </c>
      <c r="D42" s="16"/>
      <c r="E42" s="16"/>
      <c r="F42" s="16" t="n">
        <v>0.354166666666667</v>
      </c>
      <c r="G42" s="16" t="n">
        <v>0.541666666666667</v>
      </c>
      <c r="H42" s="16" t="n">
        <v>0.583333333333333</v>
      </c>
      <c r="I42" s="16" t="n">
        <v>0.802083333333333</v>
      </c>
      <c r="J42" s="16"/>
      <c r="K42" s="16" t="n">
        <f aca="false">SUM(SUM(G42,-MIN(E42:F42)),SUM(I42,-H42))</f>
        <v>0.40625</v>
      </c>
      <c r="L42" s="16" t="str">
        <f aca="false">IF(SUM(SUM(G42,-MIN(D42:F42)),SUM(MAX(I42:J42),-H42))=SUM(SUM(G42,-MIN(E42:F42)),SUM(I42,-H42)),"",SUM(SUM(G42,-MIN(D42:F42)),SUM(MAX(I42:J42),-H42)))</f>
        <v/>
      </c>
      <c r="M42" s="16" t="str">
        <f aca="false">IF(WEEKDAY(C42,1)=6,SUMIFS(K:K,A:A,N(MONTH(C42)*1),B:B,B42),"")</f>
        <v/>
      </c>
      <c r="N42" s="16" t="n">
        <f aca="false">IF(A43=A42,"",SUMIF(A:A,A42,K:K))</f>
        <v>7.875</v>
      </c>
    </row>
    <row r="43" customFormat="false" ht="15" hidden="false" customHeight="false" outlineLevel="0" collapsed="false">
      <c r="A43" s="13" t="n">
        <f aca="false">MONTH(C43)</f>
        <v>3</v>
      </c>
      <c r="B43" s="17" t="str">
        <f aca="false">"SEM "&amp;WEEKNUM(C43,1)</f>
        <v>SEM 10</v>
      </c>
      <c r="C43" s="15" t="n">
        <f aca="false">C42+1</f>
        <v>42430</v>
      </c>
      <c r="D43" s="16"/>
      <c r="E43" s="16"/>
      <c r="F43" s="16" t="n">
        <v>0.354166666666667</v>
      </c>
      <c r="G43" s="16" t="n">
        <v>0.541666666666667</v>
      </c>
      <c r="H43" s="16" t="n">
        <v>0.59375</v>
      </c>
      <c r="I43" s="16" t="n">
        <v>0.791666666666667</v>
      </c>
      <c r="J43" s="16"/>
      <c r="K43" s="16" t="n">
        <f aca="false">SUM(SUM(G43,-MIN(E43:F43)),SUM(I43,-H43))</f>
        <v>0.385416666666667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IF(WEEKDAY(C43,1)=6,SUMIFS(K:K,A:A,N(MONTH(C43)*1),B:B,B43),"")</f>
        <v/>
      </c>
      <c r="N43" s="16" t="str">
        <f aca="false">IF(A44=A43,"",SUMIF(A:A,A43,K:K))</f>
        <v/>
      </c>
    </row>
    <row r="44" customFormat="false" ht="15" hidden="false" customHeight="false" outlineLevel="0" collapsed="false">
      <c r="A44" s="13" t="n">
        <f aca="false">MONTH(C44)</f>
        <v>3</v>
      </c>
      <c r="B44" s="14" t="str">
        <f aca="false">"SEM "&amp;WEEKNUM(C44,1)</f>
        <v>SEM 10</v>
      </c>
      <c r="C44" s="15" t="n">
        <f aca="false">C43+1</f>
        <v>42431</v>
      </c>
      <c r="D44" s="16"/>
      <c r="E44" s="16"/>
      <c r="F44" s="16" t="n">
        <v>0.34375</v>
      </c>
      <c r="G44" s="16" t="n">
        <v>0.520833333333333</v>
      </c>
      <c r="H44" s="16" t="n">
        <v>0.5625</v>
      </c>
      <c r="I44" s="16" t="n">
        <v>0.8125</v>
      </c>
      <c r="J44" s="16"/>
      <c r="K44" s="16" t="n">
        <f aca="false">SUM(SUM(G44,-MIN(E44:F44)),SUM(I44,-H44))</f>
        <v>0.427083333333333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IF(WEEKDAY(C44,1)=6,SUMIFS(K:K,A:A,N(MONTH(C44)*1),B:B,B44),"")</f>
        <v/>
      </c>
      <c r="N44" s="16" t="str">
        <f aca="false">IF(A45=A44,"",SUMIF(A:A,A44,K:K))</f>
        <v/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10</v>
      </c>
      <c r="C45" s="15" t="n">
        <f aca="false">C44+1</f>
        <v>42432</v>
      </c>
      <c r="D45" s="16" t="n">
        <v>0.3125</v>
      </c>
      <c r="E45" s="16" t="n">
        <v>0.364583333333333</v>
      </c>
      <c r="F45" s="16"/>
      <c r="G45" s="16" t="n">
        <v>0.53125</v>
      </c>
      <c r="H45" s="16" t="n">
        <v>0.59375</v>
      </c>
      <c r="I45" s="16" t="n">
        <v>0.770833333333333</v>
      </c>
      <c r="J45" s="16" t="n">
        <v>0.854166666666667</v>
      </c>
      <c r="K45" s="16" t="n">
        <f aca="false">SUM(SUM(G45,-MIN(E45:F45)),SUM(I45,-H45))</f>
        <v>0.34375</v>
      </c>
      <c r="L45" s="16" t="n">
        <f aca="false">IF(SUM(SUM(G45,-MIN(D45:F45)),SUM(MAX(I45:J45),-H45))=SUM(SUM(G45,-MIN(E45:F45)),SUM(I45,-H45)),"",SUM(SUM(G45,-MIN(D45:F45)),SUM(MAX(I45:J45),-H45)))</f>
        <v>0.479166666666667</v>
      </c>
      <c r="M45" s="16" t="str">
        <f aca="false">IF(WEEKDAY(C45,1)=6,SUMIFS(K:K,A:A,N(MONTH(C45)*1),B:B,B45),"")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7" t="str">
        <f aca="false">"SEM "&amp;WEEKNUM(C46,1)</f>
        <v>SEM 10</v>
      </c>
      <c r="C46" s="15" t="n">
        <f aca="false">C45+1</f>
        <v>42433</v>
      </c>
      <c r="D46" s="16"/>
      <c r="E46" s="16"/>
      <c r="F46" s="16" t="n">
        <v>0.333333333333333</v>
      </c>
      <c r="G46" s="16" t="n">
        <v>0.541666666666667</v>
      </c>
      <c r="H46" s="16" t="n">
        <v>0.583333333333333</v>
      </c>
      <c r="I46" s="16" t="n">
        <v>0.75</v>
      </c>
      <c r="J46" s="16"/>
      <c r="K46" s="16" t="n">
        <f aca="false">SUM(SUM(G46,-MIN(E46:F46)),SUM(I46,-H46))</f>
        <v>0.375</v>
      </c>
      <c r="L46" s="16" t="str">
        <f aca="false">IF(SUM(SUM(G46,-MIN(D46:F46)),SUM(MAX(I46:J46),-H46))=SUM(SUM(G46,-MIN(E46:F46)),SUM(I46,-H46)),"",SUM(SUM(G46,-MIN(D46:F46)),SUM(MAX(I46:J46),-H46)))</f>
        <v/>
      </c>
      <c r="M46" s="16" t="n">
        <f aca="false">IF(WEEKDAY(C46,1)=6,SUMIFS(K:K,A:A,N(MONTH(C46)*1),B:B,B46),"")</f>
        <v>1.53125</v>
      </c>
      <c r="N46" s="16" t="str">
        <f aca="false">IF(A47=A46,"",SUMIF(A:A,A46,K:K))</f>
        <v/>
      </c>
    </row>
    <row r="47" customFormat="false" ht="15" hidden="false" customHeight="false" outlineLevel="0" collapsed="false">
      <c r="A47" s="8" t="n">
        <f aca="false">MONTH(C47)</f>
        <v>3</v>
      </c>
      <c r="B47" s="9" t="str">
        <f aca="false">"SEM "&amp;WEEKNUM(C47,1)</f>
        <v>SEM 11</v>
      </c>
      <c r="C47" s="9" t="n">
        <f aca="false">C46+3</f>
        <v>42436</v>
      </c>
      <c r="D47" s="10"/>
      <c r="E47" s="10"/>
      <c r="F47" s="10" t="n">
        <v>0.34375</v>
      </c>
      <c r="G47" s="10" t="n">
        <v>0.53125</v>
      </c>
      <c r="H47" s="10" t="n">
        <v>0.572916666666667</v>
      </c>
      <c r="I47" s="10" t="n">
        <v>0.770833333333333</v>
      </c>
      <c r="J47" s="10" t="n">
        <v>0.822916666666667</v>
      </c>
      <c r="K47" s="10" t="n">
        <f aca="false">SUM(SUM(G47,-MIN(E47:F47)),SUM(I47,-H47))</f>
        <v>0.385416666666667</v>
      </c>
      <c r="L47" s="10" t="n">
        <f aca="false">IF(SUM(SUM(G47,-MIN(D47:F47)),SUM(MAX(I47:J47),-H47))=SUM(SUM(G47,-MIN(E47:F47)),SUM(I47,-H47)),"",SUM(SUM(G47,-MIN(D47:F47)),SUM(MAX(I47:J47),-H47)))</f>
        <v>0.4375</v>
      </c>
      <c r="M47" s="10" t="str">
        <f aca="false">IF(WEEKDAY(C47,1)=6,SUMIFS(K:K,A:A,N(MONTH(C47)*1),B:B,B47),"")</f>
        <v/>
      </c>
      <c r="N47" s="10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11</v>
      </c>
      <c r="C48" s="9" t="n">
        <f aca="false">C47+1</f>
        <v>42437</v>
      </c>
      <c r="D48" s="10" t="n">
        <v>0.3125</v>
      </c>
      <c r="E48" s="10" t="n">
        <v>0.375</v>
      </c>
      <c r="F48" s="10"/>
      <c r="G48" s="10" t="n">
        <v>0.541666666666667</v>
      </c>
      <c r="H48" s="10" t="n">
        <v>0.5625</v>
      </c>
      <c r="I48" s="10" t="n">
        <v>0.760416666666667</v>
      </c>
      <c r="J48" s="10" t="n">
        <v>0.854166666666667</v>
      </c>
      <c r="K48" s="10" t="n">
        <f aca="false">SUM(SUM(G48,-MIN(E48:F48)),SUM(I48,-H48))</f>
        <v>0.364583333333333</v>
      </c>
      <c r="L48" s="10" t="n">
        <f aca="false">IF(SUM(SUM(G48,-MIN(D48:F48)),SUM(MAX(I48:J48),-H48))=SUM(SUM(G48,-MIN(E48:F48)),SUM(I48,-H48)),"",SUM(SUM(G48,-MIN(D48:F48)),SUM(MAX(I48:J48),-H48)))</f>
        <v>0.520833333333333</v>
      </c>
      <c r="M48" s="10" t="str">
        <f aca="false">IF(WEEKDAY(C48,1)=6,SUMIFS(K:K,A:A,N(MONTH(C48)*1),B:B,B48),"")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11</v>
      </c>
      <c r="C49" s="9" t="n">
        <f aca="false">C48+1</f>
        <v>42438</v>
      </c>
      <c r="D49" s="10"/>
      <c r="E49" s="10"/>
      <c r="F49" s="10" t="n">
        <v>0.354166666666667</v>
      </c>
      <c r="G49" s="10" t="n">
        <v>0.541666666666667</v>
      </c>
      <c r="H49" s="10" t="n">
        <v>0.583333333333333</v>
      </c>
      <c r="I49" s="10" t="n">
        <v>0.770833333333333</v>
      </c>
      <c r="J49" s="10"/>
      <c r="K49" s="10" t="n">
        <f aca="false">SUM(SUM(G49,-MIN(E49:F49)),SUM(I49,-H49))</f>
        <v>0.375</v>
      </c>
      <c r="L49" s="10" t="str">
        <f aca="false">IF(SUM(SUM(G49,-MIN(D49:F49)),SUM(MAX(I49:J49),-H49))=SUM(SUM(G49,-MIN(E49:F49)),SUM(I49,-H49)),"",SUM(SUM(G49,-MIN(D49:F49)),SUM(MAX(I49:J49),-H49)))</f>
        <v/>
      </c>
      <c r="M49" s="10" t="str">
        <f aca="false">IF(WEEKDAY(C49,1)=6,SUMIFS(K:K,A:A,N(MONTH(C49)*1),B:B,B49),"")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11</v>
      </c>
      <c r="C50" s="9" t="n">
        <f aca="false">C49+1</f>
        <v>42439</v>
      </c>
      <c r="D50" s="10"/>
      <c r="E50" s="10"/>
      <c r="F50" s="10" t="n">
        <v>0.333333333333333</v>
      </c>
      <c r="G50" s="10" t="n">
        <v>0.520833333333333</v>
      </c>
      <c r="H50" s="10" t="n">
        <v>0.583333333333333</v>
      </c>
      <c r="I50" s="10" t="n">
        <v>0.802083333333333</v>
      </c>
      <c r="J50" s="10"/>
      <c r="K50" s="10" t="n">
        <f aca="false">SUM(SUM(G50,-MIN(E50:F50)),SUM(I50,-H50))</f>
        <v>0.40625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IF(WEEKDAY(C50,1)=6,SUMIFS(K:K,A:A,N(MONTH(C50)*1),B:B,B50),"")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11</v>
      </c>
      <c r="C51" s="9" t="n">
        <f aca="false">C50+1</f>
        <v>42440</v>
      </c>
      <c r="D51" s="10"/>
      <c r="E51" s="10"/>
      <c r="F51" s="10" t="n">
        <v>0.333333333333333</v>
      </c>
      <c r="G51" s="10" t="n">
        <v>0.541666666666667</v>
      </c>
      <c r="H51" s="10" t="n">
        <v>0.583333333333333</v>
      </c>
      <c r="I51" s="10" t="n">
        <v>0.760416666666667</v>
      </c>
      <c r="J51" s="10"/>
      <c r="K51" s="10" t="n">
        <f aca="false">SUM(SUM(G51,-MIN(E51:F51)),SUM(I51,-H51))</f>
        <v>0.385416666666667</v>
      </c>
      <c r="L51" s="10" t="str">
        <f aca="false">IF(SUM(SUM(G51,-MIN(D51:F51)),SUM(MAX(I51:J51),-H51))=SUM(SUM(G51,-MIN(E51:F51)),SUM(I51,-H51)),"",SUM(SUM(G51,-MIN(D51:F51)),SUM(MAX(I51:J51),-H51)))</f>
        <v/>
      </c>
      <c r="M51" s="10" t="n">
        <f aca="false">IF(WEEKDAY(C51,1)=6,SUMIFS(K:K,A:A,N(MONTH(C51)*1),B:B,B51),"")</f>
        <v>1.91666666666667</v>
      </c>
      <c r="N51" s="10" t="str">
        <f aca="false">IF(A52=A51,"",SUMIF(A:A,A51,K:K))</f>
        <v/>
      </c>
    </row>
    <row r="52" customFormat="false" ht="15" hidden="false" customHeight="false" outlineLevel="0" collapsed="false">
      <c r="A52" s="13" t="n">
        <f aca="false">MONTH(C52)</f>
        <v>3</v>
      </c>
      <c r="B52" s="14" t="str">
        <f aca="false">"SEM "&amp;WEEKNUM(C52,1)</f>
        <v>SEM 12</v>
      </c>
      <c r="C52" s="15" t="n">
        <f aca="false">C51+3</f>
        <v>42443</v>
      </c>
      <c r="D52" s="16" t="n">
        <v>0.291666666666667</v>
      </c>
      <c r="E52" s="16" t="n">
        <v>0.375</v>
      </c>
      <c r="F52" s="16"/>
      <c r="G52" s="16" t="n">
        <v>0.541666666666667</v>
      </c>
      <c r="H52" s="16" t="n">
        <v>0.583333333333333</v>
      </c>
      <c r="I52" s="16" t="n">
        <v>0.75</v>
      </c>
      <c r="J52" s="16" t="n">
        <v>0.84375</v>
      </c>
      <c r="K52" s="16" t="n">
        <f aca="false">SUM(SUM(G52,-MIN(E52:F52)),SUM(I52,-H52))</f>
        <v>0.333333333333333</v>
      </c>
      <c r="L52" s="16" t="n">
        <f aca="false">IF(SUM(SUM(G52,-MIN(D52:F52)),SUM(MAX(I52:J52),-H52))=SUM(SUM(G52,-MIN(E52:F52)),SUM(I52,-H52)),"",SUM(SUM(G52,-MIN(D52:F52)),SUM(MAX(I52:J52),-H52)))</f>
        <v>0.510416666666667</v>
      </c>
      <c r="M52" s="16" t="str">
        <f aca="false">IF(WEEKDAY(C52,1)=6,SUMIFS(K:K,A:A,N(MONTH(C52)*1),B:B,B52),"")</f>
        <v/>
      </c>
      <c r="N52" s="16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7" t="str">
        <f aca="false">"SEM "&amp;WEEKNUM(C53,1)</f>
        <v>SEM 12</v>
      </c>
      <c r="C53" s="15" t="n">
        <f aca="false">C52+1</f>
        <v>42444</v>
      </c>
      <c r="D53" s="16"/>
      <c r="E53" s="16"/>
      <c r="F53" s="16" t="n">
        <v>0.354166666666667</v>
      </c>
      <c r="G53" s="16" t="n">
        <v>0.541666666666667</v>
      </c>
      <c r="H53" s="16" t="n">
        <v>0.583333333333333</v>
      </c>
      <c r="I53" s="16" t="n">
        <v>0.78125</v>
      </c>
      <c r="J53" s="16" t="n">
        <v>0.840277777777778</v>
      </c>
      <c r="K53" s="16" t="n">
        <f aca="false">SUM(SUM(G53,-MIN(E53:F53)),SUM(I53,-H53))</f>
        <v>0.385416666666667</v>
      </c>
      <c r="L53" s="16" t="n">
        <f aca="false">IF(SUM(SUM(G53,-MIN(D53:F53)),SUM(MAX(I53:J53),-H53))=SUM(SUM(G53,-MIN(E53:F53)),SUM(I53,-H53)),"",SUM(SUM(G53,-MIN(D53:F53)),SUM(MAX(I53:J53),-H53)))</f>
        <v>0.444444444444444</v>
      </c>
      <c r="M53" s="16" t="str">
        <f aca="false">IF(WEEKDAY(C53,1)=6,SUMIFS(K:K,A:A,N(MONTH(C53)*1),B:B,B53),"")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4" t="str">
        <f aca="false">"SEM "&amp;WEEKNUM(C54,1)</f>
        <v>SEM 12</v>
      </c>
      <c r="C54" s="15" t="n">
        <f aca="false">C53+1</f>
        <v>42445</v>
      </c>
      <c r="D54" s="16" t="n">
        <v>0.302083333333333</v>
      </c>
      <c r="E54" s="16" t="n">
        <v>0.364583333333333</v>
      </c>
      <c r="F54" s="16"/>
      <c r="G54" s="16" t="n">
        <v>0.53125</v>
      </c>
      <c r="H54" s="16" t="n">
        <v>0.5625</v>
      </c>
      <c r="I54" s="16" t="n">
        <v>0.75</v>
      </c>
      <c r="J54" s="16" t="n">
        <v>0.822916666666667</v>
      </c>
      <c r="K54" s="16" t="n">
        <f aca="false">SUM(SUM(G54,-MIN(E54:F54)),SUM(I54,-H54))</f>
        <v>0.354166666666667</v>
      </c>
      <c r="L54" s="16" t="n">
        <f aca="false">IF(SUM(SUM(G54,-MIN(D54:F54)),SUM(MAX(I54:J54),-H54))=SUM(SUM(G54,-MIN(E54:F54)),SUM(I54,-H54)),"",SUM(SUM(G54,-MIN(D54:F54)),SUM(MAX(I54:J54),-H54)))</f>
        <v>0.489583333333333</v>
      </c>
      <c r="M54" s="16" t="str">
        <f aca="false">IF(WEEKDAY(C54,1)=6,SUMIFS(K:K,A:A,N(MONTH(C54)*1),B:B,B54),"")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12</v>
      </c>
      <c r="C55" s="15" t="n">
        <f aca="false">C54+1</f>
        <v>42446</v>
      </c>
      <c r="D55" s="16" t="n">
        <v>0.3125</v>
      </c>
      <c r="E55" s="16" t="n">
        <v>0.375</v>
      </c>
      <c r="F55" s="16"/>
      <c r="G55" s="16" t="n">
        <v>0.541666666666667</v>
      </c>
      <c r="H55" s="16" t="n">
        <v>0.583333333333333</v>
      </c>
      <c r="I55" s="16" t="n">
        <v>0.78125</v>
      </c>
      <c r="J55" s="16" t="n">
        <v>0.854166666666667</v>
      </c>
      <c r="K55" s="16" t="n">
        <f aca="false">SUM(SUM(G55,-MIN(E55:F55)),SUM(I55,-H55))</f>
        <v>0.364583333333333</v>
      </c>
      <c r="L55" s="16" t="n">
        <f aca="false">IF(SUM(SUM(G55,-MIN(D55:F55)),SUM(MAX(I55:J55),-H55))=SUM(SUM(G55,-MIN(E55:F55)),SUM(I55,-H55)),"",SUM(SUM(G55,-MIN(D55:F55)),SUM(MAX(I55:J55),-H55)))</f>
        <v>0.5</v>
      </c>
      <c r="M55" s="16" t="str">
        <f aca="false">IF(WEEKDAY(C55,1)=6,SUMIFS(K:K,A:A,N(MONTH(C55)*1),B:B,B55),"")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7" t="str">
        <f aca="false">"SEM "&amp;WEEKNUM(C56,1)</f>
        <v>SEM 12</v>
      </c>
      <c r="C56" s="15" t="n">
        <f aca="false">C55+1</f>
        <v>42447</v>
      </c>
      <c r="D56" s="16"/>
      <c r="E56" s="16"/>
      <c r="F56" s="16" t="n">
        <v>0.34375</v>
      </c>
      <c r="G56" s="16" t="n">
        <v>0.520833333333333</v>
      </c>
      <c r="H56" s="16" t="n">
        <v>0.583333333333333</v>
      </c>
      <c r="I56" s="16" t="n">
        <v>0.75</v>
      </c>
      <c r="J56" s="16"/>
      <c r="K56" s="16" t="n">
        <f aca="false">SUM(SUM(G56,-MIN(E56:F56)),SUM(I56,-H56))</f>
        <v>0.34375</v>
      </c>
      <c r="L56" s="16" t="str">
        <f aca="false">IF(SUM(SUM(G56,-MIN(D56:F56)),SUM(MAX(I56:J56),-H56))=SUM(SUM(G56,-MIN(E56:F56)),SUM(I56,-H56)),"",SUM(SUM(G56,-MIN(D56:F56)),SUM(MAX(I56:J56),-H56)))</f>
        <v/>
      </c>
      <c r="M56" s="16" t="n">
        <f aca="false">IF(WEEKDAY(C56,1)=6,SUMIFS(K:K,A:A,N(MONTH(C56)*1),B:B,B56),"")</f>
        <v>1.78125</v>
      </c>
      <c r="N56" s="16" t="str">
        <f aca="false">IF(A57=A56,"",SUMIF(A:A,A56,K:K))</f>
        <v/>
      </c>
    </row>
    <row r="57" customFormat="false" ht="15" hidden="false" customHeight="false" outlineLevel="0" collapsed="false">
      <c r="A57" s="8" t="n">
        <f aca="false">MONTH(C57)</f>
        <v>3</v>
      </c>
      <c r="B57" s="9" t="str">
        <f aca="false">"SEM "&amp;WEEKNUM(C57,1)</f>
        <v>SEM 13</v>
      </c>
      <c r="C57" s="9" t="n">
        <f aca="false">C56+3</f>
        <v>42450</v>
      </c>
      <c r="D57" s="10"/>
      <c r="E57" s="10"/>
      <c r="F57" s="10" t="n">
        <v>0.354166666666667</v>
      </c>
      <c r="G57" s="10" t="n">
        <v>0.541666666666667</v>
      </c>
      <c r="H57" s="10" t="n">
        <v>0.583333333333333</v>
      </c>
      <c r="I57" s="10" t="n">
        <v>0.791666666666667</v>
      </c>
      <c r="J57" s="10"/>
      <c r="K57" s="10" t="n">
        <f aca="false">SUM(SUM(G57,-MIN(E57:F57)),SUM(I57,-H57))</f>
        <v>0.395833333333333</v>
      </c>
      <c r="L57" s="10" t="str">
        <f aca="false">IF(SUM(SUM(G57,-MIN(D57:F57)),SUM(MAX(I57:J57),-H57))=SUM(SUM(G57,-MIN(E57:F57)),SUM(I57,-H57)),"",SUM(SUM(G57,-MIN(D57:F57)),SUM(MAX(I57:J57),-H57)))</f>
        <v/>
      </c>
      <c r="M57" s="10" t="str">
        <f aca="false">IF(WEEKDAY(C57,1)=6,SUMIFS(K:K,A:A,N(MONTH(C57)*1),B:B,B57),"")</f>
        <v/>
      </c>
      <c r="N57" s="10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13</v>
      </c>
      <c r="C58" s="9" t="n">
        <f aca="false">C57+1</f>
        <v>42451</v>
      </c>
      <c r="D58" s="10" t="n">
        <v>0.3125</v>
      </c>
      <c r="E58" s="10" t="n">
        <v>0.364583333333333</v>
      </c>
      <c r="F58" s="10"/>
      <c r="G58" s="10" t="n">
        <v>0.541666666666667</v>
      </c>
      <c r="H58" s="10" t="n">
        <v>0.583333333333333</v>
      </c>
      <c r="I58" s="10" t="n">
        <v>0.760416666666667</v>
      </c>
      <c r="J58" s="10" t="n">
        <v>0.854166666666667</v>
      </c>
      <c r="K58" s="10" t="n">
        <f aca="false">SUM(SUM(G58,-MIN(E58:F58)),SUM(I58,-H58))</f>
        <v>0.354166666666667</v>
      </c>
      <c r="L58" s="10" t="n">
        <f aca="false">IF(SUM(SUM(G58,-MIN(D58:F58)),SUM(MAX(I58:J58),-H58))=SUM(SUM(G58,-MIN(E58:F58)),SUM(I58,-H58)),"",SUM(SUM(G58,-MIN(D58:F58)),SUM(MAX(I58:J58),-H58)))</f>
        <v>0.5</v>
      </c>
      <c r="M58" s="10" t="str">
        <f aca="false">IF(WEEKDAY(C58,1)=6,SUMIFS(K:K,A:A,N(MONTH(C58)*1),B:B,B58),"")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13</v>
      </c>
      <c r="C59" s="9" t="n">
        <f aca="false">C58+1</f>
        <v>42452</v>
      </c>
      <c r="D59" s="10"/>
      <c r="E59" s="10"/>
      <c r="F59" s="10" t="n">
        <v>0.354166666666667</v>
      </c>
      <c r="G59" s="10" t="n">
        <v>0.520833333333333</v>
      </c>
      <c r="H59" s="10" t="n">
        <v>0.583333333333333</v>
      </c>
      <c r="I59" s="10" t="n">
        <v>0.791666666666667</v>
      </c>
      <c r="J59" s="10"/>
      <c r="K59" s="10" t="n">
        <f aca="false">SUM(SUM(G59,-MIN(E59:F59)),SUM(I59,-H59))</f>
        <v>0.375</v>
      </c>
      <c r="L59" s="10" t="str">
        <f aca="false">IF(SUM(SUM(G59,-MIN(D59:F59)),SUM(MAX(I59:J59),-H59))=SUM(SUM(G59,-MIN(E59:F59)),SUM(I59,-H59)),"",SUM(SUM(G59,-MIN(D59:F59)),SUM(MAX(I59:J59),-H59)))</f>
        <v/>
      </c>
      <c r="M59" s="10" t="str">
        <f aca="false">IF(WEEKDAY(C59,1)=6,SUMIFS(K:K,A:A,N(MONTH(C59)*1),B:B,B59),"")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13</v>
      </c>
      <c r="C60" s="9" t="n">
        <f aca="false">C59+1</f>
        <v>42453</v>
      </c>
      <c r="D60" s="10" t="n">
        <v>0.3125</v>
      </c>
      <c r="E60" s="10" t="n">
        <v>0.375</v>
      </c>
      <c r="F60" s="10"/>
      <c r="G60" s="10" t="n">
        <v>0.520833333333333</v>
      </c>
      <c r="H60" s="10" t="n">
        <v>0.5625</v>
      </c>
      <c r="I60" s="10" t="n">
        <v>0.760416666666667</v>
      </c>
      <c r="J60" s="10" t="n">
        <v>0.822916666666667</v>
      </c>
      <c r="K60" s="10" t="n">
        <f aca="false">SUM(SUM(G60,-MIN(E60:F60)),SUM(I60,-H60))</f>
        <v>0.34375</v>
      </c>
      <c r="L60" s="10" t="n">
        <f aca="false">IF(SUM(SUM(G60,-MIN(D60:F60)),SUM(MAX(I60:J60),-H60))=SUM(SUM(G60,-MIN(E60:F60)),SUM(I60,-H60)),"",SUM(SUM(G60,-MIN(D60:F60)),SUM(MAX(I60:J60),-H60)))</f>
        <v>0.46875</v>
      </c>
      <c r="M60" s="10" t="str">
        <f aca="false">IF(WEEKDAY(C60,1)=6,SUMIFS(K:K,A:A,N(MONTH(C60)*1),B:B,B60),"")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13</v>
      </c>
      <c r="C61" s="9" t="n">
        <f aca="false">C60+1</f>
        <v>42454</v>
      </c>
      <c r="D61" s="10"/>
      <c r="E61" s="10"/>
      <c r="F61" s="10" t="n">
        <v>0.34375</v>
      </c>
      <c r="G61" s="10" t="n">
        <v>0.541666666666667</v>
      </c>
      <c r="H61" s="10" t="n">
        <v>0.583333333333333</v>
      </c>
      <c r="I61" s="10" t="n">
        <v>0.75</v>
      </c>
      <c r="J61" s="10"/>
      <c r="K61" s="10" t="n">
        <f aca="false">SUM(SUM(G61,-MIN(E61:F61)),SUM(I61,-H61))</f>
        <v>0.364583333333333</v>
      </c>
      <c r="L61" s="10" t="str">
        <f aca="false">IF(SUM(SUM(G61,-MIN(D61:F61)),SUM(MAX(I61:J61),-H61))=SUM(SUM(G61,-MIN(E61:F61)),SUM(I61,-H61)),"",SUM(SUM(G61,-MIN(D61:F61)),SUM(MAX(I61:J61),-H61)))</f>
        <v/>
      </c>
      <c r="M61" s="10" t="n">
        <f aca="false">IF(WEEKDAY(C61,1)=6,SUMIFS(K:K,A:A,N(MONTH(C61)*1),B:B,B61),"")</f>
        <v>1.83333333333333</v>
      </c>
      <c r="N61" s="10" t="str">
        <f aca="false">IF(A62=A61,"",SUMIF(A:A,A61,K:K))</f>
        <v/>
      </c>
    </row>
    <row r="62" customFormat="false" ht="15" hidden="false" customHeight="false" outlineLevel="0" collapsed="false">
      <c r="A62" s="13" t="n">
        <f aca="false">MONTH(C62)</f>
        <v>3</v>
      </c>
      <c r="B62" s="14" t="str">
        <f aca="false">"SEM "&amp;WEEKNUM(C62,1)</f>
        <v>SEM 14</v>
      </c>
      <c r="C62" s="15" t="n">
        <f aca="false">C61+3</f>
        <v>42457</v>
      </c>
      <c r="D62" s="16"/>
      <c r="E62" s="16"/>
      <c r="F62" s="16" t="n">
        <v>0.354166666666667</v>
      </c>
      <c r="G62" s="16" t="n">
        <v>0.541666666666667</v>
      </c>
      <c r="H62" s="16" t="n">
        <v>0.583333333333333</v>
      </c>
      <c r="I62" s="16" t="n">
        <v>0.802083333333333</v>
      </c>
      <c r="J62" s="16"/>
      <c r="K62" s="16" t="n">
        <f aca="false">SUM(SUM(G62,-MIN(E62:F62)),SUM(I62,-H62))</f>
        <v>0.40625</v>
      </c>
      <c r="L62" s="16" t="str">
        <f aca="false">IF(SUM(SUM(G62,-MIN(D62:F62)),SUM(MAX(I62:J62),-H62))=SUM(SUM(G62,-MIN(E62:F62)),SUM(I62,-H62)),"",SUM(SUM(G62,-MIN(D62:F62)),SUM(MAX(I62:J62),-H62)))</f>
        <v/>
      </c>
      <c r="M62" s="16" t="str">
        <f aca="false">IF(WEEKDAY(C62,1)=6,SUMIFS(K:K,A:A,N(MONTH(C62)*1),B:B,B62),"")</f>
        <v/>
      </c>
      <c r="N62" s="16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7" t="str">
        <f aca="false">"SEM "&amp;WEEKNUM(C63,1)</f>
        <v>SEM 14</v>
      </c>
      <c r="C63" s="15" t="n">
        <f aca="false">C62+1</f>
        <v>42458</v>
      </c>
      <c r="D63" s="16"/>
      <c r="E63" s="16"/>
      <c r="F63" s="16" t="n">
        <v>0.354166666666667</v>
      </c>
      <c r="G63" s="16" t="n">
        <v>0.541666666666667</v>
      </c>
      <c r="H63" s="16" t="n">
        <v>0.59375</v>
      </c>
      <c r="I63" s="16" t="n">
        <v>0.791666666666667</v>
      </c>
      <c r="J63" s="16"/>
      <c r="K63" s="16" t="n">
        <f aca="false">SUM(SUM(G63,-MIN(E63:F63)),SUM(I63,-H63))</f>
        <v>0.385416666666667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IF(WEEKDAY(C63,1)=6,SUMIFS(K:K,A:A,N(MONTH(C63)*1),B:B,B63),"")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4" t="str">
        <f aca="false">"SEM "&amp;WEEKNUM(C64,1)</f>
        <v>SEM 14</v>
      </c>
      <c r="C64" s="15" t="n">
        <f aca="false">C63+1</f>
        <v>42459</v>
      </c>
      <c r="D64" s="16"/>
      <c r="E64" s="16"/>
      <c r="F64" s="16" t="n">
        <v>0.34375</v>
      </c>
      <c r="G64" s="16" t="n">
        <v>0.520833333333333</v>
      </c>
      <c r="H64" s="16" t="n">
        <v>0.5625</v>
      </c>
      <c r="I64" s="16" t="n">
        <v>0.8125</v>
      </c>
      <c r="J64" s="16"/>
      <c r="K64" s="16" t="n">
        <f aca="false">SUM(SUM(G64,-MIN(E64:F64)),SUM(I64,-H64))</f>
        <v>0.427083333333333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IF(WEEKDAY(C64,1)=6,SUMIFS(K:K,A:A,N(MONTH(C64)*1),B:B,B64),"")</f>
        <v/>
      </c>
      <c r="N64" s="16" t="str">
        <f aca="false">IF(A65=A64,"",SUMIF(A:A,A64,K:K))</f>
        <v/>
      </c>
    </row>
    <row r="65" customFormat="false" ht="15" hidden="false" customHeight="false" outlineLevel="0" collapsed="false">
      <c r="A65" s="13" t="n">
        <f aca="false">MONTH(C65)</f>
        <v>3</v>
      </c>
      <c r="B65" s="14" t="str">
        <f aca="false">"SEM "&amp;WEEKNUM(C65,1)</f>
        <v>SEM 14</v>
      </c>
      <c r="C65" s="15" t="n">
        <f aca="false">C64+1</f>
        <v>42460</v>
      </c>
      <c r="D65" s="16" t="n">
        <v>0.3125</v>
      </c>
      <c r="E65" s="16" t="n">
        <v>0.364583333333333</v>
      </c>
      <c r="F65" s="16"/>
      <c r="G65" s="16" t="n">
        <v>0.53125</v>
      </c>
      <c r="H65" s="16" t="n">
        <v>0.59375</v>
      </c>
      <c r="I65" s="16" t="n">
        <v>0.770833333333333</v>
      </c>
      <c r="J65" s="16" t="n">
        <v>0.854166666666667</v>
      </c>
      <c r="K65" s="16" t="n">
        <f aca="false">SUM(SUM(G65,-MIN(E65:F65)),SUM(I65,-H65))</f>
        <v>0.34375</v>
      </c>
      <c r="L65" s="16" t="n">
        <f aca="false">IF(SUM(SUM(G65,-MIN(D65:F65)),SUM(MAX(I65:J65),-H65))=SUM(SUM(G65,-MIN(E65:F65)),SUM(I65,-H65)),"",SUM(SUM(G65,-MIN(D65:F65)),SUM(MAX(I65:J65),-H65)))</f>
        <v>0.479166666666667</v>
      </c>
      <c r="M65" s="16" t="str">
        <f aca="false">IF(WEEKDAY(C65,1)=6,SUMIFS(K:K,A:A,N(MONTH(C65)*1),B:B,B65),"")</f>
        <v/>
      </c>
      <c r="N65" s="16" t="n">
        <f aca="false">IF(A66=A65,"",SUMIF(A:A,A65,K:K))</f>
        <v>8.625</v>
      </c>
    </row>
    <row r="66" customFormat="false" ht="15" hidden="false" customHeight="false" outlineLevel="0" collapsed="false">
      <c r="A66" s="13" t="n">
        <f aca="false">MONTH(C66)</f>
        <v>4</v>
      </c>
      <c r="B66" s="17" t="str">
        <f aca="false">"SEM "&amp;WEEKNUM(C66,1)</f>
        <v>SEM 14</v>
      </c>
      <c r="C66" s="15" t="n">
        <f aca="false">C65+1</f>
        <v>42461</v>
      </c>
      <c r="D66" s="16"/>
      <c r="E66" s="16"/>
      <c r="F66" s="16" t="n">
        <v>0.333333333333333</v>
      </c>
      <c r="G66" s="16" t="n">
        <v>0.541666666666667</v>
      </c>
      <c r="H66" s="16" t="n">
        <v>0.583333333333333</v>
      </c>
      <c r="I66" s="16" t="n">
        <v>0.75</v>
      </c>
      <c r="J66" s="16"/>
      <c r="K66" s="16" t="n">
        <f aca="false">SUM(SUM(G66,-MIN(E66:F66)),SUM(I66,-H66))</f>
        <v>0.375</v>
      </c>
      <c r="L66" s="16" t="str">
        <f aca="false">IF(SUM(SUM(G66,-MIN(D66:F66)),SUM(MAX(I66:J66),-H66))=SUM(SUM(G66,-MIN(E66:F66)),SUM(I66,-H66)),"",SUM(SUM(G66,-MIN(D66:F66)),SUM(MAX(I66:J66),-H66)))</f>
        <v/>
      </c>
      <c r="M66" s="16" t="n">
        <f aca="false">IF(WEEKDAY(C66,1)=6,SUMIFS(K:K,A:A,N(MONTH(C66)*1),B:B,B66),"")</f>
        <v>0.375</v>
      </c>
      <c r="N66" s="16" t="str">
        <f aca="false">IF(A67=A66,"",SUMIF(A:A,A66,K:K))</f>
        <v/>
      </c>
    </row>
    <row r="67" customFormat="false" ht="15" hidden="false" customHeight="false" outlineLevel="0" collapsed="false">
      <c r="A67" s="8" t="n">
        <f aca="false">MONTH(C67)</f>
        <v>4</v>
      </c>
      <c r="B67" s="9" t="str">
        <f aca="false">"SEM "&amp;WEEKNUM(C67,1)</f>
        <v>SEM 15</v>
      </c>
      <c r="C67" s="9" t="n">
        <f aca="false">C66+3</f>
        <v>42464</v>
      </c>
      <c r="D67" s="10"/>
      <c r="E67" s="10"/>
      <c r="F67" s="10" t="n">
        <v>0.34375</v>
      </c>
      <c r="G67" s="10" t="n">
        <v>0.53125</v>
      </c>
      <c r="H67" s="10" t="n">
        <v>0.572916666666667</v>
      </c>
      <c r="I67" s="10" t="n">
        <v>0.770833333333333</v>
      </c>
      <c r="J67" s="10" t="n">
        <v>0.822916666666667</v>
      </c>
      <c r="K67" s="10" t="n">
        <f aca="false">SUM(SUM(G67,-MIN(E67:F67)),SUM(I67,-H67))</f>
        <v>0.385416666666667</v>
      </c>
      <c r="L67" s="10" t="n">
        <f aca="false">IF(SUM(SUM(G67,-MIN(D67:F67)),SUM(MAX(I67:J67),-H67))=SUM(SUM(G67,-MIN(E67:F67)),SUM(I67,-H67)),"",SUM(SUM(G67,-MIN(D67:F67)),SUM(MAX(I67:J67),-H67)))</f>
        <v>0.4375</v>
      </c>
      <c r="M67" s="10" t="str">
        <f aca="false">IF(WEEKDAY(C67,1)=6,SUMIFS(K:K,A:A,N(MONTH(C67)*1),B:B,B67),"")</f>
        <v/>
      </c>
      <c r="N67" s="10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15</v>
      </c>
      <c r="C68" s="9" t="n">
        <f aca="false">C67+1</f>
        <v>42465</v>
      </c>
      <c r="D68" s="10" t="n">
        <v>0.3125</v>
      </c>
      <c r="E68" s="10" t="n">
        <v>0.375</v>
      </c>
      <c r="F68" s="10"/>
      <c r="G68" s="10" t="n">
        <v>0.541666666666667</v>
      </c>
      <c r="H68" s="10" t="n">
        <v>0.5625</v>
      </c>
      <c r="I68" s="10" t="n">
        <v>0.760416666666667</v>
      </c>
      <c r="J68" s="10" t="n">
        <v>0.854166666666667</v>
      </c>
      <c r="K68" s="10" t="n">
        <f aca="false">SUM(SUM(G68,-MIN(E68:F68)),SUM(I68,-H68))</f>
        <v>0.364583333333333</v>
      </c>
      <c r="L68" s="10" t="n">
        <f aca="false">IF(SUM(SUM(G68,-MIN(D68:F68)),SUM(MAX(I68:J68),-H68))=SUM(SUM(G68,-MIN(E68:F68)),SUM(I68,-H68)),"",SUM(SUM(G68,-MIN(D68:F68)),SUM(MAX(I68:J68),-H68)))</f>
        <v>0.520833333333333</v>
      </c>
      <c r="M68" s="10" t="str">
        <f aca="false">IF(WEEKDAY(C68,1)=6,SUMIFS(K:K,A:A,N(MONTH(C68)*1),B:B,B68),"")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15</v>
      </c>
      <c r="C69" s="9" t="n">
        <f aca="false">C68+1</f>
        <v>42466</v>
      </c>
      <c r="D69" s="10"/>
      <c r="E69" s="10"/>
      <c r="F69" s="10" t="n">
        <v>0.354166666666667</v>
      </c>
      <c r="G69" s="10" t="n">
        <v>0.541666666666667</v>
      </c>
      <c r="H69" s="10" t="n">
        <v>0.583333333333333</v>
      </c>
      <c r="I69" s="10" t="n">
        <v>0.770833333333333</v>
      </c>
      <c r="J69" s="10"/>
      <c r="K69" s="10" t="n">
        <f aca="false">SUM(SUM(G69,-MIN(E69:F69)),SUM(I69,-H69))</f>
        <v>0.375</v>
      </c>
      <c r="L69" s="10" t="str">
        <f aca="false">IF(SUM(SUM(G69,-MIN(D69:F69)),SUM(MAX(I69:J69),-H69))=SUM(SUM(G69,-MIN(E69:F69)),SUM(I69,-H69)),"",SUM(SUM(G69,-MIN(D69:F69)),SUM(MAX(I69:J69),-H69)))</f>
        <v/>
      </c>
      <c r="M69" s="10" t="str">
        <f aca="false">IF(WEEKDAY(C69,1)=6,SUMIFS(K:K,A:A,N(MONTH(C69)*1),B:B,B69),"")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15</v>
      </c>
      <c r="C70" s="9" t="n">
        <f aca="false">C69+1</f>
        <v>42467</v>
      </c>
      <c r="D70" s="10"/>
      <c r="E70" s="10"/>
      <c r="F70" s="10" t="n">
        <v>0.333333333333333</v>
      </c>
      <c r="G70" s="10" t="n">
        <v>0.520833333333333</v>
      </c>
      <c r="H70" s="10" t="n">
        <v>0.583333333333333</v>
      </c>
      <c r="I70" s="10" t="n">
        <v>0.802083333333333</v>
      </c>
      <c r="J70" s="10"/>
      <c r="K70" s="10" t="n">
        <f aca="false">SUM(SUM(G70,-MIN(E70:F70)),SUM(I70,-H70))</f>
        <v>0.40625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IF(WEEKDAY(C70,1)=6,SUMIFS(K:K,A:A,N(MONTH(C70)*1),B:B,B70),"")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15</v>
      </c>
      <c r="C71" s="9" t="n">
        <f aca="false">C70+1</f>
        <v>42468</v>
      </c>
      <c r="D71" s="10"/>
      <c r="E71" s="10"/>
      <c r="F71" s="10" t="n">
        <v>0.333333333333333</v>
      </c>
      <c r="G71" s="10" t="n">
        <v>0.541666666666667</v>
      </c>
      <c r="H71" s="10" t="n">
        <v>0.583333333333333</v>
      </c>
      <c r="I71" s="10" t="n">
        <v>0.760416666666667</v>
      </c>
      <c r="J71" s="10"/>
      <c r="K71" s="10" t="n">
        <f aca="false">SUM(SUM(G71,-MIN(E71:F71)),SUM(I71,-H71))</f>
        <v>0.385416666666667</v>
      </c>
      <c r="L71" s="10" t="str">
        <f aca="false">IF(SUM(SUM(G71,-MIN(D71:F71)),SUM(MAX(I71:J71),-H71))=SUM(SUM(G71,-MIN(E71:F71)),SUM(I71,-H71)),"",SUM(SUM(G71,-MIN(D71:F71)),SUM(MAX(I71:J71),-H71)))</f>
        <v/>
      </c>
      <c r="M71" s="10" t="n">
        <f aca="false">IF(WEEKDAY(C71,1)=6,SUMIFS(K:K,A:A,N(MONTH(C71)*1),B:B,B71),"")</f>
        <v>1.91666666666667</v>
      </c>
      <c r="N71" s="10" t="str">
        <f aca="false">IF(A72=A71,"",SUMIF(A:A,A71,K:K))</f>
        <v/>
      </c>
    </row>
    <row r="72" customFormat="false" ht="15" hidden="false" customHeight="false" outlineLevel="0" collapsed="false">
      <c r="A72" s="13" t="n">
        <f aca="false">MONTH(C72)</f>
        <v>4</v>
      </c>
      <c r="B72" s="14" t="str">
        <f aca="false">"SEM "&amp;WEEKNUM(C72,1)</f>
        <v>SEM 16</v>
      </c>
      <c r="C72" s="15" t="n">
        <f aca="false">C71+3</f>
        <v>42471</v>
      </c>
      <c r="D72" s="16" t="n">
        <v>0.291666666666667</v>
      </c>
      <c r="E72" s="16" t="n">
        <v>0.375</v>
      </c>
      <c r="F72" s="16"/>
      <c r="G72" s="16" t="n">
        <v>0.541666666666667</v>
      </c>
      <c r="H72" s="16" t="n">
        <v>0.583333333333333</v>
      </c>
      <c r="I72" s="16" t="n">
        <v>0.75</v>
      </c>
      <c r="J72" s="16" t="n">
        <v>0.84375</v>
      </c>
      <c r="K72" s="16" t="n">
        <f aca="false">SUM(SUM(G72,-MIN(E72:F72)),SUM(I72,-H72))</f>
        <v>0.333333333333333</v>
      </c>
      <c r="L72" s="16" t="n">
        <f aca="false">IF(SUM(SUM(G72,-MIN(D72:F72)),SUM(MAX(I72:J72),-H72))=SUM(SUM(G72,-MIN(E72:F72)),SUM(I72,-H72)),"",SUM(SUM(G72,-MIN(D72:F72)),SUM(MAX(I72:J72),-H72)))</f>
        <v>0.510416666666667</v>
      </c>
      <c r="M72" s="16" t="str">
        <f aca="false">IF(WEEKDAY(C72,1)=6,SUMIFS(K:K,A:A,N(MONTH(C72)*1),B:B,B72),"")</f>
        <v/>
      </c>
      <c r="N72" s="16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7" t="str">
        <f aca="false">"SEM "&amp;WEEKNUM(C73,1)</f>
        <v>SEM 16</v>
      </c>
      <c r="C73" s="15" t="n">
        <f aca="false">C72+1</f>
        <v>42472</v>
      </c>
      <c r="D73" s="16"/>
      <c r="E73" s="16"/>
      <c r="F73" s="16" t="n">
        <v>0.354166666666667</v>
      </c>
      <c r="G73" s="16" t="n">
        <v>0.541666666666667</v>
      </c>
      <c r="H73" s="16" t="n">
        <v>0.583333333333333</v>
      </c>
      <c r="I73" s="16" t="n">
        <v>0.78125</v>
      </c>
      <c r="J73" s="16" t="n">
        <v>0.840277777777778</v>
      </c>
      <c r="K73" s="16" t="n">
        <f aca="false">SUM(SUM(G73,-MIN(E73:F73)),SUM(I73,-H73))</f>
        <v>0.385416666666667</v>
      </c>
      <c r="L73" s="16" t="n">
        <f aca="false">IF(SUM(SUM(G73,-MIN(D73:F73)),SUM(MAX(I73:J73),-H73))=SUM(SUM(G73,-MIN(E73:F73)),SUM(I73,-H73)),"",SUM(SUM(G73,-MIN(D73:F73)),SUM(MAX(I73:J73),-H73)))</f>
        <v>0.444444444444444</v>
      </c>
      <c r="M73" s="16" t="str">
        <f aca="false">IF(WEEKDAY(C73,1)=6,SUMIFS(K:K,A:A,N(MONTH(C73)*1),B:B,B73),"")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4" t="str">
        <f aca="false">"SEM "&amp;WEEKNUM(C74,1)</f>
        <v>SEM 16</v>
      </c>
      <c r="C74" s="15" t="n">
        <f aca="false">C73+1</f>
        <v>42473</v>
      </c>
      <c r="D74" s="16" t="n">
        <v>0.302083333333333</v>
      </c>
      <c r="E74" s="16" t="n">
        <v>0.364583333333333</v>
      </c>
      <c r="F74" s="16"/>
      <c r="G74" s="16" t="n">
        <v>0.53125</v>
      </c>
      <c r="H74" s="16" t="n">
        <v>0.5625</v>
      </c>
      <c r="I74" s="16" t="n">
        <v>0.75</v>
      </c>
      <c r="J74" s="16" t="n">
        <v>0.822916666666667</v>
      </c>
      <c r="K74" s="16" t="n">
        <f aca="false">SUM(SUM(G74,-MIN(E74:F74)),SUM(I74,-H74))</f>
        <v>0.354166666666667</v>
      </c>
      <c r="L74" s="16" t="n">
        <f aca="false">IF(SUM(SUM(G74,-MIN(D74:F74)),SUM(MAX(I74:J74),-H74))=SUM(SUM(G74,-MIN(E74:F74)),SUM(I74,-H74)),"",SUM(SUM(G74,-MIN(D74:F74)),SUM(MAX(I74:J74),-H74)))</f>
        <v>0.489583333333333</v>
      </c>
      <c r="M74" s="16" t="str">
        <f aca="false">IF(WEEKDAY(C74,1)=6,SUMIFS(K:K,A:A,N(MONTH(C74)*1),B:B,B74),"")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16</v>
      </c>
      <c r="C75" s="15" t="n">
        <f aca="false">C74+1</f>
        <v>42474</v>
      </c>
      <c r="D75" s="16" t="n">
        <v>0.3125</v>
      </c>
      <c r="E75" s="16" t="n">
        <v>0.375</v>
      </c>
      <c r="F75" s="16"/>
      <c r="G75" s="16" t="n">
        <v>0.541666666666667</v>
      </c>
      <c r="H75" s="16" t="n">
        <v>0.583333333333333</v>
      </c>
      <c r="I75" s="16" t="n">
        <v>0.78125</v>
      </c>
      <c r="J75" s="16" t="n">
        <v>0.854166666666667</v>
      </c>
      <c r="K75" s="16" t="n">
        <f aca="false">SUM(SUM(G75,-MIN(E75:F75)),SUM(I75,-H75))</f>
        <v>0.364583333333333</v>
      </c>
      <c r="L75" s="16" t="n">
        <f aca="false">IF(SUM(SUM(G75,-MIN(D75:F75)),SUM(MAX(I75:J75),-H75))=SUM(SUM(G75,-MIN(E75:F75)),SUM(I75,-H75)),"",SUM(SUM(G75,-MIN(D75:F75)),SUM(MAX(I75:J75),-H75)))</f>
        <v>0.5</v>
      </c>
      <c r="M75" s="16" t="str">
        <f aca="false">IF(WEEKDAY(C75,1)=6,SUMIFS(K:K,A:A,N(MONTH(C75)*1),B:B,B75),"")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7" t="str">
        <f aca="false">"SEM "&amp;WEEKNUM(C76,1)</f>
        <v>SEM 16</v>
      </c>
      <c r="C76" s="15" t="n">
        <f aca="false">C75+1</f>
        <v>42475</v>
      </c>
      <c r="D76" s="16"/>
      <c r="E76" s="16"/>
      <c r="F76" s="16" t="n">
        <v>0.34375</v>
      </c>
      <c r="G76" s="16" t="n">
        <v>0.520833333333333</v>
      </c>
      <c r="H76" s="16" t="n">
        <v>0.583333333333333</v>
      </c>
      <c r="I76" s="16" t="n">
        <v>0.75</v>
      </c>
      <c r="J76" s="16"/>
      <c r="K76" s="16" t="n">
        <f aca="false">SUM(SUM(G76,-MIN(E76:F76)),SUM(I76,-H76))</f>
        <v>0.34375</v>
      </c>
      <c r="L76" s="16" t="str">
        <f aca="false">IF(SUM(SUM(G76,-MIN(D76:F76)),SUM(MAX(I76:J76),-H76))=SUM(SUM(G76,-MIN(E76:F76)),SUM(I76,-H76)),"",SUM(SUM(G76,-MIN(D76:F76)),SUM(MAX(I76:J76),-H76)))</f>
        <v/>
      </c>
      <c r="M76" s="16" t="n">
        <f aca="false">IF(WEEKDAY(C76,1)=6,SUMIFS(K:K,A:A,N(MONTH(C76)*1),B:B,B76),"")</f>
        <v>1.78125</v>
      </c>
      <c r="N76" s="16" t="str">
        <f aca="false">IF(A77=A76,"",SUMIF(A:A,A76,K:K))</f>
        <v/>
      </c>
    </row>
    <row r="77" customFormat="false" ht="15" hidden="false" customHeight="false" outlineLevel="0" collapsed="false">
      <c r="A77" s="8" t="n">
        <f aca="false">MONTH(C77)</f>
        <v>4</v>
      </c>
      <c r="B77" s="9" t="str">
        <f aca="false">"SEM "&amp;WEEKNUM(C77,1)</f>
        <v>SEM 17</v>
      </c>
      <c r="C77" s="9" t="n">
        <f aca="false">C76+3</f>
        <v>42478</v>
      </c>
      <c r="D77" s="10"/>
      <c r="E77" s="10"/>
      <c r="F77" s="10" t="n">
        <v>0.354166666666667</v>
      </c>
      <c r="G77" s="10" t="n">
        <v>0.541666666666667</v>
      </c>
      <c r="H77" s="10" t="n">
        <v>0.583333333333333</v>
      </c>
      <c r="I77" s="10" t="n">
        <v>0.791666666666667</v>
      </c>
      <c r="J77" s="10"/>
      <c r="K77" s="10" t="n">
        <f aca="false">SUM(SUM(G77,-MIN(E77:F77)),SUM(I77,-H77))</f>
        <v>0.395833333333333</v>
      </c>
      <c r="L77" s="10" t="str">
        <f aca="false">IF(SUM(SUM(G77,-MIN(D77:F77)),SUM(MAX(I77:J77),-H77))=SUM(SUM(G77,-MIN(E77:F77)),SUM(I77,-H77)),"",SUM(SUM(G77,-MIN(D77:F77)),SUM(MAX(I77:J77),-H77)))</f>
        <v/>
      </c>
      <c r="M77" s="10" t="str">
        <f aca="false">IF(WEEKDAY(C77,1)=6,SUMIFS(K:K,A:A,N(MONTH(C77)*1),B:B,B77),"")</f>
        <v/>
      </c>
      <c r="N77" s="10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17</v>
      </c>
      <c r="C78" s="9" t="n">
        <f aca="false">C77+1</f>
        <v>42479</v>
      </c>
      <c r="D78" s="10" t="n">
        <v>0.3125</v>
      </c>
      <c r="E78" s="10" t="n">
        <v>0.364583333333333</v>
      </c>
      <c r="F78" s="10"/>
      <c r="G78" s="10" t="n">
        <v>0.541666666666667</v>
      </c>
      <c r="H78" s="10" t="n">
        <v>0.583333333333333</v>
      </c>
      <c r="I78" s="10" t="n">
        <v>0.760416666666667</v>
      </c>
      <c r="J78" s="10" t="n">
        <v>0.854166666666667</v>
      </c>
      <c r="K78" s="10" t="n">
        <f aca="false">SUM(SUM(G78,-MIN(E78:F78)),SUM(I78,-H78))</f>
        <v>0.354166666666667</v>
      </c>
      <c r="L78" s="10" t="n">
        <f aca="false">IF(SUM(SUM(G78,-MIN(D78:F78)),SUM(MAX(I78:J78),-H78))=SUM(SUM(G78,-MIN(E78:F78)),SUM(I78,-H78)),"",SUM(SUM(G78,-MIN(D78:F78)),SUM(MAX(I78:J78),-H78)))</f>
        <v>0.5</v>
      </c>
      <c r="M78" s="10" t="str">
        <f aca="false">IF(WEEKDAY(C78,1)=6,SUMIFS(K:K,A:A,N(MONTH(C78)*1),B:B,B78),"")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17</v>
      </c>
      <c r="C79" s="9" t="n">
        <f aca="false">C78+1</f>
        <v>42480</v>
      </c>
      <c r="D79" s="10"/>
      <c r="E79" s="10"/>
      <c r="F79" s="10" t="n">
        <v>0.354166666666667</v>
      </c>
      <c r="G79" s="10" t="n">
        <v>0.520833333333333</v>
      </c>
      <c r="H79" s="10" t="n">
        <v>0.583333333333333</v>
      </c>
      <c r="I79" s="10" t="n">
        <v>0.791666666666667</v>
      </c>
      <c r="J79" s="10"/>
      <c r="K79" s="10" t="n">
        <f aca="false">SUM(SUM(G79,-MIN(E79:F79)),SUM(I79,-H79))</f>
        <v>0.375</v>
      </c>
      <c r="L79" s="10" t="str">
        <f aca="false">IF(SUM(SUM(G79,-MIN(D79:F79)),SUM(MAX(I79:J79),-H79))=SUM(SUM(G79,-MIN(E79:F79)),SUM(I79,-H79)),"",SUM(SUM(G79,-MIN(D79:F79)),SUM(MAX(I79:J79),-H79)))</f>
        <v/>
      </c>
      <c r="M79" s="10" t="str">
        <f aca="false">IF(WEEKDAY(C79,1)=6,SUMIFS(K:K,A:A,N(MONTH(C79)*1),B:B,B79),"")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17</v>
      </c>
      <c r="C80" s="9" t="n">
        <f aca="false">C79+1</f>
        <v>42481</v>
      </c>
      <c r="D80" s="10" t="n">
        <v>0.3125</v>
      </c>
      <c r="E80" s="10" t="n">
        <v>0.375</v>
      </c>
      <c r="F80" s="10"/>
      <c r="G80" s="10" t="n">
        <v>0.520833333333333</v>
      </c>
      <c r="H80" s="10" t="n">
        <v>0.5625</v>
      </c>
      <c r="I80" s="10" t="n">
        <v>0.760416666666667</v>
      </c>
      <c r="J80" s="10" t="n">
        <v>0.822916666666667</v>
      </c>
      <c r="K80" s="10" t="n">
        <f aca="false">SUM(SUM(G80,-MIN(E80:F80)),SUM(I80,-H80))</f>
        <v>0.34375</v>
      </c>
      <c r="L80" s="10" t="n">
        <f aca="false">IF(SUM(SUM(G80,-MIN(D80:F80)),SUM(MAX(I80:J80),-H80))=SUM(SUM(G80,-MIN(E80:F80)),SUM(I80,-H80)),"",SUM(SUM(G80,-MIN(D80:F80)),SUM(MAX(I80:J80),-H80)))</f>
        <v>0.46875</v>
      </c>
      <c r="M80" s="10" t="str">
        <f aca="false">IF(WEEKDAY(C80,1)=6,SUMIFS(K:K,A:A,N(MONTH(C80)*1),B:B,B80),"")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17</v>
      </c>
      <c r="C81" s="9" t="n">
        <f aca="false">C80+1</f>
        <v>42482</v>
      </c>
      <c r="D81" s="10"/>
      <c r="E81" s="10"/>
      <c r="F81" s="10" t="n">
        <v>0.34375</v>
      </c>
      <c r="G81" s="10" t="n">
        <v>0.541666666666667</v>
      </c>
      <c r="H81" s="10" t="n">
        <v>0.583333333333333</v>
      </c>
      <c r="I81" s="10" t="n">
        <v>0.75</v>
      </c>
      <c r="J81" s="10"/>
      <c r="K81" s="10" t="n">
        <f aca="false">SUM(SUM(G81,-MIN(E81:F81)),SUM(I81,-H81))</f>
        <v>0.364583333333333</v>
      </c>
      <c r="L81" s="10" t="str">
        <f aca="false">IF(SUM(SUM(G81,-MIN(D81:F81)),SUM(MAX(I81:J81),-H81))=SUM(SUM(G81,-MIN(E81:F81)),SUM(I81,-H81)),"",SUM(SUM(G81,-MIN(D81:F81)),SUM(MAX(I81:J81),-H81)))</f>
        <v/>
      </c>
      <c r="M81" s="10" t="n">
        <f aca="false">IF(WEEKDAY(C81,1)=6,SUMIFS(K:K,A:A,N(MONTH(C81)*1),B:B,B81),"")</f>
        <v>1.83333333333333</v>
      </c>
      <c r="N81" s="10" t="str">
        <f aca="false">IF(A82=A81,"",SUMIF(A:A,A81,K:K))</f>
        <v/>
      </c>
    </row>
    <row r="82" customFormat="false" ht="15" hidden="false" customHeight="false" outlineLevel="0" collapsed="false">
      <c r="A82" s="13" t="n">
        <f aca="false">MONTH(C82)</f>
        <v>4</v>
      </c>
      <c r="B82" s="14" t="str">
        <f aca="false">"SEM "&amp;WEEKNUM(C82,1)</f>
        <v>SEM 18</v>
      </c>
      <c r="C82" s="15" t="n">
        <f aca="false">C81+3</f>
        <v>42485</v>
      </c>
      <c r="D82" s="16"/>
      <c r="E82" s="16"/>
      <c r="F82" s="16" t="n">
        <v>0.354166666666667</v>
      </c>
      <c r="G82" s="16" t="n">
        <v>0.541666666666667</v>
      </c>
      <c r="H82" s="16" t="n">
        <v>0.583333333333333</v>
      </c>
      <c r="I82" s="16" t="n">
        <v>0.802083333333333</v>
      </c>
      <c r="J82" s="16"/>
      <c r="K82" s="16" t="n">
        <f aca="false">SUM(SUM(G82,-MIN(E82:F82)),SUM(I82,-H82))</f>
        <v>0.40625</v>
      </c>
      <c r="L82" s="16" t="str">
        <f aca="false">IF(SUM(SUM(G82,-MIN(D82:F82)),SUM(MAX(I82:J82),-H82))=SUM(SUM(G82,-MIN(E82:F82)),SUM(I82,-H82)),"",SUM(SUM(G82,-MIN(D82:F82)),SUM(MAX(I82:J82),-H82)))</f>
        <v/>
      </c>
      <c r="M82" s="16" t="str">
        <f aca="false">IF(WEEKDAY(C82,1)=6,SUMIFS(K:K,A:A,N(MONTH(C82)*1),B:B,B82),"")</f>
        <v/>
      </c>
      <c r="N82" s="16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7" t="str">
        <f aca="false">"SEM "&amp;WEEKNUM(C83,1)</f>
        <v>SEM 18</v>
      </c>
      <c r="C83" s="15" t="n">
        <f aca="false">C82+1</f>
        <v>42486</v>
      </c>
      <c r="D83" s="16"/>
      <c r="E83" s="16"/>
      <c r="F83" s="16" t="n">
        <v>0.354166666666667</v>
      </c>
      <c r="G83" s="16" t="n">
        <v>0.541666666666667</v>
      </c>
      <c r="H83" s="16" t="n">
        <v>0.59375</v>
      </c>
      <c r="I83" s="16" t="n">
        <v>0.791666666666667</v>
      </c>
      <c r="J83" s="16"/>
      <c r="K83" s="16" t="n">
        <f aca="false">SUM(SUM(G83,-MIN(E83:F83)),SUM(I83,-H83))</f>
        <v>0.385416666666667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IF(WEEKDAY(C83,1)=6,SUMIFS(K:K,A:A,N(MONTH(C83)*1),B:B,B83),"")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4" t="str">
        <f aca="false">"SEM "&amp;WEEKNUM(C84,1)</f>
        <v>SEM 18</v>
      </c>
      <c r="C84" s="15" t="n">
        <f aca="false">C83+1</f>
        <v>42487</v>
      </c>
      <c r="D84" s="16"/>
      <c r="E84" s="16"/>
      <c r="F84" s="16" t="n">
        <v>0.34375</v>
      </c>
      <c r="G84" s="16" t="n">
        <v>0.520833333333333</v>
      </c>
      <c r="H84" s="16" t="n">
        <v>0.5625</v>
      </c>
      <c r="I84" s="16" t="n">
        <v>0.8125</v>
      </c>
      <c r="J84" s="16"/>
      <c r="K84" s="16" t="n">
        <f aca="false">SUM(SUM(G84,-MIN(E84:F84)),SUM(I84,-H84))</f>
        <v>0.427083333333333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IF(WEEKDAY(C84,1)=6,SUMIFS(K:K,A:A,N(MONTH(C84)*1),B:B,B84),"")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18</v>
      </c>
      <c r="C85" s="15" t="n">
        <f aca="false">C84+1</f>
        <v>42488</v>
      </c>
      <c r="D85" s="16" t="n">
        <v>0.3125</v>
      </c>
      <c r="E85" s="16" t="n">
        <v>0.364583333333333</v>
      </c>
      <c r="F85" s="16"/>
      <c r="G85" s="16" t="n">
        <v>0.53125</v>
      </c>
      <c r="H85" s="16" t="n">
        <v>0.59375</v>
      </c>
      <c r="I85" s="16" t="n">
        <v>0.770833333333333</v>
      </c>
      <c r="J85" s="16" t="n">
        <v>0.854166666666667</v>
      </c>
      <c r="K85" s="16" t="n">
        <f aca="false">SUM(SUM(G85,-MIN(E85:F85)),SUM(I85,-H85))</f>
        <v>0.34375</v>
      </c>
      <c r="L85" s="16" t="n">
        <f aca="false">IF(SUM(SUM(G85,-MIN(D85:F85)),SUM(MAX(I85:J85),-H85))=SUM(SUM(G85,-MIN(E85:F85)),SUM(I85,-H85)),"",SUM(SUM(G85,-MIN(D85:F85)),SUM(MAX(I85:J85),-H85)))</f>
        <v>0.479166666666667</v>
      </c>
      <c r="M85" s="16" t="str">
        <f aca="false">IF(WEEKDAY(C85,1)=6,SUMIFS(K:K,A:A,N(MONTH(C85)*1),B:B,B85),"")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7" t="str">
        <f aca="false">"SEM "&amp;WEEKNUM(C86,1)</f>
        <v>SEM 18</v>
      </c>
      <c r="C86" s="15" t="n">
        <f aca="false">C85+1</f>
        <v>42489</v>
      </c>
      <c r="D86" s="16"/>
      <c r="E86" s="16"/>
      <c r="F86" s="16" t="n">
        <v>0.333333333333333</v>
      </c>
      <c r="G86" s="16" t="n">
        <v>0.541666666666667</v>
      </c>
      <c r="H86" s="16" t="n">
        <v>0.583333333333333</v>
      </c>
      <c r="I86" s="16" t="n">
        <v>0.75</v>
      </c>
      <c r="J86" s="16"/>
      <c r="K86" s="16" t="n">
        <f aca="false">SUM(SUM(G86,-MIN(E86:F86)),SUM(I86,-H86))</f>
        <v>0.375</v>
      </c>
      <c r="L86" s="16" t="str">
        <f aca="false">IF(SUM(SUM(G86,-MIN(D86:F86)),SUM(MAX(I86:J86),-H86))=SUM(SUM(G86,-MIN(E86:F86)),SUM(I86,-H86)),"",SUM(SUM(G86,-MIN(D86:F86)),SUM(MAX(I86:J86),-H86)))</f>
        <v/>
      </c>
      <c r="M86" s="16" t="n">
        <f aca="false">IF(WEEKDAY(C86,1)=6,SUMIFS(K:K,A:A,N(MONTH(C86)*1),B:B,B86),"")</f>
        <v>1.9375</v>
      </c>
      <c r="N86" s="16" t="n">
        <f aca="false">IF(A87=A86,"",SUMIF(A:A,A86,K:K))</f>
        <v>7.84375</v>
      </c>
    </row>
    <row r="87" customFormat="false" ht="15" hidden="false" customHeight="false" outlineLevel="0" collapsed="false">
      <c r="A87" s="8" t="n">
        <f aca="false">MONTH(C87)</f>
        <v>5</v>
      </c>
      <c r="B87" s="9" t="str">
        <f aca="false">"SEM "&amp;WEEKNUM(C87,1)</f>
        <v>SEM 19</v>
      </c>
      <c r="C87" s="9" t="n">
        <f aca="false">C86+3</f>
        <v>42492</v>
      </c>
      <c r="D87" s="10"/>
      <c r="E87" s="10"/>
      <c r="F87" s="10" t="n">
        <v>0.34375</v>
      </c>
      <c r="G87" s="10" t="n">
        <v>0.53125</v>
      </c>
      <c r="H87" s="10" t="n">
        <v>0.572916666666667</v>
      </c>
      <c r="I87" s="10" t="n">
        <v>0.770833333333333</v>
      </c>
      <c r="J87" s="10" t="n">
        <v>0.822916666666667</v>
      </c>
      <c r="K87" s="10" t="n">
        <f aca="false">SUM(SUM(G87,-MIN(E87:F87)),SUM(I87,-H87))</f>
        <v>0.385416666666667</v>
      </c>
      <c r="L87" s="10" t="n">
        <f aca="false">IF(SUM(SUM(G87,-MIN(D87:F87)),SUM(MAX(I87:J87),-H87))=SUM(SUM(G87,-MIN(E87:F87)),SUM(I87,-H87)),"",SUM(SUM(G87,-MIN(D87:F87)),SUM(MAX(I87:J87),-H87)))</f>
        <v>0.4375</v>
      </c>
      <c r="M87" s="10" t="str">
        <f aca="false">IF(WEEKDAY(C87,1)=6,SUMIFS(K:K,A:A,N(MONTH(C87)*1),B:B,B87),"")</f>
        <v/>
      </c>
      <c r="N87" s="10" t="str">
        <f aca="false">IF(A88=A87,"",SUMIF(A:A,A87,K:K))</f>
        <v/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19</v>
      </c>
      <c r="C88" s="9" t="n">
        <f aca="false">C87+1</f>
        <v>42493</v>
      </c>
      <c r="D88" s="10" t="n">
        <v>0.3125</v>
      </c>
      <c r="E88" s="10" t="n">
        <v>0.375</v>
      </c>
      <c r="F88" s="10"/>
      <c r="G88" s="10" t="n">
        <v>0.541666666666667</v>
      </c>
      <c r="H88" s="10" t="n">
        <v>0.5625</v>
      </c>
      <c r="I88" s="10" t="n">
        <v>0.760416666666667</v>
      </c>
      <c r="J88" s="10" t="n">
        <v>0.854166666666667</v>
      </c>
      <c r="K88" s="10" t="n">
        <f aca="false">SUM(SUM(G88,-MIN(E88:F88)),SUM(I88,-H88))</f>
        <v>0.364583333333333</v>
      </c>
      <c r="L88" s="10" t="n">
        <f aca="false">IF(SUM(SUM(G88,-MIN(D88:F88)),SUM(MAX(I88:J88),-H88))=SUM(SUM(G88,-MIN(E88:F88)),SUM(I88,-H88)),"",SUM(SUM(G88,-MIN(D88:F88)),SUM(MAX(I88:J88),-H88)))</f>
        <v>0.520833333333333</v>
      </c>
      <c r="M88" s="10" t="str">
        <f aca="false">IF(WEEKDAY(C88,1)=6,SUMIFS(K:K,A:A,N(MONTH(C88)*1),B:B,B88),"")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19</v>
      </c>
      <c r="C89" s="9" t="n">
        <f aca="false">C88+1</f>
        <v>42494</v>
      </c>
      <c r="D89" s="10"/>
      <c r="E89" s="10"/>
      <c r="F89" s="10" t="n">
        <v>0.354166666666667</v>
      </c>
      <c r="G89" s="10" t="n">
        <v>0.541666666666667</v>
      </c>
      <c r="H89" s="10" t="n">
        <v>0.583333333333333</v>
      </c>
      <c r="I89" s="10" t="n">
        <v>0.770833333333333</v>
      </c>
      <c r="J89" s="10"/>
      <c r="K89" s="10" t="n">
        <f aca="false">SUM(SUM(G89,-MIN(E89:F89)),SUM(I89,-H89))</f>
        <v>0.375</v>
      </c>
      <c r="L89" s="10" t="str">
        <f aca="false">IF(SUM(SUM(G89,-MIN(D89:F89)),SUM(MAX(I89:J89),-H89))=SUM(SUM(G89,-MIN(E89:F89)),SUM(I89,-H89)),"",SUM(SUM(G89,-MIN(D89:F89)),SUM(MAX(I89:J89),-H89)))</f>
        <v/>
      </c>
      <c r="M89" s="10" t="str">
        <f aca="false">IF(WEEKDAY(C89,1)=6,SUMIFS(K:K,A:A,N(MONTH(C89)*1),B:B,B89),"")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19</v>
      </c>
      <c r="C90" s="9" t="n">
        <f aca="false">C89+1</f>
        <v>42495</v>
      </c>
      <c r="D90" s="10"/>
      <c r="E90" s="10"/>
      <c r="F90" s="10" t="n">
        <v>0.333333333333333</v>
      </c>
      <c r="G90" s="10" t="n">
        <v>0.520833333333333</v>
      </c>
      <c r="H90" s="10" t="n">
        <v>0.583333333333333</v>
      </c>
      <c r="I90" s="10" t="n">
        <v>0.802083333333333</v>
      </c>
      <c r="J90" s="10"/>
      <c r="K90" s="10" t="n">
        <f aca="false">SUM(SUM(G90,-MIN(E90:F90)),SUM(I90,-H90))</f>
        <v>0.40625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IF(WEEKDAY(C90,1)=6,SUMIFS(K:K,A:A,N(MONTH(C90)*1),B:B,B90),"")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19</v>
      </c>
      <c r="C91" s="9" t="n">
        <f aca="false">C90+1</f>
        <v>42496</v>
      </c>
      <c r="D91" s="10"/>
      <c r="E91" s="10"/>
      <c r="F91" s="10" t="n">
        <v>0.333333333333333</v>
      </c>
      <c r="G91" s="10" t="n">
        <v>0.541666666666667</v>
      </c>
      <c r="H91" s="10" t="n">
        <v>0.583333333333333</v>
      </c>
      <c r="I91" s="10" t="n">
        <v>0.760416666666667</v>
      </c>
      <c r="J91" s="10"/>
      <c r="K91" s="10" t="n">
        <f aca="false">SUM(SUM(G91,-MIN(E91:F91)),SUM(I91,-H91))</f>
        <v>0.385416666666667</v>
      </c>
      <c r="L91" s="10" t="str">
        <f aca="false">IF(SUM(SUM(G91,-MIN(D91:F91)),SUM(MAX(I91:J91),-H91))=SUM(SUM(G91,-MIN(E91:F91)),SUM(I91,-H91)),"",SUM(SUM(G91,-MIN(D91:F91)),SUM(MAX(I91:J91),-H91)))</f>
        <v/>
      </c>
      <c r="M91" s="10" t="n">
        <f aca="false">IF(WEEKDAY(C91,1)=6,SUMIFS(K:K,A:A,N(MONTH(C91)*1),B:B,B91),"")</f>
        <v>1.91666666666667</v>
      </c>
      <c r="N91" s="10" t="str">
        <f aca="false">IF(A92=A91,"",SUMIF(A:A,A91,K:K))</f>
        <v/>
      </c>
    </row>
    <row r="92" customFormat="false" ht="15" hidden="false" customHeight="false" outlineLevel="0" collapsed="false">
      <c r="A92" s="13" t="n">
        <f aca="false">MONTH(C92)</f>
        <v>5</v>
      </c>
      <c r="B92" s="14" t="str">
        <f aca="false">"SEM "&amp;WEEKNUM(C92,1)</f>
        <v>SEM 20</v>
      </c>
      <c r="C92" s="15" t="n">
        <f aca="false">C91+3</f>
        <v>42499</v>
      </c>
      <c r="D92" s="16" t="n">
        <v>0.291666666666667</v>
      </c>
      <c r="E92" s="16" t="n">
        <v>0.375</v>
      </c>
      <c r="F92" s="16"/>
      <c r="G92" s="16" t="n">
        <v>0.541666666666667</v>
      </c>
      <c r="H92" s="16" t="n">
        <v>0.583333333333333</v>
      </c>
      <c r="I92" s="16" t="n">
        <v>0.75</v>
      </c>
      <c r="J92" s="16" t="n">
        <v>0.84375</v>
      </c>
      <c r="K92" s="16" t="n">
        <f aca="false">SUM(SUM(G92,-MIN(E92:F92)),SUM(I92,-H92))</f>
        <v>0.333333333333333</v>
      </c>
      <c r="L92" s="16" t="n">
        <f aca="false">IF(SUM(SUM(G92,-MIN(D92:F92)),SUM(MAX(I92:J92),-H92))=SUM(SUM(G92,-MIN(E92:F92)),SUM(I92,-H92)),"",SUM(SUM(G92,-MIN(D92:F92)),SUM(MAX(I92:J92),-H92)))</f>
        <v>0.510416666666667</v>
      </c>
      <c r="M92" s="16" t="str">
        <f aca="false">IF(WEEKDAY(C92,1)=6,SUMIFS(K:K,A:A,N(MONTH(C92)*1),B:B,B92),"")</f>
        <v/>
      </c>
      <c r="N92" s="16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7" t="str">
        <f aca="false">"SEM "&amp;WEEKNUM(C93,1)</f>
        <v>SEM 20</v>
      </c>
      <c r="C93" s="15" t="n">
        <f aca="false">C92+1</f>
        <v>42500</v>
      </c>
      <c r="D93" s="16"/>
      <c r="E93" s="16"/>
      <c r="F93" s="16" t="n">
        <v>0.354166666666667</v>
      </c>
      <c r="G93" s="16" t="n">
        <v>0.541666666666667</v>
      </c>
      <c r="H93" s="16" t="n">
        <v>0.583333333333333</v>
      </c>
      <c r="I93" s="16" t="n">
        <v>0.78125</v>
      </c>
      <c r="J93" s="16" t="n">
        <v>0.840277777777778</v>
      </c>
      <c r="K93" s="16" t="n">
        <f aca="false">SUM(SUM(G93,-MIN(E93:F93)),SUM(I93,-H93))</f>
        <v>0.385416666666667</v>
      </c>
      <c r="L93" s="16" t="n">
        <f aca="false">IF(SUM(SUM(G93,-MIN(D93:F93)),SUM(MAX(I93:J93),-H93))=SUM(SUM(G93,-MIN(E93:F93)),SUM(I93,-H93)),"",SUM(SUM(G93,-MIN(D93:F93)),SUM(MAX(I93:J93),-H93)))</f>
        <v>0.444444444444444</v>
      </c>
      <c r="M93" s="16" t="str">
        <f aca="false">IF(WEEKDAY(C93,1)=6,SUMIFS(K:K,A:A,N(MONTH(C93)*1),B:B,B93),"")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4" t="str">
        <f aca="false">"SEM "&amp;WEEKNUM(C94,1)</f>
        <v>SEM 20</v>
      </c>
      <c r="C94" s="15" t="n">
        <f aca="false">C93+1</f>
        <v>42501</v>
      </c>
      <c r="D94" s="16" t="n">
        <v>0.302083333333333</v>
      </c>
      <c r="E94" s="16" t="n">
        <v>0.364583333333333</v>
      </c>
      <c r="F94" s="16"/>
      <c r="G94" s="16" t="n">
        <v>0.53125</v>
      </c>
      <c r="H94" s="16" t="n">
        <v>0.5625</v>
      </c>
      <c r="I94" s="16" t="n">
        <v>0.75</v>
      </c>
      <c r="J94" s="16" t="n">
        <v>0.822916666666667</v>
      </c>
      <c r="K94" s="16" t="n">
        <f aca="false">SUM(SUM(G94,-MIN(E94:F94)),SUM(I94,-H94))</f>
        <v>0.354166666666667</v>
      </c>
      <c r="L94" s="16" t="n">
        <f aca="false">IF(SUM(SUM(G94,-MIN(D94:F94)),SUM(MAX(I94:J94),-H94))=SUM(SUM(G94,-MIN(E94:F94)),SUM(I94,-H94)),"",SUM(SUM(G94,-MIN(D94:F94)),SUM(MAX(I94:J94),-H94)))</f>
        <v>0.489583333333333</v>
      </c>
      <c r="M94" s="16" t="str">
        <f aca="false">IF(WEEKDAY(C94,1)=6,SUMIFS(K:K,A:A,N(MONTH(C94)*1),B:B,B94),"")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20</v>
      </c>
      <c r="C95" s="15" t="n">
        <f aca="false">C94+1</f>
        <v>42502</v>
      </c>
      <c r="D95" s="16" t="n">
        <v>0.3125</v>
      </c>
      <c r="E95" s="16" t="n">
        <v>0.375</v>
      </c>
      <c r="F95" s="16"/>
      <c r="G95" s="16" t="n">
        <v>0.541666666666667</v>
      </c>
      <c r="H95" s="16" t="n">
        <v>0.583333333333333</v>
      </c>
      <c r="I95" s="16" t="n">
        <v>0.78125</v>
      </c>
      <c r="J95" s="16" t="n">
        <v>0.854166666666667</v>
      </c>
      <c r="K95" s="16" t="n">
        <f aca="false">SUM(SUM(G95,-MIN(E95:F95)),SUM(I95,-H95))</f>
        <v>0.364583333333333</v>
      </c>
      <c r="L95" s="16" t="n">
        <f aca="false">IF(SUM(SUM(G95,-MIN(D95:F95)),SUM(MAX(I95:J95),-H95))=SUM(SUM(G95,-MIN(E95:F95)),SUM(I95,-H95)),"",SUM(SUM(G95,-MIN(D95:F95)),SUM(MAX(I95:J95),-H95)))</f>
        <v>0.5</v>
      </c>
      <c r="M95" s="16" t="str">
        <f aca="false">IF(WEEKDAY(C95,1)=6,SUMIFS(K:K,A:A,N(MONTH(C95)*1),B:B,B95),"")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7" t="str">
        <f aca="false">"SEM "&amp;WEEKNUM(C96,1)</f>
        <v>SEM 20</v>
      </c>
      <c r="C96" s="15" t="n">
        <f aca="false">C95+1</f>
        <v>42503</v>
      </c>
      <c r="D96" s="16"/>
      <c r="E96" s="16"/>
      <c r="F96" s="16" t="n">
        <v>0.34375</v>
      </c>
      <c r="G96" s="16" t="n">
        <v>0.520833333333333</v>
      </c>
      <c r="H96" s="16" t="n">
        <v>0.583333333333333</v>
      </c>
      <c r="I96" s="16" t="n">
        <v>0.75</v>
      </c>
      <c r="J96" s="16"/>
      <c r="K96" s="16" t="n">
        <f aca="false">SUM(SUM(G96,-MIN(E96:F96)),SUM(I96,-H96))</f>
        <v>0.34375</v>
      </c>
      <c r="L96" s="16" t="str">
        <f aca="false">IF(SUM(SUM(G96,-MIN(D96:F96)),SUM(MAX(I96:J96),-H96))=SUM(SUM(G96,-MIN(E96:F96)),SUM(I96,-H96)),"",SUM(SUM(G96,-MIN(D96:F96)),SUM(MAX(I96:J96),-H96)))</f>
        <v/>
      </c>
      <c r="M96" s="16" t="n">
        <f aca="false">IF(WEEKDAY(C96,1)=6,SUMIFS(K:K,A:A,N(MONTH(C96)*1),B:B,B96),"")</f>
        <v>1.78125</v>
      </c>
      <c r="N96" s="16" t="str">
        <f aca="false">IF(A97=A96,"",SUMIF(A:A,A96,K:K))</f>
        <v/>
      </c>
    </row>
    <row r="97" customFormat="false" ht="15" hidden="false" customHeight="false" outlineLevel="0" collapsed="false">
      <c r="A97" s="8" t="n">
        <f aca="false">MONTH(C97)</f>
        <v>5</v>
      </c>
      <c r="B97" s="9" t="str">
        <f aca="false">"SEM "&amp;WEEKNUM(C97,1)</f>
        <v>SEM 21</v>
      </c>
      <c r="C97" s="9" t="n">
        <f aca="false">C96+3</f>
        <v>42506</v>
      </c>
      <c r="D97" s="10"/>
      <c r="E97" s="10"/>
      <c r="F97" s="10" t="n">
        <v>0.354166666666667</v>
      </c>
      <c r="G97" s="10" t="n">
        <v>0.541666666666667</v>
      </c>
      <c r="H97" s="10" t="n">
        <v>0.583333333333333</v>
      </c>
      <c r="I97" s="10" t="n">
        <v>0.791666666666667</v>
      </c>
      <c r="J97" s="10"/>
      <c r="K97" s="10" t="n">
        <f aca="false">SUM(SUM(G97,-MIN(E97:F97)),SUM(I97,-H97))</f>
        <v>0.395833333333333</v>
      </c>
      <c r="L97" s="10" t="str">
        <f aca="false">IF(SUM(SUM(G97,-MIN(D97:F97)),SUM(MAX(I97:J97),-H97))=SUM(SUM(G97,-MIN(E97:F97)),SUM(I97,-H97)),"",SUM(SUM(G97,-MIN(D97:F97)),SUM(MAX(I97:J97),-H97)))</f>
        <v/>
      </c>
      <c r="M97" s="10" t="str">
        <f aca="false">IF(WEEKDAY(C97,1)=6,SUMIFS(K:K,A:A,N(MONTH(C97)*1),B:B,B97),"")</f>
        <v/>
      </c>
      <c r="N97" s="10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21</v>
      </c>
      <c r="C98" s="9" t="n">
        <f aca="false">C97+1</f>
        <v>42507</v>
      </c>
      <c r="D98" s="10" t="n">
        <v>0.3125</v>
      </c>
      <c r="E98" s="10" t="n">
        <v>0.364583333333333</v>
      </c>
      <c r="F98" s="10"/>
      <c r="G98" s="10" t="n">
        <v>0.541666666666667</v>
      </c>
      <c r="H98" s="10" t="n">
        <v>0.583333333333333</v>
      </c>
      <c r="I98" s="10" t="n">
        <v>0.760416666666667</v>
      </c>
      <c r="J98" s="10" t="n">
        <v>0.854166666666667</v>
      </c>
      <c r="K98" s="10" t="n">
        <f aca="false">SUM(SUM(G98,-MIN(E98:F98)),SUM(I98,-H98))</f>
        <v>0.354166666666667</v>
      </c>
      <c r="L98" s="10" t="n">
        <f aca="false">IF(SUM(SUM(G98,-MIN(D98:F98)),SUM(MAX(I98:J98),-H98))=SUM(SUM(G98,-MIN(E98:F98)),SUM(I98,-H98)),"",SUM(SUM(G98,-MIN(D98:F98)),SUM(MAX(I98:J98),-H98)))</f>
        <v>0.5</v>
      </c>
      <c r="M98" s="10" t="str">
        <f aca="false">IF(WEEKDAY(C98,1)=6,SUMIFS(K:K,A:A,N(MONTH(C98)*1),B:B,B98),"")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21</v>
      </c>
      <c r="C99" s="9" t="n">
        <f aca="false">C98+1</f>
        <v>42508</v>
      </c>
      <c r="D99" s="10"/>
      <c r="E99" s="10"/>
      <c r="F99" s="10" t="n">
        <v>0.354166666666667</v>
      </c>
      <c r="G99" s="10" t="n">
        <v>0.520833333333333</v>
      </c>
      <c r="H99" s="10" t="n">
        <v>0.583333333333333</v>
      </c>
      <c r="I99" s="10" t="n">
        <v>0.791666666666667</v>
      </c>
      <c r="J99" s="10"/>
      <c r="K99" s="10" t="n">
        <f aca="false">SUM(SUM(G99,-MIN(E99:F99)),SUM(I99,-H99))</f>
        <v>0.375</v>
      </c>
      <c r="L99" s="10" t="str">
        <f aca="false">IF(SUM(SUM(G99,-MIN(D99:F99)),SUM(MAX(I99:J99),-H99))=SUM(SUM(G99,-MIN(E99:F99)),SUM(I99,-H99)),"",SUM(SUM(G99,-MIN(D99:F99)),SUM(MAX(I99:J99),-H99)))</f>
        <v/>
      </c>
      <c r="M99" s="10" t="str">
        <f aca="false">IF(WEEKDAY(C99,1)=6,SUMIFS(K:K,A:A,N(MONTH(C99)*1),B:B,B99),"")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21</v>
      </c>
      <c r="C100" s="9" t="n">
        <f aca="false">C99+1</f>
        <v>42509</v>
      </c>
      <c r="D100" s="10" t="n">
        <v>0.3125</v>
      </c>
      <c r="E100" s="10" t="n">
        <v>0.375</v>
      </c>
      <c r="F100" s="10"/>
      <c r="G100" s="10" t="n">
        <v>0.520833333333333</v>
      </c>
      <c r="H100" s="10" t="n">
        <v>0.5625</v>
      </c>
      <c r="I100" s="10" t="n">
        <v>0.760416666666667</v>
      </c>
      <c r="J100" s="10" t="n">
        <v>0.822916666666667</v>
      </c>
      <c r="K100" s="10" t="n">
        <f aca="false">SUM(SUM(G100,-MIN(E100:F100)),SUM(I100,-H100))</f>
        <v>0.34375</v>
      </c>
      <c r="L100" s="10" t="n">
        <f aca="false">IF(SUM(SUM(G100,-MIN(D100:F100)),SUM(MAX(I100:J100),-H100))=SUM(SUM(G100,-MIN(E100:F100)),SUM(I100,-H100)),"",SUM(SUM(G100,-MIN(D100:F100)),SUM(MAX(I100:J100),-H100)))</f>
        <v>0.46875</v>
      </c>
      <c r="M100" s="10" t="str">
        <f aca="false">IF(WEEKDAY(C100,1)=6,SUMIFS(K:K,A:A,N(MONTH(C100)*1),B:B,B100),"")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21</v>
      </c>
      <c r="C101" s="9" t="n">
        <f aca="false">C100+1</f>
        <v>42510</v>
      </c>
      <c r="D101" s="10"/>
      <c r="E101" s="10"/>
      <c r="F101" s="10" t="n">
        <v>0.34375</v>
      </c>
      <c r="G101" s="10" t="n">
        <v>0.541666666666667</v>
      </c>
      <c r="H101" s="10" t="n">
        <v>0.583333333333333</v>
      </c>
      <c r="I101" s="10" t="n">
        <v>0.75</v>
      </c>
      <c r="J101" s="10"/>
      <c r="K101" s="10" t="n">
        <f aca="false">SUM(SUM(G101,-MIN(E101:F101)),SUM(I101,-H101))</f>
        <v>0.364583333333333</v>
      </c>
      <c r="L101" s="10" t="str">
        <f aca="false">IF(SUM(SUM(G101,-MIN(D101:F101)),SUM(MAX(I101:J101),-H101))=SUM(SUM(G101,-MIN(E101:F101)),SUM(I101,-H101)),"",SUM(SUM(G101,-MIN(D101:F101)),SUM(MAX(I101:J101),-H101)))</f>
        <v/>
      </c>
      <c r="M101" s="10" t="n">
        <f aca="false">IF(WEEKDAY(C101,1)=6,SUMIFS(K:K,A:A,N(MONTH(C101)*1),B:B,B101),"")</f>
        <v>1.83333333333333</v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13" t="n">
        <f aca="false">MONTH(C102)</f>
        <v>5</v>
      </c>
      <c r="B102" s="14" t="str">
        <f aca="false">"SEM "&amp;WEEKNUM(C102,1)</f>
        <v>SEM 22</v>
      </c>
      <c r="C102" s="15" t="n">
        <f aca="false">C101+3</f>
        <v>42513</v>
      </c>
      <c r="D102" s="16"/>
      <c r="E102" s="16"/>
      <c r="F102" s="16" t="n">
        <v>0.354166666666667</v>
      </c>
      <c r="G102" s="16" t="n">
        <v>0.541666666666667</v>
      </c>
      <c r="H102" s="16" t="n">
        <v>0.583333333333333</v>
      </c>
      <c r="I102" s="16" t="n">
        <v>0.802083333333333</v>
      </c>
      <c r="J102" s="16"/>
      <c r="K102" s="16" t="n">
        <f aca="false">SUM(SUM(G102,-MIN(E102:F102)),SUM(I102,-H102))</f>
        <v>0.40625</v>
      </c>
      <c r="L102" s="16" t="str">
        <f aca="false">IF(SUM(SUM(G102,-MIN(D102:F102)),SUM(MAX(I102:J102),-H102))=SUM(SUM(G102,-MIN(E102:F102)),SUM(I102,-H102)),"",SUM(SUM(G102,-MIN(D102:F102)),SUM(MAX(I102:J102),-H102)))</f>
        <v/>
      </c>
      <c r="M102" s="16" t="str">
        <f aca="false">IF(WEEKDAY(C102,1)=6,SUMIFS(K:K,A:A,N(MONTH(C102)*1),B:B,B102),"")</f>
        <v/>
      </c>
      <c r="N102" s="16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7" t="str">
        <f aca="false">"SEM "&amp;WEEKNUM(C103,1)</f>
        <v>SEM 22</v>
      </c>
      <c r="C103" s="15" t="n">
        <f aca="false">C102+1</f>
        <v>42514</v>
      </c>
      <c r="D103" s="16"/>
      <c r="E103" s="16"/>
      <c r="F103" s="16" t="n">
        <v>0.354166666666667</v>
      </c>
      <c r="G103" s="16" t="n">
        <v>0.541666666666667</v>
      </c>
      <c r="H103" s="16" t="n">
        <v>0.59375</v>
      </c>
      <c r="I103" s="16" t="n">
        <v>0.791666666666667</v>
      </c>
      <c r="J103" s="16"/>
      <c r="K103" s="16" t="n">
        <f aca="false">SUM(SUM(G103,-MIN(E103:F103)),SUM(I103,-H103))</f>
        <v>0.385416666666667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IF(WEEKDAY(C103,1)=6,SUMIFS(K:K,A:A,N(MONTH(C103)*1),B:B,B103),"")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4" t="str">
        <f aca="false">"SEM "&amp;WEEKNUM(C104,1)</f>
        <v>SEM 22</v>
      </c>
      <c r="C104" s="15" t="n">
        <f aca="false">C103+1</f>
        <v>42515</v>
      </c>
      <c r="D104" s="16"/>
      <c r="E104" s="16"/>
      <c r="F104" s="16" t="n">
        <v>0.34375</v>
      </c>
      <c r="G104" s="16" t="n">
        <v>0.520833333333333</v>
      </c>
      <c r="H104" s="16" t="n">
        <v>0.5625</v>
      </c>
      <c r="I104" s="16" t="n">
        <v>0.8125</v>
      </c>
      <c r="J104" s="16"/>
      <c r="K104" s="16" t="n">
        <f aca="false">SUM(SUM(G104,-MIN(E104:F104)),SUM(I104,-H104))</f>
        <v>0.427083333333333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IF(WEEKDAY(C104,1)=6,SUMIFS(K:K,A:A,N(MONTH(C104)*1),B:B,B104),"")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22</v>
      </c>
      <c r="C105" s="15" t="n">
        <f aca="false">C104+1</f>
        <v>42516</v>
      </c>
      <c r="D105" s="16" t="n">
        <v>0.3125</v>
      </c>
      <c r="E105" s="16" t="n">
        <v>0.364583333333333</v>
      </c>
      <c r="F105" s="16"/>
      <c r="G105" s="16" t="n">
        <v>0.53125</v>
      </c>
      <c r="H105" s="16" t="n">
        <v>0.59375</v>
      </c>
      <c r="I105" s="16" t="n">
        <v>0.770833333333333</v>
      </c>
      <c r="J105" s="16" t="n">
        <v>0.854166666666667</v>
      </c>
      <c r="K105" s="16" t="n">
        <f aca="false">SUM(SUM(G105,-MIN(E105:F105)),SUM(I105,-H105))</f>
        <v>0.34375</v>
      </c>
      <c r="L105" s="16" t="n">
        <f aca="false">IF(SUM(SUM(G105,-MIN(D105:F105)),SUM(MAX(I105:J105),-H105))=SUM(SUM(G105,-MIN(E105:F105)),SUM(I105,-H105)),"",SUM(SUM(G105,-MIN(D105:F105)),SUM(MAX(I105:J105),-H105)))</f>
        <v>0.479166666666667</v>
      </c>
      <c r="M105" s="16" t="str">
        <f aca="false">IF(WEEKDAY(C105,1)=6,SUMIFS(K:K,A:A,N(MONTH(C105)*1),B:B,B105),"")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7" t="str">
        <f aca="false">"SEM "&amp;WEEKNUM(C106,1)</f>
        <v>SEM 22</v>
      </c>
      <c r="C106" s="15" t="n">
        <f aca="false">C105+1</f>
        <v>42517</v>
      </c>
      <c r="D106" s="16"/>
      <c r="E106" s="16"/>
      <c r="F106" s="16" t="n">
        <v>0.333333333333333</v>
      </c>
      <c r="G106" s="16" t="n">
        <v>0.541666666666667</v>
      </c>
      <c r="H106" s="16" t="n">
        <v>0.583333333333333</v>
      </c>
      <c r="I106" s="16" t="n">
        <v>0.75</v>
      </c>
      <c r="J106" s="16"/>
      <c r="K106" s="16" t="n">
        <f aca="false">SUM(SUM(G106,-MIN(E106:F106)),SUM(I106,-H106))</f>
        <v>0.375</v>
      </c>
      <c r="L106" s="16" t="str">
        <f aca="false">IF(SUM(SUM(G106,-MIN(D106:F106)),SUM(MAX(I106:J106),-H106))=SUM(SUM(G106,-MIN(E106:F106)),SUM(I106,-H106)),"",SUM(SUM(G106,-MIN(D106:F106)),SUM(MAX(I106:J106),-H106)))</f>
        <v/>
      </c>
      <c r="M106" s="16" t="n">
        <f aca="false">IF(WEEKDAY(C106,1)=6,SUMIFS(K:K,A:A,N(MONTH(C106)*1),B:B,B106),"")</f>
        <v>1.9375</v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8" t="n">
        <f aca="false">MONTH(C107)</f>
        <v>5</v>
      </c>
      <c r="B107" s="9" t="str">
        <f aca="false">"SEM "&amp;WEEKNUM(C107,1)</f>
        <v>SEM 23</v>
      </c>
      <c r="C107" s="9" t="n">
        <f aca="false">C106+3</f>
        <v>42520</v>
      </c>
      <c r="D107" s="10"/>
      <c r="E107" s="10"/>
      <c r="F107" s="10" t="n">
        <v>0.34375</v>
      </c>
      <c r="G107" s="10" t="n">
        <v>0.53125</v>
      </c>
      <c r="H107" s="10" t="n">
        <v>0.572916666666667</v>
      </c>
      <c r="I107" s="10" t="n">
        <v>0.770833333333333</v>
      </c>
      <c r="J107" s="10" t="n">
        <v>0.822916666666667</v>
      </c>
      <c r="K107" s="10" t="n">
        <f aca="false">SUM(SUM(G107,-MIN(E107:F107)),SUM(I107,-H107))</f>
        <v>0.385416666666667</v>
      </c>
      <c r="L107" s="10" t="n">
        <f aca="false">IF(SUM(SUM(G107,-MIN(D107:F107)),SUM(MAX(I107:J107),-H107))=SUM(SUM(G107,-MIN(E107:F107)),SUM(I107,-H107)),"",SUM(SUM(G107,-MIN(D107:F107)),SUM(MAX(I107:J107),-H107)))</f>
        <v>0.4375</v>
      </c>
      <c r="M107" s="10" t="str">
        <f aca="false">IF(WEEKDAY(C107,1)=6,SUMIFS(K:K,A:A,N(MONTH(C107)*1),B:B,B107),"")</f>
        <v/>
      </c>
      <c r="N107" s="10" t="str">
        <f aca="false">IF(A108=A107,"",SUMIF(A:A,A107,K:K))</f>
        <v/>
      </c>
    </row>
    <row r="108" customFormat="false" ht="15" hidden="false" customHeight="false" outlineLevel="0" collapsed="false">
      <c r="A108" s="8" t="n">
        <f aca="false">MONTH(C108)</f>
        <v>5</v>
      </c>
      <c r="B108" s="9" t="str">
        <f aca="false">"SEM "&amp;WEEKNUM(C108,1)</f>
        <v>SEM 23</v>
      </c>
      <c r="C108" s="9" t="n">
        <f aca="false">C107+1</f>
        <v>42521</v>
      </c>
      <c r="D108" s="10" t="n">
        <v>0.3125</v>
      </c>
      <c r="E108" s="10" t="n">
        <v>0.375</v>
      </c>
      <c r="F108" s="10"/>
      <c r="G108" s="10" t="n">
        <v>0.541666666666667</v>
      </c>
      <c r="H108" s="10" t="n">
        <v>0.5625</v>
      </c>
      <c r="I108" s="10" t="n">
        <v>0.760416666666667</v>
      </c>
      <c r="J108" s="10" t="n">
        <v>0.854166666666667</v>
      </c>
      <c r="K108" s="10" t="n">
        <f aca="false">SUM(SUM(G108,-MIN(E108:F108)),SUM(I108,-H108))</f>
        <v>0.364583333333333</v>
      </c>
      <c r="L108" s="10" t="n">
        <f aca="false">IF(SUM(SUM(G108,-MIN(D108:F108)),SUM(MAX(I108:J108),-H108))=SUM(SUM(G108,-MIN(E108:F108)),SUM(I108,-H108)),"",SUM(SUM(G108,-MIN(D108:F108)),SUM(MAX(I108:J108),-H108)))</f>
        <v>0.520833333333333</v>
      </c>
      <c r="M108" s="10" t="str">
        <f aca="false">IF(WEEKDAY(C108,1)=6,SUMIFS(K:K,A:A,N(MONTH(C108)*1),B:B,B108),"")</f>
        <v/>
      </c>
      <c r="N108" s="10" t="n">
        <f aca="false">IF(A109=A108,"",SUMIF(A:A,A108,K:K))</f>
        <v>8.21875</v>
      </c>
    </row>
    <row r="109" customFormat="false" ht="15" hidden="false" customHeight="false" outlineLevel="0" collapsed="false">
      <c r="A109" s="8" t="n">
        <f aca="false">MONTH(C109)</f>
        <v>6</v>
      </c>
      <c r="B109" s="9" t="str">
        <f aca="false">"SEM "&amp;WEEKNUM(C109,1)</f>
        <v>SEM 23</v>
      </c>
      <c r="C109" s="9" t="n">
        <f aca="false">C108+1</f>
        <v>42522</v>
      </c>
      <c r="D109" s="10"/>
      <c r="E109" s="10"/>
      <c r="F109" s="10" t="n">
        <v>0.354166666666667</v>
      </c>
      <c r="G109" s="10" t="n">
        <v>0.541666666666667</v>
      </c>
      <c r="H109" s="10" t="n">
        <v>0.583333333333333</v>
      </c>
      <c r="I109" s="10" t="n">
        <v>0.770833333333333</v>
      </c>
      <c r="J109" s="10"/>
      <c r="K109" s="10" t="n">
        <f aca="false">SUM(SUM(G109,-MIN(E109:F109)),SUM(I109,-H109))</f>
        <v>0.375</v>
      </c>
      <c r="L109" s="10" t="str">
        <f aca="false">IF(SUM(SUM(G109,-MIN(D109:F109)),SUM(MAX(I109:J109),-H109))=SUM(SUM(G109,-MIN(E109:F109)),SUM(I109,-H109)),"",SUM(SUM(G109,-MIN(D109:F109)),SUM(MAX(I109:J109),-H109)))</f>
        <v/>
      </c>
      <c r="M109" s="10" t="str">
        <f aca="false">IF(WEEKDAY(C109,1)=6,SUMIFS(K:K,A:A,N(MONTH(C109)*1),B:B,B109),"")</f>
        <v/>
      </c>
      <c r="N109" s="10" t="str">
        <f aca="false">IF(A110=A109,"",SUMIF(A:A,A109,K:K))</f>
        <v/>
      </c>
    </row>
    <row r="110" customFormat="false" ht="15" hidden="false" customHeight="false" outlineLevel="0" collapsed="false">
      <c r="A110" s="8" t="n">
        <f aca="false">MONTH(C110)</f>
        <v>6</v>
      </c>
      <c r="B110" s="9" t="str">
        <f aca="false">"SEM "&amp;WEEKNUM(C110,1)</f>
        <v>SEM 23</v>
      </c>
      <c r="C110" s="9" t="n">
        <f aca="false">C109+1</f>
        <v>42523</v>
      </c>
      <c r="D110" s="10"/>
      <c r="E110" s="10"/>
      <c r="F110" s="10" t="n">
        <v>0.333333333333333</v>
      </c>
      <c r="G110" s="10" t="n">
        <v>0.520833333333333</v>
      </c>
      <c r="H110" s="10" t="n">
        <v>0.583333333333333</v>
      </c>
      <c r="I110" s="10" t="n">
        <v>0.802083333333333</v>
      </c>
      <c r="J110" s="10"/>
      <c r="K110" s="10" t="n">
        <f aca="false">SUM(SUM(G110,-MIN(E110:F110)),SUM(I110,-H110))</f>
        <v>0.40625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IF(WEEKDAY(C110,1)=6,SUMIFS(K:K,A:A,N(MONTH(C110)*1),B:B,B110),"")</f>
        <v/>
      </c>
      <c r="N110" s="10" t="str">
        <f aca="false">IF(A111=A110,"",SUMIF(A:A,A110,K:K))</f>
        <v/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23</v>
      </c>
      <c r="C111" s="9" t="n">
        <f aca="false">C110+1</f>
        <v>42524</v>
      </c>
      <c r="D111" s="10"/>
      <c r="E111" s="10"/>
      <c r="F111" s="10" t="n">
        <v>0.333333333333333</v>
      </c>
      <c r="G111" s="10" t="n">
        <v>0.541666666666667</v>
      </c>
      <c r="H111" s="10" t="n">
        <v>0.583333333333333</v>
      </c>
      <c r="I111" s="10" t="n">
        <v>0.760416666666667</v>
      </c>
      <c r="J111" s="10"/>
      <c r="K111" s="10" t="n">
        <f aca="false">SUM(SUM(G111,-MIN(E111:F111)),SUM(I111,-H111))</f>
        <v>0.385416666666667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n">
        <f aca="false">IF(WEEKDAY(C111,1)=6,SUMIFS(K:K,A:A,N(MONTH(C111)*1),B:B,B111),"")</f>
        <v>1.16666666666667</v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13" t="n">
        <f aca="false">MONTH(C112)</f>
        <v>6</v>
      </c>
      <c r="B112" s="14" t="str">
        <f aca="false">"SEM "&amp;WEEKNUM(C112,1)</f>
        <v>SEM 24</v>
      </c>
      <c r="C112" s="15" t="n">
        <f aca="false">C111+3</f>
        <v>42527</v>
      </c>
      <c r="D112" s="16" t="n">
        <v>0.291666666666667</v>
      </c>
      <c r="E112" s="16" t="n">
        <v>0.375</v>
      </c>
      <c r="F112" s="16"/>
      <c r="G112" s="16" t="n">
        <v>0.541666666666667</v>
      </c>
      <c r="H112" s="16" t="n">
        <v>0.583333333333333</v>
      </c>
      <c r="I112" s="16" t="n">
        <v>0.75</v>
      </c>
      <c r="J112" s="16" t="n">
        <v>0.84375</v>
      </c>
      <c r="K112" s="16" t="n">
        <f aca="false">SUM(SUM(G112,-MIN(E112:F112)),SUM(I112,-H112))</f>
        <v>0.333333333333333</v>
      </c>
      <c r="L112" s="16" t="n">
        <f aca="false">IF(SUM(SUM(G112,-MIN(D112:F112)),SUM(MAX(I112:J112),-H112))=SUM(SUM(G112,-MIN(E112:F112)),SUM(I112,-H112)),"",SUM(SUM(G112,-MIN(D112:F112)),SUM(MAX(I112:J112),-H112)))</f>
        <v>0.510416666666667</v>
      </c>
      <c r="M112" s="16" t="str">
        <f aca="false">IF(WEEKDAY(C112,1)=6,SUMIFS(K:K,A:A,N(MONTH(C112)*1),B:B,B112),"")</f>
        <v/>
      </c>
      <c r="N112" s="16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7" t="str">
        <f aca="false">"SEM "&amp;WEEKNUM(C113,1)</f>
        <v>SEM 24</v>
      </c>
      <c r="C113" s="15" t="n">
        <f aca="false">C112+1</f>
        <v>42528</v>
      </c>
      <c r="D113" s="16"/>
      <c r="E113" s="16"/>
      <c r="F113" s="16" t="n">
        <v>0.354166666666667</v>
      </c>
      <c r="G113" s="16" t="n">
        <v>0.541666666666667</v>
      </c>
      <c r="H113" s="16" t="n">
        <v>0.583333333333333</v>
      </c>
      <c r="I113" s="16" t="n">
        <v>0.78125</v>
      </c>
      <c r="J113" s="16" t="n">
        <v>0.840277777777778</v>
      </c>
      <c r="K113" s="16" t="n">
        <f aca="false">SUM(SUM(G113,-MIN(E113:F113)),SUM(I113,-H113))</f>
        <v>0.385416666666667</v>
      </c>
      <c r="L113" s="16" t="n">
        <f aca="false">IF(SUM(SUM(G113,-MIN(D113:F113)),SUM(MAX(I113:J113),-H113))=SUM(SUM(G113,-MIN(E113:F113)),SUM(I113,-H113)),"",SUM(SUM(G113,-MIN(D113:F113)),SUM(MAX(I113:J113),-H113)))</f>
        <v>0.444444444444444</v>
      </c>
      <c r="M113" s="16" t="str">
        <f aca="false">IF(WEEKDAY(C113,1)=6,SUMIFS(K:K,A:A,N(MONTH(C113)*1),B:B,B113),"")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4" t="str">
        <f aca="false">"SEM "&amp;WEEKNUM(C114,1)</f>
        <v>SEM 24</v>
      </c>
      <c r="C114" s="15" t="n">
        <f aca="false">C113+1</f>
        <v>42529</v>
      </c>
      <c r="D114" s="16" t="n">
        <v>0.302083333333333</v>
      </c>
      <c r="E114" s="16" t="n">
        <v>0.364583333333333</v>
      </c>
      <c r="F114" s="16"/>
      <c r="G114" s="16" t="n">
        <v>0.53125</v>
      </c>
      <c r="H114" s="16" t="n">
        <v>0.5625</v>
      </c>
      <c r="I114" s="16" t="n">
        <v>0.75</v>
      </c>
      <c r="J114" s="16" t="n">
        <v>0.822916666666667</v>
      </c>
      <c r="K114" s="16" t="n">
        <f aca="false">SUM(SUM(G114,-MIN(E114:F114)),SUM(I114,-H114))</f>
        <v>0.354166666666667</v>
      </c>
      <c r="L114" s="16" t="n">
        <f aca="false">IF(SUM(SUM(G114,-MIN(D114:F114)),SUM(MAX(I114:J114),-H114))=SUM(SUM(G114,-MIN(E114:F114)),SUM(I114,-H114)),"",SUM(SUM(G114,-MIN(D114:F114)),SUM(MAX(I114:J114),-H114)))</f>
        <v>0.489583333333333</v>
      </c>
      <c r="M114" s="16" t="str">
        <f aca="false">IF(WEEKDAY(C114,1)=6,SUMIFS(K:K,A:A,N(MONTH(C114)*1),B:B,B114),"")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24</v>
      </c>
      <c r="C115" s="15" t="n">
        <f aca="false">C114+1</f>
        <v>42530</v>
      </c>
      <c r="D115" s="16" t="n">
        <v>0.3125</v>
      </c>
      <c r="E115" s="16" t="n">
        <v>0.375</v>
      </c>
      <c r="F115" s="16"/>
      <c r="G115" s="16" t="n">
        <v>0.541666666666667</v>
      </c>
      <c r="H115" s="16" t="n">
        <v>0.583333333333333</v>
      </c>
      <c r="I115" s="16" t="n">
        <v>0.78125</v>
      </c>
      <c r="J115" s="16" t="n">
        <v>0.854166666666667</v>
      </c>
      <c r="K115" s="16" t="n">
        <f aca="false">SUM(SUM(G115,-MIN(E115:F115)),SUM(I115,-H115))</f>
        <v>0.364583333333333</v>
      </c>
      <c r="L115" s="16" t="n">
        <f aca="false">IF(SUM(SUM(G115,-MIN(D115:F115)),SUM(MAX(I115:J115),-H115))=SUM(SUM(G115,-MIN(E115:F115)),SUM(I115,-H115)),"",SUM(SUM(G115,-MIN(D115:F115)),SUM(MAX(I115:J115),-H115)))</f>
        <v>0.5</v>
      </c>
      <c r="M115" s="16" t="str">
        <f aca="false">IF(WEEKDAY(C115,1)=6,SUMIFS(K:K,A:A,N(MONTH(C115)*1),B:B,B115),"")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7" t="str">
        <f aca="false">"SEM "&amp;WEEKNUM(C116,1)</f>
        <v>SEM 24</v>
      </c>
      <c r="C116" s="15" t="n">
        <f aca="false">C115+1</f>
        <v>42531</v>
      </c>
      <c r="D116" s="16"/>
      <c r="E116" s="16"/>
      <c r="F116" s="16" t="n">
        <v>0.34375</v>
      </c>
      <c r="G116" s="16" t="n">
        <v>0.520833333333333</v>
      </c>
      <c r="H116" s="16" t="n">
        <v>0.583333333333333</v>
      </c>
      <c r="I116" s="16" t="n">
        <v>0.75</v>
      </c>
      <c r="J116" s="16"/>
      <c r="K116" s="16" t="n">
        <f aca="false">SUM(SUM(G116,-MIN(E116:F116)),SUM(I116,-H116))</f>
        <v>0.34375</v>
      </c>
      <c r="L116" s="16" t="str">
        <f aca="false">IF(SUM(SUM(G116,-MIN(D116:F116)),SUM(MAX(I116:J116),-H116))=SUM(SUM(G116,-MIN(E116:F116)),SUM(I116,-H116)),"",SUM(SUM(G116,-MIN(D116:F116)),SUM(MAX(I116:J116),-H116)))</f>
        <v/>
      </c>
      <c r="M116" s="16" t="n">
        <f aca="false">IF(WEEKDAY(C116,1)=6,SUMIFS(K:K,A:A,N(MONTH(C116)*1),B:B,B116),"")</f>
        <v>1.78125</v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8" t="n">
        <f aca="false">MONTH(C117)</f>
        <v>6</v>
      </c>
      <c r="B117" s="9" t="str">
        <f aca="false">"SEM "&amp;WEEKNUM(C117,1)</f>
        <v>SEM 25</v>
      </c>
      <c r="C117" s="9" t="n">
        <f aca="false">C116+3</f>
        <v>42534</v>
      </c>
      <c r="D117" s="10"/>
      <c r="E117" s="10"/>
      <c r="F117" s="10" t="n">
        <v>0.354166666666667</v>
      </c>
      <c r="G117" s="10" t="n">
        <v>0.541666666666667</v>
      </c>
      <c r="H117" s="10" t="n">
        <v>0.583333333333333</v>
      </c>
      <c r="I117" s="10" t="n">
        <v>0.791666666666667</v>
      </c>
      <c r="J117" s="10"/>
      <c r="K117" s="10" t="n">
        <f aca="false">SUM(SUM(G117,-MIN(E117:F117)),SUM(I117,-H117))</f>
        <v>0.395833333333333</v>
      </c>
      <c r="L117" s="10" t="str">
        <f aca="false">IF(SUM(SUM(G117,-MIN(D117:F117)),SUM(MAX(I117:J117),-H117))=SUM(SUM(G117,-MIN(E117:F117)),SUM(I117,-H117)),"",SUM(SUM(G117,-MIN(D117:F117)),SUM(MAX(I117:J117),-H117)))</f>
        <v/>
      </c>
      <c r="M117" s="10" t="str">
        <f aca="false">IF(WEEKDAY(C117,1)=6,SUMIFS(K:K,A:A,N(MONTH(C117)*1),B:B,B117),"")</f>
        <v/>
      </c>
      <c r="N117" s="10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25</v>
      </c>
      <c r="C118" s="9" t="n">
        <f aca="false">C117+1</f>
        <v>42535</v>
      </c>
      <c r="D118" s="10" t="n">
        <v>0.3125</v>
      </c>
      <c r="E118" s="10" t="n">
        <v>0.364583333333333</v>
      </c>
      <c r="F118" s="10"/>
      <c r="G118" s="10" t="n">
        <v>0.541666666666667</v>
      </c>
      <c r="H118" s="10" t="n">
        <v>0.583333333333333</v>
      </c>
      <c r="I118" s="10" t="n">
        <v>0.760416666666667</v>
      </c>
      <c r="J118" s="10" t="n">
        <v>0.854166666666667</v>
      </c>
      <c r="K118" s="10" t="n">
        <f aca="false">SUM(SUM(G118,-MIN(E118:F118)),SUM(I118,-H118))</f>
        <v>0.354166666666667</v>
      </c>
      <c r="L118" s="10" t="n">
        <f aca="false">IF(SUM(SUM(G118,-MIN(D118:F118)),SUM(MAX(I118:J118),-H118))=SUM(SUM(G118,-MIN(E118:F118)),SUM(I118,-H118)),"",SUM(SUM(G118,-MIN(D118:F118)),SUM(MAX(I118:J118),-H118)))</f>
        <v>0.5</v>
      </c>
      <c r="M118" s="10" t="str">
        <f aca="false">IF(WEEKDAY(C118,1)=6,SUMIFS(K:K,A:A,N(MONTH(C118)*1),B:B,B118),"")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25</v>
      </c>
      <c r="C119" s="9" t="n">
        <f aca="false">C118+1</f>
        <v>42536</v>
      </c>
      <c r="D119" s="10"/>
      <c r="E119" s="10"/>
      <c r="F119" s="10" t="n">
        <v>0.354166666666667</v>
      </c>
      <c r="G119" s="10" t="n">
        <v>0.520833333333333</v>
      </c>
      <c r="H119" s="10" t="n">
        <v>0.583333333333333</v>
      </c>
      <c r="I119" s="10" t="n">
        <v>0.791666666666667</v>
      </c>
      <c r="J119" s="10"/>
      <c r="K119" s="10" t="n">
        <f aca="false">SUM(SUM(G119,-MIN(E119:F119)),SUM(I119,-H119))</f>
        <v>0.375</v>
      </c>
      <c r="L119" s="10" t="str">
        <f aca="false">IF(SUM(SUM(G119,-MIN(D119:F119)),SUM(MAX(I119:J119),-H119))=SUM(SUM(G119,-MIN(E119:F119)),SUM(I119,-H119)),"",SUM(SUM(G119,-MIN(D119:F119)),SUM(MAX(I119:J119),-H119)))</f>
        <v/>
      </c>
      <c r="M119" s="10" t="str">
        <f aca="false">IF(WEEKDAY(C119,1)=6,SUMIFS(K:K,A:A,N(MONTH(C119)*1),B:B,B119),"")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25</v>
      </c>
      <c r="C120" s="9" t="n">
        <f aca="false">C119+1</f>
        <v>42537</v>
      </c>
      <c r="D120" s="10" t="n">
        <v>0.3125</v>
      </c>
      <c r="E120" s="10" t="n">
        <v>0.375</v>
      </c>
      <c r="F120" s="10"/>
      <c r="G120" s="10" t="n">
        <v>0.520833333333333</v>
      </c>
      <c r="H120" s="10" t="n">
        <v>0.5625</v>
      </c>
      <c r="I120" s="10" t="n">
        <v>0.760416666666667</v>
      </c>
      <c r="J120" s="10" t="n">
        <v>0.822916666666667</v>
      </c>
      <c r="K120" s="10" t="n">
        <f aca="false">SUM(SUM(G120,-MIN(E120:F120)),SUM(I120,-H120))</f>
        <v>0.34375</v>
      </c>
      <c r="L120" s="10" t="n">
        <f aca="false">IF(SUM(SUM(G120,-MIN(D120:F120)),SUM(MAX(I120:J120),-H120))=SUM(SUM(G120,-MIN(E120:F120)),SUM(I120,-H120)),"",SUM(SUM(G120,-MIN(D120:F120)),SUM(MAX(I120:J120),-H120)))</f>
        <v>0.46875</v>
      </c>
      <c r="M120" s="10" t="str">
        <f aca="false">IF(WEEKDAY(C120,1)=6,SUMIFS(K:K,A:A,N(MONTH(C120)*1),B:B,B120),"")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25</v>
      </c>
      <c r="C121" s="9" t="n">
        <f aca="false">C120+1</f>
        <v>42538</v>
      </c>
      <c r="D121" s="10"/>
      <c r="E121" s="10"/>
      <c r="F121" s="10" t="n">
        <v>0.34375</v>
      </c>
      <c r="G121" s="10" t="n">
        <v>0.541666666666667</v>
      </c>
      <c r="H121" s="10" t="n">
        <v>0.583333333333333</v>
      </c>
      <c r="I121" s="10" t="n">
        <v>0.75</v>
      </c>
      <c r="J121" s="10"/>
      <c r="K121" s="10" t="n">
        <f aca="false">SUM(SUM(G121,-MIN(E121:F121)),SUM(I121,-H121))</f>
        <v>0.364583333333333</v>
      </c>
      <c r="L121" s="10" t="str">
        <f aca="false">IF(SUM(SUM(G121,-MIN(D121:F121)),SUM(MAX(I121:J121),-H121))=SUM(SUM(G121,-MIN(E121:F121)),SUM(I121,-H121)),"",SUM(SUM(G121,-MIN(D121:F121)),SUM(MAX(I121:J121),-H121)))</f>
        <v/>
      </c>
      <c r="M121" s="10" t="n">
        <f aca="false">IF(WEEKDAY(C121,1)=6,SUMIFS(K:K,A:A,N(MONTH(C121)*1),B:B,B121),"")</f>
        <v>1.83333333333333</v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13" t="n">
        <f aca="false">MONTH(C122)</f>
        <v>6</v>
      </c>
      <c r="B122" s="14" t="str">
        <f aca="false">"SEM "&amp;WEEKNUM(C122,1)</f>
        <v>SEM 26</v>
      </c>
      <c r="C122" s="15" t="n">
        <f aca="false">C121+3</f>
        <v>42541</v>
      </c>
      <c r="D122" s="16"/>
      <c r="E122" s="16"/>
      <c r="F122" s="16" t="n">
        <v>0.354166666666667</v>
      </c>
      <c r="G122" s="16" t="n">
        <v>0.541666666666667</v>
      </c>
      <c r="H122" s="16" t="n">
        <v>0.583333333333333</v>
      </c>
      <c r="I122" s="16" t="n">
        <v>0.802083333333333</v>
      </c>
      <c r="J122" s="16"/>
      <c r="K122" s="16" t="n">
        <f aca="false">SUM(SUM(G122,-MIN(E122:F122)),SUM(I122,-H122))</f>
        <v>0.40625</v>
      </c>
      <c r="L122" s="16" t="str">
        <f aca="false">IF(SUM(SUM(G122,-MIN(D122:F122)),SUM(MAX(I122:J122),-H122))=SUM(SUM(G122,-MIN(E122:F122)),SUM(I122,-H122)),"",SUM(SUM(G122,-MIN(D122:F122)),SUM(MAX(I122:J122),-H122)))</f>
        <v/>
      </c>
      <c r="M122" s="16" t="str">
        <f aca="false">IF(WEEKDAY(C122,1)=6,SUMIFS(K:K,A:A,N(MONTH(C122)*1),B:B,B122),"")</f>
        <v/>
      </c>
      <c r="N122" s="16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7" t="str">
        <f aca="false">"SEM "&amp;WEEKNUM(C123,1)</f>
        <v>SEM 26</v>
      </c>
      <c r="C123" s="15" t="n">
        <f aca="false">C122+1</f>
        <v>42542</v>
      </c>
      <c r="D123" s="16"/>
      <c r="E123" s="16"/>
      <c r="F123" s="16" t="n">
        <v>0.354166666666667</v>
      </c>
      <c r="G123" s="16" t="n">
        <v>0.541666666666667</v>
      </c>
      <c r="H123" s="16" t="n">
        <v>0.59375</v>
      </c>
      <c r="I123" s="16" t="n">
        <v>0.791666666666667</v>
      </c>
      <c r="J123" s="16"/>
      <c r="K123" s="16" t="n">
        <f aca="false">SUM(SUM(G123,-MIN(E123:F123)),SUM(I123,-H123))</f>
        <v>0.385416666666667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IF(WEEKDAY(C123,1)=6,SUMIFS(K:K,A:A,N(MONTH(C123)*1),B:B,B123),"")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4" t="str">
        <f aca="false">"SEM "&amp;WEEKNUM(C124,1)</f>
        <v>SEM 26</v>
      </c>
      <c r="C124" s="15" t="n">
        <f aca="false">C123+1</f>
        <v>42543</v>
      </c>
      <c r="D124" s="16"/>
      <c r="E124" s="16"/>
      <c r="F124" s="16" t="n">
        <v>0.34375</v>
      </c>
      <c r="G124" s="16" t="n">
        <v>0.520833333333333</v>
      </c>
      <c r="H124" s="16" t="n">
        <v>0.5625</v>
      </c>
      <c r="I124" s="16" t="n">
        <v>0.8125</v>
      </c>
      <c r="J124" s="16"/>
      <c r="K124" s="16" t="n">
        <f aca="false">SUM(SUM(G124,-MIN(E124:F124)),SUM(I124,-H124))</f>
        <v>0.427083333333333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IF(WEEKDAY(C124,1)=6,SUMIFS(K:K,A:A,N(MONTH(C124)*1),B:B,B124),"")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26</v>
      </c>
      <c r="C125" s="15" t="n">
        <f aca="false">C124+1</f>
        <v>42544</v>
      </c>
      <c r="D125" s="16" t="n">
        <v>0.3125</v>
      </c>
      <c r="E125" s="16" t="n">
        <v>0.364583333333333</v>
      </c>
      <c r="F125" s="16"/>
      <c r="G125" s="16" t="n">
        <v>0.53125</v>
      </c>
      <c r="H125" s="16" t="n">
        <v>0.59375</v>
      </c>
      <c r="I125" s="16" t="n">
        <v>0.770833333333333</v>
      </c>
      <c r="J125" s="16" t="n">
        <v>0.854166666666667</v>
      </c>
      <c r="K125" s="16" t="n">
        <f aca="false">SUM(SUM(G125,-MIN(E125:F125)),SUM(I125,-H125))</f>
        <v>0.34375</v>
      </c>
      <c r="L125" s="16" t="n">
        <f aca="false">IF(SUM(SUM(G125,-MIN(D125:F125)),SUM(MAX(I125:J125),-H125))=SUM(SUM(G125,-MIN(E125:F125)),SUM(I125,-H125)),"",SUM(SUM(G125,-MIN(D125:F125)),SUM(MAX(I125:J125),-H125)))</f>
        <v>0.479166666666667</v>
      </c>
      <c r="M125" s="16" t="str">
        <f aca="false">IF(WEEKDAY(C125,1)=6,SUMIFS(K:K,A:A,N(MONTH(C125)*1),B:B,B125),"")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7" t="str">
        <f aca="false">"SEM "&amp;WEEKNUM(C126,1)</f>
        <v>SEM 26</v>
      </c>
      <c r="C126" s="15" t="n">
        <f aca="false">C125+1</f>
        <v>42545</v>
      </c>
      <c r="D126" s="16"/>
      <c r="E126" s="16"/>
      <c r="F126" s="16" t="n">
        <v>0.333333333333333</v>
      </c>
      <c r="G126" s="16" t="n">
        <v>0.541666666666667</v>
      </c>
      <c r="H126" s="16" t="n">
        <v>0.583333333333333</v>
      </c>
      <c r="I126" s="16" t="n">
        <v>0.75</v>
      </c>
      <c r="J126" s="16"/>
      <c r="K126" s="16" t="n">
        <f aca="false">SUM(SUM(G126,-MIN(E126:F126)),SUM(I126,-H126))</f>
        <v>0.375</v>
      </c>
      <c r="L126" s="16" t="str">
        <f aca="false">IF(SUM(SUM(G126,-MIN(D126:F126)),SUM(MAX(I126:J126),-H126))=SUM(SUM(G126,-MIN(E126:F126)),SUM(I126,-H126)),"",SUM(SUM(G126,-MIN(D126:F126)),SUM(MAX(I126:J126),-H126)))</f>
        <v/>
      </c>
      <c r="M126" s="16" t="n">
        <f aca="false">IF(WEEKDAY(C126,1)=6,SUMIFS(K:K,A:A,N(MONTH(C126)*1),B:B,B126),"")</f>
        <v>1.9375</v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8" t="n">
        <f aca="false">MONTH(C127)</f>
        <v>6</v>
      </c>
      <c r="B127" s="9" t="str">
        <f aca="false">"SEM "&amp;WEEKNUM(C127,1)</f>
        <v>SEM 27</v>
      </c>
      <c r="C127" s="9" t="n">
        <f aca="false">C126+3</f>
        <v>42548</v>
      </c>
      <c r="D127" s="10"/>
      <c r="E127" s="10"/>
      <c r="F127" s="10" t="n">
        <v>0.34375</v>
      </c>
      <c r="G127" s="10" t="n">
        <v>0.53125</v>
      </c>
      <c r="H127" s="10" t="n">
        <v>0.572916666666667</v>
      </c>
      <c r="I127" s="10" t="n">
        <v>0.770833333333333</v>
      </c>
      <c r="J127" s="10" t="n">
        <v>0.822916666666667</v>
      </c>
      <c r="K127" s="10" t="n">
        <f aca="false">SUM(SUM(G127,-MIN(E127:F127)),SUM(I127,-H127))</f>
        <v>0.385416666666667</v>
      </c>
      <c r="L127" s="10" t="n">
        <f aca="false">IF(SUM(SUM(G127,-MIN(D127:F127)),SUM(MAX(I127:J127),-H127))=SUM(SUM(G127,-MIN(E127:F127)),SUM(I127,-H127)),"",SUM(SUM(G127,-MIN(D127:F127)),SUM(MAX(I127:J127),-H127)))</f>
        <v>0.4375</v>
      </c>
      <c r="M127" s="10" t="str">
        <f aca="false">IF(WEEKDAY(C127,1)=6,SUMIFS(K:K,A:A,N(MONTH(C127)*1),B:B,B127),"")</f>
        <v/>
      </c>
      <c r="N127" s="10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27</v>
      </c>
      <c r="C128" s="9" t="n">
        <f aca="false">C127+1</f>
        <v>42549</v>
      </c>
      <c r="D128" s="10" t="n">
        <v>0.3125</v>
      </c>
      <c r="E128" s="10" t="n">
        <v>0.375</v>
      </c>
      <c r="F128" s="10"/>
      <c r="G128" s="10" t="n">
        <v>0.541666666666667</v>
      </c>
      <c r="H128" s="10" t="n">
        <v>0.5625</v>
      </c>
      <c r="I128" s="10" t="n">
        <v>0.760416666666667</v>
      </c>
      <c r="J128" s="10" t="n">
        <v>0.854166666666667</v>
      </c>
      <c r="K128" s="10" t="n">
        <f aca="false">SUM(SUM(G128,-MIN(E128:F128)),SUM(I128,-H128))</f>
        <v>0.364583333333333</v>
      </c>
      <c r="L128" s="10" t="n">
        <f aca="false">IF(SUM(SUM(G128,-MIN(D128:F128)),SUM(MAX(I128:J128),-H128))=SUM(SUM(G128,-MIN(E128:F128)),SUM(I128,-H128)),"",SUM(SUM(G128,-MIN(D128:F128)),SUM(MAX(I128:J128),-H128)))</f>
        <v>0.520833333333333</v>
      </c>
      <c r="M128" s="10" t="str">
        <f aca="false">IF(WEEKDAY(C128,1)=6,SUMIFS(K:K,A:A,N(MONTH(C128)*1),B:B,B128),"")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27</v>
      </c>
      <c r="C129" s="9" t="n">
        <f aca="false">C128+1</f>
        <v>42550</v>
      </c>
      <c r="D129" s="10"/>
      <c r="E129" s="10"/>
      <c r="F129" s="10" t="n">
        <v>0.354166666666667</v>
      </c>
      <c r="G129" s="10" t="n">
        <v>0.541666666666667</v>
      </c>
      <c r="H129" s="10" t="n">
        <v>0.583333333333333</v>
      </c>
      <c r="I129" s="10" t="n">
        <v>0.770833333333333</v>
      </c>
      <c r="J129" s="10"/>
      <c r="K129" s="10" t="n">
        <f aca="false">SUM(SUM(G129,-MIN(E129:F129)),SUM(I129,-H129))</f>
        <v>0.375</v>
      </c>
      <c r="L129" s="10" t="str">
        <f aca="false">IF(SUM(SUM(G129,-MIN(D129:F129)),SUM(MAX(I129:J129),-H129))=SUM(SUM(G129,-MIN(E129:F129)),SUM(I129,-H129)),"",SUM(SUM(G129,-MIN(D129:F129)),SUM(MAX(I129:J129),-H129)))</f>
        <v/>
      </c>
      <c r="M129" s="10" t="str">
        <f aca="false">IF(WEEKDAY(C129,1)=6,SUMIFS(K:K,A:A,N(MONTH(C129)*1),B:B,B129),"")</f>
        <v/>
      </c>
      <c r="N129" s="10" t="str">
        <f aca="false">IF(A130=A129,"",SUMIF(A:A,A129,K:K))</f>
        <v/>
      </c>
    </row>
    <row r="130" customFormat="false" ht="15" hidden="false" customHeight="false" outlineLevel="0" collapsed="false">
      <c r="A130" s="8" t="n">
        <f aca="false">MONTH(C130)</f>
        <v>6</v>
      </c>
      <c r="B130" s="9" t="str">
        <f aca="false">"SEM "&amp;WEEKNUM(C130,1)</f>
        <v>SEM 27</v>
      </c>
      <c r="C130" s="9" t="n">
        <f aca="false">C129+1</f>
        <v>42551</v>
      </c>
      <c r="D130" s="10"/>
      <c r="E130" s="10"/>
      <c r="F130" s="10" t="n">
        <v>0.333333333333333</v>
      </c>
      <c r="G130" s="10" t="n">
        <v>0.520833333333333</v>
      </c>
      <c r="H130" s="10" t="n">
        <v>0.583333333333333</v>
      </c>
      <c r="I130" s="10" t="n">
        <v>0.802083333333333</v>
      </c>
      <c r="J130" s="10"/>
      <c r="K130" s="10" t="n">
        <f aca="false">SUM(SUM(G130,-MIN(E130:F130)),SUM(I130,-H130))</f>
        <v>0.40625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IF(WEEKDAY(C130,1)=6,SUMIFS(K:K,A:A,N(MONTH(C130)*1),B:B,B130),"")</f>
        <v/>
      </c>
      <c r="N130" s="10" t="n">
        <f aca="false">IF(A131=A130,"",SUMIF(A:A,A130,K:K))</f>
        <v>8.25</v>
      </c>
    </row>
    <row r="131" customFormat="false" ht="15" hidden="false" customHeight="false" outlineLevel="0" collapsed="false">
      <c r="A131" s="8" t="n">
        <f aca="false">MONTH(C131)</f>
        <v>7</v>
      </c>
      <c r="B131" s="9" t="str">
        <f aca="false">"SEM "&amp;WEEKNUM(C131,1)</f>
        <v>SEM 27</v>
      </c>
      <c r="C131" s="9" t="n">
        <f aca="false">C130+1</f>
        <v>42552</v>
      </c>
      <c r="D131" s="10"/>
      <c r="E131" s="10"/>
      <c r="F131" s="10" t="n">
        <v>0.333333333333333</v>
      </c>
      <c r="G131" s="10" t="n">
        <v>0.541666666666667</v>
      </c>
      <c r="H131" s="10" t="n">
        <v>0.583333333333333</v>
      </c>
      <c r="I131" s="10" t="n">
        <v>0.760416666666667</v>
      </c>
      <c r="J131" s="10"/>
      <c r="K131" s="10" t="n">
        <f aca="false">SUM(SUM(G131,-MIN(E131:F131)),SUM(I131,-H131))</f>
        <v>0.385416666666667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n">
        <f aca="false">IF(WEEKDAY(C131,1)=6,SUMIFS(K:K,A:A,N(MONTH(C131)*1),B:B,B131),"")</f>
        <v>0.385416666666667</v>
      </c>
      <c r="N131" s="10" t="str">
        <f aca="false">IF(A132=A131,"",SUMIF(A:A,A131,K:K))</f>
        <v/>
      </c>
    </row>
    <row r="132" customFormat="false" ht="15" hidden="false" customHeight="false" outlineLevel="0" collapsed="false">
      <c r="A132" s="13" t="n">
        <f aca="false">MONTH(C132)</f>
        <v>7</v>
      </c>
      <c r="B132" s="14" t="str">
        <f aca="false">"SEM "&amp;WEEKNUM(C132,1)</f>
        <v>SEM 28</v>
      </c>
      <c r="C132" s="15" t="n">
        <f aca="false">C131+3</f>
        <v>42555</v>
      </c>
      <c r="D132" s="16" t="n">
        <v>0.291666666666667</v>
      </c>
      <c r="E132" s="16" t="n">
        <v>0.375</v>
      </c>
      <c r="F132" s="16"/>
      <c r="G132" s="16" t="n">
        <v>0.541666666666667</v>
      </c>
      <c r="H132" s="16" t="n">
        <v>0.583333333333333</v>
      </c>
      <c r="I132" s="16" t="n">
        <v>0.75</v>
      </c>
      <c r="J132" s="16" t="n">
        <v>0.84375</v>
      </c>
      <c r="K132" s="16" t="n">
        <f aca="false">SUM(SUM(G132,-MIN(E132:F132)),SUM(I132,-H132))</f>
        <v>0.333333333333333</v>
      </c>
      <c r="L132" s="16" t="n">
        <f aca="false">IF(SUM(SUM(G132,-MIN(D132:F132)),SUM(MAX(I132:J132),-H132))=SUM(SUM(G132,-MIN(E132:F132)),SUM(I132,-H132)),"",SUM(SUM(G132,-MIN(D132:F132)),SUM(MAX(I132:J132),-H132)))</f>
        <v>0.510416666666667</v>
      </c>
      <c r="M132" s="16" t="str">
        <f aca="false">IF(WEEKDAY(C132,1)=6,SUMIFS(K:K,A:A,N(MONTH(C132)*1),B:B,B132),"")</f>
        <v/>
      </c>
      <c r="N132" s="16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7" t="str">
        <f aca="false">"SEM "&amp;WEEKNUM(C133,1)</f>
        <v>SEM 28</v>
      </c>
      <c r="C133" s="15" t="n">
        <f aca="false">C132+1</f>
        <v>42556</v>
      </c>
      <c r="D133" s="16"/>
      <c r="E133" s="16"/>
      <c r="F133" s="16" t="n">
        <v>0.354166666666667</v>
      </c>
      <c r="G133" s="16" t="n">
        <v>0.541666666666667</v>
      </c>
      <c r="H133" s="16" t="n">
        <v>0.583333333333333</v>
      </c>
      <c r="I133" s="16" t="n">
        <v>0.78125</v>
      </c>
      <c r="J133" s="16" t="n">
        <v>0.840277777777778</v>
      </c>
      <c r="K133" s="16" t="n">
        <f aca="false">SUM(SUM(G133,-MIN(E133:F133)),SUM(I133,-H133))</f>
        <v>0.385416666666667</v>
      </c>
      <c r="L133" s="16" t="n">
        <f aca="false">IF(SUM(SUM(G133,-MIN(D133:F133)),SUM(MAX(I133:J133),-H133))=SUM(SUM(G133,-MIN(E133:F133)),SUM(I133,-H133)),"",SUM(SUM(G133,-MIN(D133:F133)),SUM(MAX(I133:J133),-H133)))</f>
        <v>0.444444444444444</v>
      </c>
      <c r="M133" s="16" t="str">
        <f aca="false">IF(WEEKDAY(C133,1)=6,SUMIFS(K:K,A:A,N(MONTH(C133)*1),B:B,B133),"")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4" t="str">
        <f aca="false">"SEM "&amp;WEEKNUM(C134,1)</f>
        <v>SEM 28</v>
      </c>
      <c r="C134" s="15" t="n">
        <f aca="false">C133+1</f>
        <v>42557</v>
      </c>
      <c r="D134" s="16" t="n">
        <v>0.302083333333333</v>
      </c>
      <c r="E134" s="16" t="n">
        <v>0.364583333333333</v>
      </c>
      <c r="F134" s="16"/>
      <c r="G134" s="16" t="n">
        <v>0.53125</v>
      </c>
      <c r="H134" s="16" t="n">
        <v>0.5625</v>
      </c>
      <c r="I134" s="16" t="n">
        <v>0.75</v>
      </c>
      <c r="J134" s="16" t="n">
        <v>0.822916666666667</v>
      </c>
      <c r="K134" s="16" t="n">
        <f aca="false">SUM(SUM(G134,-MIN(E134:F134)),SUM(I134,-H134))</f>
        <v>0.354166666666667</v>
      </c>
      <c r="L134" s="16" t="n">
        <f aca="false">IF(SUM(SUM(G134,-MIN(D134:F134)),SUM(MAX(I134:J134),-H134))=SUM(SUM(G134,-MIN(E134:F134)),SUM(I134,-H134)),"",SUM(SUM(G134,-MIN(D134:F134)),SUM(MAX(I134:J134),-H134)))</f>
        <v>0.489583333333333</v>
      </c>
      <c r="M134" s="16" t="str">
        <f aca="false">IF(WEEKDAY(C134,1)=6,SUMIFS(K:K,A:A,N(MONTH(C134)*1),B:B,B134),"")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28</v>
      </c>
      <c r="C135" s="15" t="n">
        <f aca="false">C134+1</f>
        <v>42558</v>
      </c>
      <c r="D135" s="16" t="n">
        <v>0.3125</v>
      </c>
      <c r="E135" s="16" t="n">
        <v>0.375</v>
      </c>
      <c r="F135" s="16"/>
      <c r="G135" s="16" t="n">
        <v>0.541666666666667</v>
      </c>
      <c r="H135" s="16" t="n">
        <v>0.583333333333333</v>
      </c>
      <c r="I135" s="16" t="n">
        <v>0.78125</v>
      </c>
      <c r="J135" s="16" t="n">
        <v>0.854166666666667</v>
      </c>
      <c r="K135" s="16" t="n">
        <f aca="false">SUM(SUM(G135,-MIN(E135:F135)),SUM(I135,-H135))</f>
        <v>0.364583333333333</v>
      </c>
      <c r="L135" s="16" t="n">
        <f aca="false">IF(SUM(SUM(G135,-MIN(D135:F135)),SUM(MAX(I135:J135),-H135))=SUM(SUM(G135,-MIN(E135:F135)),SUM(I135,-H135)),"",SUM(SUM(G135,-MIN(D135:F135)),SUM(MAX(I135:J135),-H135)))</f>
        <v>0.5</v>
      </c>
      <c r="M135" s="16" t="str">
        <f aca="false">IF(WEEKDAY(C135,1)=6,SUMIFS(K:K,A:A,N(MONTH(C135)*1),B:B,B135),"")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7" t="str">
        <f aca="false">"SEM "&amp;WEEKNUM(C136,1)</f>
        <v>SEM 28</v>
      </c>
      <c r="C136" s="15" t="n">
        <f aca="false">C135+1</f>
        <v>42559</v>
      </c>
      <c r="D136" s="16"/>
      <c r="E136" s="16"/>
      <c r="F136" s="16" t="n">
        <v>0.34375</v>
      </c>
      <c r="G136" s="16" t="n">
        <v>0.520833333333333</v>
      </c>
      <c r="H136" s="16" t="n">
        <v>0.583333333333333</v>
      </c>
      <c r="I136" s="16" t="n">
        <v>0.75</v>
      </c>
      <c r="J136" s="16"/>
      <c r="K136" s="16" t="n">
        <f aca="false">SUM(SUM(G136,-MIN(E136:F136)),SUM(I136,-H136))</f>
        <v>0.34375</v>
      </c>
      <c r="L136" s="16" t="str">
        <f aca="false">IF(SUM(SUM(G136,-MIN(D136:F136)),SUM(MAX(I136:J136),-H136))=SUM(SUM(G136,-MIN(E136:F136)),SUM(I136,-H136)),"",SUM(SUM(G136,-MIN(D136:F136)),SUM(MAX(I136:J136),-H136)))</f>
        <v/>
      </c>
      <c r="M136" s="16" t="n">
        <f aca="false">IF(WEEKDAY(C136,1)=6,SUMIFS(K:K,A:A,N(MONTH(C136)*1),B:B,B136),"")</f>
        <v>1.78125</v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8" t="n">
        <f aca="false">MONTH(C137)</f>
        <v>7</v>
      </c>
      <c r="B137" s="9" t="str">
        <f aca="false">"SEM "&amp;WEEKNUM(C137,1)</f>
        <v>SEM 29</v>
      </c>
      <c r="C137" s="9" t="n">
        <f aca="false">C136+3</f>
        <v>42562</v>
      </c>
      <c r="D137" s="10"/>
      <c r="E137" s="10"/>
      <c r="F137" s="10" t="n">
        <v>0.354166666666667</v>
      </c>
      <c r="G137" s="10" t="n">
        <v>0.541666666666667</v>
      </c>
      <c r="H137" s="10" t="n">
        <v>0.583333333333333</v>
      </c>
      <c r="I137" s="10" t="n">
        <v>0.791666666666667</v>
      </c>
      <c r="J137" s="10"/>
      <c r="K137" s="10" t="n">
        <f aca="false">SUM(SUM(G137,-MIN(E137:F137)),SUM(I137,-H137))</f>
        <v>0.395833333333333</v>
      </c>
      <c r="L137" s="10" t="str">
        <f aca="false">IF(SUM(SUM(G137,-MIN(D137:F137)),SUM(MAX(I137:J137),-H137))=SUM(SUM(G137,-MIN(E137:F137)),SUM(I137,-H137)),"",SUM(SUM(G137,-MIN(D137:F137)),SUM(MAX(I137:J137),-H137)))</f>
        <v/>
      </c>
      <c r="M137" s="10" t="str">
        <f aca="false">IF(WEEKDAY(C137,1)=6,SUMIFS(K:K,A:A,N(MONTH(C137)*1),B:B,B137),"")</f>
        <v/>
      </c>
      <c r="N137" s="10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29</v>
      </c>
      <c r="C138" s="9" t="n">
        <f aca="false">C137+1</f>
        <v>42563</v>
      </c>
      <c r="D138" s="10" t="n">
        <v>0.3125</v>
      </c>
      <c r="E138" s="10" t="n">
        <v>0.364583333333333</v>
      </c>
      <c r="F138" s="10"/>
      <c r="G138" s="10" t="n">
        <v>0.541666666666667</v>
      </c>
      <c r="H138" s="10" t="n">
        <v>0.583333333333333</v>
      </c>
      <c r="I138" s="10" t="n">
        <v>0.760416666666667</v>
      </c>
      <c r="J138" s="10" t="n">
        <v>0.854166666666667</v>
      </c>
      <c r="K138" s="10" t="n">
        <f aca="false">SUM(SUM(G138,-MIN(E138:F138)),SUM(I138,-H138))</f>
        <v>0.354166666666667</v>
      </c>
      <c r="L138" s="10" t="n">
        <f aca="false">IF(SUM(SUM(G138,-MIN(D138:F138)),SUM(MAX(I138:J138),-H138))=SUM(SUM(G138,-MIN(E138:F138)),SUM(I138,-H138)),"",SUM(SUM(G138,-MIN(D138:F138)),SUM(MAX(I138:J138),-H138)))</f>
        <v>0.5</v>
      </c>
      <c r="M138" s="10" t="str">
        <f aca="false">IF(WEEKDAY(C138,1)=6,SUMIFS(K:K,A:A,N(MONTH(C138)*1),B:B,B138),"")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29</v>
      </c>
      <c r="C139" s="9" t="n">
        <f aca="false">C138+1</f>
        <v>42564</v>
      </c>
      <c r="D139" s="10"/>
      <c r="E139" s="10"/>
      <c r="F139" s="10" t="n">
        <v>0.354166666666667</v>
      </c>
      <c r="G139" s="10" t="n">
        <v>0.520833333333333</v>
      </c>
      <c r="H139" s="10" t="n">
        <v>0.583333333333333</v>
      </c>
      <c r="I139" s="10" t="n">
        <v>0.791666666666667</v>
      </c>
      <c r="J139" s="10"/>
      <c r="K139" s="10" t="n">
        <f aca="false">SUM(SUM(G139,-MIN(E139:F139)),SUM(I139,-H139))</f>
        <v>0.375</v>
      </c>
      <c r="L139" s="10" t="str">
        <f aca="false">IF(SUM(SUM(G139,-MIN(D139:F139)),SUM(MAX(I139:J139),-H139))=SUM(SUM(G139,-MIN(E139:F139)),SUM(I139,-H139)),"",SUM(SUM(G139,-MIN(D139:F139)),SUM(MAX(I139:J139),-H139)))</f>
        <v/>
      </c>
      <c r="M139" s="10" t="str">
        <f aca="false">IF(WEEKDAY(C139,1)=6,SUMIFS(K:K,A:A,N(MONTH(C139)*1),B:B,B139),"")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29</v>
      </c>
      <c r="C140" s="9" t="n">
        <f aca="false">C139+1</f>
        <v>42565</v>
      </c>
      <c r="D140" s="10" t="n">
        <v>0.3125</v>
      </c>
      <c r="E140" s="10" t="n">
        <v>0.375</v>
      </c>
      <c r="F140" s="10"/>
      <c r="G140" s="10" t="n">
        <v>0.520833333333333</v>
      </c>
      <c r="H140" s="10" t="n">
        <v>0.5625</v>
      </c>
      <c r="I140" s="10" t="n">
        <v>0.760416666666667</v>
      </c>
      <c r="J140" s="10" t="n">
        <v>0.822916666666667</v>
      </c>
      <c r="K140" s="10" t="n">
        <f aca="false">SUM(SUM(G140,-MIN(E140:F140)),SUM(I140,-H140))</f>
        <v>0.34375</v>
      </c>
      <c r="L140" s="10" t="n">
        <f aca="false">IF(SUM(SUM(G140,-MIN(D140:F140)),SUM(MAX(I140:J140),-H140))=SUM(SUM(G140,-MIN(E140:F140)),SUM(I140,-H140)),"",SUM(SUM(G140,-MIN(D140:F140)),SUM(MAX(I140:J140),-H140)))</f>
        <v>0.46875</v>
      </c>
      <c r="M140" s="10" t="str">
        <f aca="false">IF(WEEKDAY(C140,1)=6,SUMIFS(K:K,A:A,N(MONTH(C140)*1),B:B,B140),"")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29</v>
      </c>
      <c r="C141" s="9" t="n">
        <f aca="false">C140+1</f>
        <v>42566</v>
      </c>
      <c r="D141" s="10"/>
      <c r="E141" s="10"/>
      <c r="F141" s="10" t="n">
        <v>0.34375</v>
      </c>
      <c r="G141" s="10" t="n">
        <v>0.541666666666667</v>
      </c>
      <c r="H141" s="10" t="n">
        <v>0.583333333333333</v>
      </c>
      <c r="I141" s="10" t="n">
        <v>0.75</v>
      </c>
      <c r="J141" s="10"/>
      <c r="K141" s="10" t="n">
        <f aca="false">SUM(SUM(G141,-MIN(E141:F141)),SUM(I141,-H141))</f>
        <v>0.364583333333333</v>
      </c>
      <c r="L141" s="10" t="str">
        <f aca="false">IF(SUM(SUM(G141,-MIN(D141:F141)),SUM(MAX(I141:J141),-H141))=SUM(SUM(G141,-MIN(E141:F141)),SUM(I141,-H141)),"",SUM(SUM(G141,-MIN(D141:F141)),SUM(MAX(I141:J141),-H141)))</f>
        <v/>
      </c>
      <c r="M141" s="10" t="n">
        <f aca="false">IF(WEEKDAY(C141,1)=6,SUMIFS(K:K,A:A,N(MONTH(C141)*1),B:B,B141),"")</f>
        <v>1.83333333333333</v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13" t="n">
        <f aca="false">MONTH(C142)</f>
        <v>7</v>
      </c>
      <c r="B142" s="14" t="str">
        <f aca="false">"SEM "&amp;WEEKNUM(C142,1)</f>
        <v>SEM 30</v>
      </c>
      <c r="C142" s="15" t="n">
        <f aca="false">C141+3</f>
        <v>42569</v>
      </c>
      <c r="D142" s="16"/>
      <c r="E142" s="16"/>
      <c r="F142" s="16" t="n">
        <v>0.354166666666667</v>
      </c>
      <c r="G142" s="16" t="n">
        <v>0.541666666666667</v>
      </c>
      <c r="H142" s="16" t="n">
        <v>0.583333333333333</v>
      </c>
      <c r="I142" s="16" t="n">
        <v>0.802083333333333</v>
      </c>
      <c r="J142" s="16"/>
      <c r="K142" s="16" t="n">
        <f aca="false">SUM(SUM(G142,-MIN(E142:F142)),SUM(I142,-H142))</f>
        <v>0.40625</v>
      </c>
      <c r="L142" s="16" t="str">
        <f aca="false">IF(SUM(SUM(G142,-MIN(D142:F142)),SUM(MAX(I142:J142),-H142))=SUM(SUM(G142,-MIN(E142:F142)),SUM(I142,-H142)),"",SUM(SUM(G142,-MIN(D142:F142)),SUM(MAX(I142:J142),-H142)))</f>
        <v/>
      </c>
      <c r="M142" s="16" t="str">
        <f aca="false">IF(WEEKDAY(C142,1)=6,SUMIFS(K:K,A:A,N(MONTH(C142)*1),B:B,B142),"")</f>
        <v/>
      </c>
      <c r="N142" s="16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7" t="str">
        <f aca="false">"SEM "&amp;WEEKNUM(C143,1)</f>
        <v>SEM 30</v>
      </c>
      <c r="C143" s="15" t="n">
        <f aca="false">C142+1</f>
        <v>42570</v>
      </c>
      <c r="D143" s="16"/>
      <c r="E143" s="16"/>
      <c r="F143" s="16" t="n">
        <v>0.354166666666667</v>
      </c>
      <c r="G143" s="16" t="n">
        <v>0.541666666666667</v>
      </c>
      <c r="H143" s="16" t="n">
        <v>0.59375</v>
      </c>
      <c r="I143" s="16" t="n">
        <v>0.791666666666667</v>
      </c>
      <c r="J143" s="16"/>
      <c r="K143" s="16" t="n">
        <f aca="false">SUM(SUM(G143,-MIN(E143:F143)),SUM(I143,-H143))</f>
        <v>0.385416666666667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IF(WEEKDAY(C143,1)=6,SUMIFS(K:K,A:A,N(MONTH(C143)*1),B:B,B143),"")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4" t="str">
        <f aca="false">"SEM "&amp;WEEKNUM(C144,1)</f>
        <v>SEM 30</v>
      </c>
      <c r="C144" s="15" t="n">
        <f aca="false">C143+1</f>
        <v>42571</v>
      </c>
      <c r="D144" s="16"/>
      <c r="E144" s="16"/>
      <c r="F144" s="16" t="n">
        <v>0.34375</v>
      </c>
      <c r="G144" s="16" t="n">
        <v>0.520833333333333</v>
      </c>
      <c r="H144" s="16" t="n">
        <v>0.5625</v>
      </c>
      <c r="I144" s="16" t="n">
        <v>0.8125</v>
      </c>
      <c r="J144" s="16"/>
      <c r="K144" s="16" t="n">
        <f aca="false">SUM(SUM(G144,-MIN(E144:F144)),SUM(I144,-H144))</f>
        <v>0.427083333333333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IF(WEEKDAY(C144,1)=6,SUMIFS(K:K,A:A,N(MONTH(C144)*1),B:B,B144),"")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30</v>
      </c>
      <c r="C145" s="15" t="n">
        <f aca="false">C144+1</f>
        <v>42572</v>
      </c>
      <c r="D145" s="16" t="n">
        <v>0.3125</v>
      </c>
      <c r="E145" s="16" t="n">
        <v>0.364583333333333</v>
      </c>
      <c r="F145" s="16"/>
      <c r="G145" s="16" t="n">
        <v>0.53125</v>
      </c>
      <c r="H145" s="16" t="n">
        <v>0.59375</v>
      </c>
      <c r="I145" s="16" t="n">
        <v>0.770833333333333</v>
      </c>
      <c r="J145" s="16" t="n">
        <v>0.854166666666667</v>
      </c>
      <c r="K145" s="16" t="n">
        <f aca="false">SUM(SUM(G145,-MIN(E145:F145)),SUM(I145,-H145))</f>
        <v>0.34375</v>
      </c>
      <c r="L145" s="16" t="n">
        <f aca="false">IF(SUM(SUM(G145,-MIN(D145:F145)),SUM(MAX(I145:J145),-H145))=SUM(SUM(G145,-MIN(E145:F145)),SUM(I145,-H145)),"",SUM(SUM(G145,-MIN(D145:F145)),SUM(MAX(I145:J145),-H145)))</f>
        <v>0.479166666666667</v>
      </c>
      <c r="M145" s="16" t="str">
        <f aca="false">IF(WEEKDAY(C145,1)=6,SUMIFS(K:K,A:A,N(MONTH(C145)*1),B:B,B145),"")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7" t="str">
        <f aca="false">"SEM "&amp;WEEKNUM(C146,1)</f>
        <v>SEM 30</v>
      </c>
      <c r="C146" s="15" t="n">
        <f aca="false">C145+1</f>
        <v>42573</v>
      </c>
      <c r="D146" s="16"/>
      <c r="E146" s="16"/>
      <c r="F146" s="16" t="n">
        <v>0.333333333333333</v>
      </c>
      <c r="G146" s="16" t="n">
        <v>0.541666666666667</v>
      </c>
      <c r="H146" s="16" t="n">
        <v>0.583333333333333</v>
      </c>
      <c r="I146" s="16" t="n">
        <v>0.75</v>
      </c>
      <c r="J146" s="16"/>
      <c r="K146" s="16" t="n">
        <f aca="false">SUM(SUM(G146,-MIN(E146:F146)),SUM(I146,-H146))</f>
        <v>0.375</v>
      </c>
      <c r="L146" s="16" t="str">
        <f aca="false">IF(SUM(SUM(G146,-MIN(D146:F146)),SUM(MAX(I146:J146),-H146))=SUM(SUM(G146,-MIN(E146:F146)),SUM(I146,-H146)),"",SUM(SUM(G146,-MIN(D146:F146)),SUM(MAX(I146:J146),-H146)))</f>
        <v/>
      </c>
      <c r="M146" s="16" t="n">
        <f aca="false">IF(WEEKDAY(C146,1)=6,SUMIFS(K:K,A:A,N(MONTH(C146)*1),B:B,B146),"")</f>
        <v>1.9375</v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8" t="n">
        <f aca="false">MONTH(C147)</f>
        <v>7</v>
      </c>
      <c r="B147" s="9" t="str">
        <f aca="false">"SEM "&amp;WEEKNUM(C147,1)</f>
        <v>SEM 31</v>
      </c>
      <c r="C147" s="9" t="n">
        <f aca="false">C146+3</f>
        <v>42576</v>
      </c>
      <c r="D147" s="10"/>
      <c r="E147" s="10"/>
      <c r="F147" s="10" t="n">
        <v>0.34375</v>
      </c>
      <c r="G147" s="10" t="n">
        <v>0.53125</v>
      </c>
      <c r="H147" s="10" t="n">
        <v>0.572916666666667</v>
      </c>
      <c r="I147" s="10" t="n">
        <v>0.770833333333333</v>
      </c>
      <c r="J147" s="10" t="n">
        <v>0.822916666666667</v>
      </c>
      <c r="K147" s="10" t="n">
        <f aca="false">SUM(SUM(G147,-MIN(E147:F147)),SUM(I147,-H147))</f>
        <v>0.385416666666667</v>
      </c>
      <c r="L147" s="10" t="n">
        <f aca="false">IF(SUM(SUM(G147,-MIN(D147:F147)),SUM(MAX(I147:J147),-H147))=SUM(SUM(G147,-MIN(E147:F147)),SUM(I147,-H147)),"",SUM(SUM(G147,-MIN(D147:F147)),SUM(MAX(I147:J147),-H147)))</f>
        <v>0.4375</v>
      </c>
      <c r="M147" s="10" t="str">
        <f aca="false">IF(WEEKDAY(C147,1)=6,SUMIFS(K:K,A:A,N(MONTH(C147)*1),B:B,B147),"")</f>
        <v/>
      </c>
      <c r="N147" s="10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31</v>
      </c>
      <c r="C148" s="9" t="n">
        <f aca="false">C147+1</f>
        <v>42577</v>
      </c>
      <c r="D148" s="10" t="n">
        <v>0.3125</v>
      </c>
      <c r="E148" s="10" t="n">
        <v>0.375</v>
      </c>
      <c r="F148" s="10"/>
      <c r="G148" s="10" t="n">
        <v>0.541666666666667</v>
      </c>
      <c r="H148" s="10" t="n">
        <v>0.5625</v>
      </c>
      <c r="I148" s="10" t="n">
        <v>0.760416666666667</v>
      </c>
      <c r="J148" s="10" t="n">
        <v>0.854166666666667</v>
      </c>
      <c r="K148" s="10" t="n">
        <f aca="false">SUM(SUM(G148,-MIN(E148:F148)),SUM(I148,-H148))</f>
        <v>0.364583333333333</v>
      </c>
      <c r="L148" s="10" t="n">
        <f aca="false">IF(SUM(SUM(G148,-MIN(D148:F148)),SUM(MAX(I148:J148),-H148))=SUM(SUM(G148,-MIN(E148:F148)),SUM(I148,-H148)),"",SUM(SUM(G148,-MIN(D148:F148)),SUM(MAX(I148:J148),-H148)))</f>
        <v>0.520833333333333</v>
      </c>
      <c r="M148" s="10" t="str">
        <f aca="false">IF(WEEKDAY(C148,1)=6,SUMIFS(K:K,A:A,N(MONTH(C148)*1),B:B,B148),"")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31</v>
      </c>
      <c r="C149" s="9" t="n">
        <f aca="false">C148+1</f>
        <v>42578</v>
      </c>
      <c r="D149" s="10"/>
      <c r="E149" s="10"/>
      <c r="F149" s="10" t="n">
        <v>0.354166666666667</v>
      </c>
      <c r="G149" s="10" t="n">
        <v>0.541666666666667</v>
      </c>
      <c r="H149" s="10" t="n">
        <v>0.583333333333333</v>
      </c>
      <c r="I149" s="10" t="n">
        <v>0.770833333333333</v>
      </c>
      <c r="J149" s="10"/>
      <c r="K149" s="10" t="n">
        <f aca="false">SUM(SUM(G149,-MIN(E149:F149)),SUM(I149,-H149))</f>
        <v>0.375</v>
      </c>
      <c r="L149" s="10" t="str">
        <f aca="false">IF(SUM(SUM(G149,-MIN(D149:F149)),SUM(MAX(I149:J149),-H149))=SUM(SUM(G149,-MIN(E149:F149)),SUM(I149,-H149)),"",SUM(SUM(G149,-MIN(D149:F149)),SUM(MAX(I149:J149),-H149)))</f>
        <v/>
      </c>
      <c r="M149" s="10" t="str">
        <f aca="false">IF(WEEKDAY(C149,1)=6,SUMIFS(K:K,A:A,N(MONTH(C149)*1),B:B,B149),"")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31</v>
      </c>
      <c r="C150" s="9" t="n">
        <f aca="false">C149+1</f>
        <v>42579</v>
      </c>
      <c r="D150" s="10"/>
      <c r="E150" s="10"/>
      <c r="F150" s="10" t="n">
        <v>0.333333333333333</v>
      </c>
      <c r="G150" s="10" t="n">
        <v>0.520833333333333</v>
      </c>
      <c r="H150" s="10" t="n">
        <v>0.583333333333333</v>
      </c>
      <c r="I150" s="10" t="n">
        <v>0.802083333333333</v>
      </c>
      <c r="J150" s="10"/>
      <c r="K150" s="10" t="n">
        <f aca="false">SUM(SUM(G150,-MIN(E150:F150)),SUM(I150,-H150))</f>
        <v>0.40625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IF(WEEKDAY(C150,1)=6,SUMIFS(K:K,A:A,N(MONTH(C150)*1),B:B,B150),"")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31</v>
      </c>
      <c r="C151" s="9" t="n">
        <f aca="false">C150+1</f>
        <v>42580</v>
      </c>
      <c r="D151" s="10"/>
      <c r="E151" s="10"/>
      <c r="F151" s="10" t="n">
        <v>0.333333333333333</v>
      </c>
      <c r="G151" s="10" t="n">
        <v>0.541666666666667</v>
      </c>
      <c r="H151" s="10" t="n">
        <v>0.583333333333333</v>
      </c>
      <c r="I151" s="10" t="n">
        <v>0.760416666666667</v>
      </c>
      <c r="J151" s="10"/>
      <c r="K151" s="10" t="n">
        <f aca="false">SUM(SUM(G151,-MIN(E151:F151)),SUM(I151,-H151))</f>
        <v>0.385416666666667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n">
        <f aca="false">IF(WEEKDAY(C151,1)=6,SUMIFS(K:K,A:A,N(MONTH(C151)*1),B:B,B151),"")</f>
        <v>1.91666666666667</v>
      </c>
      <c r="N151" s="10" t="n">
        <f aca="false">IF(A152=A151,"",SUMIF(A:A,A151,K:K))</f>
        <v>7.85416666666667</v>
      </c>
    </row>
    <row r="152" customFormat="false" ht="15" hidden="false" customHeight="false" outlineLevel="0" collapsed="false">
      <c r="A152" s="13" t="n">
        <f aca="false">MONTH(C152)</f>
        <v>8</v>
      </c>
      <c r="B152" s="14" t="str">
        <f aca="false">"SEM "&amp;WEEKNUM(C152,1)</f>
        <v>SEM 32</v>
      </c>
      <c r="C152" s="15" t="n">
        <f aca="false">C151+3</f>
        <v>42583</v>
      </c>
      <c r="D152" s="16" t="n">
        <v>0.291666666666667</v>
      </c>
      <c r="E152" s="16" t="n">
        <v>0.375</v>
      </c>
      <c r="F152" s="16"/>
      <c r="G152" s="16" t="n">
        <v>0.541666666666667</v>
      </c>
      <c r="H152" s="16" t="n">
        <v>0.583333333333333</v>
      </c>
      <c r="I152" s="16" t="n">
        <v>0.75</v>
      </c>
      <c r="J152" s="16" t="n">
        <v>0.84375</v>
      </c>
      <c r="K152" s="16" t="n">
        <f aca="false">SUM(SUM(G152,-MIN(E152:F152)),SUM(I152,-H152))</f>
        <v>0.333333333333333</v>
      </c>
      <c r="L152" s="16" t="n">
        <f aca="false">IF(SUM(SUM(G152,-MIN(D152:F152)),SUM(MAX(I152:J152),-H152))=SUM(SUM(G152,-MIN(E152:F152)),SUM(I152,-H152)),"",SUM(SUM(G152,-MIN(D152:F152)),SUM(MAX(I152:J152),-H152)))</f>
        <v>0.510416666666667</v>
      </c>
      <c r="M152" s="16" t="str">
        <f aca="false">IF(WEEKDAY(C152,1)=6,SUMIFS(K:K,A:A,N(MONTH(C152)*1),B:B,B152),"")</f>
        <v/>
      </c>
      <c r="N152" s="16" t="str">
        <f aca="false">IF(A153=A152,"",SUMIF(A:A,A152,K:K))</f>
        <v/>
      </c>
    </row>
    <row r="153" customFormat="false" ht="15" hidden="false" customHeight="false" outlineLevel="0" collapsed="false">
      <c r="A153" s="13" t="n">
        <f aca="false">MONTH(C153)</f>
        <v>8</v>
      </c>
      <c r="B153" s="17" t="str">
        <f aca="false">"SEM "&amp;WEEKNUM(C153,1)</f>
        <v>SEM 32</v>
      </c>
      <c r="C153" s="15" t="n">
        <f aca="false">C152+1</f>
        <v>42584</v>
      </c>
      <c r="D153" s="16"/>
      <c r="E153" s="16"/>
      <c r="F153" s="16" t="n">
        <v>0.354166666666667</v>
      </c>
      <c r="G153" s="16" t="n">
        <v>0.541666666666667</v>
      </c>
      <c r="H153" s="16" t="n">
        <v>0.583333333333333</v>
      </c>
      <c r="I153" s="16" t="n">
        <v>0.78125</v>
      </c>
      <c r="J153" s="16" t="n">
        <v>0.840277777777778</v>
      </c>
      <c r="K153" s="16" t="n">
        <f aca="false">SUM(SUM(G153,-MIN(E153:F153)),SUM(I153,-H153))</f>
        <v>0.385416666666667</v>
      </c>
      <c r="L153" s="16" t="n">
        <f aca="false">IF(SUM(SUM(G153,-MIN(D153:F153)),SUM(MAX(I153:J153),-H153))=SUM(SUM(G153,-MIN(E153:F153)),SUM(I153,-H153)),"",SUM(SUM(G153,-MIN(D153:F153)),SUM(MAX(I153:J153),-H153)))</f>
        <v>0.444444444444444</v>
      </c>
      <c r="M153" s="16" t="str">
        <f aca="false">IF(WEEKDAY(C153,1)=6,SUMIFS(K:K,A:A,N(MONTH(C153)*1),B:B,B153),"")</f>
        <v/>
      </c>
      <c r="N153" s="16" t="str">
        <f aca="false">IF(A154=A153,"",SUMIF(A:A,A153,K:K))</f>
        <v/>
      </c>
    </row>
    <row r="154" customFormat="false" ht="15" hidden="false" customHeight="false" outlineLevel="0" collapsed="false">
      <c r="A154" s="13" t="n">
        <f aca="false">MONTH(C154)</f>
        <v>8</v>
      </c>
      <c r="B154" s="14" t="str">
        <f aca="false">"SEM "&amp;WEEKNUM(C154,1)</f>
        <v>SEM 32</v>
      </c>
      <c r="C154" s="15" t="n">
        <f aca="false">C153+1</f>
        <v>42585</v>
      </c>
      <c r="D154" s="16" t="n">
        <v>0.302083333333333</v>
      </c>
      <c r="E154" s="16" t="n">
        <v>0.364583333333333</v>
      </c>
      <c r="F154" s="16"/>
      <c r="G154" s="16" t="n">
        <v>0.53125</v>
      </c>
      <c r="H154" s="16" t="n">
        <v>0.5625</v>
      </c>
      <c r="I154" s="16" t="n">
        <v>0.75</v>
      </c>
      <c r="J154" s="16" t="n">
        <v>0.822916666666667</v>
      </c>
      <c r="K154" s="16" t="n">
        <f aca="false">SUM(SUM(G154,-MIN(E154:F154)),SUM(I154,-H154))</f>
        <v>0.354166666666667</v>
      </c>
      <c r="L154" s="16" t="n">
        <f aca="false">IF(SUM(SUM(G154,-MIN(D154:F154)),SUM(MAX(I154:J154),-H154))=SUM(SUM(G154,-MIN(E154:F154)),SUM(I154,-H154)),"",SUM(SUM(G154,-MIN(D154:F154)),SUM(MAX(I154:J154),-H154)))</f>
        <v>0.489583333333333</v>
      </c>
      <c r="M154" s="16" t="str">
        <f aca="false">IF(WEEKDAY(C154,1)=6,SUMIFS(K:K,A:A,N(MONTH(C154)*1),B:B,B154),"")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32</v>
      </c>
      <c r="C155" s="15" t="n">
        <f aca="false">C154+1</f>
        <v>42586</v>
      </c>
      <c r="D155" s="16" t="n">
        <v>0.3125</v>
      </c>
      <c r="E155" s="16" t="n">
        <v>0.375</v>
      </c>
      <c r="F155" s="16"/>
      <c r="G155" s="16" t="n">
        <v>0.541666666666667</v>
      </c>
      <c r="H155" s="16" t="n">
        <v>0.583333333333333</v>
      </c>
      <c r="I155" s="16" t="n">
        <v>0.78125</v>
      </c>
      <c r="J155" s="16" t="n">
        <v>0.854166666666667</v>
      </c>
      <c r="K155" s="16" t="n">
        <f aca="false">SUM(SUM(G155,-MIN(E155:F155)),SUM(I155,-H155))</f>
        <v>0.364583333333333</v>
      </c>
      <c r="L155" s="16" t="n">
        <f aca="false">IF(SUM(SUM(G155,-MIN(D155:F155)),SUM(MAX(I155:J155),-H155))=SUM(SUM(G155,-MIN(E155:F155)),SUM(I155,-H155)),"",SUM(SUM(G155,-MIN(D155:F155)),SUM(MAX(I155:J155),-H155)))</f>
        <v>0.5</v>
      </c>
      <c r="M155" s="16" t="str">
        <f aca="false">IF(WEEKDAY(C155,1)=6,SUMIFS(K:K,A:A,N(MONTH(C155)*1),B:B,B155),"")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7" t="str">
        <f aca="false">"SEM "&amp;WEEKNUM(C156,1)</f>
        <v>SEM 32</v>
      </c>
      <c r="C156" s="15" t="n">
        <f aca="false">C155+1</f>
        <v>42587</v>
      </c>
      <c r="D156" s="16"/>
      <c r="E156" s="16"/>
      <c r="F156" s="16" t="n">
        <v>0.34375</v>
      </c>
      <c r="G156" s="16" t="n">
        <v>0.520833333333333</v>
      </c>
      <c r="H156" s="16" t="n">
        <v>0.583333333333333</v>
      </c>
      <c r="I156" s="16" t="n">
        <v>0.75</v>
      </c>
      <c r="J156" s="16"/>
      <c r="K156" s="16" t="n">
        <f aca="false">SUM(SUM(G156,-MIN(E156:F156)),SUM(I156,-H156))</f>
        <v>0.34375</v>
      </c>
      <c r="L156" s="16" t="str">
        <f aca="false">IF(SUM(SUM(G156,-MIN(D156:F156)),SUM(MAX(I156:J156),-H156))=SUM(SUM(G156,-MIN(E156:F156)),SUM(I156,-H156)),"",SUM(SUM(G156,-MIN(D156:F156)),SUM(MAX(I156:J156),-H156)))</f>
        <v/>
      </c>
      <c r="M156" s="16" t="n">
        <f aca="false">IF(WEEKDAY(C156,1)=6,SUMIFS(K:K,A:A,N(MONTH(C156)*1),B:B,B156),"")</f>
        <v>1.78125</v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8" t="n">
        <f aca="false">MONTH(C157)</f>
        <v>8</v>
      </c>
      <c r="B157" s="9" t="str">
        <f aca="false">"SEM "&amp;WEEKNUM(C157,1)</f>
        <v>SEM 33</v>
      </c>
      <c r="C157" s="9" t="n">
        <f aca="false">C156+3</f>
        <v>42590</v>
      </c>
      <c r="D157" s="10"/>
      <c r="E157" s="10"/>
      <c r="F157" s="10" t="n">
        <v>0.354166666666667</v>
      </c>
      <c r="G157" s="10" t="n">
        <v>0.541666666666667</v>
      </c>
      <c r="H157" s="10" t="n">
        <v>0.583333333333333</v>
      </c>
      <c r="I157" s="10" t="n">
        <v>0.791666666666667</v>
      </c>
      <c r="J157" s="10"/>
      <c r="K157" s="10" t="n">
        <f aca="false">SUM(SUM(G157,-MIN(E157:F157)),SUM(I157,-H157))</f>
        <v>0.395833333333333</v>
      </c>
      <c r="L157" s="10" t="str">
        <f aca="false">IF(SUM(SUM(G157,-MIN(D157:F157)),SUM(MAX(I157:J157),-H157))=SUM(SUM(G157,-MIN(E157:F157)),SUM(I157,-H157)),"",SUM(SUM(G157,-MIN(D157:F157)),SUM(MAX(I157:J157),-H157)))</f>
        <v/>
      </c>
      <c r="M157" s="10" t="str">
        <f aca="false">IF(WEEKDAY(C157,1)=6,SUMIFS(K:K,A:A,N(MONTH(C157)*1),B:B,B157),"")</f>
        <v/>
      </c>
      <c r="N157" s="10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33</v>
      </c>
      <c r="C158" s="9" t="n">
        <f aca="false">C157+1</f>
        <v>42591</v>
      </c>
      <c r="D158" s="10" t="n">
        <v>0.3125</v>
      </c>
      <c r="E158" s="10" t="n">
        <v>0.364583333333333</v>
      </c>
      <c r="F158" s="10"/>
      <c r="G158" s="10" t="n">
        <v>0.541666666666667</v>
      </c>
      <c r="H158" s="10" t="n">
        <v>0.583333333333333</v>
      </c>
      <c r="I158" s="10" t="n">
        <v>0.760416666666667</v>
      </c>
      <c r="J158" s="10" t="n">
        <v>0.854166666666667</v>
      </c>
      <c r="K158" s="10" t="n">
        <f aca="false">SUM(SUM(G158,-MIN(E158:F158)),SUM(I158,-H158))</f>
        <v>0.354166666666667</v>
      </c>
      <c r="L158" s="10" t="n">
        <f aca="false">IF(SUM(SUM(G158,-MIN(D158:F158)),SUM(MAX(I158:J158),-H158))=SUM(SUM(G158,-MIN(E158:F158)),SUM(I158,-H158)),"",SUM(SUM(G158,-MIN(D158:F158)),SUM(MAX(I158:J158),-H158)))</f>
        <v>0.5</v>
      </c>
      <c r="M158" s="10" t="str">
        <f aca="false">IF(WEEKDAY(C158,1)=6,SUMIFS(K:K,A:A,N(MONTH(C158)*1),B:B,B158),"")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33</v>
      </c>
      <c r="C159" s="9" t="n">
        <f aca="false">C158+1</f>
        <v>42592</v>
      </c>
      <c r="D159" s="10"/>
      <c r="E159" s="10"/>
      <c r="F159" s="10" t="n">
        <v>0.354166666666667</v>
      </c>
      <c r="G159" s="10" t="n">
        <v>0.520833333333333</v>
      </c>
      <c r="H159" s="10" t="n">
        <v>0.583333333333333</v>
      </c>
      <c r="I159" s="10" t="n">
        <v>0.791666666666667</v>
      </c>
      <c r="J159" s="10"/>
      <c r="K159" s="10" t="n">
        <f aca="false">SUM(SUM(G159,-MIN(E159:F159)),SUM(I159,-H159))</f>
        <v>0.375</v>
      </c>
      <c r="L159" s="10" t="str">
        <f aca="false">IF(SUM(SUM(G159,-MIN(D159:F159)),SUM(MAX(I159:J159),-H159))=SUM(SUM(G159,-MIN(E159:F159)),SUM(I159,-H159)),"",SUM(SUM(G159,-MIN(D159:F159)),SUM(MAX(I159:J159),-H159)))</f>
        <v/>
      </c>
      <c r="M159" s="10" t="str">
        <f aca="false">IF(WEEKDAY(C159,1)=6,SUMIFS(K:K,A:A,N(MONTH(C159)*1),B:B,B159),"")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33</v>
      </c>
      <c r="C160" s="9" t="n">
        <f aca="false">C159+1</f>
        <v>42593</v>
      </c>
      <c r="D160" s="10" t="n">
        <v>0.3125</v>
      </c>
      <c r="E160" s="10" t="n">
        <v>0.375</v>
      </c>
      <c r="F160" s="10"/>
      <c r="G160" s="10" t="n">
        <v>0.520833333333333</v>
      </c>
      <c r="H160" s="10" t="n">
        <v>0.5625</v>
      </c>
      <c r="I160" s="10" t="n">
        <v>0.760416666666667</v>
      </c>
      <c r="J160" s="10" t="n">
        <v>0.822916666666667</v>
      </c>
      <c r="K160" s="10" t="n">
        <f aca="false">SUM(SUM(G160,-MIN(E160:F160)),SUM(I160,-H160))</f>
        <v>0.34375</v>
      </c>
      <c r="L160" s="10" t="n">
        <f aca="false">IF(SUM(SUM(G160,-MIN(D160:F160)),SUM(MAX(I160:J160),-H160))=SUM(SUM(G160,-MIN(E160:F160)),SUM(I160,-H160)),"",SUM(SUM(G160,-MIN(D160:F160)),SUM(MAX(I160:J160),-H160)))</f>
        <v>0.46875</v>
      </c>
      <c r="M160" s="10" t="str">
        <f aca="false">IF(WEEKDAY(C160,1)=6,SUMIFS(K:K,A:A,N(MONTH(C160)*1),B:B,B160),"")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33</v>
      </c>
      <c r="C161" s="9" t="n">
        <f aca="false">C160+1</f>
        <v>42594</v>
      </c>
      <c r="D161" s="10"/>
      <c r="E161" s="10"/>
      <c r="F161" s="10" t="n">
        <v>0.34375</v>
      </c>
      <c r="G161" s="10" t="n">
        <v>0.541666666666667</v>
      </c>
      <c r="H161" s="10" t="n">
        <v>0.583333333333333</v>
      </c>
      <c r="I161" s="10" t="n">
        <v>0.75</v>
      </c>
      <c r="J161" s="10"/>
      <c r="K161" s="10" t="n">
        <f aca="false">SUM(SUM(G161,-MIN(E161:F161)),SUM(I161,-H161))</f>
        <v>0.364583333333333</v>
      </c>
      <c r="L161" s="10" t="str">
        <f aca="false">IF(SUM(SUM(G161,-MIN(D161:F161)),SUM(MAX(I161:J161),-H161))=SUM(SUM(G161,-MIN(E161:F161)),SUM(I161,-H161)),"",SUM(SUM(G161,-MIN(D161:F161)),SUM(MAX(I161:J161),-H161)))</f>
        <v/>
      </c>
      <c r="M161" s="10" t="n">
        <f aca="false">IF(WEEKDAY(C161,1)=6,SUMIFS(K:K,A:A,N(MONTH(C161)*1),B:B,B161),"")</f>
        <v>1.83333333333333</v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13" t="n">
        <f aca="false">MONTH(C162)</f>
        <v>8</v>
      </c>
      <c r="B162" s="14" t="str">
        <f aca="false">"SEM "&amp;WEEKNUM(C162,1)</f>
        <v>SEM 34</v>
      </c>
      <c r="C162" s="15" t="n">
        <f aca="false">C161+3</f>
        <v>42597</v>
      </c>
      <c r="D162" s="16"/>
      <c r="E162" s="16"/>
      <c r="F162" s="16" t="n">
        <v>0.354166666666667</v>
      </c>
      <c r="G162" s="16" t="n">
        <v>0.541666666666667</v>
      </c>
      <c r="H162" s="16" t="n">
        <v>0.583333333333333</v>
      </c>
      <c r="I162" s="16" t="n">
        <v>0.802083333333333</v>
      </c>
      <c r="J162" s="16"/>
      <c r="K162" s="16" t="n">
        <f aca="false">SUM(SUM(G162,-MIN(E162:F162)),SUM(I162,-H162))</f>
        <v>0.40625</v>
      </c>
      <c r="L162" s="16" t="str">
        <f aca="false">IF(SUM(SUM(G162,-MIN(D162:F162)),SUM(MAX(I162:J162),-H162))=SUM(SUM(G162,-MIN(E162:F162)),SUM(I162,-H162)),"",SUM(SUM(G162,-MIN(D162:F162)),SUM(MAX(I162:J162),-H162)))</f>
        <v/>
      </c>
      <c r="M162" s="16" t="str">
        <f aca="false">IF(WEEKDAY(C162,1)=6,SUMIFS(K:K,A:A,N(MONTH(C162)*1),B:B,B162),"")</f>
        <v/>
      </c>
      <c r="N162" s="16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7" t="str">
        <f aca="false">"SEM "&amp;WEEKNUM(C163,1)</f>
        <v>SEM 34</v>
      </c>
      <c r="C163" s="15" t="n">
        <f aca="false">C162+1</f>
        <v>42598</v>
      </c>
      <c r="D163" s="16"/>
      <c r="E163" s="16"/>
      <c r="F163" s="16" t="n">
        <v>0.354166666666667</v>
      </c>
      <c r="G163" s="16" t="n">
        <v>0.541666666666667</v>
      </c>
      <c r="H163" s="16" t="n">
        <v>0.59375</v>
      </c>
      <c r="I163" s="16" t="n">
        <v>0.791666666666667</v>
      </c>
      <c r="J163" s="16"/>
      <c r="K163" s="16" t="n">
        <f aca="false">SUM(SUM(G163,-MIN(E163:F163)),SUM(I163,-H163))</f>
        <v>0.385416666666667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IF(WEEKDAY(C163,1)=6,SUMIFS(K:K,A:A,N(MONTH(C163)*1),B:B,B163),"")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4" t="str">
        <f aca="false">"SEM "&amp;WEEKNUM(C164,1)</f>
        <v>SEM 34</v>
      </c>
      <c r="C164" s="15" t="n">
        <f aca="false">C163+1</f>
        <v>42599</v>
      </c>
      <c r="D164" s="16"/>
      <c r="E164" s="16"/>
      <c r="F164" s="16" t="n">
        <v>0.34375</v>
      </c>
      <c r="G164" s="16" t="n">
        <v>0.520833333333333</v>
      </c>
      <c r="H164" s="16" t="n">
        <v>0.5625</v>
      </c>
      <c r="I164" s="16" t="n">
        <v>0.8125</v>
      </c>
      <c r="J164" s="16"/>
      <c r="K164" s="16" t="n">
        <f aca="false">SUM(SUM(G164,-MIN(E164:F164)),SUM(I164,-H164))</f>
        <v>0.427083333333333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IF(WEEKDAY(C164,1)=6,SUMIFS(K:K,A:A,N(MONTH(C164)*1),B:B,B164),"")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34</v>
      </c>
      <c r="C165" s="15" t="n">
        <f aca="false">C164+1</f>
        <v>42600</v>
      </c>
      <c r="D165" s="16" t="n">
        <v>0.3125</v>
      </c>
      <c r="E165" s="16" t="n">
        <v>0.364583333333333</v>
      </c>
      <c r="F165" s="16"/>
      <c r="G165" s="16" t="n">
        <v>0.53125</v>
      </c>
      <c r="H165" s="16" t="n">
        <v>0.59375</v>
      </c>
      <c r="I165" s="16" t="n">
        <v>0.770833333333333</v>
      </c>
      <c r="J165" s="16" t="n">
        <v>0.854166666666667</v>
      </c>
      <c r="K165" s="16" t="n">
        <f aca="false">SUM(SUM(G165,-MIN(E165:F165)),SUM(I165,-H165))</f>
        <v>0.34375</v>
      </c>
      <c r="L165" s="16" t="n">
        <f aca="false">IF(SUM(SUM(G165,-MIN(D165:F165)),SUM(MAX(I165:J165),-H165))=SUM(SUM(G165,-MIN(E165:F165)),SUM(I165,-H165)),"",SUM(SUM(G165,-MIN(D165:F165)),SUM(MAX(I165:J165),-H165)))</f>
        <v>0.479166666666667</v>
      </c>
      <c r="M165" s="16" t="str">
        <f aca="false">IF(WEEKDAY(C165,1)=6,SUMIFS(K:K,A:A,N(MONTH(C165)*1),B:B,B165),"")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7" t="str">
        <f aca="false">"SEM "&amp;WEEKNUM(C166,1)</f>
        <v>SEM 34</v>
      </c>
      <c r="C166" s="15" t="n">
        <f aca="false">C165+1</f>
        <v>42601</v>
      </c>
      <c r="D166" s="16"/>
      <c r="E166" s="16"/>
      <c r="F166" s="16" t="n">
        <v>0.333333333333333</v>
      </c>
      <c r="G166" s="16" t="n">
        <v>0.541666666666667</v>
      </c>
      <c r="H166" s="16" t="n">
        <v>0.583333333333333</v>
      </c>
      <c r="I166" s="16" t="n">
        <v>0.75</v>
      </c>
      <c r="J166" s="16"/>
      <c r="K166" s="16" t="n">
        <f aca="false">SUM(SUM(G166,-MIN(E166:F166)),SUM(I166,-H166))</f>
        <v>0.375</v>
      </c>
      <c r="L166" s="16" t="str">
        <f aca="false">IF(SUM(SUM(G166,-MIN(D166:F166)),SUM(MAX(I166:J166),-H166))=SUM(SUM(G166,-MIN(E166:F166)),SUM(I166,-H166)),"",SUM(SUM(G166,-MIN(D166:F166)),SUM(MAX(I166:J166),-H166)))</f>
        <v/>
      </c>
      <c r="M166" s="16" t="n">
        <f aca="false">IF(WEEKDAY(C166,1)=6,SUMIFS(K:K,A:A,N(MONTH(C166)*1),B:B,B166),"")</f>
        <v>1.9375</v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8" t="n">
        <f aca="false">MONTH(C167)</f>
        <v>8</v>
      </c>
      <c r="B167" s="9" t="str">
        <f aca="false">"SEM "&amp;WEEKNUM(C167,1)</f>
        <v>SEM 35</v>
      </c>
      <c r="C167" s="9" t="n">
        <f aca="false">C166+3</f>
        <v>42604</v>
      </c>
      <c r="D167" s="10"/>
      <c r="E167" s="10"/>
      <c r="F167" s="10" t="n">
        <v>0.34375</v>
      </c>
      <c r="G167" s="10" t="n">
        <v>0.53125</v>
      </c>
      <c r="H167" s="10" t="n">
        <v>0.572916666666667</v>
      </c>
      <c r="I167" s="10" t="n">
        <v>0.770833333333333</v>
      </c>
      <c r="J167" s="10" t="n">
        <v>0.822916666666667</v>
      </c>
      <c r="K167" s="10" t="n">
        <f aca="false">SUM(SUM(G167,-MIN(E167:F167)),SUM(I167,-H167))</f>
        <v>0.385416666666667</v>
      </c>
      <c r="L167" s="10" t="n">
        <f aca="false">IF(SUM(SUM(G167,-MIN(D167:F167)),SUM(MAX(I167:J167),-H167))=SUM(SUM(G167,-MIN(E167:F167)),SUM(I167,-H167)),"",SUM(SUM(G167,-MIN(D167:F167)),SUM(MAX(I167:J167),-H167)))</f>
        <v>0.4375</v>
      </c>
      <c r="M167" s="10" t="str">
        <f aca="false">IF(WEEKDAY(C167,1)=6,SUMIFS(K:K,A:A,N(MONTH(C167)*1),B:B,B167),"")</f>
        <v/>
      </c>
      <c r="N167" s="10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35</v>
      </c>
      <c r="C168" s="9" t="n">
        <f aca="false">C167+1</f>
        <v>42605</v>
      </c>
      <c r="D168" s="10" t="n">
        <v>0.3125</v>
      </c>
      <c r="E168" s="10" t="n">
        <v>0.375</v>
      </c>
      <c r="F168" s="10"/>
      <c r="G168" s="10" t="n">
        <v>0.541666666666667</v>
      </c>
      <c r="H168" s="10" t="n">
        <v>0.5625</v>
      </c>
      <c r="I168" s="10" t="n">
        <v>0.760416666666667</v>
      </c>
      <c r="J168" s="10" t="n">
        <v>0.854166666666667</v>
      </c>
      <c r="K168" s="10" t="n">
        <f aca="false">SUM(SUM(G168,-MIN(E168:F168)),SUM(I168,-H168))</f>
        <v>0.364583333333333</v>
      </c>
      <c r="L168" s="10" t="n">
        <f aca="false">IF(SUM(SUM(G168,-MIN(D168:F168)),SUM(MAX(I168:J168),-H168))=SUM(SUM(G168,-MIN(E168:F168)),SUM(I168,-H168)),"",SUM(SUM(G168,-MIN(D168:F168)),SUM(MAX(I168:J168),-H168)))</f>
        <v>0.520833333333333</v>
      </c>
      <c r="M168" s="10" t="str">
        <f aca="false">IF(WEEKDAY(C168,1)=6,SUMIFS(K:K,A:A,N(MONTH(C168)*1),B:B,B168),"")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35</v>
      </c>
      <c r="C169" s="9" t="n">
        <f aca="false">C168+1</f>
        <v>42606</v>
      </c>
      <c r="D169" s="10"/>
      <c r="E169" s="10"/>
      <c r="F169" s="10" t="n">
        <v>0.354166666666667</v>
      </c>
      <c r="G169" s="10" t="n">
        <v>0.541666666666667</v>
      </c>
      <c r="H169" s="10" t="n">
        <v>0.583333333333333</v>
      </c>
      <c r="I169" s="10" t="n">
        <v>0.770833333333333</v>
      </c>
      <c r="J169" s="10"/>
      <c r="K169" s="10" t="n">
        <f aca="false">SUM(SUM(G169,-MIN(E169:F169)),SUM(I169,-H169))</f>
        <v>0.375</v>
      </c>
      <c r="L169" s="10" t="str">
        <f aca="false">IF(SUM(SUM(G169,-MIN(D169:F169)),SUM(MAX(I169:J169),-H169))=SUM(SUM(G169,-MIN(E169:F169)),SUM(I169,-H169)),"",SUM(SUM(G169,-MIN(D169:F169)),SUM(MAX(I169:J169),-H169)))</f>
        <v/>
      </c>
      <c r="M169" s="10" t="str">
        <f aca="false">IF(WEEKDAY(C169,1)=6,SUMIFS(K:K,A:A,N(MONTH(C169)*1),B:B,B169),"")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35</v>
      </c>
      <c r="C170" s="9" t="n">
        <f aca="false">C169+1</f>
        <v>42607</v>
      </c>
      <c r="D170" s="10"/>
      <c r="E170" s="10"/>
      <c r="F170" s="10" t="n">
        <v>0.333333333333333</v>
      </c>
      <c r="G170" s="10" t="n">
        <v>0.520833333333333</v>
      </c>
      <c r="H170" s="10" t="n">
        <v>0.583333333333333</v>
      </c>
      <c r="I170" s="10" t="n">
        <v>0.802083333333333</v>
      </c>
      <c r="J170" s="10"/>
      <c r="K170" s="10" t="n">
        <f aca="false">SUM(SUM(G170,-MIN(E170:F170)),SUM(I170,-H170))</f>
        <v>0.40625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IF(WEEKDAY(C170,1)=6,SUMIFS(K:K,A:A,N(MONTH(C170)*1),B:B,B170),"")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35</v>
      </c>
      <c r="C171" s="9" t="n">
        <f aca="false">C170+1</f>
        <v>42608</v>
      </c>
      <c r="D171" s="10"/>
      <c r="E171" s="10"/>
      <c r="F171" s="10" t="n">
        <v>0.333333333333333</v>
      </c>
      <c r="G171" s="10" t="n">
        <v>0.541666666666667</v>
      </c>
      <c r="H171" s="10" t="n">
        <v>0.583333333333333</v>
      </c>
      <c r="I171" s="10" t="n">
        <v>0.760416666666667</v>
      </c>
      <c r="J171" s="10"/>
      <c r="K171" s="10" t="n">
        <f aca="false">SUM(SUM(G171,-MIN(E171:F171)),SUM(I171,-H171))</f>
        <v>0.385416666666667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n">
        <f aca="false">IF(WEEKDAY(C171,1)=6,SUMIFS(K:K,A:A,N(MONTH(C171)*1),B:B,B171),"")</f>
        <v>1.91666666666667</v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13" t="n">
        <f aca="false">MONTH(C172)</f>
        <v>8</v>
      </c>
      <c r="B172" s="14" t="str">
        <f aca="false">"SEM "&amp;WEEKNUM(C172,1)</f>
        <v>SEM 36</v>
      </c>
      <c r="C172" s="15" t="n">
        <f aca="false">C171+3</f>
        <v>42611</v>
      </c>
      <c r="D172" s="16" t="n">
        <v>0.291666666666667</v>
      </c>
      <c r="E172" s="16" t="n">
        <v>0.375</v>
      </c>
      <c r="F172" s="16"/>
      <c r="G172" s="16" t="n">
        <v>0.541666666666667</v>
      </c>
      <c r="H172" s="16" t="n">
        <v>0.583333333333333</v>
      </c>
      <c r="I172" s="16" t="n">
        <v>0.75</v>
      </c>
      <c r="J172" s="16" t="n">
        <v>0.84375</v>
      </c>
      <c r="K172" s="16" t="n">
        <f aca="false">SUM(SUM(G172,-MIN(E172:F172)),SUM(I172,-H172))</f>
        <v>0.333333333333333</v>
      </c>
      <c r="L172" s="16" t="n">
        <f aca="false">IF(SUM(SUM(G172,-MIN(D172:F172)),SUM(MAX(I172:J172),-H172))=SUM(SUM(G172,-MIN(E172:F172)),SUM(I172,-H172)),"",SUM(SUM(G172,-MIN(D172:F172)),SUM(MAX(I172:J172),-H172)))</f>
        <v>0.510416666666667</v>
      </c>
      <c r="M172" s="16" t="str">
        <f aca="false">IF(WEEKDAY(C172,1)=6,SUMIFS(K:K,A:A,N(MONTH(C172)*1),B:B,B172),"")</f>
        <v/>
      </c>
      <c r="N172" s="16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7" t="str">
        <f aca="false">"SEM "&amp;WEEKNUM(C173,1)</f>
        <v>SEM 36</v>
      </c>
      <c r="C173" s="15" t="n">
        <f aca="false">C172+1</f>
        <v>42612</v>
      </c>
      <c r="D173" s="16"/>
      <c r="E173" s="16"/>
      <c r="F173" s="16" t="n">
        <v>0.354166666666667</v>
      </c>
      <c r="G173" s="16" t="n">
        <v>0.541666666666667</v>
      </c>
      <c r="H173" s="16" t="n">
        <v>0.583333333333333</v>
      </c>
      <c r="I173" s="16" t="n">
        <v>0.78125</v>
      </c>
      <c r="J173" s="16" t="n">
        <v>0.840277777777778</v>
      </c>
      <c r="K173" s="16" t="n">
        <f aca="false">SUM(SUM(G173,-MIN(E173:F173)),SUM(I173,-H173))</f>
        <v>0.385416666666667</v>
      </c>
      <c r="L173" s="16" t="n">
        <f aca="false">IF(SUM(SUM(G173,-MIN(D173:F173)),SUM(MAX(I173:J173),-H173))=SUM(SUM(G173,-MIN(E173:F173)),SUM(I173,-H173)),"",SUM(SUM(G173,-MIN(D173:F173)),SUM(MAX(I173:J173),-H173)))</f>
        <v>0.444444444444444</v>
      </c>
      <c r="M173" s="16" t="str">
        <f aca="false">IF(WEEKDAY(C173,1)=6,SUMIFS(K:K,A:A,N(MONTH(C173)*1),B:B,B173),"")</f>
        <v/>
      </c>
      <c r="N173" s="16" t="str">
        <f aca="false">IF(A174=A173,"",SUMIF(A:A,A173,K:K))</f>
        <v/>
      </c>
    </row>
    <row r="174" customFormat="false" ht="15" hidden="false" customHeight="false" outlineLevel="0" collapsed="false">
      <c r="A174" s="13" t="n">
        <f aca="false">MONTH(C174)</f>
        <v>8</v>
      </c>
      <c r="B174" s="14" t="str">
        <f aca="false">"SEM "&amp;WEEKNUM(C174,1)</f>
        <v>SEM 36</v>
      </c>
      <c r="C174" s="15" t="n">
        <f aca="false">C173+1</f>
        <v>42613</v>
      </c>
      <c r="D174" s="16" t="n">
        <v>0.302083333333333</v>
      </c>
      <c r="E174" s="16" t="n">
        <v>0.364583333333333</v>
      </c>
      <c r="F174" s="16"/>
      <c r="G174" s="16" t="n">
        <v>0.53125</v>
      </c>
      <c r="H174" s="16" t="n">
        <v>0.5625</v>
      </c>
      <c r="I174" s="16" t="n">
        <v>0.75</v>
      </c>
      <c r="J174" s="16" t="n">
        <v>0.822916666666667</v>
      </c>
      <c r="K174" s="16" t="n">
        <f aca="false">SUM(SUM(G174,-MIN(E174:F174)),SUM(I174,-H174))</f>
        <v>0.354166666666667</v>
      </c>
      <c r="L174" s="16" t="n">
        <f aca="false">IF(SUM(SUM(G174,-MIN(D174:F174)),SUM(MAX(I174:J174),-H174))=SUM(SUM(G174,-MIN(E174:F174)),SUM(I174,-H174)),"",SUM(SUM(G174,-MIN(D174:F174)),SUM(MAX(I174:J174),-H174)))</f>
        <v>0.489583333333333</v>
      </c>
      <c r="M174" s="16" t="str">
        <f aca="false">IF(WEEKDAY(C174,1)=6,SUMIFS(K:K,A:A,N(MONTH(C174)*1),B:B,B174),"")</f>
        <v/>
      </c>
      <c r="N174" s="16" t="n">
        <f aca="false">IF(A175=A174,"",SUMIF(A:A,A174,K:K))</f>
        <v>8.54166666666667</v>
      </c>
    </row>
    <row r="175" customFormat="false" ht="15" hidden="false" customHeight="false" outlineLevel="0" collapsed="false">
      <c r="A175" s="13" t="n">
        <f aca="false">MONTH(C175)</f>
        <v>9</v>
      </c>
      <c r="B175" s="14" t="str">
        <f aca="false">"SEM "&amp;WEEKNUM(C175,1)</f>
        <v>SEM 36</v>
      </c>
      <c r="C175" s="15" t="n">
        <f aca="false">C174+1</f>
        <v>42614</v>
      </c>
      <c r="D175" s="16" t="n">
        <v>0.3125</v>
      </c>
      <c r="E175" s="16" t="n">
        <v>0.375</v>
      </c>
      <c r="F175" s="16"/>
      <c r="G175" s="16" t="n">
        <v>0.541666666666667</v>
      </c>
      <c r="H175" s="16" t="n">
        <v>0.583333333333333</v>
      </c>
      <c r="I175" s="16" t="n">
        <v>0.78125</v>
      </c>
      <c r="J175" s="16" t="n">
        <v>0.854166666666667</v>
      </c>
      <c r="K175" s="16" t="n">
        <f aca="false">SUM(SUM(G175,-MIN(E175:F175)),SUM(I175,-H175))</f>
        <v>0.364583333333333</v>
      </c>
      <c r="L175" s="16" t="n">
        <f aca="false">IF(SUM(SUM(G175,-MIN(D175:F175)),SUM(MAX(I175:J175),-H175))=SUM(SUM(G175,-MIN(E175:F175)),SUM(I175,-H175)),"",SUM(SUM(G175,-MIN(D175:F175)),SUM(MAX(I175:J175),-H175)))</f>
        <v>0.5</v>
      </c>
      <c r="M175" s="16" t="str">
        <f aca="false">IF(WEEKDAY(C175,1)=6,SUMIFS(K:K,A:A,N(MONTH(C175)*1),B:B,B175),"")</f>
        <v/>
      </c>
      <c r="N175" s="16" t="str">
        <f aca="false">IF(A176=A175,"",SUMIF(A:A,A175,K:K))</f>
        <v/>
      </c>
    </row>
    <row r="176" customFormat="false" ht="15" hidden="false" customHeight="false" outlineLevel="0" collapsed="false">
      <c r="A176" s="13" t="n">
        <f aca="false">MONTH(C176)</f>
        <v>9</v>
      </c>
      <c r="B176" s="17" t="str">
        <f aca="false">"SEM "&amp;WEEKNUM(C176,1)</f>
        <v>SEM 36</v>
      </c>
      <c r="C176" s="15" t="n">
        <f aca="false">C175+1</f>
        <v>42615</v>
      </c>
      <c r="D176" s="16"/>
      <c r="E176" s="16"/>
      <c r="F176" s="16" t="n">
        <v>0.34375</v>
      </c>
      <c r="G176" s="16" t="n">
        <v>0.520833333333333</v>
      </c>
      <c r="H176" s="16" t="n">
        <v>0.583333333333333</v>
      </c>
      <c r="I176" s="16" t="n">
        <v>0.75</v>
      </c>
      <c r="J176" s="16"/>
      <c r="K176" s="16" t="n">
        <f aca="false">SUM(SUM(G176,-MIN(E176:F176)),SUM(I176,-H176))</f>
        <v>0.34375</v>
      </c>
      <c r="L176" s="16" t="str">
        <f aca="false">IF(SUM(SUM(G176,-MIN(D176:F176)),SUM(MAX(I176:J176),-H176))=SUM(SUM(G176,-MIN(E176:F176)),SUM(I176,-H176)),"",SUM(SUM(G176,-MIN(D176:F176)),SUM(MAX(I176:J176),-H176)))</f>
        <v/>
      </c>
      <c r="M176" s="16" t="n">
        <f aca="false">IF(WEEKDAY(C176,1)=6,SUMIFS(K:K,A:A,N(MONTH(C176)*1),B:B,B176),"")</f>
        <v>0.708333333333333</v>
      </c>
      <c r="N176" s="16" t="str">
        <f aca="false">IF(A177=A176,"",SUMIF(A:A,A176,K:K))</f>
        <v/>
      </c>
    </row>
    <row r="177" customFormat="false" ht="15" hidden="false" customHeight="false" outlineLevel="0" collapsed="false">
      <c r="A177" s="8" t="n">
        <f aca="false">MONTH(C177)</f>
        <v>9</v>
      </c>
      <c r="B177" s="9" t="str">
        <f aca="false">"SEM "&amp;WEEKNUM(C177,1)</f>
        <v>SEM 37</v>
      </c>
      <c r="C177" s="9" t="n">
        <f aca="false">C176+3</f>
        <v>42618</v>
      </c>
      <c r="D177" s="10"/>
      <c r="E177" s="10"/>
      <c r="F177" s="10" t="n">
        <v>0.354166666666667</v>
      </c>
      <c r="G177" s="10" t="n">
        <v>0.541666666666667</v>
      </c>
      <c r="H177" s="10" t="n">
        <v>0.583333333333333</v>
      </c>
      <c r="I177" s="10" t="n">
        <v>0.791666666666667</v>
      </c>
      <c r="J177" s="10"/>
      <c r="K177" s="10" t="n">
        <f aca="false">SUM(SUM(G177,-MIN(E177:F177)),SUM(I177,-H177))</f>
        <v>0.395833333333333</v>
      </c>
      <c r="L177" s="10" t="str">
        <f aca="false">IF(SUM(SUM(G177,-MIN(D177:F177)),SUM(MAX(I177:J177),-H177))=SUM(SUM(G177,-MIN(E177:F177)),SUM(I177,-H177)),"",SUM(SUM(G177,-MIN(D177:F177)),SUM(MAX(I177:J177),-H177)))</f>
        <v/>
      </c>
      <c r="M177" s="10" t="str">
        <f aca="false">IF(WEEKDAY(C177,1)=6,SUMIFS(K:K,A:A,N(MONTH(C177)*1),B:B,B177),"")</f>
        <v/>
      </c>
      <c r="N177" s="10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37</v>
      </c>
      <c r="C178" s="9" t="n">
        <f aca="false">C177+1</f>
        <v>42619</v>
      </c>
      <c r="D178" s="10" t="n">
        <v>0.3125</v>
      </c>
      <c r="E178" s="10" t="n">
        <v>0.364583333333333</v>
      </c>
      <c r="F178" s="10"/>
      <c r="G178" s="10" t="n">
        <v>0.541666666666667</v>
      </c>
      <c r="H178" s="10" t="n">
        <v>0.583333333333333</v>
      </c>
      <c r="I178" s="10" t="n">
        <v>0.760416666666667</v>
      </c>
      <c r="J178" s="10" t="n">
        <v>0.854166666666667</v>
      </c>
      <c r="K178" s="10" t="n">
        <f aca="false">SUM(SUM(G178,-MIN(E178:F178)),SUM(I178,-H178))</f>
        <v>0.354166666666667</v>
      </c>
      <c r="L178" s="10" t="n">
        <f aca="false">IF(SUM(SUM(G178,-MIN(D178:F178)),SUM(MAX(I178:J178),-H178))=SUM(SUM(G178,-MIN(E178:F178)),SUM(I178,-H178)),"",SUM(SUM(G178,-MIN(D178:F178)),SUM(MAX(I178:J178),-H178)))</f>
        <v>0.5</v>
      </c>
      <c r="M178" s="10" t="str">
        <f aca="false">IF(WEEKDAY(C178,1)=6,SUMIFS(K:K,A:A,N(MONTH(C178)*1),B:B,B178),"")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37</v>
      </c>
      <c r="C179" s="9" t="n">
        <f aca="false">C178+1</f>
        <v>42620</v>
      </c>
      <c r="D179" s="10"/>
      <c r="E179" s="10"/>
      <c r="F179" s="10" t="n">
        <v>0.354166666666667</v>
      </c>
      <c r="G179" s="10" t="n">
        <v>0.520833333333333</v>
      </c>
      <c r="H179" s="10" t="n">
        <v>0.583333333333333</v>
      </c>
      <c r="I179" s="10" t="n">
        <v>0.791666666666667</v>
      </c>
      <c r="J179" s="10"/>
      <c r="K179" s="10" t="n">
        <f aca="false">SUM(SUM(G179,-MIN(E179:F179)),SUM(I179,-H179))</f>
        <v>0.375</v>
      </c>
      <c r="L179" s="10" t="str">
        <f aca="false">IF(SUM(SUM(G179,-MIN(D179:F179)),SUM(MAX(I179:J179),-H179))=SUM(SUM(G179,-MIN(E179:F179)),SUM(I179,-H179)),"",SUM(SUM(G179,-MIN(D179:F179)),SUM(MAX(I179:J179),-H179)))</f>
        <v/>
      </c>
      <c r="M179" s="10" t="str">
        <f aca="false">IF(WEEKDAY(C179,1)=6,SUMIFS(K:K,A:A,N(MONTH(C179)*1),B:B,B179),"")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37</v>
      </c>
      <c r="C180" s="9" t="n">
        <f aca="false">C179+1</f>
        <v>42621</v>
      </c>
      <c r="D180" s="10" t="n">
        <v>0.3125</v>
      </c>
      <c r="E180" s="10" t="n">
        <v>0.375</v>
      </c>
      <c r="F180" s="10"/>
      <c r="G180" s="10" t="n">
        <v>0.520833333333333</v>
      </c>
      <c r="H180" s="10" t="n">
        <v>0.5625</v>
      </c>
      <c r="I180" s="10" t="n">
        <v>0.760416666666667</v>
      </c>
      <c r="J180" s="10" t="n">
        <v>0.822916666666667</v>
      </c>
      <c r="K180" s="10" t="n">
        <f aca="false">SUM(SUM(G180,-MIN(E180:F180)),SUM(I180,-H180))</f>
        <v>0.34375</v>
      </c>
      <c r="L180" s="10" t="n">
        <f aca="false">IF(SUM(SUM(G180,-MIN(D180:F180)),SUM(MAX(I180:J180),-H180))=SUM(SUM(G180,-MIN(E180:F180)),SUM(I180,-H180)),"",SUM(SUM(G180,-MIN(D180:F180)),SUM(MAX(I180:J180),-H180)))</f>
        <v>0.46875</v>
      </c>
      <c r="M180" s="10" t="str">
        <f aca="false">IF(WEEKDAY(C180,1)=6,SUMIFS(K:K,A:A,N(MONTH(C180)*1),B:B,B180),"")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37</v>
      </c>
      <c r="C181" s="9" t="n">
        <f aca="false">C180+1</f>
        <v>42622</v>
      </c>
      <c r="D181" s="10"/>
      <c r="E181" s="10"/>
      <c r="F181" s="10" t="n">
        <v>0.34375</v>
      </c>
      <c r="G181" s="10" t="n">
        <v>0.541666666666667</v>
      </c>
      <c r="H181" s="10" t="n">
        <v>0.583333333333333</v>
      </c>
      <c r="I181" s="10" t="n">
        <v>0.75</v>
      </c>
      <c r="J181" s="10"/>
      <c r="K181" s="10" t="n">
        <f aca="false">SUM(SUM(G181,-MIN(E181:F181)),SUM(I181,-H181))</f>
        <v>0.364583333333333</v>
      </c>
      <c r="L181" s="10" t="str">
        <f aca="false">IF(SUM(SUM(G181,-MIN(D181:F181)),SUM(MAX(I181:J181),-H181))=SUM(SUM(G181,-MIN(E181:F181)),SUM(I181,-H181)),"",SUM(SUM(G181,-MIN(D181:F181)),SUM(MAX(I181:J181),-H181)))</f>
        <v/>
      </c>
      <c r="M181" s="10" t="n">
        <f aca="false">IF(WEEKDAY(C181,1)=6,SUMIFS(K:K,A:A,N(MONTH(C181)*1),B:B,B181),"")</f>
        <v>1.83333333333333</v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13" t="n">
        <f aca="false">MONTH(C182)</f>
        <v>9</v>
      </c>
      <c r="B182" s="14" t="str">
        <f aca="false">"SEM "&amp;WEEKNUM(C182,1)</f>
        <v>SEM 38</v>
      </c>
      <c r="C182" s="15" t="n">
        <f aca="false">C181+3</f>
        <v>42625</v>
      </c>
      <c r="D182" s="16"/>
      <c r="E182" s="16"/>
      <c r="F182" s="16" t="n">
        <v>0.354166666666667</v>
      </c>
      <c r="G182" s="16" t="n">
        <v>0.541666666666667</v>
      </c>
      <c r="H182" s="16" t="n">
        <v>0.583333333333333</v>
      </c>
      <c r="I182" s="16" t="n">
        <v>0.802083333333333</v>
      </c>
      <c r="J182" s="16"/>
      <c r="K182" s="16" t="n">
        <f aca="false">SUM(SUM(G182,-MIN(E182:F182)),SUM(I182,-H182))</f>
        <v>0.40625</v>
      </c>
      <c r="L182" s="16" t="str">
        <f aca="false">IF(SUM(SUM(G182,-MIN(D182:F182)),SUM(MAX(I182:J182),-H182))=SUM(SUM(G182,-MIN(E182:F182)),SUM(I182,-H182)),"",SUM(SUM(G182,-MIN(D182:F182)),SUM(MAX(I182:J182),-H182)))</f>
        <v/>
      </c>
      <c r="M182" s="16" t="str">
        <f aca="false">IF(WEEKDAY(C182,1)=6,SUMIFS(K:K,A:A,N(MONTH(C182)*1),B:B,B182),"")</f>
        <v/>
      </c>
      <c r="N182" s="16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7" t="str">
        <f aca="false">"SEM "&amp;WEEKNUM(C183,1)</f>
        <v>SEM 38</v>
      </c>
      <c r="C183" s="15" t="n">
        <f aca="false">C182+1</f>
        <v>42626</v>
      </c>
      <c r="D183" s="16"/>
      <c r="E183" s="16"/>
      <c r="F183" s="16" t="n">
        <v>0.354166666666667</v>
      </c>
      <c r="G183" s="16" t="n">
        <v>0.541666666666667</v>
      </c>
      <c r="H183" s="16" t="n">
        <v>0.59375</v>
      </c>
      <c r="I183" s="16" t="n">
        <v>0.791666666666667</v>
      </c>
      <c r="J183" s="16"/>
      <c r="K183" s="16" t="n">
        <f aca="false">SUM(SUM(G183,-MIN(E183:F183)),SUM(I183,-H183))</f>
        <v>0.385416666666667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IF(WEEKDAY(C183,1)=6,SUMIFS(K:K,A:A,N(MONTH(C183)*1),B:B,B183),"")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4" t="str">
        <f aca="false">"SEM "&amp;WEEKNUM(C184,1)</f>
        <v>SEM 38</v>
      </c>
      <c r="C184" s="15" t="n">
        <f aca="false">C183+1</f>
        <v>42627</v>
      </c>
      <c r="D184" s="16"/>
      <c r="E184" s="16"/>
      <c r="F184" s="16" t="n">
        <v>0.34375</v>
      </c>
      <c r="G184" s="16" t="n">
        <v>0.520833333333333</v>
      </c>
      <c r="H184" s="16" t="n">
        <v>0.5625</v>
      </c>
      <c r="I184" s="16" t="n">
        <v>0.8125</v>
      </c>
      <c r="J184" s="16"/>
      <c r="K184" s="16" t="n">
        <f aca="false">SUM(SUM(G184,-MIN(E184:F184)),SUM(I184,-H184))</f>
        <v>0.427083333333333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IF(WEEKDAY(C184,1)=6,SUMIFS(K:K,A:A,N(MONTH(C184)*1),B:B,B184),"")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38</v>
      </c>
      <c r="C185" s="15" t="n">
        <f aca="false">C184+1</f>
        <v>42628</v>
      </c>
      <c r="D185" s="16" t="n">
        <v>0.3125</v>
      </c>
      <c r="E185" s="16" t="n">
        <v>0.364583333333333</v>
      </c>
      <c r="F185" s="16"/>
      <c r="G185" s="16" t="n">
        <v>0.53125</v>
      </c>
      <c r="H185" s="16" t="n">
        <v>0.59375</v>
      </c>
      <c r="I185" s="16" t="n">
        <v>0.770833333333333</v>
      </c>
      <c r="J185" s="16" t="n">
        <v>0.854166666666667</v>
      </c>
      <c r="K185" s="16" t="n">
        <f aca="false">SUM(SUM(G185,-MIN(E185:F185)),SUM(I185,-H185))</f>
        <v>0.34375</v>
      </c>
      <c r="L185" s="16" t="n">
        <f aca="false">IF(SUM(SUM(G185,-MIN(D185:F185)),SUM(MAX(I185:J185),-H185))=SUM(SUM(G185,-MIN(E185:F185)),SUM(I185,-H185)),"",SUM(SUM(G185,-MIN(D185:F185)),SUM(MAX(I185:J185),-H185)))</f>
        <v>0.479166666666667</v>
      </c>
      <c r="M185" s="16" t="str">
        <f aca="false">IF(WEEKDAY(C185,1)=6,SUMIFS(K:K,A:A,N(MONTH(C185)*1),B:B,B185),"")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7" t="str">
        <f aca="false">"SEM "&amp;WEEKNUM(C186,1)</f>
        <v>SEM 38</v>
      </c>
      <c r="C186" s="15" t="n">
        <f aca="false">C185+1</f>
        <v>42629</v>
      </c>
      <c r="D186" s="16"/>
      <c r="E186" s="16"/>
      <c r="F186" s="16" t="n">
        <v>0.333333333333333</v>
      </c>
      <c r="G186" s="16" t="n">
        <v>0.541666666666667</v>
      </c>
      <c r="H186" s="16" t="n">
        <v>0.583333333333333</v>
      </c>
      <c r="I186" s="16" t="n">
        <v>0.75</v>
      </c>
      <c r="J186" s="16"/>
      <c r="K186" s="16" t="n">
        <f aca="false">SUM(SUM(G186,-MIN(E186:F186)),SUM(I186,-H186))</f>
        <v>0.375</v>
      </c>
      <c r="L186" s="16" t="str">
        <f aca="false">IF(SUM(SUM(G186,-MIN(D186:F186)),SUM(MAX(I186:J186),-H186))=SUM(SUM(G186,-MIN(E186:F186)),SUM(I186,-H186)),"",SUM(SUM(G186,-MIN(D186:F186)),SUM(MAX(I186:J186),-H186)))</f>
        <v/>
      </c>
      <c r="M186" s="16" t="n">
        <f aca="false">IF(WEEKDAY(C186,1)=6,SUMIFS(K:K,A:A,N(MONTH(C186)*1),B:B,B186),"")</f>
        <v>1.9375</v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8" t="n">
        <f aca="false">MONTH(C187)</f>
        <v>9</v>
      </c>
      <c r="B187" s="9" t="str">
        <f aca="false">"SEM "&amp;WEEKNUM(C187,1)</f>
        <v>SEM 39</v>
      </c>
      <c r="C187" s="9" t="n">
        <f aca="false">C186+3</f>
        <v>42632</v>
      </c>
      <c r="D187" s="10"/>
      <c r="E187" s="10"/>
      <c r="F187" s="10" t="n">
        <v>0.34375</v>
      </c>
      <c r="G187" s="10" t="n">
        <v>0.53125</v>
      </c>
      <c r="H187" s="10" t="n">
        <v>0.572916666666667</v>
      </c>
      <c r="I187" s="10" t="n">
        <v>0.770833333333333</v>
      </c>
      <c r="J187" s="10" t="n">
        <v>0.822916666666667</v>
      </c>
      <c r="K187" s="10" t="n">
        <f aca="false">SUM(SUM(G187,-MIN(E187:F187)),SUM(I187,-H187))</f>
        <v>0.385416666666667</v>
      </c>
      <c r="L187" s="10" t="n">
        <f aca="false">IF(SUM(SUM(G187,-MIN(D187:F187)),SUM(MAX(I187:J187),-H187))=SUM(SUM(G187,-MIN(E187:F187)),SUM(I187,-H187)),"",SUM(SUM(G187,-MIN(D187:F187)),SUM(MAX(I187:J187),-H187)))</f>
        <v>0.4375</v>
      </c>
      <c r="M187" s="10" t="str">
        <f aca="false">IF(WEEKDAY(C187,1)=6,SUMIFS(K:K,A:A,N(MONTH(C187)*1),B:B,B187),"")</f>
        <v/>
      </c>
      <c r="N187" s="10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39</v>
      </c>
      <c r="C188" s="9" t="n">
        <f aca="false">C187+1</f>
        <v>42633</v>
      </c>
      <c r="D188" s="10" t="n">
        <v>0.3125</v>
      </c>
      <c r="E188" s="10" t="n">
        <v>0.375</v>
      </c>
      <c r="F188" s="10"/>
      <c r="G188" s="10" t="n">
        <v>0.541666666666667</v>
      </c>
      <c r="H188" s="10" t="n">
        <v>0.5625</v>
      </c>
      <c r="I188" s="10" t="n">
        <v>0.760416666666667</v>
      </c>
      <c r="J188" s="10" t="n">
        <v>0.854166666666667</v>
      </c>
      <c r="K188" s="10" t="n">
        <f aca="false">SUM(SUM(G188,-MIN(E188:F188)),SUM(I188,-H188))</f>
        <v>0.364583333333333</v>
      </c>
      <c r="L188" s="10" t="n">
        <f aca="false">IF(SUM(SUM(G188,-MIN(D188:F188)),SUM(MAX(I188:J188),-H188))=SUM(SUM(G188,-MIN(E188:F188)),SUM(I188,-H188)),"",SUM(SUM(G188,-MIN(D188:F188)),SUM(MAX(I188:J188),-H188)))</f>
        <v>0.520833333333333</v>
      </c>
      <c r="M188" s="10" t="str">
        <f aca="false">IF(WEEKDAY(C188,1)=6,SUMIFS(K:K,A:A,N(MONTH(C188)*1),B:B,B188),"")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39</v>
      </c>
      <c r="C189" s="9" t="n">
        <f aca="false">C188+1</f>
        <v>42634</v>
      </c>
      <c r="D189" s="10"/>
      <c r="E189" s="10"/>
      <c r="F189" s="10" t="n">
        <v>0.354166666666667</v>
      </c>
      <c r="G189" s="10" t="n">
        <v>0.541666666666667</v>
      </c>
      <c r="H189" s="10" t="n">
        <v>0.583333333333333</v>
      </c>
      <c r="I189" s="10" t="n">
        <v>0.770833333333333</v>
      </c>
      <c r="J189" s="10"/>
      <c r="K189" s="10" t="n">
        <f aca="false">SUM(SUM(G189,-MIN(E189:F189)),SUM(I189,-H189))</f>
        <v>0.375</v>
      </c>
      <c r="L189" s="10" t="str">
        <f aca="false">IF(SUM(SUM(G189,-MIN(D189:F189)),SUM(MAX(I189:J189),-H189))=SUM(SUM(G189,-MIN(E189:F189)),SUM(I189,-H189)),"",SUM(SUM(G189,-MIN(D189:F189)),SUM(MAX(I189:J189),-H189)))</f>
        <v/>
      </c>
      <c r="M189" s="10" t="str">
        <f aca="false">IF(WEEKDAY(C189,1)=6,SUMIFS(K:K,A:A,N(MONTH(C189)*1),B:B,B189),"")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39</v>
      </c>
      <c r="C190" s="9" t="n">
        <f aca="false">C189+1</f>
        <v>42635</v>
      </c>
      <c r="D190" s="10"/>
      <c r="E190" s="10"/>
      <c r="F190" s="10" t="n">
        <v>0.333333333333333</v>
      </c>
      <c r="G190" s="10" t="n">
        <v>0.520833333333333</v>
      </c>
      <c r="H190" s="10" t="n">
        <v>0.583333333333333</v>
      </c>
      <c r="I190" s="10" t="n">
        <v>0.802083333333333</v>
      </c>
      <c r="J190" s="10"/>
      <c r="K190" s="10" t="n">
        <f aca="false">SUM(SUM(G190,-MIN(E190:F190)),SUM(I190,-H190))</f>
        <v>0.40625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IF(WEEKDAY(C190,1)=6,SUMIFS(K:K,A:A,N(MONTH(C190)*1),B:B,B190),"")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39</v>
      </c>
      <c r="C191" s="9" t="n">
        <f aca="false">C190+1</f>
        <v>42636</v>
      </c>
      <c r="D191" s="10"/>
      <c r="E191" s="10"/>
      <c r="F191" s="10" t="n">
        <v>0.333333333333333</v>
      </c>
      <c r="G191" s="10" t="n">
        <v>0.541666666666667</v>
      </c>
      <c r="H191" s="10" t="n">
        <v>0.583333333333333</v>
      </c>
      <c r="I191" s="10" t="n">
        <v>0.760416666666667</v>
      </c>
      <c r="J191" s="10"/>
      <c r="K191" s="10" t="n">
        <f aca="false">SUM(SUM(G191,-MIN(E191:F191)),SUM(I191,-H191))</f>
        <v>0.385416666666667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n">
        <f aca="false">IF(WEEKDAY(C191,1)=6,SUMIFS(K:K,A:A,N(MONTH(C191)*1),B:B,B191),"")</f>
        <v>1.91666666666667</v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13" t="n">
        <f aca="false">MONTH(C192)</f>
        <v>9</v>
      </c>
      <c r="B192" s="14" t="str">
        <f aca="false">"SEM "&amp;WEEKNUM(C192,1)</f>
        <v>SEM 40</v>
      </c>
      <c r="C192" s="15" t="n">
        <f aca="false">C191+3</f>
        <v>42639</v>
      </c>
      <c r="D192" s="16" t="n">
        <v>0.291666666666667</v>
      </c>
      <c r="E192" s="16" t="n">
        <v>0.375</v>
      </c>
      <c r="F192" s="16"/>
      <c r="G192" s="16" t="n">
        <v>0.541666666666667</v>
      </c>
      <c r="H192" s="16" t="n">
        <v>0.583333333333333</v>
      </c>
      <c r="I192" s="16" t="n">
        <v>0.75</v>
      </c>
      <c r="J192" s="16" t="n">
        <v>0.84375</v>
      </c>
      <c r="K192" s="16" t="n">
        <f aca="false">SUM(SUM(G192,-MIN(E192:F192)),SUM(I192,-H192))</f>
        <v>0.333333333333333</v>
      </c>
      <c r="L192" s="16" t="n">
        <f aca="false">IF(SUM(SUM(G192,-MIN(D192:F192)),SUM(MAX(I192:J192),-H192))=SUM(SUM(G192,-MIN(E192:F192)),SUM(I192,-H192)),"",SUM(SUM(G192,-MIN(D192:F192)),SUM(MAX(I192:J192),-H192)))</f>
        <v>0.510416666666667</v>
      </c>
      <c r="M192" s="16" t="str">
        <f aca="false">IF(WEEKDAY(C192,1)=6,SUMIFS(K:K,A:A,N(MONTH(C192)*1),B:B,B192),"")</f>
        <v/>
      </c>
      <c r="N192" s="16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7" t="str">
        <f aca="false">"SEM "&amp;WEEKNUM(C193,1)</f>
        <v>SEM 40</v>
      </c>
      <c r="C193" s="15" t="n">
        <f aca="false">C192+1</f>
        <v>42640</v>
      </c>
      <c r="D193" s="16"/>
      <c r="E193" s="16"/>
      <c r="F193" s="16" t="n">
        <v>0.354166666666667</v>
      </c>
      <c r="G193" s="16" t="n">
        <v>0.541666666666667</v>
      </c>
      <c r="H193" s="16" t="n">
        <v>0.583333333333333</v>
      </c>
      <c r="I193" s="16" t="n">
        <v>0.78125</v>
      </c>
      <c r="J193" s="16" t="n">
        <v>0.840277777777778</v>
      </c>
      <c r="K193" s="16" t="n">
        <f aca="false">SUM(SUM(G193,-MIN(E193:F193)),SUM(I193,-H193))</f>
        <v>0.385416666666667</v>
      </c>
      <c r="L193" s="16" t="n">
        <f aca="false">IF(SUM(SUM(G193,-MIN(D193:F193)),SUM(MAX(I193:J193),-H193))=SUM(SUM(G193,-MIN(E193:F193)),SUM(I193,-H193)),"",SUM(SUM(G193,-MIN(D193:F193)),SUM(MAX(I193:J193),-H193)))</f>
        <v>0.444444444444444</v>
      </c>
      <c r="M193" s="16" t="str">
        <f aca="false">IF(WEEKDAY(C193,1)=6,SUMIFS(K:K,A:A,N(MONTH(C193)*1),B:B,B193),"")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4" t="str">
        <f aca="false">"SEM "&amp;WEEKNUM(C194,1)</f>
        <v>SEM 40</v>
      </c>
      <c r="C194" s="15" t="n">
        <f aca="false">C193+1</f>
        <v>42641</v>
      </c>
      <c r="D194" s="16" t="n">
        <v>0.302083333333333</v>
      </c>
      <c r="E194" s="16" t="n">
        <v>0.364583333333333</v>
      </c>
      <c r="F194" s="16"/>
      <c r="G194" s="16" t="n">
        <v>0.53125</v>
      </c>
      <c r="H194" s="16" t="n">
        <v>0.5625</v>
      </c>
      <c r="I194" s="16" t="n">
        <v>0.75</v>
      </c>
      <c r="J194" s="16" t="n">
        <v>0.822916666666667</v>
      </c>
      <c r="K194" s="16" t="n">
        <f aca="false">SUM(SUM(G194,-MIN(E194:F194)),SUM(I194,-H194))</f>
        <v>0.354166666666667</v>
      </c>
      <c r="L194" s="16" t="n">
        <f aca="false">IF(SUM(SUM(G194,-MIN(D194:F194)),SUM(MAX(I194:J194),-H194))=SUM(SUM(G194,-MIN(E194:F194)),SUM(I194,-H194)),"",SUM(SUM(G194,-MIN(D194:F194)),SUM(MAX(I194:J194),-H194)))</f>
        <v>0.489583333333333</v>
      </c>
      <c r="M194" s="16" t="str">
        <f aca="false">IF(WEEKDAY(C194,1)=6,SUMIFS(K:K,A:A,N(MONTH(C194)*1),B:B,B194),"")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40</v>
      </c>
      <c r="C195" s="15" t="n">
        <f aca="false">C194+1</f>
        <v>42642</v>
      </c>
      <c r="D195" s="16" t="n">
        <v>0.3125</v>
      </c>
      <c r="E195" s="16" t="n">
        <v>0.375</v>
      </c>
      <c r="F195" s="16"/>
      <c r="G195" s="16" t="n">
        <v>0.541666666666667</v>
      </c>
      <c r="H195" s="16" t="n">
        <v>0.583333333333333</v>
      </c>
      <c r="I195" s="16" t="n">
        <v>0.78125</v>
      </c>
      <c r="J195" s="16" t="n">
        <v>0.854166666666667</v>
      </c>
      <c r="K195" s="16" t="n">
        <f aca="false">SUM(SUM(G195,-MIN(E195:F195)),SUM(I195,-H195))</f>
        <v>0.364583333333333</v>
      </c>
      <c r="L195" s="16" t="n">
        <f aca="false">IF(SUM(SUM(G195,-MIN(D195:F195)),SUM(MAX(I195:J195),-H195))=SUM(SUM(G195,-MIN(E195:F195)),SUM(I195,-H195)),"",SUM(SUM(G195,-MIN(D195:F195)),SUM(MAX(I195:J195),-H195)))</f>
        <v>0.5</v>
      </c>
      <c r="M195" s="16" t="str">
        <f aca="false">IF(WEEKDAY(C195,1)=6,SUMIFS(K:K,A:A,N(MONTH(C195)*1),B:B,B195),"")</f>
        <v/>
      </c>
      <c r="N195" s="16" t="str">
        <f aca="false">IF(A196=A195,"",SUMIF(A:A,A195,K:K))</f>
        <v/>
      </c>
    </row>
    <row r="196" customFormat="false" ht="15" hidden="false" customHeight="false" outlineLevel="0" collapsed="false">
      <c r="A196" s="13" t="n">
        <f aca="false">MONTH(C196)</f>
        <v>9</v>
      </c>
      <c r="B196" s="17" t="str">
        <f aca="false">"SEM "&amp;WEEKNUM(C196,1)</f>
        <v>SEM 40</v>
      </c>
      <c r="C196" s="15" t="n">
        <f aca="false">C195+1</f>
        <v>42643</v>
      </c>
      <c r="D196" s="16"/>
      <c r="E196" s="16"/>
      <c r="F196" s="16" t="n">
        <v>0.34375</v>
      </c>
      <c r="G196" s="16" t="n">
        <v>0.520833333333333</v>
      </c>
      <c r="H196" s="16" t="n">
        <v>0.583333333333333</v>
      </c>
      <c r="I196" s="16" t="n">
        <v>0.75</v>
      </c>
      <c r="J196" s="16"/>
      <c r="K196" s="16" t="n">
        <f aca="false">SUM(SUM(G196,-MIN(E196:F196)),SUM(I196,-H196))</f>
        <v>0.34375</v>
      </c>
      <c r="L196" s="16" t="str">
        <f aca="false">IF(SUM(SUM(G196,-MIN(D196:F196)),SUM(MAX(I196:J196),-H196))=SUM(SUM(G196,-MIN(E196:F196)),SUM(I196,-H196)),"",SUM(SUM(G196,-MIN(D196:F196)),SUM(MAX(I196:J196),-H196)))</f>
        <v/>
      </c>
      <c r="M196" s="16" t="n">
        <f aca="false">IF(WEEKDAY(C196,1)=6,SUMIFS(K:K,A:A,N(MONTH(C196)*1),B:B,B196),"")</f>
        <v>1.78125</v>
      </c>
      <c r="N196" s="16" t="n">
        <f aca="false">IF(A197=A196,"",SUMIF(A:A,A196,K:K))</f>
        <v>8.17708333333333</v>
      </c>
    </row>
    <row r="197" customFormat="false" ht="15" hidden="false" customHeight="false" outlineLevel="0" collapsed="false">
      <c r="A197" s="8" t="n">
        <f aca="false">MONTH(C197)</f>
        <v>10</v>
      </c>
      <c r="B197" s="9" t="str">
        <f aca="false">"SEM "&amp;WEEKNUM(C197,1)</f>
        <v>SEM 41</v>
      </c>
      <c r="C197" s="9" t="n">
        <f aca="false">C196+3</f>
        <v>42646</v>
      </c>
      <c r="D197" s="10"/>
      <c r="E197" s="10"/>
      <c r="F197" s="10" t="n">
        <v>0.354166666666667</v>
      </c>
      <c r="G197" s="10" t="n">
        <v>0.541666666666667</v>
      </c>
      <c r="H197" s="10" t="n">
        <v>0.583333333333333</v>
      </c>
      <c r="I197" s="10" t="n">
        <v>0.791666666666667</v>
      </c>
      <c r="J197" s="10"/>
      <c r="K197" s="10" t="n">
        <f aca="false">SUM(SUM(G197,-MIN(E197:F197)),SUM(I197,-H197))</f>
        <v>0.395833333333333</v>
      </c>
      <c r="L197" s="10" t="str">
        <f aca="false">IF(SUM(SUM(G197,-MIN(D197:F197)),SUM(MAX(I197:J197),-H197))=SUM(SUM(G197,-MIN(E197:F197)),SUM(I197,-H197)),"",SUM(SUM(G197,-MIN(D197:F197)),SUM(MAX(I197:J197),-H197)))</f>
        <v/>
      </c>
      <c r="M197" s="10" t="str">
        <f aca="false">IF(WEEKDAY(C197,1)=6,SUMIFS(K:K,A:A,N(MONTH(C197)*1),B:B,B197),"")</f>
        <v/>
      </c>
      <c r="N197" s="10" t="str">
        <f aca="false">IF(A198=A197,"",SUMIF(A:A,A197,K:K))</f>
        <v/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41</v>
      </c>
      <c r="C198" s="9" t="n">
        <f aca="false">C197+1</f>
        <v>42647</v>
      </c>
      <c r="D198" s="10" t="n">
        <v>0.3125</v>
      </c>
      <c r="E198" s="10" t="n">
        <v>0.364583333333333</v>
      </c>
      <c r="F198" s="10"/>
      <c r="G198" s="10" t="n">
        <v>0.541666666666667</v>
      </c>
      <c r="H198" s="10" t="n">
        <v>0.583333333333333</v>
      </c>
      <c r="I198" s="10" t="n">
        <v>0.760416666666667</v>
      </c>
      <c r="J198" s="10" t="n">
        <v>0.854166666666667</v>
      </c>
      <c r="K198" s="10" t="n">
        <f aca="false">SUM(SUM(G198,-MIN(E198:F198)),SUM(I198,-H198))</f>
        <v>0.354166666666667</v>
      </c>
      <c r="L198" s="10" t="n">
        <f aca="false">IF(SUM(SUM(G198,-MIN(D198:F198)),SUM(MAX(I198:J198),-H198))=SUM(SUM(G198,-MIN(E198:F198)),SUM(I198,-H198)),"",SUM(SUM(G198,-MIN(D198:F198)),SUM(MAX(I198:J198),-H198)))</f>
        <v>0.5</v>
      </c>
      <c r="M198" s="10" t="str">
        <f aca="false">IF(WEEKDAY(C198,1)=6,SUMIFS(K:K,A:A,N(MONTH(C198)*1),B:B,B198),"")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41</v>
      </c>
      <c r="C199" s="9" t="n">
        <f aca="false">C198+1</f>
        <v>42648</v>
      </c>
      <c r="D199" s="10"/>
      <c r="E199" s="10"/>
      <c r="F199" s="10" t="n">
        <v>0.354166666666667</v>
      </c>
      <c r="G199" s="10" t="n">
        <v>0.520833333333333</v>
      </c>
      <c r="H199" s="10" t="n">
        <v>0.583333333333333</v>
      </c>
      <c r="I199" s="10" t="n">
        <v>0.791666666666667</v>
      </c>
      <c r="J199" s="10"/>
      <c r="K199" s="10" t="n">
        <f aca="false">SUM(SUM(G199,-MIN(E199:F199)),SUM(I199,-H199))</f>
        <v>0.375</v>
      </c>
      <c r="L199" s="10" t="str">
        <f aca="false">IF(SUM(SUM(G199,-MIN(D199:F199)),SUM(MAX(I199:J199),-H199))=SUM(SUM(G199,-MIN(E199:F199)),SUM(I199,-H199)),"",SUM(SUM(G199,-MIN(D199:F199)),SUM(MAX(I199:J199),-H199)))</f>
        <v/>
      </c>
      <c r="M199" s="10" t="str">
        <f aca="false">IF(WEEKDAY(C199,1)=6,SUMIFS(K:K,A:A,N(MONTH(C199)*1),B:B,B199),"")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41</v>
      </c>
      <c r="C200" s="9" t="n">
        <f aca="false">C199+1</f>
        <v>42649</v>
      </c>
      <c r="D200" s="10" t="n">
        <v>0.3125</v>
      </c>
      <c r="E200" s="10" t="n">
        <v>0.375</v>
      </c>
      <c r="F200" s="10"/>
      <c r="G200" s="10" t="n">
        <v>0.520833333333333</v>
      </c>
      <c r="H200" s="10" t="n">
        <v>0.5625</v>
      </c>
      <c r="I200" s="10" t="n">
        <v>0.760416666666667</v>
      </c>
      <c r="J200" s="10" t="n">
        <v>0.822916666666667</v>
      </c>
      <c r="K200" s="10" t="n">
        <f aca="false">SUM(SUM(G200,-MIN(E200:F200)),SUM(I200,-H200))</f>
        <v>0.34375</v>
      </c>
      <c r="L200" s="10" t="n">
        <f aca="false">IF(SUM(SUM(G200,-MIN(D200:F200)),SUM(MAX(I200:J200),-H200))=SUM(SUM(G200,-MIN(E200:F200)),SUM(I200,-H200)),"",SUM(SUM(G200,-MIN(D200:F200)),SUM(MAX(I200:J200),-H200)))</f>
        <v>0.46875</v>
      </c>
      <c r="M200" s="10" t="str">
        <f aca="false">IF(WEEKDAY(C200,1)=6,SUMIFS(K:K,A:A,N(MONTH(C200)*1),B:B,B200),"")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41</v>
      </c>
      <c r="C201" s="9" t="n">
        <f aca="false">C200+1</f>
        <v>42650</v>
      </c>
      <c r="D201" s="10"/>
      <c r="E201" s="10"/>
      <c r="F201" s="10" t="n">
        <v>0.34375</v>
      </c>
      <c r="G201" s="10" t="n">
        <v>0.541666666666667</v>
      </c>
      <c r="H201" s="10" t="n">
        <v>0.583333333333333</v>
      </c>
      <c r="I201" s="10" t="n">
        <v>0.75</v>
      </c>
      <c r="J201" s="10"/>
      <c r="K201" s="10" t="n">
        <f aca="false">SUM(SUM(G201,-MIN(E201:F201)),SUM(I201,-H201))</f>
        <v>0.364583333333333</v>
      </c>
      <c r="L201" s="10" t="str">
        <f aca="false">IF(SUM(SUM(G201,-MIN(D201:F201)),SUM(MAX(I201:J201),-H201))=SUM(SUM(G201,-MIN(E201:F201)),SUM(I201,-H201)),"",SUM(SUM(G201,-MIN(D201:F201)),SUM(MAX(I201:J201),-H201)))</f>
        <v/>
      </c>
      <c r="M201" s="10" t="n">
        <f aca="false">IF(WEEKDAY(C201,1)=6,SUMIFS(K:K,A:A,N(MONTH(C201)*1),B:B,B201),"")</f>
        <v>1.83333333333333</v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13" t="n">
        <f aca="false">MONTH(C202)</f>
        <v>10</v>
      </c>
      <c r="B202" s="14" t="str">
        <f aca="false">"SEM "&amp;WEEKNUM(C202,1)</f>
        <v>SEM 42</v>
      </c>
      <c r="C202" s="15" t="n">
        <f aca="false">C201+3</f>
        <v>42653</v>
      </c>
      <c r="D202" s="16"/>
      <c r="E202" s="16"/>
      <c r="F202" s="16" t="n">
        <v>0.354166666666667</v>
      </c>
      <c r="G202" s="16" t="n">
        <v>0.541666666666667</v>
      </c>
      <c r="H202" s="16" t="n">
        <v>0.583333333333333</v>
      </c>
      <c r="I202" s="16" t="n">
        <v>0.802083333333333</v>
      </c>
      <c r="J202" s="16"/>
      <c r="K202" s="16" t="n">
        <f aca="false">SUM(SUM(G202,-MIN(E202:F202)),SUM(I202,-H202))</f>
        <v>0.40625</v>
      </c>
      <c r="L202" s="16" t="str">
        <f aca="false">IF(SUM(SUM(G202,-MIN(D202:F202)),SUM(MAX(I202:J202),-H202))=SUM(SUM(G202,-MIN(E202:F202)),SUM(I202,-H202)),"",SUM(SUM(G202,-MIN(D202:F202)),SUM(MAX(I202:J202),-H202)))</f>
        <v/>
      </c>
      <c r="M202" s="16" t="str">
        <f aca="false">IF(WEEKDAY(C202,1)=6,SUMIFS(K:K,A:A,N(MONTH(C202)*1),B:B,B202),"")</f>
        <v/>
      </c>
      <c r="N202" s="16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7" t="str">
        <f aca="false">"SEM "&amp;WEEKNUM(C203,1)</f>
        <v>SEM 42</v>
      </c>
      <c r="C203" s="15" t="n">
        <f aca="false">C202+1</f>
        <v>42654</v>
      </c>
      <c r="D203" s="16"/>
      <c r="E203" s="16"/>
      <c r="F203" s="16" t="n">
        <v>0.354166666666667</v>
      </c>
      <c r="G203" s="16" t="n">
        <v>0.541666666666667</v>
      </c>
      <c r="H203" s="16" t="n">
        <v>0.59375</v>
      </c>
      <c r="I203" s="16" t="n">
        <v>0.791666666666667</v>
      </c>
      <c r="J203" s="16"/>
      <c r="K203" s="16" t="n">
        <f aca="false">SUM(SUM(G203,-MIN(E203:F203)),SUM(I203,-H203))</f>
        <v>0.385416666666667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IF(WEEKDAY(C203,1)=6,SUMIFS(K:K,A:A,N(MONTH(C203)*1),B:B,B203),"")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4" t="str">
        <f aca="false">"SEM "&amp;WEEKNUM(C204,1)</f>
        <v>SEM 42</v>
      </c>
      <c r="C204" s="15" t="n">
        <f aca="false">C203+1</f>
        <v>42655</v>
      </c>
      <c r="D204" s="16"/>
      <c r="E204" s="16"/>
      <c r="F204" s="16" t="n">
        <v>0.34375</v>
      </c>
      <c r="G204" s="16" t="n">
        <v>0.520833333333333</v>
      </c>
      <c r="H204" s="16" t="n">
        <v>0.5625</v>
      </c>
      <c r="I204" s="16" t="n">
        <v>0.8125</v>
      </c>
      <c r="J204" s="16"/>
      <c r="K204" s="16" t="n">
        <f aca="false">SUM(SUM(G204,-MIN(E204:F204)),SUM(I204,-H204))</f>
        <v>0.427083333333333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IF(WEEKDAY(C204,1)=6,SUMIFS(K:K,A:A,N(MONTH(C204)*1),B:B,B204),"")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42</v>
      </c>
      <c r="C205" s="15" t="n">
        <f aca="false">C204+1</f>
        <v>42656</v>
      </c>
      <c r="D205" s="16" t="n">
        <v>0.3125</v>
      </c>
      <c r="E205" s="16" t="n">
        <v>0.364583333333333</v>
      </c>
      <c r="F205" s="16"/>
      <c r="G205" s="16" t="n">
        <v>0.53125</v>
      </c>
      <c r="H205" s="16" t="n">
        <v>0.59375</v>
      </c>
      <c r="I205" s="16" t="n">
        <v>0.770833333333333</v>
      </c>
      <c r="J205" s="16" t="n">
        <v>0.854166666666667</v>
      </c>
      <c r="K205" s="16" t="n">
        <f aca="false">SUM(SUM(G205,-MIN(E205:F205)),SUM(I205,-H205))</f>
        <v>0.34375</v>
      </c>
      <c r="L205" s="16" t="n">
        <f aca="false">IF(SUM(SUM(G205,-MIN(D205:F205)),SUM(MAX(I205:J205),-H205))=SUM(SUM(G205,-MIN(E205:F205)),SUM(I205,-H205)),"",SUM(SUM(G205,-MIN(D205:F205)),SUM(MAX(I205:J205),-H205)))</f>
        <v>0.479166666666667</v>
      </c>
      <c r="M205" s="16" t="str">
        <f aca="false">IF(WEEKDAY(C205,1)=6,SUMIFS(K:K,A:A,N(MONTH(C205)*1),B:B,B205),"")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7" t="str">
        <f aca="false">"SEM "&amp;WEEKNUM(C206,1)</f>
        <v>SEM 42</v>
      </c>
      <c r="C206" s="15" t="n">
        <f aca="false">C205+1</f>
        <v>42657</v>
      </c>
      <c r="D206" s="16"/>
      <c r="E206" s="16"/>
      <c r="F206" s="16" t="n">
        <v>0.333333333333333</v>
      </c>
      <c r="G206" s="16" t="n">
        <v>0.541666666666667</v>
      </c>
      <c r="H206" s="16" t="n">
        <v>0.583333333333333</v>
      </c>
      <c r="I206" s="16" t="n">
        <v>0.75</v>
      </c>
      <c r="J206" s="16"/>
      <c r="K206" s="16" t="n">
        <f aca="false">SUM(SUM(G206,-MIN(E206:F206)),SUM(I206,-H206))</f>
        <v>0.375</v>
      </c>
      <c r="L206" s="16" t="str">
        <f aca="false">IF(SUM(SUM(G206,-MIN(D206:F206)),SUM(MAX(I206:J206),-H206))=SUM(SUM(G206,-MIN(E206:F206)),SUM(I206,-H206)),"",SUM(SUM(G206,-MIN(D206:F206)),SUM(MAX(I206:J206),-H206)))</f>
        <v/>
      </c>
      <c r="M206" s="16" t="n">
        <f aca="false">IF(WEEKDAY(C206,1)=6,SUMIFS(K:K,A:A,N(MONTH(C206)*1),B:B,B206),"")</f>
        <v>1.9375</v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8" t="n">
        <f aca="false">MONTH(C207)</f>
        <v>10</v>
      </c>
      <c r="B207" s="9" t="str">
        <f aca="false">"SEM "&amp;WEEKNUM(C207,1)</f>
        <v>SEM 43</v>
      </c>
      <c r="C207" s="9" t="n">
        <f aca="false">C206+3</f>
        <v>42660</v>
      </c>
      <c r="D207" s="10"/>
      <c r="E207" s="10"/>
      <c r="F207" s="10" t="n">
        <v>0.34375</v>
      </c>
      <c r="G207" s="10" t="n">
        <v>0.53125</v>
      </c>
      <c r="H207" s="10" t="n">
        <v>0.572916666666667</v>
      </c>
      <c r="I207" s="10" t="n">
        <v>0.770833333333333</v>
      </c>
      <c r="J207" s="10" t="n">
        <v>0.822916666666667</v>
      </c>
      <c r="K207" s="10" t="n">
        <f aca="false">SUM(SUM(G207,-MIN(E207:F207)),SUM(I207,-H207))</f>
        <v>0.385416666666667</v>
      </c>
      <c r="L207" s="10" t="n">
        <f aca="false">IF(SUM(SUM(G207,-MIN(D207:F207)),SUM(MAX(I207:J207),-H207))=SUM(SUM(G207,-MIN(E207:F207)),SUM(I207,-H207)),"",SUM(SUM(G207,-MIN(D207:F207)),SUM(MAX(I207:J207),-H207)))</f>
        <v>0.4375</v>
      </c>
      <c r="M207" s="10" t="str">
        <f aca="false">IF(WEEKDAY(C207,1)=6,SUMIFS(K:K,A:A,N(MONTH(C207)*1),B:B,B207),"")</f>
        <v/>
      </c>
      <c r="N207" s="10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43</v>
      </c>
      <c r="C208" s="9" t="n">
        <f aca="false">C207+1</f>
        <v>42661</v>
      </c>
      <c r="D208" s="10" t="n">
        <v>0.3125</v>
      </c>
      <c r="E208" s="10" t="n">
        <v>0.375</v>
      </c>
      <c r="F208" s="10"/>
      <c r="G208" s="10" t="n">
        <v>0.541666666666667</v>
      </c>
      <c r="H208" s="10" t="n">
        <v>0.5625</v>
      </c>
      <c r="I208" s="10" t="n">
        <v>0.760416666666667</v>
      </c>
      <c r="J208" s="10" t="n">
        <v>0.854166666666667</v>
      </c>
      <c r="K208" s="10" t="n">
        <f aca="false">SUM(SUM(G208,-MIN(E208:F208)),SUM(I208,-H208))</f>
        <v>0.364583333333333</v>
      </c>
      <c r="L208" s="10" t="n">
        <f aca="false">IF(SUM(SUM(G208,-MIN(D208:F208)),SUM(MAX(I208:J208),-H208))=SUM(SUM(G208,-MIN(E208:F208)),SUM(I208,-H208)),"",SUM(SUM(G208,-MIN(D208:F208)),SUM(MAX(I208:J208),-H208)))</f>
        <v>0.520833333333333</v>
      </c>
      <c r="M208" s="10" t="str">
        <f aca="false">IF(WEEKDAY(C208,1)=6,SUMIFS(K:K,A:A,N(MONTH(C208)*1),B:B,B208),"")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43</v>
      </c>
      <c r="C209" s="9" t="n">
        <f aca="false">C208+1</f>
        <v>42662</v>
      </c>
      <c r="D209" s="10"/>
      <c r="E209" s="10"/>
      <c r="F209" s="10" t="n">
        <v>0.354166666666667</v>
      </c>
      <c r="G209" s="10" t="n">
        <v>0.541666666666667</v>
      </c>
      <c r="H209" s="10" t="n">
        <v>0.583333333333333</v>
      </c>
      <c r="I209" s="10" t="n">
        <v>0.770833333333333</v>
      </c>
      <c r="J209" s="10"/>
      <c r="K209" s="10" t="n">
        <f aca="false">SUM(SUM(G209,-MIN(E209:F209)),SUM(I209,-H209))</f>
        <v>0.375</v>
      </c>
      <c r="L209" s="10" t="str">
        <f aca="false">IF(SUM(SUM(G209,-MIN(D209:F209)),SUM(MAX(I209:J209),-H209))=SUM(SUM(G209,-MIN(E209:F209)),SUM(I209,-H209)),"",SUM(SUM(G209,-MIN(D209:F209)),SUM(MAX(I209:J209),-H209)))</f>
        <v/>
      </c>
      <c r="M209" s="10" t="str">
        <f aca="false">IF(WEEKDAY(C209,1)=6,SUMIFS(K:K,A:A,N(MONTH(C209)*1),B:B,B209),"")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43</v>
      </c>
      <c r="C210" s="9" t="n">
        <f aca="false">C209+1</f>
        <v>42663</v>
      </c>
      <c r="D210" s="10"/>
      <c r="E210" s="10"/>
      <c r="F210" s="10" t="n">
        <v>0.333333333333333</v>
      </c>
      <c r="G210" s="10" t="n">
        <v>0.520833333333333</v>
      </c>
      <c r="H210" s="10" t="n">
        <v>0.583333333333333</v>
      </c>
      <c r="I210" s="10" t="n">
        <v>0.802083333333333</v>
      </c>
      <c r="J210" s="10"/>
      <c r="K210" s="10" t="n">
        <f aca="false">SUM(SUM(G210,-MIN(E210:F210)),SUM(I210,-H210))</f>
        <v>0.40625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IF(WEEKDAY(C210,1)=6,SUMIFS(K:K,A:A,N(MONTH(C210)*1),B:B,B210),"")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43</v>
      </c>
      <c r="C211" s="9" t="n">
        <f aca="false">C210+1</f>
        <v>42664</v>
      </c>
      <c r="D211" s="10"/>
      <c r="E211" s="10"/>
      <c r="F211" s="10" t="n">
        <v>0.333333333333333</v>
      </c>
      <c r="G211" s="10" t="n">
        <v>0.541666666666667</v>
      </c>
      <c r="H211" s="10" t="n">
        <v>0.583333333333333</v>
      </c>
      <c r="I211" s="10" t="n">
        <v>0.760416666666667</v>
      </c>
      <c r="J211" s="10"/>
      <c r="K211" s="10" t="n">
        <f aca="false">SUM(SUM(G211,-MIN(E211:F211)),SUM(I211,-H211))</f>
        <v>0.385416666666667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n">
        <f aca="false">IF(WEEKDAY(C211,1)=6,SUMIFS(K:K,A:A,N(MONTH(C211)*1),B:B,B211),"")</f>
        <v>1.91666666666667</v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13" t="n">
        <f aca="false">MONTH(C212)</f>
        <v>10</v>
      </c>
      <c r="B212" s="14" t="str">
        <f aca="false">"SEM "&amp;WEEKNUM(C212,1)</f>
        <v>SEM 44</v>
      </c>
      <c r="C212" s="15" t="n">
        <f aca="false">C211+3</f>
        <v>42667</v>
      </c>
      <c r="D212" s="16" t="n">
        <v>0.291666666666667</v>
      </c>
      <c r="E212" s="16" t="n">
        <v>0.375</v>
      </c>
      <c r="F212" s="16"/>
      <c r="G212" s="16" t="n">
        <v>0.541666666666667</v>
      </c>
      <c r="H212" s="16" t="n">
        <v>0.583333333333333</v>
      </c>
      <c r="I212" s="16" t="n">
        <v>0.75</v>
      </c>
      <c r="J212" s="16" t="n">
        <v>0.84375</v>
      </c>
      <c r="K212" s="16" t="n">
        <f aca="false">SUM(SUM(G212,-MIN(E212:F212)),SUM(I212,-H212))</f>
        <v>0.333333333333333</v>
      </c>
      <c r="L212" s="16" t="n">
        <f aca="false">IF(SUM(SUM(G212,-MIN(D212:F212)),SUM(MAX(I212:J212),-H212))=SUM(SUM(G212,-MIN(E212:F212)),SUM(I212,-H212)),"",SUM(SUM(G212,-MIN(D212:F212)),SUM(MAX(I212:J212),-H212)))</f>
        <v>0.510416666666667</v>
      </c>
      <c r="M212" s="16" t="str">
        <f aca="false">IF(WEEKDAY(C212,1)=6,SUMIFS(K:K,A:A,N(MONTH(C212)*1),B:B,B212),"")</f>
        <v/>
      </c>
      <c r="N212" s="16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7" t="str">
        <f aca="false">"SEM "&amp;WEEKNUM(C213,1)</f>
        <v>SEM 44</v>
      </c>
      <c r="C213" s="15" t="n">
        <f aca="false">C212+1</f>
        <v>42668</v>
      </c>
      <c r="D213" s="16"/>
      <c r="E213" s="16"/>
      <c r="F213" s="16" t="n">
        <v>0.354166666666667</v>
      </c>
      <c r="G213" s="16" t="n">
        <v>0.541666666666667</v>
      </c>
      <c r="H213" s="16" t="n">
        <v>0.583333333333333</v>
      </c>
      <c r="I213" s="16" t="n">
        <v>0.78125</v>
      </c>
      <c r="J213" s="16" t="n">
        <v>0.840277777777778</v>
      </c>
      <c r="K213" s="16" t="n">
        <f aca="false">SUM(SUM(G213,-MIN(E213:F213)),SUM(I213,-H213))</f>
        <v>0.385416666666667</v>
      </c>
      <c r="L213" s="16" t="n">
        <f aca="false">IF(SUM(SUM(G213,-MIN(D213:F213)),SUM(MAX(I213:J213),-H213))=SUM(SUM(G213,-MIN(E213:F213)),SUM(I213,-H213)),"",SUM(SUM(G213,-MIN(D213:F213)),SUM(MAX(I213:J213),-H213)))</f>
        <v>0.444444444444444</v>
      </c>
      <c r="M213" s="16" t="str">
        <f aca="false">IF(WEEKDAY(C213,1)=6,SUMIFS(K:K,A:A,N(MONTH(C213)*1),B:B,B213),"")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4" t="str">
        <f aca="false">"SEM "&amp;WEEKNUM(C214,1)</f>
        <v>SEM 44</v>
      </c>
      <c r="C214" s="15" t="n">
        <f aca="false">C213+1</f>
        <v>42669</v>
      </c>
      <c r="D214" s="16" t="n">
        <v>0.302083333333333</v>
      </c>
      <c r="E214" s="16" t="n">
        <v>0.364583333333333</v>
      </c>
      <c r="F214" s="16"/>
      <c r="G214" s="16" t="n">
        <v>0.53125</v>
      </c>
      <c r="H214" s="16" t="n">
        <v>0.5625</v>
      </c>
      <c r="I214" s="16" t="n">
        <v>0.75</v>
      </c>
      <c r="J214" s="16" t="n">
        <v>0.822916666666667</v>
      </c>
      <c r="K214" s="16" t="n">
        <f aca="false">SUM(SUM(G214,-MIN(E214:F214)),SUM(I214,-H214))</f>
        <v>0.354166666666667</v>
      </c>
      <c r="L214" s="16" t="n">
        <f aca="false">IF(SUM(SUM(G214,-MIN(D214:F214)),SUM(MAX(I214:J214),-H214))=SUM(SUM(G214,-MIN(E214:F214)),SUM(I214,-H214)),"",SUM(SUM(G214,-MIN(D214:F214)),SUM(MAX(I214:J214),-H214)))</f>
        <v>0.489583333333333</v>
      </c>
      <c r="M214" s="16" t="str">
        <f aca="false">IF(WEEKDAY(C214,1)=6,SUMIFS(K:K,A:A,N(MONTH(C214)*1),B:B,B214),"")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44</v>
      </c>
      <c r="C215" s="15" t="n">
        <f aca="false">C214+1</f>
        <v>42670</v>
      </c>
      <c r="D215" s="16" t="n">
        <v>0.3125</v>
      </c>
      <c r="E215" s="16" t="n">
        <v>0.375</v>
      </c>
      <c r="F215" s="16"/>
      <c r="G215" s="16" t="n">
        <v>0.541666666666667</v>
      </c>
      <c r="H215" s="16" t="n">
        <v>0.583333333333333</v>
      </c>
      <c r="I215" s="16" t="n">
        <v>0.78125</v>
      </c>
      <c r="J215" s="16" t="n">
        <v>0.854166666666667</v>
      </c>
      <c r="K215" s="16" t="n">
        <f aca="false">SUM(SUM(G215,-MIN(E215:F215)),SUM(I215,-H215))</f>
        <v>0.364583333333333</v>
      </c>
      <c r="L215" s="16" t="n">
        <f aca="false">IF(SUM(SUM(G215,-MIN(D215:F215)),SUM(MAX(I215:J215),-H215))=SUM(SUM(G215,-MIN(E215:F215)),SUM(I215,-H215)),"",SUM(SUM(G215,-MIN(D215:F215)),SUM(MAX(I215:J215),-H215)))</f>
        <v>0.5</v>
      </c>
      <c r="M215" s="16" t="str">
        <f aca="false">IF(WEEKDAY(C215,1)=6,SUMIFS(K:K,A:A,N(MONTH(C215)*1),B:B,B215),"")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7" t="str">
        <f aca="false">"SEM "&amp;WEEKNUM(C216,1)</f>
        <v>SEM 44</v>
      </c>
      <c r="C216" s="15" t="n">
        <f aca="false">C215+1</f>
        <v>42671</v>
      </c>
      <c r="D216" s="16"/>
      <c r="E216" s="16"/>
      <c r="F216" s="16" t="n">
        <v>0.34375</v>
      </c>
      <c r="G216" s="16" t="n">
        <v>0.520833333333333</v>
      </c>
      <c r="H216" s="16" t="n">
        <v>0.583333333333333</v>
      </c>
      <c r="I216" s="16" t="n">
        <v>0.75</v>
      </c>
      <c r="J216" s="16"/>
      <c r="K216" s="16" t="n">
        <f aca="false">SUM(SUM(G216,-MIN(E216:F216)),SUM(I216,-H216))</f>
        <v>0.34375</v>
      </c>
      <c r="L216" s="16" t="str">
        <f aca="false">IF(SUM(SUM(G216,-MIN(D216:F216)),SUM(MAX(I216:J216),-H216))=SUM(SUM(G216,-MIN(E216:F216)),SUM(I216,-H216)),"",SUM(SUM(G216,-MIN(D216:F216)),SUM(MAX(I216:J216),-H216)))</f>
        <v/>
      </c>
      <c r="M216" s="16" t="n">
        <f aca="false">IF(WEEKDAY(C216,1)=6,SUMIFS(K:K,A:A,N(MONTH(C216)*1),B:B,B216),"")</f>
        <v>1.78125</v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8" t="n">
        <f aca="false">MONTH(C217)</f>
        <v>10</v>
      </c>
      <c r="B217" s="9" t="str">
        <f aca="false">"SEM "&amp;WEEKNUM(C217,1)</f>
        <v>SEM 45</v>
      </c>
      <c r="C217" s="9" t="n">
        <f aca="false">C216+3</f>
        <v>42674</v>
      </c>
      <c r="D217" s="10"/>
      <c r="E217" s="10"/>
      <c r="F217" s="10" t="n">
        <v>0.354166666666667</v>
      </c>
      <c r="G217" s="10" t="n">
        <v>0.541666666666667</v>
      </c>
      <c r="H217" s="10" t="n">
        <v>0.583333333333333</v>
      </c>
      <c r="I217" s="10" t="n">
        <v>0.791666666666667</v>
      </c>
      <c r="J217" s="10"/>
      <c r="K217" s="10" t="n">
        <f aca="false">SUM(SUM(G217,-MIN(E217:F217)),SUM(I217,-H217))</f>
        <v>0.395833333333333</v>
      </c>
      <c r="L217" s="10" t="str">
        <f aca="false">IF(SUM(SUM(G217,-MIN(D217:F217)),SUM(MAX(I217:J217),-H217))=SUM(SUM(G217,-MIN(E217:F217)),SUM(I217,-H217)),"",SUM(SUM(G217,-MIN(D217:F217)),SUM(MAX(I217:J217),-H217)))</f>
        <v/>
      </c>
      <c r="M217" s="10" t="str">
        <f aca="false">IF(WEEKDAY(C217,1)=6,SUMIFS(K:K,A:A,N(MONTH(C217)*1),B:B,B217),"")</f>
        <v/>
      </c>
      <c r="N217" s="10" t="n">
        <f aca="false">IF(A218=A217,"",SUMIF(A:A,A217,K:K))</f>
        <v>7.86458333333333</v>
      </c>
    </row>
    <row r="218" customFormat="false" ht="15" hidden="false" customHeight="false" outlineLevel="0" collapsed="false">
      <c r="A218" s="8" t="n">
        <f aca="false">MONTH(C218)</f>
        <v>11</v>
      </c>
      <c r="B218" s="9" t="str">
        <f aca="false">"SEM "&amp;WEEKNUM(C218,1)</f>
        <v>SEM 45</v>
      </c>
      <c r="C218" s="9" t="n">
        <f aca="false">C217+1</f>
        <v>42675</v>
      </c>
      <c r="D218" s="10" t="n">
        <v>0.3125</v>
      </c>
      <c r="E218" s="10" t="n">
        <v>0.364583333333333</v>
      </c>
      <c r="F218" s="10"/>
      <c r="G218" s="10" t="n">
        <v>0.541666666666667</v>
      </c>
      <c r="H218" s="10" t="n">
        <v>0.583333333333333</v>
      </c>
      <c r="I218" s="10" t="n">
        <v>0.760416666666667</v>
      </c>
      <c r="J218" s="10" t="n">
        <v>0.854166666666667</v>
      </c>
      <c r="K218" s="10" t="n">
        <f aca="false">SUM(SUM(G218,-MIN(E218:F218)),SUM(I218,-H218))</f>
        <v>0.354166666666667</v>
      </c>
      <c r="L218" s="10" t="n">
        <f aca="false">IF(SUM(SUM(G218,-MIN(D218:F218)),SUM(MAX(I218:J218),-H218))=SUM(SUM(G218,-MIN(E218:F218)),SUM(I218,-H218)),"",SUM(SUM(G218,-MIN(D218:F218)),SUM(MAX(I218:J218),-H218)))</f>
        <v>0.5</v>
      </c>
      <c r="M218" s="10" t="str">
        <f aca="false">IF(WEEKDAY(C218,1)=6,SUMIFS(K:K,A:A,N(MONTH(C218)*1),B:B,B218),"")</f>
        <v/>
      </c>
      <c r="N218" s="10" t="str">
        <f aca="false">IF(A219=A218,"",SUMIF(A:A,A218,K:K))</f>
        <v/>
      </c>
    </row>
    <row r="219" customFormat="false" ht="15" hidden="false" customHeight="false" outlineLevel="0" collapsed="false">
      <c r="A219" s="8" t="n">
        <f aca="false">MONTH(C219)</f>
        <v>11</v>
      </c>
      <c r="B219" s="9" t="str">
        <f aca="false">"SEM "&amp;WEEKNUM(C219,1)</f>
        <v>SEM 45</v>
      </c>
      <c r="C219" s="9" t="n">
        <f aca="false">C218+1</f>
        <v>42676</v>
      </c>
      <c r="D219" s="10"/>
      <c r="E219" s="10"/>
      <c r="F219" s="10" t="n">
        <v>0.354166666666667</v>
      </c>
      <c r="G219" s="10" t="n">
        <v>0.520833333333333</v>
      </c>
      <c r="H219" s="10" t="n">
        <v>0.583333333333333</v>
      </c>
      <c r="I219" s="10" t="n">
        <v>0.791666666666667</v>
      </c>
      <c r="J219" s="10"/>
      <c r="K219" s="10" t="n">
        <f aca="false">SUM(SUM(G219,-MIN(E219:F219)),SUM(I219,-H219))</f>
        <v>0.375</v>
      </c>
      <c r="L219" s="10" t="str">
        <f aca="false">IF(SUM(SUM(G219,-MIN(D219:F219)),SUM(MAX(I219:J219),-H219))=SUM(SUM(G219,-MIN(E219:F219)),SUM(I219,-H219)),"",SUM(SUM(G219,-MIN(D219:F219)),SUM(MAX(I219:J219),-H219)))</f>
        <v/>
      </c>
      <c r="M219" s="10" t="str">
        <f aca="false">IF(WEEKDAY(C219,1)=6,SUMIFS(K:K,A:A,N(MONTH(C219)*1),B:B,B219),"")</f>
        <v/>
      </c>
      <c r="N219" s="10" t="str">
        <f aca="false">IF(A220=A219,"",SUMIF(A:A,A219,K:K))</f>
        <v/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45</v>
      </c>
      <c r="C220" s="9" t="n">
        <f aca="false">C219+1</f>
        <v>42677</v>
      </c>
      <c r="D220" s="10" t="n">
        <v>0.3125</v>
      </c>
      <c r="E220" s="10" t="n">
        <v>0.375</v>
      </c>
      <c r="F220" s="10"/>
      <c r="G220" s="10" t="n">
        <v>0.520833333333333</v>
      </c>
      <c r="H220" s="10" t="n">
        <v>0.5625</v>
      </c>
      <c r="I220" s="10" t="n">
        <v>0.760416666666667</v>
      </c>
      <c r="J220" s="10" t="n">
        <v>0.822916666666667</v>
      </c>
      <c r="K220" s="10" t="n">
        <f aca="false">SUM(SUM(G220,-MIN(E220:F220)),SUM(I220,-H220))</f>
        <v>0.34375</v>
      </c>
      <c r="L220" s="10" t="n">
        <f aca="false">IF(SUM(SUM(G220,-MIN(D220:F220)),SUM(MAX(I220:J220),-H220))=SUM(SUM(G220,-MIN(E220:F220)),SUM(I220,-H220)),"",SUM(SUM(G220,-MIN(D220:F220)),SUM(MAX(I220:J220),-H220)))</f>
        <v>0.46875</v>
      </c>
      <c r="M220" s="10" t="str">
        <f aca="false">IF(WEEKDAY(C220,1)=6,SUMIFS(K:K,A:A,N(MONTH(C220)*1),B:B,B220),"")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45</v>
      </c>
      <c r="C221" s="9" t="n">
        <f aca="false">C220+1</f>
        <v>42678</v>
      </c>
      <c r="D221" s="10"/>
      <c r="E221" s="10"/>
      <c r="F221" s="10" t="n">
        <v>0.34375</v>
      </c>
      <c r="G221" s="10" t="n">
        <v>0.541666666666667</v>
      </c>
      <c r="H221" s="10" t="n">
        <v>0.583333333333333</v>
      </c>
      <c r="I221" s="10" t="n">
        <v>0.75</v>
      </c>
      <c r="J221" s="10"/>
      <c r="K221" s="10" t="n">
        <f aca="false">SUM(SUM(G221,-MIN(E221:F221)),SUM(I221,-H221))</f>
        <v>0.364583333333333</v>
      </c>
      <c r="L221" s="10" t="str">
        <f aca="false">IF(SUM(SUM(G221,-MIN(D221:F221)),SUM(MAX(I221:J221),-H221))=SUM(SUM(G221,-MIN(E221:F221)),SUM(I221,-H221)),"",SUM(SUM(G221,-MIN(D221:F221)),SUM(MAX(I221:J221),-H221)))</f>
        <v/>
      </c>
      <c r="M221" s="10" t="n">
        <f aca="false">IF(WEEKDAY(C221,1)=6,SUMIFS(K:K,A:A,N(MONTH(C221)*1),B:B,B221),"")</f>
        <v>1.4375</v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13" t="n">
        <f aca="false">MONTH(C222)</f>
        <v>11</v>
      </c>
      <c r="B222" s="14" t="str">
        <f aca="false">"SEM "&amp;WEEKNUM(C222,1)</f>
        <v>SEM 46</v>
      </c>
      <c r="C222" s="15" t="n">
        <f aca="false">C221+3</f>
        <v>42681</v>
      </c>
      <c r="D222" s="16"/>
      <c r="E222" s="16"/>
      <c r="F222" s="16" t="n">
        <v>0.354166666666667</v>
      </c>
      <c r="G222" s="16" t="n">
        <v>0.541666666666667</v>
      </c>
      <c r="H222" s="16" t="n">
        <v>0.583333333333333</v>
      </c>
      <c r="I222" s="16" t="n">
        <v>0.802083333333333</v>
      </c>
      <c r="J222" s="16"/>
      <c r="K222" s="16" t="n">
        <f aca="false">SUM(SUM(G222,-MIN(E222:F222)),SUM(I222,-H222))</f>
        <v>0.40625</v>
      </c>
      <c r="L222" s="16" t="str">
        <f aca="false">IF(SUM(SUM(G222,-MIN(D222:F222)),SUM(MAX(I222:J222),-H222))=SUM(SUM(G222,-MIN(E222:F222)),SUM(I222,-H222)),"",SUM(SUM(G222,-MIN(D222:F222)),SUM(MAX(I222:J222),-H222)))</f>
        <v/>
      </c>
      <c r="M222" s="16" t="str">
        <f aca="false">IF(WEEKDAY(C222,1)=6,SUMIFS(K:K,A:A,N(MONTH(C222)*1),B:B,B222),"")</f>
        <v/>
      </c>
      <c r="N222" s="16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7" t="str">
        <f aca="false">"SEM "&amp;WEEKNUM(C223,1)</f>
        <v>SEM 46</v>
      </c>
      <c r="C223" s="15" t="n">
        <f aca="false">C222+1</f>
        <v>42682</v>
      </c>
      <c r="D223" s="16"/>
      <c r="E223" s="16"/>
      <c r="F223" s="16" t="n">
        <v>0.354166666666667</v>
      </c>
      <c r="G223" s="16" t="n">
        <v>0.541666666666667</v>
      </c>
      <c r="H223" s="16" t="n">
        <v>0.59375</v>
      </c>
      <c r="I223" s="16" t="n">
        <v>0.791666666666667</v>
      </c>
      <c r="J223" s="16"/>
      <c r="K223" s="16" t="n">
        <f aca="false">SUM(SUM(G223,-MIN(E223:F223)),SUM(I223,-H223))</f>
        <v>0.385416666666667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IF(WEEKDAY(C223,1)=6,SUMIFS(K:K,A:A,N(MONTH(C223)*1),B:B,B223),"")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4" t="str">
        <f aca="false">"SEM "&amp;WEEKNUM(C224,1)</f>
        <v>SEM 46</v>
      </c>
      <c r="C224" s="15" t="n">
        <f aca="false">C223+1</f>
        <v>42683</v>
      </c>
      <c r="D224" s="16"/>
      <c r="E224" s="16"/>
      <c r="F224" s="16" t="n">
        <v>0.34375</v>
      </c>
      <c r="G224" s="16" t="n">
        <v>0.520833333333333</v>
      </c>
      <c r="H224" s="16" t="n">
        <v>0.5625</v>
      </c>
      <c r="I224" s="16" t="n">
        <v>0.8125</v>
      </c>
      <c r="J224" s="16"/>
      <c r="K224" s="16" t="n">
        <f aca="false">SUM(SUM(G224,-MIN(E224:F224)),SUM(I224,-H224))</f>
        <v>0.427083333333333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IF(WEEKDAY(C224,1)=6,SUMIFS(K:K,A:A,N(MONTH(C224)*1),B:B,B224),"")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46</v>
      </c>
      <c r="C225" s="15" t="n">
        <f aca="false">C224+1</f>
        <v>42684</v>
      </c>
      <c r="D225" s="16" t="n">
        <v>0.3125</v>
      </c>
      <c r="E225" s="16" t="n">
        <v>0.364583333333333</v>
      </c>
      <c r="F225" s="16"/>
      <c r="G225" s="16" t="n">
        <v>0.53125</v>
      </c>
      <c r="H225" s="16" t="n">
        <v>0.59375</v>
      </c>
      <c r="I225" s="16" t="n">
        <v>0.770833333333333</v>
      </c>
      <c r="J225" s="16" t="n">
        <v>0.854166666666667</v>
      </c>
      <c r="K225" s="16" t="n">
        <f aca="false">SUM(SUM(G225,-MIN(E225:F225)),SUM(I225,-H225))</f>
        <v>0.34375</v>
      </c>
      <c r="L225" s="16" t="n">
        <f aca="false">IF(SUM(SUM(G225,-MIN(D225:F225)),SUM(MAX(I225:J225),-H225))=SUM(SUM(G225,-MIN(E225:F225)),SUM(I225,-H225)),"",SUM(SUM(G225,-MIN(D225:F225)),SUM(MAX(I225:J225),-H225)))</f>
        <v>0.479166666666667</v>
      </c>
      <c r="M225" s="16" t="str">
        <f aca="false">IF(WEEKDAY(C225,1)=6,SUMIFS(K:K,A:A,N(MONTH(C225)*1),B:B,B225),"")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7" t="str">
        <f aca="false">"SEM "&amp;WEEKNUM(C226,1)</f>
        <v>SEM 46</v>
      </c>
      <c r="C226" s="15" t="n">
        <f aca="false">C225+1</f>
        <v>42685</v>
      </c>
      <c r="D226" s="16"/>
      <c r="E226" s="16"/>
      <c r="F226" s="16" t="n">
        <v>0.333333333333333</v>
      </c>
      <c r="G226" s="16" t="n">
        <v>0.541666666666667</v>
      </c>
      <c r="H226" s="16" t="n">
        <v>0.583333333333333</v>
      </c>
      <c r="I226" s="16" t="n">
        <v>0.75</v>
      </c>
      <c r="J226" s="16"/>
      <c r="K226" s="16" t="n">
        <f aca="false">SUM(SUM(G226,-MIN(E226:F226)),SUM(I226,-H226))</f>
        <v>0.375</v>
      </c>
      <c r="L226" s="16" t="str">
        <f aca="false">IF(SUM(SUM(G226,-MIN(D226:F226)),SUM(MAX(I226:J226),-H226))=SUM(SUM(G226,-MIN(E226:F226)),SUM(I226,-H226)),"",SUM(SUM(G226,-MIN(D226:F226)),SUM(MAX(I226:J226),-H226)))</f>
        <v/>
      </c>
      <c r="M226" s="16" t="n">
        <f aca="false">IF(WEEKDAY(C226,1)=6,SUMIFS(K:K,A:A,N(MONTH(C226)*1),B:B,B226),"")</f>
        <v>1.9375</v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8" t="n">
        <f aca="false">MONTH(C227)</f>
        <v>11</v>
      </c>
      <c r="B227" s="9" t="str">
        <f aca="false">"SEM "&amp;WEEKNUM(C227,1)</f>
        <v>SEM 47</v>
      </c>
      <c r="C227" s="9" t="n">
        <f aca="false">C226+3</f>
        <v>42688</v>
      </c>
      <c r="D227" s="10"/>
      <c r="E227" s="10"/>
      <c r="F227" s="10" t="n">
        <v>0.34375</v>
      </c>
      <c r="G227" s="10" t="n">
        <v>0.53125</v>
      </c>
      <c r="H227" s="10" t="n">
        <v>0.572916666666667</v>
      </c>
      <c r="I227" s="10" t="n">
        <v>0.770833333333333</v>
      </c>
      <c r="J227" s="10" t="n">
        <v>0.822916666666667</v>
      </c>
      <c r="K227" s="10" t="n">
        <f aca="false">SUM(SUM(G227,-MIN(E227:F227)),SUM(I227,-H227))</f>
        <v>0.385416666666667</v>
      </c>
      <c r="L227" s="10" t="n">
        <f aca="false">IF(SUM(SUM(G227,-MIN(D227:F227)),SUM(MAX(I227:J227),-H227))=SUM(SUM(G227,-MIN(E227:F227)),SUM(I227,-H227)),"",SUM(SUM(G227,-MIN(D227:F227)),SUM(MAX(I227:J227),-H227)))</f>
        <v>0.4375</v>
      </c>
      <c r="M227" s="10" t="str">
        <f aca="false">IF(WEEKDAY(C227,1)=6,SUMIFS(K:K,A:A,N(MONTH(C227)*1),B:B,B227),"")</f>
        <v/>
      </c>
      <c r="N227" s="10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47</v>
      </c>
      <c r="C228" s="9" t="n">
        <f aca="false">C227+1</f>
        <v>42689</v>
      </c>
      <c r="D228" s="10" t="n">
        <v>0.3125</v>
      </c>
      <c r="E228" s="10" t="n">
        <v>0.375</v>
      </c>
      <c r="F228" s="10"/>
      <c r="G228" s="10" t="n">
        <v>0.541666666666667</v>
      </c>
      <c r="H228" s="10" t="n">
        <v>0.5625</v>
      </c>
      <c r="I228" s="10" t="n">
        <v>0.760416666666667</v>
      </c>
      <c r="J228" s="10" t="n">
        <v>0.854166666666667</v>
      </c>
      <c r="K228" s="10" t="n">
        <f aca="false">SUM(SUM(G228,-MIN(E228:F228)),SUM(I228,-H228))</f>
        <v>0.364583333333333</v>
      </c>
      <c r="L228" s="10" t="n">
        <f aca="false">IF(SUM(SUM(G228,-MIN(D228:F228)),SUM(MAX(I228:J228),-H228))=SUM(SUM(G228,-MIN(E228:F228)),SUM(I228,-H228)),"",SUM(SUM(G228,-MIN(D228:F228)),SUM(MAX(I228:J228),-H228)))</f>
        <v>0.520833333333333</v>
      </c>
      <c r="M228" s="10" t="str">
        <f aca="false">IF(WEEKDAY(C228,1)=6,SUMIFS(K:K,A:A,N(MONTH(C228)*1),B:B,B228),"")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47</v>
      </c>
      <c r="C229" s="9" t="n">
        <f aca="false">C228+1</f>
        <v>42690</v>
      </c>
      <c r="D229" s="10"/>
      <c r="E229" s="10"/>
      <c r="F229" s="10" t="n">
        <v>0.354166666666667</v>
      </c>
      <c r="G229" s="10" t="n">
        <v>0.541666666666667</v>
      </c>
      <c r="H229" s="10" t="n">
        <v>0.583333333333333</v>
      </c>
      <c r="I229" s="10" t="n">
        <v>0.770833333333333</v>
      </c>
      <c r="J229" s="10"/>
      <c r="K229" s="10" t="n">
        <f aca="false">SUM(SUM(G229,-MIN(E229:F229)),SUM(I229,-H229))</f>
        <v>0.375</v>
      </c>
      <c r="L229" s="10" t="str">
        <f aca="false">IF(SUM(SUM(G229,-MIN(D229:F229)),SUM(MAX(I229:J229),-H229))=SUM(SUM(G229,-MIN(E229:F229)),SUM(I229,-H229)),"",SUM(SUM(G229,-MIN(D229:F229)),SUM(MAX(I229:J229),-H229)))</f>
        <v/>
      </c>
      <c r="M229" s="10" t="str">
        <f aca="false">IF(WEEKDAY(C229,1)=6,SUMIFS(K:K,A:A,N(MONTH(C229)*1),B:B,B229),"")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47</v>
      </c>
      <c r="C230" s="9" t="n">
        <f aca="false">C229+1</f>
        <v>42691</v>
      </c>
      <c r="D230" s="10"/>
      <c r="E230" s="10"/>
      <c r="F230" s="10" t="n">
        <v>0.333333333333333</v>
      </c>
      <c r="G230" s="10" t="n">
        <v>0.520833333333333</v>
      </c>
      <c r="H230" s="10" t="n">
        <v>0.583333333333333</v>
      </c>
      <c r="I230" s="10" t="n">
        <v>0.802083333333333</v>
      </c>
      <c r="J230" s="10"/>
      <c r="K230" s="10" t="n">
        <f aca="false">SUM(SUM(G230,-MIN(E230:F230)),SUM(I230,-H230))</f>
        <v>0.40625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IF(WEEKDAY(C230,1)=6,SUMIFS(K:K,A:A,N(MONTH(C230)*1),B:B,B230),"")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47</v>
      </c>
      <c r="C231" s="9" t="n">
        <f aca="false">C230+1</f>
        <v>42692</v>
      </c>
      <c r="D231" s="10"/>
      <c r="E231" s="10"/>
      <c r="F231" s="10" t="n">
        <v>0.333333333333333</v>
      </c>
      <c r="G231" s="10" t="n">
        <v>0.541666666666667</v>
      </c>
      <c r="H231" s="10" t="n">
        <v>0.583333333333333</v>
      </c>
      <c r="I231" s="10" t="n">
        <v>0.760416666666667</v>
      </c>
      <c r="J231" s="10"/>
      <c r="K231" s="10" t="n">
        <f aca="false">SUM(SUM(G231,-MIN(E231:F231)),SUM(I231,-H231))</f>
        <v>0.385416666666667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n">
        <f aca="false">IF(WEEKDAY(C231,1)=6,SUMIFS(K:K,A:A,N(MONTH(C231)*1),B:B,B231),"")</f>
        <v>1.91666666666667</v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13" t="n">
        <f aca="false">MONTH(C232)</f>
        <v>11</v>
      </c>
      <c r="B232" s="14" t="str">
        <f aca="false">"SEM "&amp;WEEKNUM(C232,1)</f>
        <v>SEM 48</v>
      </c>
      <c r="C232" s="15" t="n">
        <f aca="false">C231+3</f>
        <v>42695</v>
      </c>
      <c r="D232" s="16" t="n">
        <v>0.291666666666667</v>
      </c>
      <c r="E232" s="16" t="n">
        <v>0.375</v>
      </c>
      <c r="F232" s="16"/>
      <c r="G232" s="16" t="n">
        <v>0.541666666666667</v>
      </c>
      <c r="H232" s="16" t="n">
        <v>0.583333333333333</v>
      </c>
      <c r="I232" s="16" t="n">
        <v>0.75</v>
      </c>
      <c r="J232" s="16" t="n">
        <v>0.84375</v>
      </c>
      <c r="K232" s="16" t="n">
        <f aca="false">SUM(SUM(G232,-MIN(E232:F232)),SUM(I232,-H232))</f>
        <v>0.333333333333333</v>
      </c>
      <c r="L232" s="16" t="n">
        <f aca="false">IF(SUM(SUM(G232,-MIN(D232:F232)),SUM(MAX(I232:J232),-H232))=SUM(SUM(G232,-MIN(E232:F232)),SUM(I232,-H232)),"",SUM(SUM(G232,-MIN(D232:F232)),SUM(MAX(I232:J232),-H232)))</f>
        <v>0.510416666666667</v>
      </c>
      <c r="M232" s="16" t="str">
        <f aca="false">IF(WEEKDAY(C232,1)=6,SUMIFS(K:K,A:A,N(MONTH(C232)*1),B:B,B232),"")</f>
        <v/>
      </c>
      <c r="N232" s="16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7" t="str">
        <f aca="false">"SEM "&amp;WEEKNUM(C233,1)</f>
        <v>SEM 48</v>
      </c>
      <c r="C233" s="15" t="n">
        <f aca="false">C232+1</f>
        <v>42696</v>
      </c>
      <c r="D233" s="16"/>
      <c r="E233" s="16"/>
      <c r="F233" s="16" t="n">
        <v>0.354166666666667</v>
      </c>
      <c r="G233" s="16" t="n">
        <v>0.541666666666667</v>
      </c>
      <c r="H233" s="16" t="n">
        <v>0.583333333333333</v>
      </c>
      <c r="I233" s="16" t="n">
        <v>0.78125</v>
      </c>
      <c r="J233" s="16" t="n">
        <v>0.840277777777778</v>
      </c>
      <c r="K233" s="16" t="n">
        <f aca="false">SUM(SUM(G233,-MIN(E233:F233)),SUM(I233,-H233))</f>
        <v>0.385416666666667</v>
      </c>
      <c r="L233" s="16" t="n">
        <f aca="false">IF(SUM(SUM(G233,-MIN(D233:F233)),SUM(MAX(I233:J233),-H233))=SUM(SUM(G233,-MIN(E233:F233)),SUM(I233,-H233)),"",SUM(SUM(G233,-MIN(D233:F233)),SUM(MAX(I233:J233),-H233)))</f>
        <v>0.444444444444444</v>
      </c>
      <c r="M233" s="16" t="str">
        <f aca="false">IF(WEEKDAY(C233,1)=6,SUMIFS(K:K,A:A,N(MONTH(C233)*1),B:B,B233),"")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4" t="str">
        <f aca="false">"SEM "&amp;WEEKNUM(C234,1)</f>
        <v>SEM 48</v>
      </c>
      <c r="C234" s="15" t="n">
        <f aca="false">C233+1</f>
        <v>42697</v>
      </c>
      <c r="D234" s="16" t="n">
        <v>0.302083333333333</v>
      </c>
      <c r="E234" s="16" t="n">
        <v>0.364583333333333</v>
      </c>
      <c r="F234" s="16"/>
      <c r="G234" s="16" t="n">
        <v>0.53125</v>
      </c>
      <c r="H234" s="16" t="n">
        <v>0.5625</v>
      </c>
      <c r="I234" s="16" t="n">
        <v>0.75</v>
      </c>
      <c r="J234" s="16" t="n">
        <v>0.822916666666667</v>
      </c>
      <c r="K234" s="16" t="n">
        <f aca="false">SUM(SUM(G234,-MIN(E234:F234)),SUM(I234,-H234))</f>
        <v>0.354166666666667</v>
      </c>
      <c r="L234" s="16" t="n">
        <f aca="false">IF(SUM(SUM(G234,-MIN(D234:F234)),SUM(MAX(I234:J234),-H234))=SUM(SUM(G234,-MIN(E234:F234)),SUM(I234,-H234)),"",SUM(SUM(G234,-MIN(D234:F234)),SUM(MAX(I234:J234),-H234)))</f>
        <v>0.489583333333333</v>
      </c>
      <c r="M234" s="16" t="str">
        <f aca="false">IF(WEEKDAY(C234,1)=6,SUMIFS(K:K,A:A,N(MONTH(C234)*1),B:B,B234),"")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48</v>
      </c>
      <c r="C235" s="15" t="n">
        <f aca="false">C234+1</f>
        <v>42698</v>
      </c>
      <c r="D235" s="16" t="n">
        <v>0.3125</v>
      </c>
      <c r="E235" s="16" t="n">
        <v>0.375</v>
      </c>
      <c r="F235" s="16"/>
      <c r="G235" s="16" t="n">
        <v>0.541666666666667</v>
      </c>
      <c r="H235" s="16" t="n">
        <v>0.583333333333333</v>
      </c>
      <c r="I235" s="16" t="n">
        <v>0.78125</v>
      </c>
      <c r="J235" s="16" t="n">
        <v>0.854166666666667</v>
      </c>
      <c r="K235" s="16" t="n">
        <f aca="false">SUM(SUM(G235,-MIN(E235:F235)),SUM(I235,-H235))</f>
        <v>0.364583333333333</v>
      </c>
      <c r="L235" s="16" t="n">
        <f aca="false">IF(SUM(SUM(G235,-MIN(D235:F235)),SUM(MAX(I235:J235),-H235))=SUM(SUM(G235,-MIN(E235:F235)),SUM(I235,-H235)),"",SUM(SUM(G235,-MIN(D235:F235)),SUM(MAX(I235:J235),-H235)))</f>
        <v>0.5</v>
      </c>
      <c r="M235" s="16" t="str">
        <f aca="false">IF(WEEKDAY(C235,1)=6,SUMIFS(K:K,A:A,N(MONTH(C235)*1),B:B,B235),"")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7" t="str">
        <f aca="false">"SEM "&amp;WEEKNUM(C236,1)</f>
        <v>SEM 48</v>
      </c>
      <c r="C236" s="15" t="n">
        <f aca="false">C235+1</f>
        <v>42699</v>
      </c>
      <c r="D236" s="16"/>
      <c r="E236" s="16"/>
      <c r="F236" s="16" t="n">
        <v>0.34375</v>
      </c>
      <c r="G236" s="16" t="n">
        <v>0.520833333333333</v>
      </c>
      <c r="H236" s="16" t="n">
        <v>0.583333333333333</v>
      </c>
      <c r="I236" s="16" t="n">
        <v>0.75</v>
      </c>
      <c r="J236" s="16"/>
      <c r="K236" s="16" t="n">
        <f aca="false">SUM(SUM(G236,-MIN(E236:F236)),SUM(I236,-H236))</f>
        <v>0.34375</v>
      </c>
      <c r="L236" s="16" t="str">
        <f aca="false">IF(SUM(SUM(G236,-MIN(D236:F236)),SUM(MAX(I236:J236),-H236))=SUM(SUM(G236,-MIN(E236:F236)),SUM(I236,-H236)),"",SUM(SUM(G236,-MIN(D236:F236)),SUM(MAX(I236:J236),-H236)))</f>
        <v/>
      </c>
      <c r="M236" s="16" t="n">
        <f aca="false">IF(WEEKDAY(C236,1)=6,SUMIFS(K:K,A:A,N(MONTH(C236)*1),B:B,B236),"")</f>
        <v>1.78125</v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8" t="n">
        <f aca="false">MONTH(C237)</f>
        <v>11</v>
      </c>
      <c r="B237" s="9" t="str">
        <f aca="false">"SEM "&amp;WEEKNUM(C237,1)</f>
        <v>SEM 49</v>
      </c>
      <c r="C237" s="9" t="n">
        <f aca="false">C236+3</f>
        <v>42702</v>
      </c>
      <c r="D237" s="10"/>
      <c r="E237" s="10"/>
      <c r="F237" s="10" t="n">
        <v>0.354166666666667</v>
      </c>
      <c r="G237" s="10" t="n">
        <v>0.541666666666667</v>
      </c>
      <c r="H237" s="10" t="n">
        <v>0.583333333333333</v>
      </c>
      <c r="I237" s="10" t="n">
        <v>0.791666666666667</v>
      </c>
      <c r="J237" s="10"/>
      <c r="K237" s="10" t="n">
        <f aca="false">SUM(SUM(G237,-MIN(E237:F237)),SUM(I237,-H237))</f>
        <v>0.395833333333333</v>
      </c>
      <c r="L237" s="10" t="str">
        <f aca="false">IF(SUM(SUM(G237,-MIN(D237:F237)),SUM(MAX(I237:J237),-H237))=SUM(SUM(G237,-MIN(E237:F237)),SUM(I237,-H237)),"",SUM(SUM(G237,-MIN(D237:F237)),SUM(MAX(I237:J237),-H237)))</f>
        <v/>
      </c>
      <c r="M237" s="10" t="str">
        <f aca="false">IF(WEEKDAY(C237,1)=6,SUMIFS(K:K,A:A,N(MONTH(C237)*1),B:B,B237),"")</f>
        <v/>
      </c>
      <c r="N237" s="10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49</v>
      </c>
      <c r="C238" s="9" t="n">
        <f aca="false">C237+1</f>
        <v>42703</v>
      </c>
      <c r="D238" s="10" t="n">
        <v>0.3125</v>
      </c>
      <c r="E238" s="10" t="n">
        <v>0.364583333333333</v>
      </c>
      <c r="F238" s="10"/>
      <c r="G238" s="10" t="n">
        <v>0.541666666666667</v>
      </c>
      <c r="H238" s="10" t="n">
        <v>0.583333333333333</v>
      </c>
      <c r="I238" s="10" t="n">
        <v>0.760416666666667</v>
      </c>
      <c r="J238" s="10" t="n">
        <v>0.854166666666667</v>
      </c>
      <c r="K238" s="10" t="n">
        <f aca="false">SUM(SUM(G238,-MIN(E238:F238)),SUM(I238,-H238))</f>
        <v>0.354166666666667</v>
      </c>
      <c r="L238" s="10" t="n">
        <f aca="false">IF(SUM(SUM(G238,-MIN(D238:F238)),SUM(MAX(I238:J238),-H238))=SUM(SUM(G238,-MIN(E238:F238)),SUM(I238,-H238)),"",SUM(SUM(G238,-MIN(D238:F238)),SUM(MAX(I238:J238),-H238)))</f>
        <v>0.5</v>
      </c>
      <c r="M238" s="10" t="str">
        <f aca="false">IF(WEEKDAY(C238,1)=6,SUMIFS(K:K,A:A,N(MONTH(C238)*1),B:B,B238),"")</f>
        <v/>
      </c>
      <c r="N238" s="10" t="str">
        <f aca="false">IF(A239=A238,"",SUMIF(A:A,A238,K:K))</f>
        <v/>
      </c>
    </row>
    <row r="239" customFormat="false" ht="15" hidden="false" customHeight="false" outlineLevel="0" collapsed="false">
      <c r="A239" s="8" t="n">
        <f aca="false">MONTH(C239)</f>
        <v>11</v>
      </c>
      <c r="B239" s="9" t="str">
        <f aca="false">"SEM "&amp;WEEKNUM(C239,1)</f>
        <v>SEM 49</v>
      </c>
      <c r="C239" s="9" t="n">
        <f aca="false">C238+1</f>
        <v>42704</v>
      </c>
      <c r="D239" s="10"/>
      <c r="E239" s="10"/>
      <c r="F239" s="10" t="n">
        <v>0.354166666666667</v>
      </c>
      <c r="G239" s="10" t="n">
        <v>0.520833333333333</v>
      </c>
      <c r="H239" s="10" t="n">
        <v>0.583333333333333</v>
      </c>
      <c r="I239" s="10" t="n">
        <v>0.791666666666667</v>
      </c>
      <c r="J239" s="10"/>
      <c r="K239" s="10" t="n">
        <f aca="false">SUM(SUM(G239,-MIN(E239:F239)),SUM(I239,-H239))</f>
        <v>0.375</v>
      </c>
      <c r="L239" s="10" t="str">
        <f aca="false">IF(SUM(SUM(G239,-MIN(D239:F239)),SUM(MAX(I239:J239),-H239))=SUM(SUM(G239,-MIN(E239:F239)),SUM(I239,-H239)),"",SUM(SUM(G239,-MIN(D239:F239)),SUM(MAX(I239:J239),-H239)))</f>
        <v/>
      </c>
      <c r="M239" s="10" t="str">
        <f aca="false">IF(WEEKDAY(C239,1)=6,SUMIFS(K:K,A:A,N(MONTH(C239)*1),B:B,B239),"")</f>
        <v/>
      </c>
      <c r="N239" s="10" t="n">
        <f aca="false">IF(A240=A239,"",SUMIF(A:A,A239,K:K))</f>
        <v>8.19791666666667</v>
      </c>
    </row>
    <row r="240" customFormat="false" ht="15" hidden="false" customHeight="false" outlineLevel="0" collapsed="false">
      <c r="A240" s="8" t="n">
        <f aca="false">MONTH(C240)</f>
        <v>12</v>
      </c>
      <c r="B240" s="9" t="str">
        <f aca="false">"SEM "&amp;WEEKNUM(C240,1)</f>
        <v>SEM 49</v>
      </c>
      <c r="C240" s="9" t="n">
        <f aca="false">C239+1</f>
        <v>42705</v>
      </c>
      <c r="D240" s="10" t="n">
        <v>0.3125</v>
      </c>
      <c r="E240" s="10" t="n">
        <v>0.375</v>
      </c>
      <c r="F240" s="10"/>
      <c r="G240" s="10" t="n">
        <v>0.520833333333333</v>
      </c>
      <c r="H240" s="10" t="n">
        <v>0.5625</v>
      </c>
      <c r="I240" s="10" t="n">
        <v>0.760416666666667</v>
      </c>
      <c r="J240" s="10" t="n">
        <v>0.822916666666667</v>
      </c>
      <c r="K240" s="10" t="n">
        <f aca="false">SUM(SUM(G240,-MIN(E240:F240)),SUM(I240,-H240))</f>
        <v>0.34375</v>
      </c>
      <c r="L240" s="10" t="n">
        <f aca="false">IF(SUM(SUM(G240,-MIN(D240:F240)),SUM(MAX(I240:J240),-H240))=SUM(SUM(G240,-MIN(E240:F240)),SUM(I240,-H240)),"",SUM(SUM(G240,-MIN(D240:F240)),SUM(MAX(I240:J240),-H240)))</f>
        <v>0.46875</v>
      </c>
      <c r="M240" s="10" t="str">
        <f aca="false">IF(WEEKDAY(C240,1)=6,SUMIFS(K:K,A:A,N(MONTH(C240)*1),B:B,B240),"")</f>
        <v/>
      </c>
      <c r="N240" s="10" t="str">
        <f aca="false">IF(A241=A240,"",SUMIF(A:A,A240,K:K))</f>
        <v/>
      </c>
    </row>
    <row r="241" customFormat="false" ht="15" hidden="false" customHeight="false" outlineLevel="0" collapsed="false">
      <c r="A241" s="8" t="n">
        <f aca="false">MONTH(C241)</f>
        <v>12</v>
      </c>
      <c r="B241" s="9" t="str">
        <f aca="false">"SEM "&amp;WEEKNUM(C241,1)</f>
        <v>SEM 49</v>
      </c>
      <c r="C241" s="9" t="n">
        <f aca="false">C240+1</f>
        <v>42706</v>
      </c>
      <c r="D241" s="10"/>
      <c r="E241" s="10"/>
      <c r="F241" s="10" t="n">
        <v>0.34375</v>
      </c>
      <c r="G241" s="10" t="n">
        <v>0.541666666666667</v>
      </c>
      <c r="H241" s="10" t="n">
        <v>0.583333333333333</v>
      </c>
      <c r="I241" s="10" t="n">
        <v>0.75</v>
      </c>
      <c r="J241" s="10"/>
      <c r="K241" s="10" t="n">
        <f aca="false">SUM(SUM(G241,-MIN(E241:F241)),SUM(I241,-H241))</f>
        <v>0.364583333333333</v>
      </c>
      <c r="L241" s="10" t="str">
        <f aca="false">IF(SUM(SUM(G241,-MIN(D241:F241)),SUM(MAX(I241:J241),-H241))=SUM(SUM(G241,-MIN(E241:F241)),SUM(I241,-H241)),"",SUM(SUM(G241,-MIN(D241:F241)),SUM(MAX(I241:J241),-H241)))</f>
        <v/>
      </c>
      <c r="M241" s="10" t="n">
        <f aca="false">IF(WEEKDAY(C241,1)=6,SUMIFS(K:K,A:A,N(MONTH(C241)*1),B:B,B241),"")</f>
        <v>0.708333333333333</v>
      </c>
      <c r="N241" s="10" t="str">
        <f aca="false">IF(A242=A241,"",SUMIF(A:A,A241,K:K))</f>
        <v/>
      </c>
    </row>
    <row r="242" customFormat="false" ht="15" hidden="false" customHeight="false" outlineLevel="0" collapsed="false">
      <c r="A242" s="13" t="n">
        <f aca="false">MONTH(C242)</f>
        <v>12</v>
      </c>
      <c r="B242" s="14" t="str">
        <f aca="false">"SEM "&amp;WEEKNUM(C242,1)</f>
        <v>SEM 50</v>
      </c>
      <c r="C242" s="15" t="n">
        <f aca="false">C241+3</f>
        <v>42709</v>
      </c>
      <c r="D242" s="16"/>
      <c r="E242" s="16"/>
      <c r="F242" s="16" t="n">
        <v>0.354166666666667</v>
      </c>
      <c r="G242" s="16" t="n">
        <v>0.541666666666667</v>
      </c>
      <c r="H242" s="16" t="n">
        <v>0.583333333333333</v>
      </c>
      <c r="I242" s="16" t="n">
        <v>0.802083333333333</v>
      </c>
      <c r="J242" s="16"/>
      <c r="K242" s="16" t="n">
        <f aca="false">SUM(SUM(G242,-MIN(E242:F242)),SUM(I242,-H242))</f>
        <v>0.40625</v>
      </c>
      <c r="L242" s="16" t="str">
        <f aca="false">IF(SUM(SUM(G242,-MIN(D242:F242)),SUM(MAX(I242:J242),-H242))=SUM(SUM(G242,-MIN(E242:F242)),SUM(I242,-H242)),"",SUM(SUM(G242,-MIN(D242:F242)),SUM(MAX(I242:J242),-H242)))</f>
        <v/>
      </c>
      <c r="M242" s="16" t="str">
        <f aca="false">IF(WEEKDAY(C242,1)=6,SUMIFS(K:K,A:A,N(MONTH(C242)*1),B:B,B242),"")</f>
        <v/>
      </c>
      <c r="N242" s="16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7" t="str">
        <f aca="false">"SEM "&amp;WEEKNUM(C243,1)</f>
        <v>SEM 50</v>
      </c>
      <c r="C243" s="15" t="n">
        <f aca="false">C242+1</f>
        <v>42710</v>
      </c>
      <c r="D243" s="16"/>
      <c r="E243" s="16"/>
      <c r="F243" s="16" t="n">
        <v>0.354166666666667</v>
      </c>
      <c r="G243" s="16" t="n">
        <v>0.541666666666667</v>
      </c>
      <c r="H243" s="16" t="n">
        <v>0.59375</v>
      </c>
      <c r="I243" s="16" t="n">
        <v>0.791666666666667</v>
      </c>
      <c r="J243" s="16"/>
      <c r="K243" s="16" t="n">
        <f aca="false">SUM(SUM(G243,-MIN(E243:F243)),SUM(I243,-H243))</f>
        <v>0.385416666666667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IF(WEEKDAY(C243,1)=6,SUMIFS(K:K,A:A,N(MONTH(C243)*1),B:B,B243),"")</f>
        <v/>
      </c>
      <c r="N243" s="16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4" t="str">
        <f aca="false">"SEM "&amp;WEEKNUM(C244,1)</f>
        <v>SEM 50</v>
      </c>
      <c r="C244" s="15" t="n">
        <f aca="false">C243+1</f>
        <v>42711</v>
      </c>
      <c r="D244" s="16"/>
      <c r="E244" s="16"/>
      <c r="F244" s="16" t="n">
        <v>0.34375</v>
      </c>
      <c r="G244" s="16" t="n">
        <v>0.520833333333333</v>
      </c>
      <c r="H244" s="16" t="n">
        <v>0.5625</v>
      </c>
      <c r="I244" s="16" t="n">
        <v>0.8125</v>
      </c>
      <c r="J244" s="16"/>
      <c r="K244" s="16" t="n">
        <f aca="false">SUM(SUM(G244,-MIN(E244:F244)),SUM(I244,-H244))</f>
        <v>0.427083333333333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IF(WEEKDAY(C244,1)=6,SUMIFS(K:K,A:A,N(MONTH(C244)*1),B:B,B244),"")</f>
        <v/>
      </c>
      <c r="N244" s="16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50</v>
      </c>
      <c r="C245" s="15" t="n">
        <f aca="false">C244+1</f>
        <v>42712</v>
      </c>
      <c r="D245" s="16" t="n">
        <v>0.3125</v>
      </c>
      <c r="E245" s="16" t="n">
        <v>0.364583333333333</v>
      </c>
      <c r="F245" s="16"/>
      <c r="G245" s="16" t="n">
        <v>0.53125</v>
      </c>
      <c r="H245" s="16" t="n">
        <v>0.59375</v>
      </c>
      <c r="I245" s="16" t="n">
        <v>0.770833333333333</v>
      </c>
      <c r="J245" s="16" t="n">
        <v>0.854166666666667</v>
      </c>
      <c r="K245" s="16" t="n">
        <f aca="false">SUM(SUM(G245,-MIN(E245:F245)),SUM(I245,-H245))</f>
        <v>0.34375</v>
      </c>
      <c r="L245" s="16" t="n">
        <f aca="false">IF(SUM(SUM(G245,-MIN(D245:F245)),SUM(MAX(I245:J245),-H245))=SUM(SUM(G245,-MIN(E245:F245)),SUM(I245,-H245)),"",SUM(SUM(G245,-MIN(D245:F245)),SUM(MAX(I245:J245),-H245)))</f>
        <v>0.479166666666667</v>
      </c>
      <c r="M245" s="16" t="str">
        <f aca="false">IF(WEEKDAY(C245,1)=6,SUMIFS(K:K,A:A,N(MONTH(C245)*1),B:B,B245),"")</f>
        <v/>
      </c>
      <c r="N245" s="16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7" t="str">
        <f aca="false">"SEM "&amp;WEEKNUM(C246,1)</f>
        <v>SEM 50</v>
      </c>
      <c r="C246" s="15" t="n">
        <f aca="false">C245+1</f>
        <v>42713</v>
      </c>
      <c r="D246" s="16"/>
      <c r="E246" s="16"/>
      <c r="F246" s="16" t="n">
        <v>0.333333333333333</v>
      </c>
      <c r="G246" s="16" t="n">
        <v>0.541666666666667</v>
      </c>
      <c r="H246" s="16" t="n">
        <v>0.583333333333333</v>
      </c>
      <c r="I246" s="16" t="n">
        <v>0.75</v>
      </c>
      <c r="J246" s="16"/>
      <c r="K246" s="16" t="n">
        <f aca="false">SUM(SUM(G246,-MIN(E246:F246)),SUM(I246,-H246))</f>
        <v>0.375</v>
      </c>
      <c r="L246" s="16" t="str">
        <f aca="false">IF(SUM(SUM(G246,-MIN(D246:F246)),SUM(MAX(I246:J246),-H246))=SUM(SUM(G246,-MIN(E246:F246)),SUM(I246,-H246)),"",SUM(SUM(G246,-MIN(D246:F246)),SUM(MAX(I246:J246),-H246)))</f>
        <v/>
      </c>
      <c r="M246" s="16" t="n">
        <f aca="false">IF(WEEKDAY(C246,1)=6,SUMIFS(K:K,A:A,N(MONTH(C246)*1),B:B,B246),"")</f>
        <v>1.9375</v>
      </c>
      <c r="N246" s="16" t="str">
        <f aca="false">IF(A247=A246,"",SUMIF(A:A,A246,K:K))</f>
        <v/>
      </c>
    </row>
    <row r="247" customFormat="false" ht="15" hidden="false" customHeight="false" outlineLevel="0" collapsed="false">
      <c r="A247" s="8" t="n">
        <f aca="false">MONTH(C247)</f>
        <v>12</v>
      </c>
      <c r="B247" s="9" t="str">
        <f aca="false">"SEM "&amp;WEEKNUM(C247,1)</f>
        <v>SEM 51</v>
      </c>
      <c r="C247" s="9" t="n">
        <f aca="false">C246+3</f>
        <v>42716</v>
      </c>
      <c r="D247" s="10"/>
      <c r="E247" s="10"/>
      <c r="F247" s="10" t="n">
        <v>0.34375</v>
      </c>
      <c r="G247" s="10" t="n">
        <v>0.53125</v>
      </c>
      <c r="H247" s="10" t="n">
        <v>0.572916666666667</v>
      </c>
      <c r="I247" s="10" t="n">
        <v>0.770833333333333</v>
      </c>
      <c r="J247" s="10" t="n">
        <v>0.822916666666667</v>
      </c>
      <c r="K247" s="10" t="n">
        <f aca="false">SUM(SUM(G247,-MIN(E247:F247)),SUM(I247,-H247))</f>
        <v>0.385416666666667</v>
      </c>
      <c r="L247" s="10" t="n">
        <f aca="false">IF(SUM(SUM(G247,-MIN(D247:F247)),SUM(MAX(I247:J247),-H247))=SUM(SUM(G247,-MIN(E247:F247)),SUM(I247,-H247)),"",SUM(SUM(G247,-MIN(D247:F247)),SUM(MAX(I247:J247),-H247)))</f>
        <v>0.4375</v>
      </c>
      <c r="M247" s="10" t="str">
        <f aca="false">IF(WEEKDAY(C247,1)=6,SUMIFS(K:K,A:A,N(MONTH(C247)*1),B:B,B247),"")</f>
        <v/>
      </c>
      <c r="N247" s="10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51</v>
      </c>
      <c r="C248" s="9" t="n">
        <f aca="false">C247+1</f>
        <v>42717</v>
      </c>
      <c r="D248" s="10" t="n">
        <v>0.3125</v>
      </c>
      <c r="E248" s="10" t="n">
        <v>0.375</v>
      </c>
      <c r="F248" s="10"/>
      <c r="G248" s="10" t="n">
        <v>0.541666666666667</v>
      </c>
      <c r="H248" s="10" t="n">
        <v>0.5625</v>
      </c>
      <c r="I248" s="10" t="n">
        <v>0.760416666666667</v>
      </c>
      <c r="J248" s="10" t="n">
        <v>0.854166666666667</v>
      </c>
      <c r="K248" s="10" t="n">
        <f aca="false">SUM(SUM(G248,-MIN(E248:F248)),SUM(I248,-H248))</f>
        <v>0.364583333333333</v>
      </c>
      <c r="L248" s="10" t="n">
        <f aca="false">IF(SUM(SUM(G248,-MIN(D248:F248)),SUM(MAX(I248:J248),-H248))=SUM(SUM(G248,-MIN(E248:F248)),SUM(I248,-H248)),"",SUM(SUM(G248,-MIN(D248:F248)),SUM(MAX(I248:J248),-H248)))</f>
        <v>0.520833333333333</v>
      </c>
      <c r="M248" s="10" t="str">
        <f aca="false">IF(WEEKDAY(C248,1)=6,SUMIFS(K:K,A:A,N(MONTH(C248)*1),B:B,B248),"")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51</v>
      </c>
      <c r="C249" s="9" t="n">
        <f aca="false">C248+1</f>
        <v>42718</v>
      </c>
      <c r="D249" s="10"/>
      <c r="E249" s="10"/>
      <c r="F249" s="10" t="n">
        <v>0.354166666666667</v>
      </c>
      <c r="G249" s="10" t="n">
        <v>0.541666666666667</v>
      </c>
      <c r="H249" s="10" t="n">
        <v>0.583333333333333</v>
      </c>
      <c r="I249" s="10" t="n">
        <v>0.770833333333333</v>
      </c>
      <c r="J249" s="10"/>
      <c r="K249" s="10" t="n">
        <f aca="false">SUM(SUM(G249,-MIN(E249:F249)),SUM(I249,-H249))</f>
        <v>0.375</v>
      </c>
      <c r="L249" s="10" t="str">
        <f aca="false">IF(SUM(SUM(G249,-MIN(D249:F249)),SUM(MAX(I249:J249),-H249))=SUM(SUM(G249,-MIN(E249:F249)),SUM(I249,-H249)),"",SUM(SUM(G249,-MIN(D249:F249)),SUM(MAX(I249:J249),-H249)))</f>
        <v/>
      </c>
      <c r="M249" s="10" t="str">
        <f aca="false">IF(WEEKDAY(C249,1)=6,SUMIFS(K:K,A:A,N(MONTH(C249)*1),B:B,B249),"")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51</v>
      </c>
      <c r="C250" s="9" t="n">
        <f aca="false">C249+1</f>
        <v>42719</v>
      </c>
      <c r="D250" s="10"/>
      <c r="E250" s="10"/>
      <c r="F250" s="10" t="n">
        <v>0.333333333333333</v>
      </c>
      <c r="G250" s="10" t="n">
        <v>0.520833333333333</v>
      </c>
      <c r="H250" s="10" t="n">
        <v>0.583333333333333</v>
      </c>
      <c r="I250" s="10" t="n">
        <v>0.802083333333333</v>
      </c>
      <c r="J250" s="10"/>
      <c r="K250" s="10" t="n">
        <f aca="false">SUM(SUM(G250,-MIN(E250:F250)),SUM(I250,-H250))</f>
        <v>0.40625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IF(WEEKDAY(C250,1)=6,SUMIFS(K:K,A:A,N(MONTH(C250)*1),B:B,B250),"")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51</v>
      </c>
      <c r="C251" s="9" t="n">
        <f aca="false">C250+1</f>
        <v>42720</v>
      </c>
      <c r="D251" s="10"/>
      <c r="E251" s="10"/>
      <c r="F251" s="10" t="n">
        <v>0.333333333333333</v>
      </c>
      <c r="G251" s="10" t="n">
        <v>0.541666666666667</v>
      </c>
      <c r="H251" s="10" t="n">
        <v>0.583333333333333</v>
      </c>
      <c r="I251" s="10" t="n">
        <v>0.760416666666667</v>
      </c>
      <c r="J251" s="10"/>
      <c r="K251" s="10" t="n">
        <f aca="false">SUM(SUM(G251,-MIN(E251:F251)),SUM(I251,-H251))</f>
        <v>0.385416666666667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n">
        <f aca="false">IF(WEEKDAY(C251,1)=6,SUMIFS(K:K,A:A,N(MONTH(C251)*1),B:B,B251),"")</f>
        <v>1.91666666666667</v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13" t="n">
        <f aca="false">MONTH(C252)</f>
        <v>12</v>
      </c>
      <c r="B252" s="14" t="str">
        <f aca="false">"SEM "&amp;WEEKNUM(C252,1)</f>
        <v>SEM 52</v>
      </c>
      <c r="C252" s="15" t="n">
        <f aca="false">C251+3</f>
        <v>42723</v>
      </c>
      <c r="D252" s="16" t="n">
        <v>0.291666666666667</v>
      </c>
      <c r="E252" s="16" t="n">
        <v>0.375</v>
      </c>
      <c r="F252" s="16"/>
      <c r="G252" s="16" t="n">
        <v>0.541666666666667</v>
      </c>
      <c r="H252" s="16" t="n">
        <v>0.583333333333333</v>
      </c>
      <c r="I252" s="16" t="n">
        <v>0.75</v>
      </c>
      <c r="J252" s="16" t="n">
        <v>0.84375</v>
      </c>
      <c r="K252" s="16" t="n">
        <f aca="false">SUM(SUM(G252,-MIN(E252:F252)),SUM(I252,-H252))</f>
        <v>0.333333333333333</v>
      </c>
      <c r="L252" s="16" t="n">
        <f aca="false">IF(SUM(SUM(G252,-MIN(D252:F252)),SUM(MAX(I252:J252),-H252))=SUM(SUM(G252,-MIN(E252:F252)),SUM(I252,-H252)),"",SUM(SUM(G252,-MIN(D252:F252)),SUM(MAX(I252:J252),-H252)))</f>
        <v>0.510416666666667</v>
      </c>
      <c r="M252" s="16" t="str">
        <f aca="false">IF(WEEKDAY(C252,1)=6,SUMIFS(K:K,A:A,N(MONTH(C252)*1),B:B,B252),"")</f>
        <v/>
      </c>
      <c r="N252" s="16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7" t="str">
        <f aca="false">"SEM "&amp;WEEKNUM(C253,1)</f>
        <v>SEM 52</v>
      </c>
      <c r="C253" s="15" t="n">
        <f aca="false">C252+1</f>
        <v>42724</v>
      </c>
      <c r="D253" s="16"/>
      <c r="E253" s="16"/>
      <c r="F253" s="16" t="n">
        <v>0.354166666666667</v>
      </c>
      <c r="G253" s="16" t="n">
        <v>0.541666666666667</v>
      </c>
      <c r="H253" s="16" t="n">
        <v>0.583333333333333</v>
      </c>
      <c r="I253" s="16" t="n">
        <v>0.78125</v>
      </c>
      <c r="J253" s="16" t="n">
        <v>0.840277777777778</v>
      </c>
      <c r="K253" s="16" t="n">
        <f aca="false">SUM(SUM(G253,-MIN(E253:F253)),SUM(I253,-H253))</f>
        <v>0.385416666666667</v>
      </c>
      <c r="L253" s="16" t="n">
        <f aca="false">IF(SUM(SUM(G253,-MIN(D253:F253)),SUM(MAX(I253:J253),-H253))=SUM(SUM(G253,-MIN(E253:F253)),SUM(I253,-H253)),"",SUM(SUM(G253,-MIN(D253:F253)),SUM(MAX(I253:J253),-H253)))</f>
        <v>0.444444444444444</v>
      </c>
      <c r="M253" s="16" t="str">
        <f aca="false">IF(WEEKDAY(C253,1)=6,SUMIFS(K:K,A:A,N(MONTH(C253)*1),B:B,B253),"")</f>
        <v/>
      </c>
      <c r="N253" s="16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4" t="str">
        <f aca="false">"SEM "&amp;WEEKNUM(C254,1)</f>
        <v>SEM 52</v>
      </c>
      <c r="C254" s="15" t="n">
        <f aca="false">C253+1</f>
        <v>42725</v>
      </c>
      <c r="D254" s="16" t="n">
        <v>0.302083333333333</v>
      </c>
      <c r="E254" s="16" t="n">
        <v>0.364583333333333</v>
      </c>
      <c r="F254" s="16"/>
      <c r="G254" s="16" t="n">
        <v>0.53125</v>
      </c>
      <c r="H254" s="16" t="n">
        <v>0.5625</v>
      </c>
      <c r="I254" s="16" t="n">
        <v>0.75</v>
      </c>
      <c r="J254" s="16" t="n">
        <v>0.822916666666667</v>
      </c>
      <c r="K254" s="16" t="n">
        <f aca="false">SUM(SUM(G254,-MIN(E254:F254)),SUM(I254,-H254))</f>
        <v>0.354166666666667</v>
      </c>
      <c r="L254" s="16" t="n">
        <f aca="false">IF(SUM(SUM(G254,-MIN(D254:F254)),SUM(MAX(I254:J254),-H254))=SUM(SUM(G254,-MIN(E254:F254)),SUM(I254,-H254)),"",SUM(SUM(G254,-MIN(D254:F254)),SUM(MAX(I254:J254),-H254)))</f>
        <v>0.489583333333333</v>
      </c>
      <c r="M254" s="16" t="str">
        <f aca="false">IF(WEEKDAY(C254,1)=6,SUMIFS(K:K,A:A,N(MONTH(C254)*1),B:B,B254),"")</f>
        <v/>
      </c>
      <c r="N254" s="16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52</v>
      </c>
      <c r="C255" s="15" t="n">
        <f aca="false">C254+1</f>
        <v>42726</v>
      </c>
      <c r="D255" s="16" t="n">
        <v>0.3125</v>
      </c>
      <c r="E255" s="16" t="n">
        <v>0.375</v>
      </c>
      <c r="F255" s="16"/>
      <c r="G255" s="16" t="n">
        <v>0.541666666666667</v>
      </c>
      <c r="H255" s="16" t="n">
        <v>0.583333333333333</v>
      </c>
      <c r="I255" s="16" t="n">
        <v>0.78125</v>
      </c>
      <c r="J255" s="16" t="n">
        <v>0.854166666666667</v>
      </c>
      <c r="K255" s="16" t="n">
        <f aca="false">SUM(SUM(G255,-MIN(E255:F255)),SUM(I255,-H255))</f>
        <v>0.364583333333333</v>
      </c>
      <c r="L255" s="16" t="n">
        <f aca="false">IF(SUM(SUM(G255,-MIN(D255:F255)),SUM(MAX(I255:J255),-H255))=SUM(SUM(G255,-MIN(E255:F255)),SUM(I255,-H255)),"",SUM(SUM(G255,-MIN(D255:F255)),SUM(MAX(I255:J255),-H255)))</f>
        <v>0.5</v>
      </c>
      <c r="M255" s="16" t="str">
        <f aca="false">IF(WEEKDAY(C255,1)=6,SUMIFS(K:K,A:A,N(MONTH(C255)*1),B:B,B255),"")</f>
        <v/>
      </c>
      <c r="N255" s="16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7" t="str">
        <f aca="false">"SEM "&amp;WEEKNUM(C256,1)</f>
        <v>SEM 52</v>
      </c>
      <c r="C256" s="15" t="n">
        <f aca="false">C255+1</f>
        <v>42727</v>
      </c>
      <c r="D256" s="16"/>
      <c r="E256" s="16"/>
      <c r="F256" s="16" t="n">
        <v>0.34375</v>
      </c>
      <c r="G256" s="16" t="n">
        <v>0.520833333333333</v>
      </c>
      <c r="H256" s="16" t="n">
        <v>0.583333333333333</v>
      </c>
      <c r="I256" s="16" t="n">
        <v>0.75</v>
      </c>
      <c r="J256" s="16"/>
      <c r="K256" s="16" t="n">
        <f aca="false">SUM(SUM(G256,-MIN(E256:F256)),SUM(I256,-H256))</f>
        <v>0.34375</v>
      </c>
      <c r="L256" s="16" t="str">
        <f aca="false">IF(SUM(SUM(G256,-MIN(D256:F256)),SUM(MAX(I256:J256),-H256))=SUM(SUM(G256,-MIN(E256:F256)),SUM(I256,-H256)),"",SUM(SUM(G256,-MIN(D256:F256)),SUM(MAX(I256:J256),-H256)))</f>
        <v/>
      </c>
      <c r="M256" s="16" t="n">
        <f aca="false">IF(WEEKDAY(C256,1)=6,SUMIFS(K:K,A:A,N(MONTH(C256)*1),B:B,B256),"")</f>
        <v>1.78125</v>
      </c>
      <c r="N256" s="16" t="str">
        <f aca="false">IF(A257=A256,"",SUMIF(A:A,A256,K:K))</f>
        <v/>
      </c>
    </row>
    <row r="257" customFormat="false" ht="15" hidden="false" customHeight="false" outlineLevel="0" collapsed="false">
      <c r="A257" s="8" t="n">
        <f aca="false">MONTH(C257)</f>
        <v>12</v>
      </c>
      <c r="B257" s="9" t="str">
        <f aca="false">"SEM "&amp;WEEKNUM(C257,1)</f>
        <v>SEM 53</v>
      </c>
      <c r="C257" s="9" t="n">
        <f aca="false">C256+3</f>
        <v>42730</v>
      </c>
      <c r="D257" s="10"/>
      <c r="E257" s="10"/>
      <c r="F257" s="10" t="n">
        <v>0.354166666666667</v>
      </c>
      <c r="G257" s="10" t="n">
        <v>0.541666666666667</v>
      </c>
      <c r="H257" s="10" t="n">
        <v>0.583333333333333</v>
      </c>
      <c r="I257" s="10" t="n">
        <v>0.791666666666667</v>
      </c>
      <c r="J257" s="10"/>
      <c r="K257" s="10" t="n">
        <f aca="false">SUM(SUM(G257,-MIN(E257:F257)),SUM(I257,-H257))</f>
        <v>0.395833333333333</v>
      </c>
      <c r="L257" s="10" t="str">
        <f aca="false">IF(SUM(SUM(G257,-MIN(D257:F257)),SUM(MAX(I257:J257),-H257))=SUM(SUM(G257,-MIN(E257:F257)),SUM(I257,-H257)),"",SUM(SUM(G257,-MIN(D257:F257)),SUM(MAX(I257:J257),-H257)))</f>
        <v/>
      </c>
      <c r="M257" s="10" t="str">
        <f aca="false">IF(WEEKDAY(C257,1)=6,SUMIFS(K:K,A:A,N(MONTH(C257)*1),B:B,B257),"")</f>
        <v/>
      </c>
      <c r="N257" s="10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53</v>
      </c>
      <c r="C258" s="9" t="n">
        <f aca="false">C257+1</f>
        <v>42731</v>
      </c>
      <c r="D258" s="10" t="n">
        <v>0.3125</v>
      </c>
      <c r="E258" s="10" t="n">
        <v>0.364583333333333</v>
      </c>
      <c r="F258" s="10"/>
      <c r="G258" s="10" t="n">
        <v>0.541666666666667</v>
      </c>
      <c r="H258" s="10" t="n">
        <v>0.583333333333333</v>
      </c>
      <c r="I258" s="10" t="n">
        <v>0.760416666666667</v>
      </c>
      <c r="J258" s="10" t="n">
        <v>0.854166666666667</v>
      </c>
      <c r="K258" s="10" t="n">
        <f aca="false">SUM(SUM(G258,-MIN(E258:F258)),SUM(I258,-H258))</f>
        <v>0.354166666666667</v>
      </c>
      <c r="L258" s="10" t="n">
        <f aca="false">IF(SUM(SUM(G258,-MIN(D258:F258)),SUM(MAX(I258:J258),-H258))=SUM(SUM(G258,-MIN(E258:F258)),SUM(I258,-H258)),"",SUM(SUM(G258,-MIN(D258:F258)),SUM(MAX(I258:J258),-H258)))</f>
        <v>0.5</v>
      </c>
      <c r="M258" s="10" t="str">
        <f aca="false">IF(WEEKDAY(C258,1)=6,SUMIFS(K:K,A:A,N(MONTH(C258)*1),B:B,B258),"")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53</v>
      </c>
      <c r="C259" s="9" t="n">
        <f aca="false">C258+1</f>
        <v>42732</v>
      </c>
      <c r="D259" s="10"/>
      <c r="E259" s="10"/>
      <c r="F259" s="10" t="n">
        <v>0.354166666666667</v>
      </c>
      <c r="G259" s="10" t="n">
        <v>0.520833333333333</v>
      </c>
      <c r="H259" s="10" t="n">
        <v>0.583333333333333</v>
      </c>
      <c r="I259" s="10" t="n">
        <v>0.791666666666667</v>
      </c>
      <c r="J259" s="10"/>
      <c r="K259" s="10" t="n">
        <f aca="false">SUM(SUM(G259,-MIN(E259:F259)),SUM(I259,-H259))</f>
        <v>0.375</v>
      </c>
      <c r="L259" s="10" t="str">
        <f aca="false">IF(SUM(SUM(G259,-MIN(D259:F259)),SUM(MAX(I259:J259),-H259))=SUM(SUM(G259,-MIN(E259:F259)),SUM(I259,-H259)),"",SUM(SUM(G259,-MIN(D259:F259)),SUM(MAX(I259:J259),-H259)))</f>
        <v/>
      </c>
      <c r="M259" s="10" t="str">
        <f aca="false">IF(WEEKDAY(C259,1)=6,SUMIFS(K:K,A:A,N(MONTH(C259)*1),B:B,B259),"")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53</v>
      </c>
      <c r="C260" s="9" t="n">
        <f aca="false">C259+1</f>
        <v>42733</v>
      </c>
      <c r="D260" s="10" t="n">
        <v>0.3125</v>
      </c>
      <c r="E260" s="10" t="n">
        <v>0.375</v>
      </c>
      <c r="F260" s="10"/>
      <c r="G260" s="10" t="n">
        <v>0.520833333333333</v>
      </c>
      <c r="H260" s="10" t="n">
        <v>0.5625</v>
      </c>
      <c r="I260" s="10" t="n">
        <v>0.760416666666667</v>
      </c>
      <c r="J260" s="10" t="n">
        <v>0.822916666666667</v>
      </c>
      <c r="K260" s="10" t="n">
        <f aca="false">SUM(SUM(G260,-MIN(E260:F260)),SUM(I260,-H260))</f>
        <v>0.34375</v>
      </c>
      <c r="L260" s="10" t="n">
        <f aca="false">IF(SUM(SUM(G260,-MIN(D260:F260)),SUM(MAX(I260:J260),-H260))=SUM(SUM(G260,-MIN(E260:F260)),SUM(I260,-H260)),"",SUM(SUM(G260,-MIN(D260:F260)),SUM(MAX(I260:J260),-H260)))</f>
        <v>0.46875</v>
      </c>
      <c r="M260" s="10" t="str">
        <f aca="false">IF(WEEKDAY(C260,1)=6,SUMIFS(K:K,A:A,N(MONTH(C260)*1),B:B,B260),"")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53</v>
      </c>
      <c r="C261" s="9" t="n">
        <f aca="false">C260+1</f>
        <v>42734</v>
      </c>
      <c r="D261" s="10"/>
      <c r="E261" s="10"/>
      <c r="F261" s="10" t="n">
        <v>0.34375</v>
      </c>
      <c r="G261" s="10" t="n">
        <v>0.541666666666667</v>
      </c>
      <c r="H261" s="10" t="n">
        <v>0.583333333333333</v>
      </c>
      <c r="I261" s="10" t="n">
        <v>0.75</v>
      </c>
      <c r="J261" s="10"/>
      <c r="K261" s="10" t="n">
        <f aca="false">SUM(SUM(G261,-MIN(E261:F261)),SUM(I261,-H261))</f>
        <v>0.364583333333333</v>
      </c>
      <c r="L261" s="10" t="str">
        <f aca="false">IF(SUM(SUM(G261,-MIN(D261:F261)),SUM(MAX(I261:J261),-H261))=SUM(SUM(G261,-MIN(E261:F261)),SUM(I261,-H261)),"",SUM(SUM(G261,-MIN(D261:F261)),SUM(MAX(I261:J261),-H261)))</f>
        <v/>
      </c>
      <c r="M261" s="10" t="n">
        <f aca="false">IF(WEEKDAY(C261)=6,SUMIF(B:B,B261,K:K),"")</f>
        <v>1.83333333333333</v>
      </c>
      <c r="N261" s="10" t="n">
        <f aca="false">IF(A262=A261,"",SUMIF(A:A,A261,K:K))</f>
        <v>8.17708333333333</v>
      </c>
    </row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048576"/>
  <sheetViews>
    <sheetView showFormulas="false" showGridLines="true" showRowColHeaders="true" showZeros="true" rightToLeft="false" tabSelected="false" showOutlineSymbols="true" defaultGridColor="true" view="normal" topLeftCell="A244" colorId="64" zoomScale="100" zoomScaleNormal="100" zoomScalePageLayoutView="100" workbookViewId="0">
      <selection pane="topLeft" activeCell="N263" activeCellId="0" sqref="N263"/>
    </sheetView>
  </sheetViews>
  <sheetFormatPr defaultRowHeight="15" zeroHeight="false" outlineLevelRow="0" outlineLevelCol="0"/>
  <cols>
    <col collapsed="false" customWidth="true" hidden="false" outlineLevel="0" max="2" min="1" style="0" width="10.61"/>
    <col collapsed="false" customWidth="true" hidden="false" outlineLevel="0" max="3" min="3" style="0" width="13.24"/>
    <col collapsed="false" customWidth="true" hidden="false" outlineLevel="0" max="1025" min="4" style="0" width="10.61"/>
  </cols>
  <sheetData>
    <row r="1" customFormat="false" ht="49.5" hidden="false" customHeight="fals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13" t="n">
        <f aca="false">MONTH(C2)</f>
        <v>1</v>
      </c>
      <c r="B2" s="14" t="str">
        <f aca="false">"SEM "&amp;WEEKNUM(C2,1)</f>
        <v>SEM 1</v>
      </c>
      <c r="C2" s="15" t="n">
        <v>42737</v>
      </c>
      <c r="D2" s="16"/>
      <c r="E2" s="16"/>
      <c r="F2" s="16" t="n">
        <v>0.354166666666667</v>
      </c>
      <c r="G2" s="16" t="n">
        <v>0.541666666666667</v>
      </c>
      <c r="H2" s="16" t="n">
        <v>0.583333333333333</v>
      </c>
      <c r="I2" s="16" t="n">
        <v>0.802083333333333</v>
      </c>
      <c r="J2" s="16"/>
      <c r="K2" s="16" t="n">
        <f aca="false">SUM(SUM(G2,-MIN(E2:F2)),SUM(I2,-H2))</f>
        <v>0.40625</v>
      </c>
      <c r="L2" s="16" t="str">
        <f aca="false">IF(SUM(SUM(G2,-MIN(D2:F2)),SUM(MAX(I2:J2),-H2))=SUM(SUM(G2,-MIN(E2:F2)),SUM(I2,-H2)),"",SUM(SUM(G2,-MIN(D2:F2)),SUM(MAX(I2:J2),-H2)))</f>
        <v/>
      </c>
      <c r="M2" s="16" t="str">
        <f aca="false">IF(WEEKDAY(C2,1)=6,SUMIFS(K:K,A:A,N(MONTH(C2)*1),B:B,B2),"")</f>
        <v/>
      </c>
      <c r="N2" s="16" t="str">
        <f aca="false">IF(A3=A2,"",SUMIF(A:A,A2,K:K))</f>
        <v/>
      </c>
    </row>
    <row r="3" customFormat="false" ht="15" hidden="false" customHeight="false" outlineLevel="0" collapsed="false">
      <c r="A3" s="13" t="n">
        <f aca="false">MONTH(C3)</f>
        <v>1</v>
      </c>
      <c r="B3" s="17" t="str">
        <f aca="false">"SEM "&amp;WEEKNUM(C3,1)</f>
        <v>SEM 1</v>
      </c>
      <c r="C3" s="15" t="n">
        <f aca="false">C2+1</f>
        <v>42738</v>
      </c>
      <c r="D3" s="16"/>
      <c r="E3" s="16"/>
      <c r="F3" s="16" t="n">
        <v>0.354166666666667</v>
      </c>
      <c r="G3" s="16" t="n">
        <v>0.541666666666667</v>
      </c>
      <c r="H3" s="16" t="n">
        <v>0.59375</v>
      </c>
      <c r="I3" s="16" t="n">
        <v>0.791666666666667</v>
      </c>
      <c r="J3" s="16"/>
      <c r="K3" s="16" t="n">
        <f aca="false">SUM(SUM(G3,-MIN(E3:F3)),SUM(I3,-H3))</f>
        <v>0.385416666666667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IF(WEEKDAY(C3,1)=6,SUMIFS(K:K,A:A,N(MONTH(C3)*1),B:B,B3),"")</f>
        <v/>
      </c>
      <c r="N3" s="16" t="str">
        <f aca="false">IF(A4=A3,"",SUMIF(A:A,A3,K:K))</f>
        <v/>
      </c>
    </row>
    <row r="4" customFormat="false" ht="15" hidden="false" customHeight="false" outlineLevel="0" collapsed="false">
      <c r="A4" s="13" t="n">
        <f aca="false">MONTH(C4)</f>
        <v>1</v>
      </c>
      <c r="B4" s="14" t="str">
        <f aca="false">"SEM "&amp;WEEKNUM(C4,1)</f>
        <v>SEM 1</v>
      </c>
      <c r="C4" s="15" t="n">
        <f aca="false">C3+1</f>
        <v>42739</v>
      </c>
      <c r="D4" s="16"/>
      <c r="E4" s="16"/>
      <c r="F4" s="16" t="n">
        <v>0.34375</v>
      </c>
      <c r="G4" s="16" t="n">
        <v>0.520833333333333</v>
      </c>
      <c r="H4" s="16" t="n">
        <v>0.5625</v>
      </c>
      <c r="I4" s="16" t="n">
        <v>0.8125</v>
      </c>
      <c r="J4" s="16"/>
      <c r="K4" s="16" t="n">
        <f aca="false">SUM(SUM(G4,-MIN(E4:F4)),SUM(I4,-H4))</f>
        <v>0.427083333333333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IF(WEEKDAY(C4,1)=6,SUMIFS(K:K,A:A,N(MONTH(C4)*1),B:B,B4),"")</f>
        <v/>
      </c>
      <c r="N4" s="16" t="str">
        <f aca="false">IF(A5=A4,"",SUMIF(A:A,A4,K:K))</f>
        <v/>
      </c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1</v>
      </c>
      <c r="C5" s="15" t="n">
        <f aca="false">C4+1</f>
        <v>42740</v>
      </c>
      <c r="D5" s="16" t="n">
        <v>0.3125</v>
      </c>
      <c r="E5" s="16" t="n">
        <v>0.364583333333333</v>
      </c>
      <c r="F5" s="16"/>
      <c r="G5" s="16" t="n">
        <v>0.53125</v>
      </c>
      <c r="H5" s="16" t="n">
        <v>0.59375</v>
      </c>
      <c r="I5" s="16" t="n">
        <v>0.770833333333333</v>
      </c>
      <c r="J5" s="16" t="n">
        <v>0.854166666666667</v>
      </c>
      <c r="K5" s="16" t="n">
        <f aca="false">SUM(SUM(G5,-MIN(E5:F5)),SUM(I5,-H5))</f>
        <v>0.34375</v>
      </c>
      <c r="L5" s="16" t="n">
        <f aca="false">IF(SUM(SUM(G5,-MIN(D5:F5)),SUM(MAX(I5:J5),-H5))=SUM(SUM(G5,-MIN(E5:F5)),SUM(I5,-H5)),"",SUM(SUM(G5,-MIN(D5:F5)),SUM(MAX(I5:J5),-H5)))</f>
        <v>0.479166666666667</v>
      </c>
      <c r="M5" s="16" t="str">
        <f aca="false">IF(WEEKDAY(C5,1)=6,SUMIFS(K:K,A:A,N(MONTH(C5)*1),B:B,B5),"")</f>
        <v/>
      </c>
      <c r="N5" s="16" t="str">
        <f aca="false">IF(A6=A5,"",SUMIF(A:A,A5,K:K))</f>
        <v/>
      </c>
    </row>
    <row r="6" customFormat="false" ht="15" hidden="false" customHeight="false" outlineLevel="0" collapsed="false">
      <c r="A6" s="13" t="n">
        <f aca="false">MONTH(C6)</f>
        <v>1</v>
      </c>
      <c r="B6" s="17" t="str">
        <f aca="false">"SEM "&amp;WEEKNUM(C6,1)</f>
        <v>SEM 1</v>
      </c>
      <c r="C6" s="15" t="n">
        <f aca="false">C5+1</f>
        <v>42741</v>
      </c>
      <c r="D6" s="16"/>
      <c r="E6" s="16"/>
      <c r="F6" s="16" t="n">
        <v>0.333333333333333</v>
      </c>
      <c r="G6" s="16" t="n">
        <v>0.541666666666667</v>
      </c>
      <c r="H6" s="16" t="n">
        <v>0.583333333333333</v>
      </c>
      <c r="I6" s="16" t="n">
        <v>0.75</v>
      </c>
      <c r="J6" s="16"/>
      <c r="K6" s="16" t="n">
        <f aca="false">SUM(SUM(G6,-MIN(E6:F6)),SUM(I6,-H6))</f>
        <v>0.375</v>
      </c>
      <c r="L6" s="16" t="str">
        <f aca="false">IF(SUM(SUM(G6,-MIN(D6:F6)),SUM(MAX(I6:J6),-H6))=SUM(SUM(G6,-MIN(E6:F6)),SUM(I6,-H6)),"",SUM(SUM(G6,-MIN(D6:F6)),SUM(MAX(I6:J6),-H6)))</f>
        <v/>
      </c>
      <c r="M6" s="16" t="n">
        <f aca="false">IF(WEEKDAY(C6,1)=6,SUMIFS(K:K,A:A,N(MONTH(C6)*1),B:B,B6),"")</f>
        <v>1.9375</v>
      </c>
      <c r="N6" s="16" t="str">
        <f aca="false">IF(A7=A6,"",SUMIF(A:A,A6,K:K))</f>
        <v/>
      </c>
    </row>
    <row r="7" customFormat="false" ht="15" hidden="false" customHeight="false" outlineLevel="0" collapsed="false">
      <c r="A7" s="8" t="n">
        <f aca="false">MONTH(C7)</f>
        <v>1</v>
      </c>
      <c r="B7" s="9" t="str">
        <f aca="false">"SEM "&amp;WEEKNUM(C7,1)</f>
        <v>SEM 2</v>
      </c>
      <c r="C7" s="9" t="n">
        <f aca="false">C6+3</f>
        <v>42744</v>
      </c>
      <c r="D7" s="10"/>
      <c r="E7" s="10"/>
      <c r="F7" s="10" t="n">
        <v>0.34375</v>
      </c>
      <c r="G7" s="10" t="n">
        <v>0.53125</v>
      </c>
      <c r="H7" s="10" t="n">
        <v>0.572916666666667</v>
      </c>
      <c r="I7" s="10" t="n">
        <v>0.770833333333333</v>
      </c>
      <c r="J7" s="10" t="n">
        <v>0.822916666666667</v>
      </c>
      <c r="K7" s="10" t="n">
        <f aca="false">SUM(SUM(G7,-MIN(E7:F7)),SUM(I7,-H7))</f>
        <v>0.385416666666667</v>
      </c>
      <c r="L7" s="10" t="n">
        <f aca="false">IF(SUM(SUM(G7,-MIN(D7:F7)),SUM(MAX(I7:J7),-H7))=SUM(SUM(G7,-MIN(E7:F7)),SUM(I7,-H7)),"",SUM(SUM(G7,-MIN(D7:F7)),SUM(MAX(I7:J7),-H7)))</f>
        <v>0.4375</v>
      </c>
      <c r="M7" s="10" t="str">
        <f aca="false">IF(WEEKDAY(C7,1)=6,SUMIFS(K:K,A:A,N(MONTH(C7)*1),B:B,B7),"")</f>
        <v/>
      </c>
      <c r="N7" s="10" t="str">
        <f aca="false">IF(A8=A7,"",SUMIF(A:A,A7,K:K))</f>
        <v/>
      </c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2</v>
      </c>
      <c r="C8" s="9" t="n">
        <f aca="false">C7+1</f>
        <v>42745</v>
      </c>
      <c r="D8" s="10" t="n">
        <v>0.3125</v>
      </c>
      <c r="E8" s="10" t="n">
        <v>0.375</v>
      </c>
      <c r="F8" s="10"/>
      <c r="G8" s="10" t="n">
        <v>0.541666666666667</v>
      </c>
      <c r="H8" s="10" t="n">
        <v>0.5625</v>
      </c>
      <c r="I8" s="10" t="n">
        <v>0.760416666666667</v>
      </c>
      <c r="J8" s="10" t="n">
        <v>0.854166666666667</v>
      </c>
      <c r="K8" s="10" t="n">
        <f aca="false">SUM(SUM(G8,-MIN(E8:F8)),SUM(I8,-H8))</f>
        <v>0.364583333333333</v>
      </c>
      <c r="L8" s="10" t="n">
        <f aca="false">IF(SUM(SUM(G8,-MIN(D8:F8)),SUM(MAX(I8:J8),-H8))=SUM(SUM(G8,-MIN(E8:F8)),SUM(I8,-H8)),"",SUM(SUM(G8,-MIN(D8:F8)),SUM(MAX(I8:J8),-H8)))</f>
        <v>0.520833333333333</v>
      </c>
      <c r="M8" s="10" t="str">
        <f aca="false">IF(WEEKDAY(C8,1)=6,SUMIFS(K:K,A:A,N(MONTH(C8)*1),B:B,B8),"")</f>
        <v/>
      </c>
      <c r="N8" s="10" t="str">
        <f aca="false">IF(A9=A8,"",SUMIF(A:A,A8,K:K))</f>
        <v/>
      </c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2</v>
      </c>
      <c r="C9" s="9" t="n">
        <f aca="false">C8+1</f>
        <v>42746</v>
      </c>
      <c r="D9" s="10"/>
      <c r="E9" s="10"/>
      <c r="F9" s="10" t="n">
        <v>0.354166666666667</v>
      </c>
      <c r="G9" s="10" t="n">
        <v>0.541666666666667</v>
      </c>
      <c r="H9" s="10" t="n">
        <v>0.583333333333333</v>
      </c>
      <c r="I9" s="10" t="n">
        <v>0.770833333333333</v>
      </c>
      <c r="J9" s="10"/>
      <c r="K9" s="10" t="n">
        <f aca="false">SUM(SUM(G9,-MIN(E9:F9)),SUM(I9,-H9))</f>
        <v>0.375</v>
      </c>
      <c r="L9" s="10" t="str">
        <f aca="false">IF(SUM(SUM(G9,-MIN(D9:F9)),SUM(MAX(I9:J9),-H9))=SUM(SUM(G9,-MIN(E9:F9)),SUM(I9,-H9)),"",SUM(SUM(G9,-MIN(D9:F9)),SUM(MAX(I9:J9),-H9)))</f>
        <v/>
      </c>
      <c r="M9" s="10" t="str">
        <f aca="false">IF(WEEKDAY(C9,1)=6,SUMIFS(K:K,A:A,N(MONTH(C9)*1),B:B,B9),"")</f>
        <v/>
      </c>
      <c r="N9" s="10" t="str">
        <f aca="false">IF(A10=A9,"",SUMIF(A:A,A9,K:K))</f>
        <v/>
      </c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2</v>
      </c>
      <c r="C10" s="9" t="n">
        <f aca="false">C9+1</f>
        <v>42747</v>
      </c>
      <c r="D10" s="10"/>
      <c r="E10" s="10"/>
      <c r="F10" s="10" t="n">
        <v>0.333333333333333</v>
      </c>
      <c r="G10" s="10" t="n">
        <v>0.520833333333333</v>
      </c>
      <c r="H10" s="10" t="n">
        <v>0.583333333333333</v>
      </c>
      <c r="I10" s="10" t="n">
        <v>0.802083333333333</v>
      </c>
      <c r="J10" s="10"/>
      <c r="K10" s="10" t="n">
        <f aca="false">SUM(SUM(G10,-MIN(E10:F10)),SUM(I10,-H10))</f>
        <v>0.40625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IF(WEEKDAY(C10,1)=6,SUMIFS(K:K,A:A,N(MONTH(C10)*1),B:B,B10),"")</f>
        <v/>
      </c>
      <c r="N10" s="10" t="str">
        <f aca="false">IF(A11=A10,"",SUMIF(A:A,A10,K:K))</f>
        <v/>
      </c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2</v>
      </c>
      <c r="C11" s="9" t="n">
        <f aca="false">C10+1</f>
        <v>42748</v>
      </c>
      <c r="D11" s="10"/>
      <c r="E11" s="10"/>
      <c r="F11" s="10" t="n">
        <v>0.333333333333333</v>
      </c>
      <c r="G11" s="10" t="n">
        <v>0.541666666666667</v>
      </c>
      <c r="H11" s="10" t="n">
        <v>0.583333333333333</v>
      </c>
      <c r="I11" s="10" t="n">
        <v>0.760416666666667</v>
      </c>
      <c r="J11" s="10"/>
      <c r="K11" s="10" t="n">
        <f aca="false">SUM(SUM(G11,-MIN(E11:F11)),SUM(I11,-H11))</f>
        <v>0.385416666666667</v>
      </c>
      <c r="L11" s="10" t="str">
        <f aca="false">IF(SUM(SUM(G11,-MIN(D11:F11)),SUM(MAX(I11:J11),-H11))=SUM(SUM(G11,-MIN(E11:F11)),SUM(I11,-H11)),"",SUM(SUM(G11,-MIN(D11:F11)),SUM(MAX(I11:J11),-H11)))</f>
        <v/>
      </c>
      <c r="M11" s="10" t="n">
        <f aca="false">IF(WEEKDAY(C11,1)=6,SUMIFS(K:K,A:A,N(MONTH(C11)*1),B:B,B11),"")</f>
        <v>1.91666666666667</v>
      </c>
      <c r="N11" s="10" t="str">
        <f aca="false">IF(A12=A11,"",SUMIF(A:A,A11,K:K))</f>
        <v/>
      </c>
    </row>
    <row r="12" customFormat="false" ht="15" hidden="false" customHeight="false" outlineLevel="0" collapsed="false">
      <c r="A12" s="13" t="n">
        <f aca="false">MONTH(C12)</f>
        <v>1</v>
      </c>
      <c r="B12" s="14" t="str">
        <f aca="false">"SEM "&amp;WEEKNUM(C12,1)</f>
        <v>SEM 3</v>
      </c>
      <c r="C12" s="15" t="n">
        <f aca="false">C11+3</f>
        <v>42751</v>
      </c>
      <c r="D12" s="16" t="n">
        <v>0.291666666666667</v>
      </c>
      <c r="E12" s="16" t="n">
        <v>0.375</v>
      </c>
      <c r="F12" s="16"/>
      <c r="G12" s="16" t="n">
        <v>0.541666666666667</v>
      </c>
      <c r="H12" s="16" t="n">
        <v>0.583333333333333</v>
      </c>
      <c r="I12" s="16" t="n">
        <v>0.75</v>
      </c>
      <c r="J12" s="16" t="n">
        <v>0.84375</v>
      </c>
      <c r="K12" s="16" t="n">
        <f aca="false">SUM(SUM(G12,-MIN(E12:F12)),SUM(I12,-H12))</f>
        <v>0.333333333333333</v>
      </c>
      <c r="L12" s="16" t="n">
        <f aca="false">IF(SUM(SUM(G12,-MIN(D12:F12)),SUM(MAX(I12:J12),-H12))=SUM(SUM(G12,-MIN(E12:F12)),SUM(I12,-H12)),"",SUM(SUM(G12,-MIN(D12:F12)),SUM(MAX(I12:J12),-H12)))</f>
        <v>0.510416666666667</v>
      </c>
      <c r="M12" s="16" t="str">
        <f aca="false">IF(WEEKDAY(C12,1)=6,SUMIFS(K:K,A:A,N(MONTH(C12)*1),B:B,B12),"")</f>
        <v/>
      </c>
      <c r="N12" s="16" t="str">
        <f aca="false">IF(A13=A12,"",SUMIF(A:A,A12,K:K))</f>
        <v/>
      </c>
    </row>
    <row r="13" customFormat="false" ht="15" hidden="false" customHeight="false" outlineLevel="0" collapsed="false">
      <c r="A13" s="13" t="n">
        <f aca="false">MONTH(C13)</f>
        <v>1</v>
      </c>
      <c r="B13" s="17" t="str">
        <f aca="false">"SEM "&amp;WEEKNUM(C13,1)</f>
        <v>SEM 3</v>
      </c>
      <c r="C13" s="15" t="n">
        <f aca="false">C12+1</f>
        <v>42752</v>
      </c>
      <c r="D13" s="16"/>
      <c r="E13" s="16"/>
      <c r="F13" s="16" t="n">
        <v>0.354166666666667</v>
      </c>
      <c r="G13" s="16" t="n">
        <v>0.541666666666667</v>
      </c>
      <c r="H13" s="16" t="n">
        <v>0.583333333333333</v>
      </c>
      <c r="I13" s="16" t="n">
        <v>0.78125</v>
      </c>
      <c r="J13" s="16" t="n">
        <v>0.840277777777778</v>
      </c>
      <c r="K13" s="16" t="n">
        <f aca="false">SUM(SUM(G13,-MIN(E13:F13)),SUM(I13,-H13))</f>
        <v>0.385416666666667</v>
      </c>
      <c r="L13" s="16" t="n">
        <f aca="false">IF(SUM(SUM(G13,-MIN(D13:F13)),SUM(MAX(I13:J13),-H13))=SUM(SUM(G13,-MIN(E13:F13)),SUM(I13,-H13)),"",SUM(SUM(G13,-MIN(D13:F13)),SUM(MAX(I13:J13),-H13)))</f>
        <v>0.444444444444444</v>
      </c>
      <c r="M13" s="16" t="str">
        <f aca="false">IF(WEEKDAY(C13,1)=6,SUMIFS(K:K,A:A,N(MONTH(C13)*1),B:B,B13),"")</f>
        <v/>
      </c>
      <c r="N13" s="16" t="str">
        <f aca="false">IF(A14=A13,"",SUMIF(A:A,A13,K:K))</f>
        <v/>
      </c>
    </row>
    <row r="14" customFormat="false" ht="15" hidden="false" customHeight="false" outlineLevel="0" collapsed="false">
      <c r="A14" s="13" t="n">
        <f aca="false">MONTH(C14)</f>
        <v>1</v>
      </c>
      <c r="B14" s="14" t="str">
        <f aca="false">"SEM "&amp;WEEKNUM(C14,1)</f>
        <v>SEM 3</v>
      </c>
      <c r="C14" s="15" t="n">
        <f aca="false">C13+1</f>
        <v>42753</v>
      </c>
      <c r="D14" s="16" t="n">
        <v>0.302083333333333</v>
      </c>
      <c r="E14" s="16" t="n">
        <v>0.364583333333333</v>
      </c>
      <c r="F14" s="16"/>
      <c r="G14" s="16" t="n">
        <v>0.53125</v>
      </c>
      <c r="H14" s="16" t="n">
        <v>0.5625</v>
      </c>
      <c r="I14" s="16" t="n">
        <v>0.75</v>
      </c>
      <c r="J14" s="16" t="n">
        <v>0.822916666666667</v>
      </c>
      <c r="K14" s="16" t="n">
        <f aca="false">SUM(SUM(G14,-MIN(E14:F14)),SUM(I14,-H14))</f>
        <v>0.354166666666667</v>
      </c>
      <c r="L14" s="16" t="n">
        <f aca="false">IF(SUM(SUM(G14,-MIN(D14:F14)),SUM(MAX(I14:J14),-H14))=SUM(SUM(G14,-MIN(E14:F14)),SUM(I14,-H14)),"",SUM(SUM(G14,-MIN(D14:F14)),SUM(MAX(I14:J14),-H14)))</f>
        <v>0.489583333333333</v>
      </c>
      <c r="M14" s="16" t="str">
        <f aca="false">IF(WEEKDAY(C14,1)=6,SUMIFS(K:K,A:A,N(MONTH(C14)*1),B:B,B14),"")</f>
        <v/>
      </c>
      <c r="N14" s="16" t="str">
        <f aca="false">IF(A15=A14,"",SUMIF(A:A,A14,K:K))</f>
        <v/>
      </c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3</v>
      </c>
      <c r="C15" s="15" t="n">
        <f aca="false">C14+1</f>
        <v>42754</v>
      </c>
      <c r="D15" s="16" t="n">
        <v>0.3125</v>
      </c>
      <c r="E15" s="16" t="n">
        <v>0.375</v>
      </c>
      <c r="F15" s="16"/>
      <c r="G15" s="16" t="n">
        <v>0.541666666666667</v>
      </c>
      <c r="H15" s="16" t="n">
        <v>0.583333333333333</v>
      </c>
      <c r="I15" s="16" t="n">
        <v>0.78125</v>
      </c>
      <c r="J15" s="16" t="n">
        <v>0.854166666666667</v>
      </c>
      <c r="K15" s="16" t="n">
        <f aca="false">SUM(SUM(G15,-MIN(E15:F15)),SUM(I15,-H15))</f>
        <v>0.364583333333333</v>
      </c>
      <c r="L15" s="16" t="n">
        <f aca="false">IF(SUM(SUM(G15,-MIN(D15:F15)),SUM(MAX(I15:J15),-H15))=SUM(SUM(G15,-MIN(E15:F15)),SUM(I15,-H15)),"",SUM(SUM(G15,-MIN(D15:F15)),SUM(MAX(I15:J15),-H15)))</f>
        <v>0.5</v>
      </c>
      <c r="M15" s="16" t="str">
        <f aca="false">IF(WEEKDAY(C15,1)=6,SUMIFS(K:K,A:A,N(MONTH(C15)*1),B:B,B15),"")</f>
        <v/>
      </c>
      <c r="N15" s="16" t="str">
        <f aca="false">IF(A16=A15,"",SUMIF(A:A,A15,K:K))</f>
        <v/>
      </c>
    </row>
    <row r="16" customFormat="false" ht="15" hidden="false" customHeight="false" outlineLevel="0" collapsed="false">
      <c r="A16" s="13" t="n">
        <f aca="false">MONTH(C16)</f>
        <v>1</v>
      </c>
      <c r="B16" s="17" t="str">
        <f aca="false">"SEM "&amp;WEEKNUM(C16,1)</f>
        <v>SEM 3</v>
      </c>
      <c r="C16" s="15" t="n">
        <f aca="false">C15+1</f>
        <v>42755</v>
      </c>
      <c r="D16" s="16"/>
      <c r="E16" s="16"/>
      <c r="F16" s="16" t="n">
        <v>0.34375</v>
      </c>
      <c r="G16" s="16" t="n">
        <v>0.520833333333333</v>
      </c>
      <c r="H16" s="16" t="n">
        <v>0.583333333333333</v>
      </c>
      <c r="I16" s="16" t="n">
        <v>0.75</v>
      </c>
      <c r="J16" s="16"/>
      <c r="K16" s="16" t="n">
        <f aca="false">SUM(SUM(G16,-MIN(E16:F16)),SUM(I16,-H16))</f>
        <v>0.34375</v>
      </c>
      <c r="L16" s="16" t="str">
        <f aca="false">IF(SUM(SUM(G16,-MIN(D16:F16)),SUM(MAX(I16:J16),-H16))=SUM(SUM(G16,-MIN(E16:F16)),SUM(I16,-H16)),"",SUM(SUM(G16,-MIN(D16:F16)),SUM(MAX(I16:J16),-H16)))</f>
        <v/>
      </c>
      <c r="M16" s="16" t="n">
        <f aca="false">IF(WEEKDAY(C16,1)=6,SUMIFS(K:K,A:A,N(MONTH(C16)*1),B:B,B16),"")</f>
        <v>1.78125</v>
      </c>
      <c r="N16" s="16" t="str">
        <f aca="false">IF(A17=A16,"",SUMIF(A:A,A16,K:K))</f>
        <v/>
      </c>
    </row>
    <row r="17" customFormat="false" ht="15" hidden="false" customHeight="false" outlineLevel="0" collapsed="false">
      <c r="A17" s="8" t="n">
        <f aca="false">MONTH(C17)</f>
        <v>1</v>
      </c>
      <c r="B17" s="9" t="str">
        <f aca="false">"SEM "&amp;WEEKNUM(C17,1)</f>
        <v>SEM 4</v>
      </c>
      <c r="C17" s="9" t="n">
        <f aca="false">C16+3</f>
        <v>42758</v>
      </c>
      <c r="D17" s="10"/>
      <c r="E17" s="10"/>
      <c r="F17" s="10" t="n">
        <v>0.354166666666667</v>
      </c>
      <c r="G17" s="10" t="n">
        <v>0.541666666666667</v>
      </c>
      <c r="H17" s="10" t="n">
        <v>0.583333333333333</v>
      </c>
      <c r="I17" s="10" t="n">
        <v>0.791666666666667</v>
      </c>
      <c r="J17" s="10"/>
      <c r="K17" s="10" t="n">
        <f aca="false">SUM(SUM(G17,-MIN(E17:F17)),SUM(I17,-H17))</f>
        <v>0.395833333333333</v>
      </c>
      <c r="L17" s="10" t="str">
        <f aca="false">IF(SUM(SUM(G17,-MIN(D17:F17)),SUM(MAX(I17:J17),-H17))=SUM(SUM(G17,-MIN(E17:F17)),SUM(I17,-H17)),"",SUM(SUM(G17,-MIN(D17:F17)),SUM(MAX(I17:J17),-H17)))</f>
        <v/>
      </c>
      <c r="M17" s="10" t="str">
        <f aca="false">IF(WEEKDAY(C17,1)=6,SUMIFS(K:K,A:A,N(MONTH(C17)*1),B:B,B17),"")</f>
        <v/>
      </c>
      <c r="N17" s="10" t="str">
        <f aca="false">IF(A18=A17,"",SUMIF(A:A,A17,K:K))</f>
        <v/>
      </c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4</v>
      </c>
      <c r="C18" s="9" t="n">
        <f aca="false">C17+1</f>
        <v>42759</v>
      </c>
      <c r="D18" s="10" t="n">
        <v>0.3125</v>
      </c>
      <c r="E18" s="10" t="n">
        <v>0.364583333333333</v>
      </c>
      <c r="F18" s="10"/>
      <c r="G18" s="10" t="n">
        <v>0.541666666666667</v>
      </c>
      <c r="H18" s="10" t="n">
        <v>0.583333333333333</v>
      </c>
      <c r="I18" s="10" t="n">
        <v>0.760416666666667</v>
      </c>
      <c r="J18" s="10" t="n">
        <v>0.854166666666667</v>
      </c>
      <c r="K18" s="10" t="n">
        <f aca="false">SUM(SUM(G18,-MIN(E18:F18)),SUM(I18,-H18))</f>
        <v>0.354166666666667</v>
      </c>
      <c r="L18" s="10" t="n">
        <f aca="false">IF(SUM(SUM(G18,-MIN(D18:F18)),SUM(MAX(I18:J18),-H18))=SUM(SUM(G18,-MIN(E18:F18)),SUM(I18,-H18)),"",SUM(SUM(G18,-MIN(D18:F18)),SUM(MAX(I18:J18),-H18)))</f>
        <v>0.5</v>
      </c>
      <c r="M18" s="10" t="str">
        <f aca="false">IF(WEEKDAY(C18,1)=6,SUMIFS(K:K,A:A,N(MONTH(C18)*1),B:B,B18),"")</f>
        <v/>
      </c>
      <c r="N18" s="10" t="str">
        <f aca="false">IF(A19=A18,"",SUMIF(A:A,A18,K:K))</f>
        <v/>
      </c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4</v>
      </c>
      <c r="C19" s="9" t="n">
        <f aca="false">C18+1</f>
        <v>42760</v>
      </c>
      <c r="D19" s="10"/>
      <c r="E19" s="10"/>
      <c r="F19" s="10" t="n">
        <v>0.354166666666667</v>
      </c>
      <c r="G19" s="10" t="n">
        <v>0.520833333333333</v>
      </c>
      <c r="H19" s="10" t="n">
        <v>0.583333333333333</v>
      </c>
      <c r="I19" s="10" t="n">
        <v>0.791666666666667</v>
      </c>
      <c r="J19" s="10"/>
      <c r="K19" s="10" t="n">
        <f aca="false">SUM(SUM(G19,-MIN(E19:F19)),SUM(I19,-H19))</f>
        <v>0.375</v>
      </c>
      <c r="L19" s="10" t="str">
        <f aca="false">IF(SUM(SUM(G19,-MIN(D19:F19)),SUM(MAX(I19:J19),-H19))=SUM(SUM(G19,-MIN(E19:F19)),SUM(I19,-H19)),"",SUM(SUM(G19,-MIN(D19:F19)),SUM(MAX(I19:J19),-H19)))</f>
        <v/>
      </c>
      <c r="M19" s="10" t="str">
        <f aca="false">IF(WEEKDAY(C19,1)=6,SUMIFS(K:K,A:A,N(MONTH(C19)*1),B:B,B19),"")</f>
        <v/>
      </c>
      <c r="N19" s="10" t="str">
        <f aca="false">IF(A20=A19,"",SUMIF(A:A,A19,K:K))</f>
        <v/>
      </c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4</v>
      </c>
      <c r="C20" s="9" t="n">
        <f aca="false">C19+1</f>
        <v>42761</v>
      </c>
      <c r="D20" s="10" t="n">
        <v>0.3125</v>
      </c>
      <c r="E20" s="10" t="n">
        <v>0.375</v>
      </c>
      <c r="F20" s="10"/>
      <c r="G20" s="10" t="n">
        <v>0.520833333333333</v>
      </c>
      <c r="H20" s="10" t="n">
        <v>0.5625</v>
      </c>
      <c r="I20" s="10" t="n">
        <v>0.760416666666667</v>
      </c>
      <c r="J20" s="10" t="n">
        <v>0.822916666666667</v>
      </c>
      <c r="K20" s="10" t="n">
        <f aca="false">SUM(SUM(G20,-MIN(E20:F20)),SUM(I20,-H20))</f>
        <v>0.34375</v>
      </c>
      <c r="L20" s="10" t="n">
        <f aca="false">IF(SUM(SUM(G20,-MIN(D20:F20)),SUM(MAX(I20:J20),-H20))=SUM(SUM(G20,-MIN(E20:F20)),SUM(I20,-H20)),"",SUM(SUM(G20,-MIN(D20:F20)),SUM(MAX(I20:J20),-H20)))</f>
        <v>0.46875</v>
      </c>
      <c r="M20" s="10" t="str">
        <f aca="false">IF(WEEKDAY(C20,1)=6,SUMIFS(K:K,A:A,N(MONTH(C20)*1),B:B,B20),"")</f>
        <v/>
      </c>
      <c r="N20" s="10" t="str">
        <f aca="false">IF(A21=A20,"",SUMIF(A:A,A20,K:K))</f>
        <v/>
      </c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4</v>
      </c>
      <c r="C21" s="9" t="n">
        <f aca="false">C20+1</f>
        <v>42762</v>
      </c>
      <c r="D21" s="10"/>
      <c r="E21" s="10"/>
      <c r="F21" s="10" t="n">
        <v>0.34375</v>
      </c>
      <c r="G21" s="10" t="n">
        <v>0.541666666666667</v>
      </c>
      <c r="H21" s="10" t="n">
        <v>0.583333333333333</v>
      </c>
      <c r="I21" s="10" t="n">
        <v>0.75</v>
      </c>
      <c r="J21" s="10"/>
      <c r="K21" s="10" t="n">
        <f aca="false">SUM(SUM(G21,-MIN(E21:F21)),SUM(I21,-H21))</f>
        <v>0.364583333333333</v>
      </c>
      <c r="L21" s="10" t="str">
        <f aca="false">IF(SUM(SUM(G21,-MIN(D21:F21)),SUM(MAX(I21:J21),-H21))=SUM(SUM(G21,-MIN(E21:F21)),SUM(I21,-H21)),"",SUM(SUM(G21,-MIN(D21:F21)),SUM(MAX(I21:J21),-H21)))</f>
        <v/>
      </c>
      <c r="M21" s="10" t="n">
        <f aca="false">IF(WEEKDAY(C21,1)=6,SUMIFS(K:K,A:A,N(MONTH(C21)*1),B:B,B21),"")</f>
        <v>1.83333333333333</v>
      </c>
      <c r="N21" s="10" t="str">
        <f aca="false">IF(A22=A21,"",SUMIF(A:A,A21,K:K))</f>
        <v/>
      </c>
    </row>
    <row r="22" customFormat="false" ht="15" hidden="false" customHeight="false" outlineLevel="0" collapsed="false">
      <c r="A22" s="13" t="n">
        <f aca="false">MONTH(C22)</f>
        <v>1</v>
      </c>
      <c r="B22" s="14" t="str">
        <f aca="false">"SEM "&amp;WEEKNUM(C22,1)</f>
        <v>SEM 5</v>
      </c>
      <c r="C22" s="15" t="n">
        <f aca="false">C21+3</f>
        <v>42765</v>
      </c>
      <c r="D22" s="16"/>
      <c r="E22" s="16"/>
      <c r="F22" s="16" t="n">
        <v>0.354166666666667</v>
      </c>
      <c r="G22" s="16" t="n">
        <v>0.541666666666667</v>
      </c>
      <c r="H22" s="16" t="n">
        <v>0.583333333333333</v>
      </c>
      <c r="I22" s="16" t="n">
        <v>0.802083333333333</v>
      </c>
      <c r="J22" s="16"/>
      <c r="K22" s="16" t="n">
        <f aca="false">SUM(SUM(G22,-MIN(E22:F22)),SUM(I22,-H22))</f>
        <v>0.40625</v>
      </c>
      <c r="L22" s="16" t="str">
        <f aca="false">IF(SUM(SUM(G22,-MIN(D22:F22)),SUM(MAX(I22:J22),-H22))=SUM(SUM(G22,-MIN(E22:F22)),SUM(I22,-H22)),"",SUM(SUM(G22,-MIN(D22:F22)),SUM(MAX(I22:J22),-H22)))</f>
        <v/>
      </c>
      <c r="M22" s="16" t="str">
        <f aca="false">IF(WEEKDAY(C22,1)=6,SUMIFS(K:K,A:A,N(MONTH(C22)*1),B:B,B22),"")</f>
        <v/>
      </c>
      <c r="N22" s="16" t="str">
        <f aca="false">IF(A23=A22,"",SUMIF(A:A,A22,K:K))</f>
        <v/>
      </c>
    </row>
    <row r="23" customFormat="false" ht="15" hidden="false" customHeight="false" outlineLevel="0" collapsed="false">
      <c r="A23" s="13" t="n">
        <f aca="false">MONTH(C23)</f>
        <v>1</v>
      </c>
      <c r="B23" s="17" t="str">
        <f aca="false">"SEM "&amp;WEEKNUM(C23,1)</f>
        <v>SEM 5</v>
      </c>
      <c r="C23" s="15" t="n">
        <f aca="false">C22+1</f>
        <v>42766</v>
      </c>
      <c r="D23" s="16"/>
      <c r="E23" s="16"/>
      <c r="F23" s="16" t="n">
        <v>0.354166666666667</v>
      </c>
      <c r="G23" s="16" t="n">
        <v>0.541666666666667</v>
      </c>
      <c r="H23" s="16" t="n">
        <v>0.59375</v>
      </c>
      <c r="I23" s="16" t="n">
        <v>0.791666666666667</v>
      </c>
      <c r="J23" s="16"/>
      <c r="K23" s="16" t="n">
        <f aca="false">SUM(SUM(G23,-MIN(E23:F23)),SUM(I23,-H23))</f>
        <v>0.385416666666667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IF(WEEKDAY(C23,1)=6,SUMIFS(K:K,A:A,N(MONTH(C23)*1),B:B,B23),"")</f>
        <v/>
      </c>
      <c r="N23" s="16" t="n">
        <f aca="false">IF(A24=A23,"",SUMIF(A:A,A23,K:K))</f>
        <v>8.26041666666667</v>
      </c>
    </row>
    <row r="24" customFormat="false" ht="15" hidden="false" customHeight="false" outlineLevel="0" collapsed="false">
      <c r="A24" s="13" t="n">
        <f aca="false">MONTH(C24)</f>
        <v>2</v>
      </c>
      <c r="B24" s="14" t="str">
        <f aca="false">"SEM "&amp;WEEKNUM(C24,1)</f>
        <v>SEM 5</v>
      </c>
      <c r="C24" s="15" t="n">
        <f aca="false">C23+1</f>
        <v>42767</v>
      </c>
      <c r="D24" s="16"/>
      <c r="E24" s="16"/>
      <c r="F24" s="16" t="n">
        <v>0.34375</v>
      </c>
      <c r="G24" s="16" t="n">
        <v>0.520833333333333</v>
      </c>
      <c r="H24" s="16" t="n">
        <v>0.5625</v>
      </c>
      <c r="I24" s="16" t="n">
        <v>0.8125</v>
      </c>
      <c r="J24" s="16"/>
      <c r="K24" s="16" t="n">
        <f aca="false">SUM(SUM(G24,-MIN(E24:F24)),SUM(I24,-H24))</f>
        <v>0.427083333333333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IF(WEEKDAY(C24,1)=6,SUMIFS(K:K,A:A,N(MONTH(C24)*1),B:B,B24),"")</f>
        <v/>
      </c>
      <c r="N24" s="16" t="str">
        <f aca="false">IF(A25=A24,"",SUMIF(A:A,A24,K:K))</f>
        <v/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5</v>
      </c>
      <c r="C25" s="15" t="n">
        <f aca="false">C24+1</f>
        <v>42768</v>
      </c>
      <c r="D25" s="16" t="n">
        <v>0.3125</v>
      </c>
      <c r="E25" s="16" t="n">
        <v>0.364583333333333</v>
      </c>
      <c r="F25" s="16"/>
      <c r="G25" s="16" t="n">
        <v>0.53125</v>
      </c>
      <c r="H25" s="16" t="n">
        <v>0.59375</v>
      </c>
      <c r="I25" s="16" t="n">
        <v>0.770833333333333</v>
      </c>
      <c r="J25" s="16" t="n">
        <v>0.854166666666667</v>
      </c>
      <c r="K25" s="16" t="n">
        <f aca="false">SUM(SUM(G25,-MIN(E25:F25)),SUM(I25,-H25))</f>
        <v>0.34375</v>
      </c>
      <c r="L25" s="16" t="n">
        <f aca="false">IF(SUM(SUM(G25,-MIN(D25:F25)),SUM(MAX(I25:J25),-H25))=SUM(SUM(G25,-MIN(E25:F25)),SUM(I25,-H25)),"",SUM(SUM(G25,-MIN(D25:F25)),SUM(MAX(I25:J25),-H25)))</f>
        <v>0.479166666666667</v>
      </c>
      <c r="M25" s="16" t="str">
        <f aca="false">IF(WEEKDAY(C25,1)=6,SUMIFS(K:K,A:A,N(MONTH(C25)*1),B:B,B25),"")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7" t="str">
        <f aca="false">"SEM "&amp;WEEKNUM(C26,1)</f>
        <v>SEM 5</v>
      </c>
      <c r="C26" s="15" t="n">
        <f aca="false">C25+1</f>
        <v>42769</v>
      </c>
      <c r="D26" s="16"/>
      <c r="E26" s="16"/>
      <c r="F26" s="16" t="n">
        <v>0.333333333333333</v>
      </c>
      <c r="G26" s="16" t="n">
        <v>0.541666666666667</v>
      </c>
      <c r="H26" s="16" t="n">
        <v>0.583333333333333</v>
      </c>
      <c r="I26" s="16" t="n">
        <v>0.75</v>
      </c>
      <c r="J26" s="16"/>
      <c r="K26" s="16" t="n">
        <f aca="false">SUM(SUM(G26,-MIN(E26:F26)),SUM(I26,-H26))</f>
        <v>0.375</v>
      </c>
      <c r="L26" s="16" t="str">
        <f aca="false">IF(SUM(SUM(G26,-MIN(D26:F26)),SUM(MAX(I26:J26),-H26))=SUM(SUM(G26,-MIN(E26:F26)),SUM(I26,-H26)),"",SUM(SUM(G26,-MIN(D26:F26)),SUM(MAX(I26:J26),-H26)))</f>
        <v/>
      </c>
      <c r="M26" s="16" t="n">
        <f aca="false">IF(WEEKDAY(C26,1)=6,SUMIFS(K:K,A:A,N(MONTH(C26)*1),B:B,B26),"")</f>
        <v>1.14583333333333</v>
      </c>
      <c r="N26" s="16" t="str">
        <f aca="false">IF(A27=A26,"",SUMIF(A:A,A26,K:K))</f>
        <v/>
      </c>
    </row>
    <row r="27" customFormat="false" ht="15" hidden="false" customHeight="false" outlineLevel="0" collapsed="false">
      <c r="A27" s="8" t="n">
        <f aca="false">MONTH(C27)</f>
        <v>2</v>
      </c>
      <c r="B27" s="9" t="str">
        <f aca="false">"SEM "&amp;WEEKNUM(C27,1)</f>
        <v>SEM 6</v>
      </c>
      <c r="C27" s="9" t="n">
        <f aca="false">C26+3</f>
        <v>42772</v>
      </c>
      <c r="D27" s="10"/>
      <c r="E27" s="10"/>
      <c r="F27" s="10" t="n">
        <v>0.34375</v>
      </c>
      <c r="G27" s="10" t="n">
        <v>0.53125</v>
      </c>
      <c r="H27" s="10" t="n">
        <v>0.572916666666667</v>
      </c>
      <c r="I27" s="10" t="n">
        <v>0.770833333333333</v>
      </c>
      <c r="J27" s="10" t="n">
        <v>0.822916666666667</v>
      </c>
      <c r="K27" s="10" t="n">
        <f aca="false">SUM(SUM(G27,-MIN(E27:F27)),SUM(I27,-H27))</f>
        <v>0.385416666666667</v>
      </c>
      <c r="L27" s="10" t="n">
        <f aca="false">IF(SUM(SUM(G27,-MIN(D27:F27)),SUM(MAX(I27:J27),-H27))=SUM(SUM(G27,-MIN(E27:F27)),SUM(I27,-H27)),"",SUM(SUM(G27,-MIN(D27:F27)),SUM(MAX(I27:J27),-H27)))</f>
        <v>0.4375</v>
      </c>
      <c r="M27" s="10" t="str">
        <f aca="false">IF(WEEKDAY(C27,1)=6,SUMIFS(K:K,A:A,N(MONTH(C27)*1),B:B,B27),"")</f>
        <v/>
      </c>
      <c r="N27" s="10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6</v>
      </c>
      <c r="C28" s="9" t="n">
        <f aca="false">C27+1</f>
        <v>42773</v>
      </c>
      <c r="D28" s="10" t="n">
        <v>0.3125</v>
      </c>
      <c r="E28" s="10" t="n">
        <v>0.375</v>
      </c>
      <c r="F28" s="10"/>
      <c r="G28" s="10" t="n">
        <v>0.541666666666667</v>
      </c>
      <c r="H28" s="10" t="n">
        <v>0.5625</v>
      </c>
      <c r="I28" s="10" t="n">
        <v>0.760416666666667</v>
      </c>
      <c r="J28" s="10" t="n">
        <v>0.854166666666667</v>
      </c>
      <c r="K28" s="10" t="n">
        <f aca="false">SUM(SUM(G28,-MIN(E28:F28)),SUM(I28,-H28))</f>
        <v>0.364583333333333</v>
      </c>
      <c r="L28" s="10" t="n">
        <f aca="false">IF(SUM(SUM(G28,-MIN(D28:F28)),SUM(MAX(I28:J28),-H28))=SUM(SUM(G28,-MIN(E28:F28)),SUM(I28,-H28)),"",SUM(SUM(G28,-MIN(D28:F28)),SUM(MAX(I28:J28),-H28)))</f>
        <v>0.520833333333333</v>
      </c>
      <c r="M28" s="10" t="str">
        <f aca="false">IF(WEEKDAY(C28,1)=6,SUMIFS(K:K,A:A,N(MONTH(C28)*1),B:B,B28),"")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6</v>
      </c>
      <c r="C29" s="9" t="n">
        <f aca="false">C28+1</f>
        <v>42774</v>
      </c>
      <c r="D29" s="10"/>
      <c r="E29" s="10"/>
      <c r="F29" s="10" t="n">
        <v>0.354166666666667</v>
      </c>
      <c r="G29" s="10" t="n">
        <v>0.541666666666667</v>
      </c>
      <c r="H29" s="10" t="n">
        <v>0.583333333333333</v>
      </c>
      <c r="I29" s="10" t="n">
        <v>0.770833333333333</v>
      </c>
      <c r="J29" s="10"/>
      <c r="K29" s="10" t="n">
        <f aca="false">SUM(SUM(G29,-MIN(E29:F29)),SUM(I29,-H29))</f>
        <v>0.375</v>
      </c>
      <c r="L29" s="10" t="str">
        <f aca="false">IF(SUM(SUM(G29,-MIN(D29:F29)),SUM(MAX(I29:J29),-H29))=SUM(SUM(G29,-MIN(E29:F29)),SUM(I29,-H29)),"",SUM(SUM(G29,-MIN(D29:F29)),SUM(MAX(I29:J29),-H29)))</f>
        <v/>
      </c>
      <c r="M29" s="10" t="str">
        <f aca="false">IF(WEEKDAY(C29,1)=6,SUMIFS(K:K,A:A,N(MONTH(C29)*1),B:B,B29),"")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6</v>
      </c>
      <c r="C30" s="9" t="n">
        <f aca="false">C29+1</f>
        <v>42775</v>
      </c>
      <c r="D30" s="10"/>
      <c r="E30" s="10"/>
      <c r="F30" s="10" t="n">
        <v>0.333333333333333</v>
      </c>
      <c r="G30" s="10" t="n">
        <v>0.520833333333333</v>
      </c>
      <c r="H30" s="10" t="n">
        <v>0.583333333333333</v>
      </c>
      <c r="I30" s="10" t="n">
        <v>0.802083333333333</v>
      </c>
      <c r="J30" s="10"/>
      <c r="K30" s="10" t="n">
        <f aca="false">SUM(SUM(G30,-MIN(E30:F30)),SUM(I30,-H30))</f>
        <v>0.40625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IF(WEEKDAY(C30,1)=6,SUMIFS(K:K,A:A,N(MONTH(C30)*1),B:B,B30),"")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6</v>
      </c>
      <c r="C31" s="9" t="n">
        <f aca="false">C30+1</f>
        <v>42776</v>
      </c>
      <c r="D31" s="10"/>
      <c r="E31" s="10"/>
      <c r="F31" s="10" t="n">
        <v>0.333333333333333</v>
      </c>
      <c r="G31" s="10" t="n">
        <v>0.541666666666667</v>
      </c>
      <c r="H31" s="10" t="n">
        <v>0.583333333333333</v>
      </c>
      <c r="I31" s="10" t="n">
        <v>0.760416666666667</v>
      </c>
      <c r="J31" s="10"/>
      <c r="K31" s="10" t="n">
        <f aca="false">SUM(SUM(G31,-MIN(E31:F31)),SUM(I31,-H31))</f>
        <v>0.385416666666667</v>
      </c>
      <c r="L31" s="10" t="str">
        <f aca="false">IF(SUM(SUM(G31,-MIN(D31:F31)),SUM(MAX(I31:J31),-H31))=SUM(SUM(G31,-MIN(E31:F31)),SUM(I31,-H31)),"",SUM(SUM(G31,-MIN(D31:F31)),SUM(MAX(I31:J31),-H31)))</f>
        <v/>
      </c>
      <c r="M31" s="10" t="n">
        <f aca="false">IF(WEEKDAY(C31,1)=6,SUMIFS(K:K,A:A,N(MONTH(C31)*1),B:B,B31),"")</f>
        <v>1.91666666666667</v>
      </c>
      <c r="N31" s="10" t="str">
        <f aca="false">IF(A32=A31,"",SUMIF(A:A,A31,K:K))</f>
        <v/>
      </c>
    </row>
    <row r="32" customFormat="false" ht="15" hidden="false" customHeight="false" outlineLevel="0" collapsed="false">
      <c r="A32" s="13" t="n">
        <f aca="false">MONTH(C32)</f>
        <v>2</v>
      </c>
      <c r="B32" s="14" t="str">
        <f aca="false">"SEM "&amp;WEEKNUM(C32,1)</f>
        <v>SEM 7</v>
      </c>
      <c r="C32" s="15" t="n">
        <f aca="false">C31+3</f>
        <v>42779</v>
      </c>
      <c r="D32" s="16" t="n">
        <v>0.291666666666667</v>
      </c>
      <c r="E32" s="16" t="n">
        <v>0.375</v>
      </c>
      <c r="F32" s="16"/>
      <c r="G32" s="16" t="n">
        <v>0.541666666666667</v>
      </c>
      <c r="H32" s="16" t="n">
        <v>0.583333333333333</v>
      </c>
      <c r="I32" s="16" t="n">
        <v>0.75</v>
      </c>
      <c r="J32" s="16" t="n">
        <v>0.84375</v>
      </c>
      <c r="K32" s="16" t="n">
        <f aca="false">SUM(SUM(G32,-MIN(E32:F32)),SUM(I32,-H32))</f>
        <v>0.333333333333333</v>
      </c>
      <c r="L32" s="16" t="n">
        <f aca="false">IF(SUM(SUM(G32,-MIN(D32:F32)),SUM(MAX(I32:J32),-H32))=SUM(SUM(G32,-MIN(E32:F32)),SUM(I32,-H32)),"",SUM(SUM(G32,-MIN(D32:F32)),SUM(MAX(I32:J32),-H32)))</f>
        <v>0.510416666666667</v>
      </c>
      <c r="M32" s="16" t="str">
        <f aca="false">IF(WEEKDAY(C32,1)=6,SUMIFS(K:K,A:A,N(MONTH(C32)*1),B:B,B32),"")</f>
        <v/>
      </c>
      <c r="N32" s="16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7" t="str">
        <f aca="false">"SEM "&amp;WEEKNUM(C33,1)</f>
        <v>SEM 7</v>
      </c>
      <c r="C33" s="15" t="n">
        <f aca="false">C32+1</f>
        <v>42780</v>
      </c>
      <c r="D33" s="16"/>
      <c r="E33" s="16"/>
      <c r="F33" s="16" t="n">
        <v>0.354166666666667</v>
      </c>
      <c r="G33" s="16" t="n">
        <v>0.541666666666667</v>
      </c>
      <c r="H33" s="16" t="n">
        <v>0.583333333333333</v>
      </c>
      <c r="I33" s="16" t="n">
        <v>0.78125</v>
      </c>
      <c r="J33" s="16" t="n">
        <v>0.840277777777778</v>
      </c>
      <c r="K33" s="16" t="n">
        <f aca="false">SUM(SUM(G33,-MIN(E33:F33)),SUM(I33,-H33))</f>
        <v>0.385416666666667</v>
      </c>
      <c r="L33" s="16" t="n">
        <f aca="false">IF(SUM(SUM(G33,-MIN(D33:F33)),SUM(MAX(I33:J33),-H33))=SUM(SUM(G33,-MIN(E33:F33)),SUM(I33,-H33)),"",SUM(SUM(G33,-MIN(D33:F33)),SUM(MAX(I33:J33),-H33)))</f>
        <v>0.444444444444444</v>
      </c>
      <c r="M33" s="16" t="str">
        <f aca="false">IF(WEEKDAY(C33,1)=6,SUMIFS(K:K,A:A,N(MONTH(C33)*1),B:B,B33),"")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4" t="str">
        <f aca="false">"SEM "&amp;WEEKNUM(C34,1)</f>
        <v>SEM 7</v>
      </c>
      <c r="C34" s="15" t="n">
        <f aca="false">C33+1</f>
        <v>42781</v>
      </c>
      <c r="D34" s="16" t="n">
        <v>0.302083333333333</v>
      </c>
      <c r="E34" s="16" t="n">
        <v>0.364583333333333</v>
      </c>
      <c r="F34" s="16"/>
      <c r="G34" s="16" t="n">
        <v>0.53125</v>
      </c>
      <c r="H34" s="16" t="n">
        <v>0.5625</v>
      </c>
      <c r="I34" s="16" t="n">
        <v>0.75</v>
      </c>
      <c r="J34" s="16" t="n">
        <v>0.822916666666667</v>
      </c>
      <c r="K34" s="16" t="n">
        <f aca="false">SUM(SUM(G34,-MIN(E34:F34)),SUM(I34,-H34))</f>
        <v>0.354166666666667</v>
      </c>
      <c r="L34" s="16" t="n">
        <f aca="false">IF(SUM(SUM(G34,-MIN(D34:F34)),SUM(MAX(I34:J34),-H34))=SUM(SUM(G34,-MIN(E34:F34)),SUM(I34,-H34)),"",SUM(SUM(G34,-MIN(D34:F34)),SUM(MAX(I34:J34),-H34)))</f>
        <v>0.489583333333333</v>
      </c>
      <c r="M34" s="16" t="str">
        <f aca="false">IF(WEEKDAY(C34,1)=6,SUMIFS(K:K,A:A,N(MONTH(C34)*1),B:B,B34),"")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7</v>
      </c>
      <c r="C35" s="15" t="n">
        <f aca="false">C34+1</f>
        <v>42782</v>
      </c>
      <c r="D35" s="16" t="n">
        <v>0.3125</v>
      </c>
      <c r="E35" s="16" t="n">
        <v>0.375</v>
      </c>
      <c r="F35" s="16"/>
      <c r="G35" s="16" t="n">
        <v>0.541666666666667</v>
      </c>
      <c r="H35" s="16" t="n">
        <v>0.583333333333333</v>
      </c>
      <c r="I35" s="16" t="n">
        <v>0.78125</v>
      </c>
      <c r="J35" s="16" t="n">
        <v>0.854166666666667</v>
      </c>
      <c r="K35" s="16" t="n">
        <f aca="false">SUM(SUM(G35,-MIN(E35:F35)),SUM(I35,-H35))</f>
        <v>0.364583333333333</v>
      </c>
      <c r="L35" s="16" t="n">
        <f aca="false">IF(SUM(SUM(G35,-MIN(D35:F35)),SUM(MAX(I35:J35),-H35))=SUM(SUM(G35,-MIN(E35:F35)),SUM(I35,-H35)),"",SUM(SUM(G35,-MIN(D35:F35)),SUM(MAX(I35:J35),-H35)))</f>
        <v>0.5</v>
      </c>
      <c r="M35" s="16" t="str">
        <f aca="false">IF(WEEKDAY(C35,1)=6,SUMIFS(K:K,A:A,N(MONTH(C35)*1),B:B,B35),"")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7" t="str">
        <f aca="false">"SEM "&amp;WEEKNUM(C36,1)</f>
        <v>SEM 7</v>
      </c>
      <c r="C36" s="15" t="n">
        <f aca="false">C35+1</f>
        <v>42783</v>
      </c>
      <c r="D36" s="16"/>
      <c r="E36" s="16"/>
      <c r="F36" s="16" t="n">
        <v>0.34375</v>
      </c>
      <c r="G36" s="16" t="n">
        <v>0.520833333333333</v>
      </c>
      <c r="H36" s="16" t="n">
        <v>0.583333333333333</v>
      </c>
      <c r="I36" s="16" t="n">
        <v>0.75</v>
      </c>
      <c r="J36" s="16"/>
      <c r="K36" s="16" t="n">
        <f aca="false">SUM(SUM(G36,-MIN(E36:F36)),SUM(I36,-H36))</f>
        <v>0.34375</v>
      </c>
      <c r="L36" s="16" t="str">
        <f aca="false">IF(SUM(SUM(G36,-MIN(D36:F36)),SUM(MAX(I36:J36),-H36))=SUM(SUM(G36,-MIN(E36:F36)),SUM(I36,-H36)),"",SUM(SUM(G36,-MIN(D36:F36)),SUM(MAX(I36:J36),-H36)))</f>
        <v/>
      </c>
      <c r="M36" s="16" t="n">
        <f aca="false">IF(WEEKDAY(C36,1)=6,SUMIFS(K:K,A:A,N(MONTH(C36)*1),B:B,B36),"")</f>
        <v>1.78125</v>
      </c>
      <c r="N36" s="16" t="str">
        <f aca="false">IF(A37=A36,"",SUMIF(A:A,A36,K:K))</f>
        <v/>
      </c>
    </row>
    <row r="37" customFormat="false" ht="15" hidden="false" customHeight="false" outlineLevel="0" collapsed="false">
      <c r="A37" s="8" t="n">
        <f aca="false">MONTH(C37)</f>
        <v>2</v>
      </c>
      <c r="B37" s="9" t="str">
        <f aca="false">"SEM "&amp;WEEKNUM(C37,1)</f>
        <v>SEM 8</v>
      </c>
      <c r="C37" s="9" t="n">
        <f aca="false">C36+3</f>
        <v>42786</v>
      </c>
      <c r="D37" s="10"/>
      <c r="E37" s="10"/>
      <c r="F37" s="10" t="n">
        <v>0.354166666666667</v>
      </c>
      <c r="G37" s="10" t="n">
        <v>0.541666666666667</v>
      </c>
      <c r="H37" s="10" t="n">
        <v>0.583333333333333</v>
      </c>
      <c r="I37" s="10" t="n">
        <v>0.791666666666667</v>
      </c>
      <c r="J37" s="10"/>
      <c r="K37" s="10" t="n">
        <f aca="false">SUM(SUM(G37,-MIN(E37:F37)),SUM(I37,-H37))</f>
        <v>0.395833333333333</v>
      </c>
      <c r="L37" s="10" t="str">
        <f aca="false">IF(SUM(SUM(G37,-MIN(D37:F37)),SUM(MAX(I37:J37),-H37))=SUM(SUM(G37,-MIN(E37:F37)),SUM(I37,-H37)),"",SUM(SUM(G37,-MIN(D37:F37)),SUM(MAX(I37:J37),-H37)))</f>
        <v/>
      </c>
      <c r="M37" s="10" t="str">
        <f aca="false">IF(WEEKDAY(C37,1)=6,SUMIFS(K:K,A:A,N(MONTH(C37)*1),B:B,B37),"")</f>
        <v/>
      </c>
      <c r="N37" s="10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8</v>
      </c>
      <c r="C38" s="9" t="n">
        <f aca="false">C37+1</f>
        <v>42787</v>
      </c>
      <c r="D38" s="10" t="n">
        <v>0.3125</v>
      </c>
      <c r="E38" s="10" t="n">
        <v>0.364583333333333</v>
      </c>
      <c r="F38" s="10"/>
      <c r="G38" s="10" t="n">
        <v>0.541666666666667</v>
      </c>
      <c r="H38" s="10" t="n">
        <v>0.583333333333333</v>
      </c>
      <c r="I38" s="10" t="n">
        <v>0.760416666666667</v>
      </c>
      <c r="J38" s="10" t="n">
        <v>0.854166666666667</v>
      </c>
      <c r="K38" s="10" t="n">
        <f aca="false">SUM(SUM(G38,-MIN(E38:F38)),SUM(I38,-H38))</f>
        <v>0.354166666666667</v>
      </c>
      <c r="L38" s="10" t="n">
        <f aca="false">IF(SUM(SUM(G38,-MIN(D38:F38)),SUM(MAX(I38:J38),-H38))=SUM(SUM(G38,-MIN(E38:F38)),SUM(I38,-H38)),"",SUM(SUM(G38,-MIN(D38:F38)),SUM(MAX(I38:J38),-H38)))</f>
        <v>0.5</v>
      </c>
      <c r="M38" s="10" t="str">
        <f aca="false">IF(WEEKDAY(C38,1)=6,SUMIFS(K:K,A:A,N(MONTH(C38)*1),B:B,B38),"")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8</v>
      </c>
      <c r="C39" s="9" t="n">
        <f aca="false">C38+1</f>
        <v>42788</v>
      </c>
      <c r="D39" s="10"/>
      <c r="E39" s="10"/>
      <c r="F39" s="10" t="n">
        <v>0.354166666666667</v>
      </c>
      <c r="G39" s="10" t="n">
        <v>0.520833333333333</v>
      </c>
      <c r="H39" s="10" t="n">
        <v>0.583333333333333</v>
      </c>
      <c r="I39" s="10" t="n">
        <v>0.791666666666667</v>
      </c>
      <c r="J39" s="10"/>
      <c r="K39" s="10" t="n">
        <f aca="false">SUM(SUM(G39,-MIN(E39:F39)),SUM(I39,-H39))</f>
        <v>0.375</v>
      </c>
      <c r="L39" s="10" t="str">
        <f aca="false">IF(SUM(SUM(G39,-MIN(D39:F39)),SUM(MAX(I39:J39),-H39))=SUM(SUM(G39,-MIN(E39:F39)),SUM(I39,-H39)),"",SUM(SUM(G39,-MIN(D39:F39)),SUM(MAX(I39:J39),-H39)))</f>
        <v/>
      </c>
      <c r="M39" s="10" t="str">
        <f aca="false">IF(WEEKDAY(C39,1)=6,SUMIFS(K:K,A:A,N(MONTH(C39)*1),B:B,B39),"")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8</v>
      </c>
      <c r="C40" s="9" t="n">
        <f aca="false">C39+1</f>
        <v>42789</v>
      </c>
      <c r="D40" s="10" t="n">
        <v>0.3125</v>
      </c>
      <c r="E40" s="10" t="n">
        <v>0.375</v>
      </c>
      <c r="F40" s="10"/>
      <c r="G40" s="10" t="n">
        <v>0.520833333333333</v>
      </c>
      <c r="H40" s="10" t="n">
        <v>0.5625</v>
      </c>
      <c r="I40" s="10" t="n">
        <v>0.760416666666667</v>
      </c>
      <c r="J40" s="10" t="n">
        <v>0.822916666666667</v>
      </c>
      <c r="K40" s="10" t="n">
        <f aca="false">SUM(SUM(G40,-MIN(E40:F40)),SUM(I40,-H40))</f>
        <v>0.34375</v>
      </c>
      <c r="L40" s="10" t="n">
        <f aca="false">IF(SUM(SUM(G40,-MIN(D40:F40)),SUM(MAX(I40:J40),-H40))=SUM(SUM(G40,-MIN(E40:F40)),SUM(I40,-H40)),"",SUM(SUM(G40,-MIN(D40:F40)),SUM(MAX(I40:J40),-H40)))</f>
        <v>0.46875</v>
      </c>
      <c r="M40" s="10" t="str">
        <f aca="false">IF(WEEKDAY(C40,1)=6,SUMIFS(K:K,A:A,N(MONTH(C40)*1),B:B,B40),"")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8</v>
      </c>
      <c r="C41" s="9" t="n">
        <f aca="false">C40+1</f>
        <v>42790</v>
      </c>
      <c r="D41" s="10"/>
      <c r="E41" s="10"/>
      <c r="F41" s="10" t="n">
        <v>0.34375</v>
      </c>
      <c r="G41" s="10" t="n">
        <v>0.541666666666667</v>
      </c>
      <c r="H41" s="10" t="n">
        <v>0.583333333333333</v>
      </c>
      <c r="I41" s="10" t="n">
        <v>0.75</v>
      </c>
      <c r="J41" s="10"/>
      <c r="K41" s="10" t="n">
        <f aca="false">SUM(SUM(G41,-MIN(E41:F41)),SUM(I41,-H41))</f>
        <v>0.364583333333333</v>
      </c>
      <c r="L41" s="10" t="str">
        <f aca="false">IF(SUM(SUM(G41,-MIN(D41:F41)),SUM(MAX(I41:J41),-H41))=SUM(SUM(G41,-MIN(E41:F41)),SUM(I41,-H41)),"",SUM(SUM(G41,-MIN(D41:F41)),SUM(MAX(I41:J41),-H41)))</f>
        <v/>
      </c>
      <c r="M41" s="10" t="n">
        <f aca="false">IF(WEEKDAY(C41,1)=6,SUMIFS(K:K,A:A,N(MONTH(C41)*1),B:B,B41),"")</f>
        <v>1.83333333333333</v>
      </c>
      <c r="N41" s="10" t="str">
        <f aca="false">IF(A42=A41,"",SUMIF(A:A,A41,K:K))</f>
        <v/>
      </c>
    </row>
    <row r="42" customFormat="false" ht="15" hidden="false" customHeight="false" outlineLevel="0" collapsed="false">
      <c r="A42" s="13" t="n">
        <f aca="false">MONTH(C42)</f>
        <v>2</v>
      </c>
      <c r="B42" s="14" t="str">
        <f aca="false">"SEM "&amp;WEEKNUM(C42,1)</f>
        <v>SEM 9</v>
      </c>
      <c r="C42" s="15" t="n">
        <f aca="false">C41+3</f>
        <v>42793</v>
      </c>
      <c r="D42" s="16"/>
      <c r="E42" s="16"/>
      <c r="F42" s="16" t="n">
        <v>0.354166666666667</v>
      </c>
      <c r="G42" s="16" t="n">
        <v>0.541666666666667</v>
      </c>
      <c r="H42" s="16" t="n">
        <v>0.583333333333333</v>
      </c>
      <c r="I42" s="16" t="n">
        <v>0.802083333333333</v>
      </c>
      <c r="J42" s="16"/>
      <c r="K42" s="16" t="n">
        <f aca="false">SUM(SUM(G42,-MIN(E42:F42)),SUM(I42,-H42))</f>
        <v>0.40625</v>
      </c>
      <c r="L42" s="16" t="str">
        <f aca="false">IF(SUM(SUM(G42,-MIN(D42:F42)),SUM(MAX(I42:J42),-H42))=SUM(SUM(G42,-MIN(E42:F42)),SUM(I42,-H42)),"",SUM(SUM(G42,-MIN(D42:F42)),SUM(MAX(I42:J42),-H42)))</f>
        <v/>
      </c>
      <c r="M42" s="16" t="str">
        <f aca="false">IF(WEEKDAY(C42,1)=6,SUMIFS(K:K,A:A,N(MONTH(C42)*1),B:B,B42),"")</f>
        <v/>
      </c>
      <c r="N42" s="16" t="str">
        <f aca="false">IF(A43=A42,"",SUMIF(A:A,A42,K:K))</f>
        <v/>
      </c>
    </row>
    <row r="43" customFormat="false" ht="15" hidden="false" customHeight="false" outlineLevel="0" collapsed="false">
      <c r="A43" s="13" t="n">
        <f aca="false">MONTH(C43)</f>
        <v>2</v>
      </c>
      <c r="B43" s="17" t="str">
        <f aca="false">"SEM "&amp;WEEKNUM(C43,1)</f>
        <v>SEM 9</v>
      </c>
      <c r="C43" s="15" t="n">
        <f aca="false">C42+1</f>
        <v>42794</v>
      </c>
      <c r="D43" s="16"/>
      <c r="E43" s="16"/>
      <c r="F43" s="16" t="n">
        <v>0.354166666666667</v>
      </c>
      <c r="G43" s="16" t="n">
        <v>0.541666666666667</v>
      </c>
      <c r="H43" s="16" t="n">
        <v>0.59375</v>
      </c>
      <c r="I43" s="16" t="n">
        <v>0.791666666666667</v>
      </c>
      <c r="J43" s="16"/>
      <c r="K43" s="16" t="n">
        <f aca="false">SUM(SUM(G43,-MIN(E43:F43)),SUM(I43,-H43))</f>
        <v>0.385416666666667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IF(WEEKDAY(C43,1)=6,SUMIFS(K:K,A:A,N(MONTH(C43)*1),B:B,B43),"")</f>
        <v/>
      </c>
      <c r="N43" s="16" t="n">
        <f aca="false">IF(A44=A43,"",SUMIF(A:A,A43,K:K))</f>
        <v>7.46875</v>
      </c>
    </row>
    <row r="44" customFormat="false" ht="15" hidden="false" customHeight="false" outlineLevel="0" collapsed="false">
      <c r="A44" s="13" t="n">
        <f aca="false">MONTH(C44)</f>
        <v>3</v>
      </c>
      <c r="B44" s="14" t="str">
        <f aca="false">"SEM "&amp;WEEKNUM(C44,1)</f>
        <v>SEM 9</v>
      </c>
      <c r="C44" s="15" t="n">
        <f aca="false">C43+1</f>
        <v>42795</v>
      </c>
      <c r="D44" s="16"/>
      <c r="E44" s="16"/>
      <c r="F44" s="16" t="n">
        <v>0.34375</v>
      </c>
      <c r="G44" s="16" t="n">
        <v>0.520833333333333</v>
      </c>
      <c r="H44" s="16" t="n">
        <v>0.5625</v>
      </c>
      <c r="I44" s="16" t="n">
        <v>0.8125</v>
      </c>
      <c r="J44" s="16"/>
      <c r="K44" s="16" t="n">
        <f aca="false">SUM(SUM(G44,-MIN(E44:F44)),SUM(I44,-H44))</f>
        <v>0.427083333333333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IF(WEEKDAY(C44,1)=6,SUMIFS(K:K,A:A,N(MONTH(C44)*1),B:B,B44),"")</f>
        <v/>
      </c>
      <c r="N44" s="16" t="str">
        <f aca="false">IF(A45=A44,"",SUMIF(A:A,A44,K:K))</f>
        <v/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9</v>
      </c>
      <c r="C45" s="15" t="n">
        <f aca="false">C44+1</f>
        <v>42796</v>
      </c>
      <c r="D45" s="16" t="n">
        <v>0.3125</v>
      </c>
      <c r="E45" s="16" t="n">
        <v>0.364583333333333</v>
      </c>
      <c r="F45" s="16"/>
      <c r="G45" s="16" t="n">
        <v>0.53125</v>
      </c>
      <c r="H45" s="16" t="n">
        <v>0.59375</v>
      </c>
      <c r="I45" s="16" t="n">
        <v>0.770833333333333</v>
      </c>
      <c r="J45" s="16" t="n">
        <v>0.854166666666667</v>
      </c>
      <c r="K45" s="16" t="n">
        <f aca="false">SUM(SUM(G45,-MIN(E45:F45)),SUM(I45,-H45))</f>
        <v>0.34375</v>
      </c>
      <c r="L45" s="16" t="n">
        <f aca="false">IF(SUM(SUM(G45,-MIN(D45:F45)),SUM(MAX(I45:J45),-H45))=SUM(SUM(G45,-MIN(E45:F45)),SUM(I45,-H45)),"",SUM(SUM(G45,-MIN(D45:F45)),SUM(MAX(I45:J45),-H45)))</f>
        <v>0.479166666666667</v>
      </c>
      <c r="M45" s="16" t="str">
        <f aca="false">IF(WEEKDAY(C45,1)=6,SUMIFS(K:K,A:A,N(MONTH(C45)*1),B:B,B45),"")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7" t="str">
        <f aca="false">"SEM "&amp;WEEKNUM(C46,1)</f>
        <v>SEM 9</v>
      </c>
      <c r="C46" s="15" t="n">
        <f aca="false">C45+1</f>
        <v>42797</v>
      </c>
      <c r="D46" s="16"/>
      <c r="E46" s="16"/>
      <c r="F46" s="16" t="n">
        <v>0.333333333333333</v>
      </c>
      <c r="G46" s="16" t="n">
        <v>0.541666666666667</v>
      </c>
      <c r="H46" s="16" t="n">
        <v>0.583333333333333</v>
      </c>
      <c r="I46" s="16" t="n">
        <v>0.75</v>
      </c>
      <c r="J46" s="16"/>
      <c r="K46" s="16" t="n">
        <f aca="false">SUM(SUM(G46,-MIN(E46:F46)),SUM(I46,-H46))</f>
        <v>0.375</v>
      </c>
      <c r="L46" s="16" t="str">
        <f aca="false">IF(SUM(SUM(G46,-MIN(D46:F46)),SUM(MAX(I46:J46),-H46))=SUM(SUM(G46,-MIN(E46:F46)),SUM(I46,-H46)),"",SUM(SUM(G46,-MIN(D46:F46)),SUM(MAX(I46:J46),-H46)))</f>
        <v/>
      </c>
      <c r="M46" s="16" t="n">
        <f aca="false">IF(WEEKDAY(C46,1)=6,SUMIFS(K:K,A:A,N(MONTH(C46)*1),B:B,B46),"")</f>
        <v>1.14583333333333</v>
      </c>
      <c r="N46" s="16" t="str">
        <f aca="false">IF(A47=A46,"",SUMIF(A:A,A46,K:K))</f>
        <v/>
      </c>
    </row>
    <row r="47" customFormat="false" ht="15" hidden="false" customHeight="false" outlineLevel="0" collapsed="false">
      <c r="A47" s="8" t="n">
        <f aca="false">MONTH(C47)</f>
        <v>3</v>
      </c>
      <c r="B47" s="9" t="str">
        <f aca="false">"SEM "&amp;WEEKNUM(C47,1)</f>
        <v>SEM 10</v>
      </c>
      <c r="C47" s="9" t="n">
        <f aca="false">C46+3</f>
        <v>42800</v>
      </c>
      <c r="D47" s="10"/>
      <c r="E47" s="10"/>
      <c r="F47" s="10" t="n">
        <v>0.34375</v>
      </c>
      <c r="G47" s="10" t="n">
        <v>0.53125</v>
      </c>
      <c r="H47" s="10" t="n">
        <v>0.572916666666667</v>
      </c>
      <c r="I47" s="10" t="n">
        <v>0.770833333333333</v>
      </c>
      <c r="J47" s="10" t="n">
        <v>0.822916666666667</v>
      </c>
      <c r="K47" s="10" t="n">
        <f aca="false">SUM(SUM(G47,-MIN(E47:F47)),SUM(I47,-H47))</f>
        <v>0.385416666666667</v>
      </c>
      <c r="L47" s="10" t="n">
        <f aca="false">IF(SUM(SUM(G47,-MIN(D47:F47)),SUM(MAX(I47:J47),-H47))=SUM(SUM(G47,-MIN(E47:F47)),SUM(I47,-H47)),"",SUM(SUM(G47,-MIN(D47:F47)),SUM(MAX(I47:J47),-H47)))</f>
        <v>0.4375</v>
      </c>
      <c r="M47" s="10" t="str">
        <f aca="false">IF(WEEKDAY(C47,1)=6,SUMIFS(K:K,A:A,N(MONTH(C47)*1),B:B,B47),"")</f>
        <v/>
      </c>
      <c r="N47" s="10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10</v>
      </c>
      <c r="C48" s="9" t="n">
        <f aca="false">C47+1</f>
        <v>42801</v>
      </c>
      <c r="D48" s="10" t="n">
        <v>0.3125</v>
      </c>
      <c r="E48" s="10" t="n">
        <v>0.375</v>
      </c>
      <c r="F48" s="10"/>
      <c r="G48" s="10" t="n">
        <v>0.541666666666667</v>
      </c>
      <c r="H48" s="10" t="n">
        <v>0.5625</v>
      </c>
      <c r="I48" s="10" t="n">
        <v>0.760416666666667</v>
      </c>
      <c r="J48" s="10" t="n">
        <v>0.854166666666667</v>
      </c>
      <c r="K48" s="10" t="n">
        <f aca="false">SUM(SUM(G48,-MIN(E48:F48)),SUM(I48,-H48))</f>
        <v>0.364583333333333</v>
      </c>
      <c r="L48" s="10" t="n">
        <f aca="false">IF(SUM(SUM(G48,-MIN(D48:F48)),SUM(MAX(I48:J48),-H48))=SUM(SUM(G48,-MIN(E48:F48)),SUM(I48,-H48)),"",SUM(SUM(G48,-MIN(D48:F48)),SUM(MAX(I48:J48),-H48)))</f>
        <v>0.520833333333333</v>
      </c>
      <c r="M48" s="10" t="str">
        <f aca="false">IF(WEEKDAY(C48,1)=6,SUMIFS(K:K,A:A,N(MONTH(C48)*1),B:B,B48),"")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10</v>
      </c>
      <c r="C49" s="9" t="n">
        <f aca="false">C48+1</f>
        <v>42802</v>
      </c>
      <c r="D49" s="10"/>
      <c r="E49" s="10"/>
      <c r="F49" s="10" t="n">
        <v>0.354166666666667</v>
      </c>
      <c r="G49" s="10" t="n">
        <v>0.541666666666667</v>
      </c>
      <c r="H49" s="10" t="n">
        <v>0.583333333333333</v>
      </c>
      <c r="I49" s="10" t="n">
        <v>0.770833333333333</v>
      </c>
      <c r="J49" s="10"/>
      <c r="K49" s="10" t="n">
        <f aca="false">SUM(SUM(G49,-MIN(E49:F49)),SUM(I49,-H49))</f>
        <v>0.375</v>
      </c>
      <c r="L49" s="10" t="str">
        <f aca="false">IF(SUM(SUM(G49,-MIN(D49:F49)),SUM(MAX(I49:J49),-H49))=SUM(SUM(G49,-MIN(E49:F49)),SUM(I49,-H49)),"",SUM(SUM(G49,-MIN(D49:F49)),SUM(MAX(I49:J49),-H49)))</f>
        <v/>
      </c>
      <c r="M49" s="10" t="str">
        <f aca="false">IF(WEEKDAY(C49,1)=6,SUMIFS(K:K,A:A,N(MONTH(C49)*1),B:B,B49),"")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10</v>
      </c>
      <c r="C50" s="9" t="n">
        <f aca="false">C49+1</f>
        <v>42803</v>
      </c>
      <c r="D50" s="10"/>
      <c r="E50" s="10"/>
      <c r="F50" s="10" t="n">
        <v>0.333333333333333</v>
      </c>
      <c r="G50" s="10" t="n">
        <v>0.520833333333333</v>
      </c>
      <c r="H50" s="10" t="n">
        <v>0.583333333333333</v>
      </c>
      <c r="I50" s="10" t="n">
        <v>0.802083333333333</v>
      </c>
      <c r="J50" s="10"/>
      <c r="K50" s="10" t="n">
        <f aca="false">SUM(SUM(G50,-MIN(E50:F50)),SUM(I50,-H50))</f>
        <v>0.40625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IF(WEEKDAY(C50,1)=6,SUMIFS(K:K,A:A,N(MONTH(C50)*1),B:B,B50),"")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10</v>
      </c>
      <c r="C51" s="9" t="n">
        <f aca="false">C50+1</f>
        <v>42804</v>
      </c>
      <c r="D51" s="10"/>
      <c r="E51" s="10"/>
      <c r="F51" s="10" t="n">
        <v>0.333333333333333</v>
      </c>
      <c r="G51" s="10" t="n">
        <v>0.541666666666667</v>
      </c>
      <c r="H51" s="10" t="n">
        <v>0.583333333333333</v>
      </c>
      <c r="I51" s="10" t="n">
        <v>0.760416666666667</v>
      </c>
      <c r="J51" s="10"/>
      <c r="K51" s="10" t="n">
        <f aca="false">SUM(SUM(G51,-MIN(E51:F51)),SUM(I51,-H51))</f>
        <v>0.385416666666667</v>
      </c>
      <c r="L51" s="10" t="str">
        <f aca="false">IF(SUM(SUM(G51,-MIN(D51:F51)),SUM(MAX(I51:J51),-H51))=SUM(SUM(G51,-MIN(E51:F51)),SUM(I51,-H51)),"",SUM(SUM(G51,-MIN(D51:F51)),SUM(MAX(I51:J51),-H51)))</f>
        <v/>
      </c>
      <c r="M51" s="10" t="n">
        <f aca="false">IF(WEEKDAY(C51,1)=6,SUMIFS(K:K,A:A,N(MONTH(C51)*1),B:B,B51),"")</f>
        <v>1.91666666666667</v>
      </c>
      <c r="N51" s="10" t="str">
        <f aca="false">IF(A52=A51,"",SUMIF(A:A,A51,K:K))</f>
        <v/>
      </c>
    </row>
    <row r="52" customFormat="false" ht="15" hidden="false" customHeight="false" outlineLevel="0" collapsed="false">
      <c r="A52" s="13" t="n">
        <f aca="false">MONTH(C52)</f>
        <v>3</v>
      </c>
      <c r="B52" s="14" t="str">
        <f aca="false">"SEM "&amp;WEEKNUM(C52,1)</f>
        <v>SEM 11</v>
      </c>
      <c r="C52" s="15" t="n">
        <f aca="false">C51+3</f>
        <v>42807</v>
      </c>
      <c r="D52" s="16" t="n">
        <v>0.291666666666667</v>
      </c>
      <c r="E52" s="16" t="n">
        <v>0.375</v>
      </c>
      <c r="F52" s="16"/>
      <c r="G52" s="16" t="n">
        <v>0.541666666666667</v>
      </c>
      <c r="H52" s="16" t="n">
        <v>0.583333333333333</v>
      </c>
      <c r="I52" s="16" t="n">
        <v>0.75</v>
      </c>
      <c r="J52" s="16" t="n">
        <v>0.84375</v>
      </c>
      <c r="K52" s="16" t="n">
        <f aca="false">SUM(SUM(G52,-MIN(E52:F52)),SUM(I52,-H52))</f>
        <v>0.333333333333333</v>
      </c>
      <c r="L52" s="16" t="n">
        <f aca="false">IF(SUM(SUM(G52,-MIN(D52:F52)),SUM(MAX(I52:J52),-H52))=SUM(SUM(G52,-MIN(E52:F52)),SUM(I52,-H52)),"",SUM(SUM(G52,-MIN(D52:F52)),SUM(MAX(I52:J52),-H52)))</f>
        <v>0.510416666666667</v>
      </c>
      <c r="M52" s="16" t="str">
        <f aca="false">IF(WEEKDAY(C52,1)=6,SUMIFS(K:K,A:A,N(MONTH(C52)*1),B:B,B52),"")</f>
        <v/>
      </c>
      <c r="N52" s="16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7" t="str">
        <f aca="false">"SEM "&amp;WEEKNUM(C53,1)</f>
        <v>SEM 11</v>
      </c>
      <c r="C53" s="15" t="n">
        <f aca="false">C52+1</f>
        <v>42808</v>
      </c>
      <c r="D53" s="16"/>
      <c r="E53" s="16"/>
      <c r="F53" s="16" t="n">
        <v>0.354166666666667</v>
      </c>
      <c r="G53" s="16" t="n">
        <v>0.541666666666667</v>
      </c>
      <c r="H53" s="16" t="n">
        <v>0.583333333333333</v>
      </c>
      <c r="I53" s="16" t="n">
        <v>0.78125</v>
      </c>
      <c r="J53" s="16" t="n">
        <v>0.840277777777778</v>
      </c>
      <c r="K53" s="16" t="n">
        <f aca="false">SUM(SUM(G53,-MIN(E53:F53)),SUM(I53,-H53))</f>
        <v>0.385416666666667</v>
      </c>
      <c r="L53" s="16" t="n">
        <f aca="false">IF(SUM(SUM(G53,-MIN(D53:F53)),SUM(MAX(I53:J53),-H53))=SUM(SUM(G53,-MIN(E53:F53)),SUM(I53,-H53)),"",SUM(SUM(G53,-MIN(D53:F53)),SUM(MAX(I53:J53),-H53)))</f>
        <v>0.444444444444444</v>
      </c>
      <c r="M53" s="16" t="str">
        <f aca="false">IF(WEEKDAY(C53,1)=6,SUMIFS(K:K,A:A,N(MONTH(C53)*1),B:B,B53),"")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4" t="str">
        <f aca="false">"SEM "&amp;WEEKNUM(C54,1)</f>
        <v>SEM 11</v>
      </c>
      <c r="C54" s="15" t="n">
        <f aca="false">C53+1</f>
        <v>42809</v>
      </c>
      <c r="D54" s="16" t="n">
        <v>0.302083333333333</v>
      </c>
      <c r="E54" s="16" t="n">
        <v>0.364583333333333</v>
      </c>
      <c r="F54" s="16"/>
      <c r="G54" s="16" t="n">
        <v>0.53125</v>
      </c>
      <c r="H54" s="16" t="n">
        <v>0.5625</v>
      </c>
      <c r="I54" s="16" t="n">
        <v>0.75</v>
      </c>
      <c r="J54" s="16" t="n">
        <v>0.822916666666667</v>
      </c>
      <c r="K54" s="16" t="n">
        <f aca="false">SUM(SUM(G54,-MIN(E54:F54)),SUM(I54,-H54))</f>
        <v>0.354166666666667</v>
      </c>
      <c r="L54" s="16" t="n">
        <f aca="false">IF(SUM(SUM(G54,-MIN(D54:F54)),SUM(MAX(I54:J54),-H54))=SUM(SUM(G54,-MIN(E54:F54)),SUM(I54,-H54)),"",SUM(SUM(G54,-MIN(D54:F54)),SUM(MAX(I54:J54),-H54)))</f>
        <v>0.489583333333333</v>
      </c>
      <c r="M54" s="16" t="str">
        <f aca="false">IF(WEEKDAY(C54,1)=6,SUMIFS(K:K,A:A,N(MONTH(C54)*1),B:B,B54),"")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11</v>
      </c>
      <c r="C55" s="15" t="n">
        <f aca="false">C54+1</f>
        <v>42810</v>
      </c>
      <c r="D55" s="16" t="n">
        <v>0.3125</v>
      </c>
      <c r="E55" s="16" t="n">
        <v>0.375</v>
      </c>
      <c r="F55" s="16"/>
      <c r="G55" s="16" t="n">
        <v>0.541666666666667</v>
      </c>
      <c r="H55" s="16" t="n">
        <v>0.583333333333333</v>
      </c>
      <c r="I55" s="16" t="n">
        <v>0.78125</v>
      </c>
      <c r="J55" s="16" t="n">
        <v>0.854166666666667</v>
      </c>
      <c r="K55" s="16" t="n">
        <f aca="false">SUM(SUM(G55,-MIN(E55:F55)),SUM(I55,-H55))</f>
        <v>0.364583333333333</v>
      </c>
      <c r="L55" s="16" t="n">
        <f aca="false">IF(SUM(SUM(G55,-MIN(D55:F55)),SUM(MAX(I55:J55),-H55))=SUM(SUM(G55,-MIN(E55:F55)),SUM(I55,-H55)),"",SUM(SUM(G55,-MIN(D55:F55)),SUM(MAX(I55:J55),-H55)))</f>
        <v>0.5</v>
      </c>
      <c r="M55" s="16" t="str">
        <f aca="false">IF(WEEKDAY(C55,1)=6,SUMIFS(K:K,A:A,N(MONTH(C55)*1),B:B,B55),"")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7" t="str">
        <f aca="false">"SEM "&amp;WEEKNUM(C56,1)</f>
        <v>SEM 11</v>
      </c>
      <c r="C56" s="15" t="n">
        <f aca="false">C55+1</f>
        <v>42811</v>
      </c>
      <c r="D56" s="16"/>
      <c r="E56" s="16"/>
      <c r="F56" s="16" t="n">
        <v>0.34375</v>
      </c>
      <c r="G56" s="16" t="n">
        <v>0.520833333333333</v>
      </c>
      <c r="H56" s="16" t="n">
        <v>0.583333333333333</v>
      </c>
      <c r="I56" s="16" t="n">
        <v>0.75</v>
      </c>
      <c r="J56" s="16"/>
      <c r="K56" s="16" t="n">
        <f aca="false">SUM(SUM(G56,-MIN(E56:F56)),SUM(I56,-H56))</f>
        <v>0.34375</v>
      </c>
      <c r="L56" s="16" t="str">
        <f aca="false">IF(SUM(SUM(G56,-MIN(D56:F56)),SUM(MAX(I56:J56),-H56))=SUM(SUM(G56,-MIN(E56:F56)),SUM(I56,-H56)),"",SUM(SUM(G56,-MIN(D56:F56)),SUM(MAX(I56:J56),-H56)))</f>
        <v/>
      </c>
      <c r="M56" s="16" t="n">
        <f aca="false">IF(WEEKDAY(C56,1)=6,SUMIFS(K:K,A:A,N(MONTH(C56)*1),B:B,B56),"")</f>
        <v>1.78125</v>
      </c>
      <c r="N56" s="16" t="str">
        <f aca="false">IF(A57=A56,"",SUMIF(A:A,A56,K:K))</f>
        <v/>
      </c>
    </row>
    <row r="57" customFormat="false" ht="15" hidden="false" customHeight="false" outlineLevel="0" collapsed="false">
      <c r="A57" s="8" t="n">
        <f aca="false">MONTH(C57)</f>
        <v>3</v>
      </c>
      <c r="B57" s="9" t="str">
        <f aca="false">"SEM "&amp;WEEKNUM(C57,1)</f>
        <v>SEM 12</v>
      </c>
      <c r="C57" s="9" t="n">
        <f aca="false">C56+3</f>
        <v>42814</v>
      </c>
      <c r="D57" s="10"/>
      <c r="E57" s="10"/>
      <c r="F57" s="10" t="n">
        <v>0.354166666666667</v>
      </c>
      <c r="G57" s="10" t="n">
        <v>0.541666666666667</v>
      </c>
      <c r="H57" s="10" t="n">
        <v>0.583333333333333</v>
      </c>
      <c r="I57" s="10" t="n">
        <v>0.791666666666667</v>
      </c>
      <c r="J57" s="10"/>
      <c r="K57" s="10" t="n">
        <f aca="false">SUM(SUM(G57,-MIN(E57:F57)),SUM(I57,-H57))</f>
        <v>0.395833333333333</v>
      </c>
      <c r="L57" s="10" t="str">
        <f aca="false">IF(SUM(SUM(G57,-MIN(D57:F57)),SUM(MAX(I57:J57),-H57))=SUM(SUM(G57,-MIN(E57:F57)),SUM(I57,-H57)),"",SUM(SUM(G57,-MIN(D57:F57)),SUM(MAX(I57:J57),-H57)))</f>
        <v/>
      </c>
      <c r="M57" s="10" t="str">
        <f aca="false">IF(WEEKDAY(C57,1)=6,SUMIFS(K:K,A:A,N(MONTH(C57)*1),B:B,B57),"")</f>
        <v/>
      </c>
      <c r="N57" s="10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12</v>
      </c>
      <c r="C58" s="9" t="n">
        <f aca="false">C57+1</f>
        <v>42815</v>
      </c>
      <c r="D58" s="10" t="n">
        <v>0.3125</v>
      </c>
      <c r="E58" s="10" t="n">
        <v>0.364583333333333</v>
      </c>
      <c r="F58" s="10"/>
      <c r="G58" s="10" t="n">
        <v>0.541666666666667</v>
      </c>
      <c r="H58" s="10" t="n">
        <v>0.583333333333333</v>
      </c>
      <c r="I58" s="10" t="n">
        <v>0.760416666666667</v>
      </c>
      <c r="J58" s="10" t="n">
        <v>0.854166666666667</v>
      </c>
      <c r="K58" s="10" t="n">
        <f aca="false">SUM(SUM(G58,-MIN(E58:F58)),SUM(I58,-H58))</f>
        <v>0.354166666666667</v>
      </c>
      <c r="L58" s="10" t="n">
        <f aca="false">IF(SUM(SUM(G58,-MIN(D58:F58)),SUM(MAX(I58:J58),-H58))=SUM(SUM(G58,-MIN(E58:F58)),SUM(I58,-H58)),"",SUM(SUM(G58,-MIN(D58:F58)),SUM(MAX(I58:J58),-H58)))</f>
        <v>0.5</v>
      </c>
      <c r="M58" s="10" t="str">
        <f aca="false">IF(WEEKDAY(C58,1)=6,SUMIFS(K:K,A:A,N(MONTH(C58)*1),B:B,B58),"")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12</v>
      </c>
      <c r="C59" s="9" t="n">
        <f aca="false">C58+1</f>
        <v>42816</v>
      </c>
      <c r="D59" s="10"/>
      <c r="E59" s="10"/>
      <c r="F59" s="10" t="n">
        <v>0.354166666666667</v>
      </c>
      <c r="G59" s="10" t="n">
        <v>0.520833333333333</v>
      </c>
      <c r="H59" s="10" t="n">
        <v>0.583333333333333</v>
      </c>
      <c r="I59" s="10" t="n">
        <v>0.791666666666667</v>
      </c>
      <c r="J59" s="10"/>
      <c r="K59" s="10" t="n">
        <f aca="false">SUM(SUM(G59,-MIN(E59:F59)),SUM(I59,-H59))</f>
        <v>0.375</v>
      </c>
      <c r="L59" s="10" t="str">
        <f aca="false">IF(SUM(SUM(G59,-MIN(D59:F59)),SUM(MAX(I59:J59),-H59))=SUM(SUM(G59,-MIN(E59:F59)),SUM(I59,-H59)),"",SUM(SUM(G59,-MIN(D59:F59)),SUM(MAX(I59:J59),-H59)))</f>
        <v/>
      </c>
      <c r="M59" s="10" t="str">
        <f aca="false">IF(WEEKDAY(C59,1)=6,SUMIFS(K:K,A:A,N(MONTH(C59)*1),B:B,B59),"")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12</v>
      </c>
      <c r="C60" s="9" t="n">
        <f aca="false">C59+1</f>
        <v>42817</v>
      </c>
      <c r="D60" s="10" t="n">
        <v>0.3125</v>
      </c>
      <c r="E60" s="10" t="n">
        <v>0.375</v>
      </c>
      <c r="F60" s="10"/>
      <c r="G60" s="10" t="n">
        <v>0.520833333333333</v>
      </c>
      <c r="H60" s="10" t="n">
        <v>0.5625</v>
      </c>
      <c r="I60" s="10" t="n">
        <v>0.760416666666667</v>
      </c>
      <c r="J60" s="10" t="n">
        <v>0.822916666666667</v>
      </c>
      <c r="K60" s="10" t="n">
        <f aca="false">SUM(SUM(G60,-MIN(E60:F60)),SUM(I60,-H60))</f>
        <v>0.34375</v>
      </c>
      <c r="L60" s="10" t="n">
        <f aca="false">IF(SUM(SUM(G60,-MIN(D60:F60)),SUM(MAX(I60:J60),-H60))=SUM(SUM(G60,-MIN(E60:F60)),SUM(I60,-H60)),"",SUM(SUM(G60,-MIN(D60:F60)),SUM(MAX(I60:J60),-H60)))</f>
        <v>0.46875</v>
      </c>
      <c r="M60" s="10" t="str">
        <f aca="false">IF(WEEKDAY(C60,1)=6,SUMIFS(K:K,A:A,N(MONTH(C60)*1),B:B,B60),"")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12</v>
      </c>
      <c r="C61" s="9" t="n">
        <f aca="false">C60+1</f>
        <v>42818</v>
      </c>
      <c r="D61" s="10"/>
      <c r="E61" s="10"/>
      <c r="F61" s="10" t="n">
        <v>0.34375</v>
      </c>
      <c r="G61" s="10" t="n">
        <v>0.541666666666667</v>
      </c>
      <c r="H61" s="10" t="n">
        <v>0.583333333333333</v>
      </c>
      <c r="I61" s="10" t="n">
        <v>0.75</v>
      </c>
      <c r="J61" s="10"/>
      <c r="K61" s="10" t="n">
        <f aca="false">SUM(SUM(G61,-MIN(E61:F61)),SUM(I61,-H61))</f>
        <v>0.364583333333333</v>
      </c>
      <c r="L61" s="10" t="str">
        <f aca="false">IF(SUM(SUM(G61,-MIN(D61:F61)),SUM(MAX(I61:J61),-H61))=SUM(SUM(G61,-MIN(E61:F61)),SUM(I61,-H61)),"",SUM(SUM(G61,-MIN(D61:F61)),SUM(MAX(I61:J61),-H61)))</f>
        <v/>
      </c>
      <c r="M61" s="10" t="n">
        <f aca="false">IF(WEEKDAY(C61,1)=6,SUMIFS(K:K,A:A,N(MONTH(C61)*1),B:B,B61),"")</f>
        <v>1.83333333333333</v>
      </c>
      <c r="N61" s="10" t="str">
        <f aca="false">IF(A62=A61,"",SUMIF(A:A,A61,K:K))</f>
        <v/>
      </c>
    </row>
    <row r="62" customFormat="false" ht="15" hidden="false" customHeight="false" outlineLevel="0" collapsed="false">
      <c r="A62" s="13" t="n">
        <f aca="false">MONTH(C62)</f>
        <v>3</v>
      </c>
      <c r="B62" s="14" t="str">
        <f aca="false">"SEM "&amp;WEEKNUM(C62,1)</f>
        <v>SEM 13</v>
      </c>
      <c r="C62" s="15" t="n">
        <f aca="false">C61+3</f>
        <v>42821</v>
      </c>
      <c r="D62" s="16"/>
      <c r="E62" s="16"/>
      <c r="F62" s="16" t="n">
        <v>0.354166666666667</v>
      </c>
      <c r="G62" s="16" t="n">
        <v>0.541666666666667</v>
      </c>
      <c r="H62" s="16" t="n">
        <v>0.583333333333333</v>
      </c>
      <c r="I62" s="16" t="n">
        <v>0.802083333333333</v>
      </c>
      <c r="J62" s="16"/>
      <c r="K62" s="16" t="n">
        <f aca="false">SUM(SUM(G62,-MIN(E62:F62)),SUM(I62,-H62))</f>
        <v>0.40625</v>
      </c>
      <c r="L62" s="16" t="str">
        <f aca="false">IF(SUM(SUM(G62,-MIN(D62:F62)),SUM(MAX(I62:J62),-H62))=SUM(SUM(G62,-MIN(E62:F62)),SUM(I62,-H62)),"",SUM(SUM(G62,-MIN(D62:F62)),SUM(MAX(I62:J62),-H62)))</f>
        <v/>
      </c>
      <c r="M62" s="16" t="str">
        <f aca="false">IF(WEEKDAY(C62,1)=6,SUMIFS(K:K,A:A,N(MONTH(C62)*1),B:B,B62),"")</f>
        <v/>
      </c>
      <c r="N62" s="16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7" t="str">
        <f aca="false">"SEM "&amp;WEEKNUM(C63,1)</f>
        <v>SEM 13</v>
      </c>
      <c r="C63" s="15" t="n">
        <f aca="false">C62+1</f>
        <v>42822</v>
      </c>
      <c r="D63" s="16"/>
      <c r="E63" s="16"/>
      <c r="F63" s="16" t="n">
        <v>0.354166666666667</v>
      </c>
      <c r="G63" s="16" t="n">
        <v>0.541666666666667</v>
      </c>
      <c r="H63" s="16" t="n">
        <v>0.59375</v>
      </c>
      <c r="I63" s="16" t="n">
        <v>0.791666666666667</v>
      </c>
      <c r="J63" s="16"/>
      <c r="K63" s="16" t="n">
        <f aca="false">SUM(SUM(G63,-MIN(E63:F63)),SUM(I63,-H63))</f>
        <v>0.385416666666667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IF(WEEKDAY(C63,1)=6,SUMIFS(K:K,A:A,N(MONTH(C63)*1),B:B,B63),"")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4" t="str">
        <f aca="false">"SEM "&amp;WEEKNUM(C64,1)</f>
        <v>SEM 13</v>
      </c>
      <c r="C64" s="15" t="n">
        <f aca="false">C63+1</f>
        <v>42823</v>
      </c>
      <c r="D64" s="16"/>
      <c r="E64" s="16"/>
      <c r="F64" s="16" t="n">
        <v>0.34375</v>
      </c>
      <c r="G64" s="16" t="n">
        <v>0.520833333333333</v>
      </c>
      <c r="H64" s="16" t="n">
        <v>0.5625</v>
      </c>
      <c r="I64" s="16" t="n">
        <v>0.8125</v>
      </c>
      <c r="J64" s="16"/>
      <c r="K64" s="16" t="n">
        <f aca="false">SUM(SUM(G64,-MIN(E64:F64)),SUM(I64,-H64))</f>
        <v>0.427083333333333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IF(WEEKDAY(C64,1)=6,SUMIFS(K:K,A:A,N(MONTH(C64)*1),B:B,B64),"")</f>
        <v/>
      </c>
      <c r="N64" s="16" t="str">
        <f aca="false">IF(A65=A64,"",SUMIF(A:A,A64,K:K))</f>
        <v/>
      </c>
    </row>
    <row r="65" customFormat="false" ht="15" hidden="false" customHeight="false" outlineLevel="0" collapsed="false">
      <c r="A65" s="13" t="n">
        <f aca="false">MONTH(C65)</f>
        <v>3</v>
      </c>
      <c r="B65" s="14" t="str">
        <f aca="false">"SEM "&amp;WEEKNUM(C65,1)</f>
        <v>SEM 13</v>
      </c>
      <c r="C65" s="15" t="n">
        <f aca="false">C64+1</f>
        <v>42824</v>
      </c>
      <c r="D65" s="16" t="n">
        <v>0.3125</v>
      </c>
      <c r="E65" s="16" t="n">
        <v>0.364583333333333</v>
      </c>
      <c r="F65" s="16"/>
      <c r="G65" s="16" t="n">
        <v>0.53125</v>
      </c>
      <c r="H65" s="16" t="n">
        <v>0.59375</v>
      </c>
      <c r="I65" s="16" t="n">
        <v>0.770833333333333</v>
      </c>
      <c r="J65" s="16" t="n">
        <v>0.854166666666667</v>
      </c>
      <c r="K65" s="16" t="n">
        <f aca="false">SUM(SUM(G65,-MIN(E65:F65)),SUM(I65,-H65))</f>
        <v>0.34375</v>
      </c>
      <c r="L65" s="16" t="n">
        <f aca="false">IF(SUM(SUM(G65,-MIN(D65:F65)),SUM(MAX(I65:J65),-H65))=SUM(SUM(G65,-MIN(E65:F65)),SUM(I65,-H65)),"",SUM(SUM(G65,-MIN(D65:F65)),SUM(MAX(I65:J65),-H65)))</f>
        <v>0.479166666666667</v>
      </c>
      <c r="M65" s="16" t="str">
        <f aca="false">IF(WEEKDAY(C65,1)=6,SUMIFS(K:K,A:A,N(MONTH(C65)*1),B:B,B65),"")</f>
        <v/>
      </c>
      <c r="N65" s="16" t="str">
        <f aca="false">IF(A66=A65,"",SUMIF(A:A,A65,K:K))</f>
        <v/>
      </c>
    </row>
    <row r="66" customFormat="false" ht="15" hidden="false" customHeight="false" outlineLevel="0" collapsed="false">
      <c r="A66" s="13" t="n">
        <f aca="false">MONTH(C66)</f>
        <v>3</v>
      </c>
      <c r="B66" s="17" t="str">
        <f aca="false">"SEM "&amp;WEEKNUM(C66,1)</f>
        <v>SEM 13</v>
      </c>
      <c r="C66" s="15" t="n">
        <f aca="false">C65+1</f>
        <v>42825</v>
      </c>
      <c r="D66" s="16"/>
      <c r="E66" s="16"/>
      <c r="F66" s="16" t="n">
        <v>0.333333333333333</v>
      </c>
      <c r="G66" s="16" t="n">
        <v>0.541666666666667</v>
      </c>
      <c r="H66" s="16" t="n">
        <v>0.583333333333333</v>
      </c>
      <c r="I66" s="16" t="n">
        <v>0.75</v>
      </c>
      <c r="J66" s="16"/>
      <c r="K66" s="16" t="n">
        <f aca="false">SUM(SUM(G66,-MIN(E66:F66)),SUM(I66,-H66))</f>
        <v>0.375</v>
      </c>
      <c r="L66" s="16" t="str">
        <f aca="false">IF(SUM(SUM(G66,-MIN(D66:F66)),SUM(MAX(I66:J66),-H66))=SUM(SUM(G66,-MIN(E66:F66)),SUM(I66,-H66)),"",SUM(SUM(G66,-MIN(D66:F66)),SUM(MAX(I66:J66),-H66)))</f>
        <v/>
      </c>
      <c r="M66" s="16" t="n">
        <f aca="false">IF(WEEKDAY(C66,1)=6,SUMIFS(K:K,A:A,N(MONTH(C66)*1),B:B,B66),"")</f>
        <v>1.9375</v>
      </c>
      <c r="N66" s="16" t="n">
        <f aca="false">IF(A67=A66,"",SUMIF(A:A,A66,K:K))</f>
        <v>8.61458333333333</v>
      </c>
    </row>
    <row r="67" customFormat="false" ht="15" hidden="false" customHeight="false" outlineLevel="0" collapsed="false">
      <c r="A67" s="8" t="n">
        <f aca="false">MONTH(C67)</f>
        <v>4</v>
      </c>
      <c r="B67" s="9" t="str">
        <f aca="false">"SEM "&amp;WEEKNUM(C67,1)</f>
        <v>SEM 14</v>
      </c>
      <c r="C67" s="9" t="n">
        <f aca="false">C66+3</f>
        <v>42828</v>
      </c>
      <c r="D67" s="10"/>
      <c r="E67" s="10"/>
      <c r="F67" s="10" t="n">
        <v>0.34375</v>
      </c>
      <c r="G67" s="10" t="n">
        <v>0.53125</v>
      </c>
      <c r="H67" s="10" t="n">
        <v>0.572916666666667</v>
      </c>
      <c r="I67" s="10" t="n">
        <v>0.770833333333333</v>
      </c>
      <c r="J67" s="10" t="n">
        <v>0.822916666666667</v>
      </c>
      <c r="K67" s="10" t="n">
        <f aca="false">SUM(SUM(G67,-MIN(E67:F67)),SUM(I67,-H67))</f>
        <v>0.385416666666667</v>
      </c>
      <c r="L67" s="10" t="n">
        <f aca="false">IF(SUM(SUM(G67,-MIN(D67:F67)),SUM(MAX(I67:J67),-H67))=SUM(SUM(G67,-MIN(E67:F67)),SUM(I67,-H67)),"",SUM(SUM(G67,-MIN(D67:F67)),SUM(MAX(I67:J67),-H67)))</f>
        <v>0.4375</v>
      </c>
      <c r="M67" s="10" t="str">
        <f aca="false">IF(WEEKDAY(C67,1)=6,SUMIFS(K:K,A:A,N(MONTH(C67)*1),B:B,B67),"")</f>
        <v/>
      </c>
      <c r="N67" s="10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14</v>
      </c>
      <c r="C68" s="9" t="n">
        <f aca="false">C67+1</f>
        <v>42829</v>
      </c>
      <c r="D68" s="10" t="n">
        <v>0.3125</v>
      </c>
      <c r="E68" s="10" t="n">
        <v>0.375</v>
      </c>
      <c r="F68" s="10"/>
      <c r="G68" s="10" t="n">
        <v>0.541666666666667</v>
      </c>
      <c r="H68" s="10" t="n">
        <v>0.5625</v>
      </c>
      <c r="I68" s="10" t="n">
        <v>0.760416666666667</v>
      </c>
      <c r="J68" s="10" t="n">
        <v>0.854166666666667</v>
      </c>
      <c r="K68" s="10" t="n">
        <f aca="false">SUM(SUM(G68,-MIN(E68:F68)),SUM(I68,-H68))</f>
        <v>0.364583333333333</v>
      </c>
      <c r="L68" s="10" t="n">
        <f aca="false">IF(SUM(SUM(G68,-MIN(D68:F68)),SUM(MAX(I68:J68),-H68))=SUM(SUM(G68,-MIN(E68:F68)),SUM(I68,-H68)),"",SUM(SUM(G68,-MIN(D68:F68)),SUM(MAX(I68:J68),-H68)))</f>
        <v>0.520833333333333</v>
      </c>
      <c r="M68" s="10" t="str">
        <f aca="false">IF(WEEKDAY(C68,1)=6,SUMIFS(K:K,A:A,N(MONTH(C68)*1),B:B,B68),"")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14</v>
      </c>
      <c r="C69" s="9" t="n">
        <f aca="false">C68+1</f>
        <v>42830</v>
      </c>
      <c r="D69" s="10"/>
      <c r="E69" s="10"/>
      <c r="F69" s="10" t="n">
        <v>0.354166666666667</v>
      </c>
      <c r="G69" s="10" t="n">
        <v>0.541666666666667</v>
      </c>
      <c r="H69" s="10" t="n">
        <v>0.583333333333333</v>
      </c>
      <c r="I69" s="10" t="n">
        <v>0.770833333333333</v>
      </c>
      <c r="J69" s="10"/>
      <c r="K69" s="10" t="n">
        <f aca="false">SUM(SUM(G69,-MIN(E69:F69)),SUM(I69,-H69))</f>
        <v>0.375</v>
      </c>
      <c r="L69" s="10" t="str">
        <f aca="false">IF(SUM(SUM(G69,-MIN(D69:F69)),SUM(MAX(I69:J69),-H69))=SUM(SUM(G69,-MIN(E69:F69)),SUM(I69,-H69)),"",SUM(SUM(G69,-MIN(D69:F69)),SUM(MAX(I69:J69),-H69)))</f>
        <v/>
      </c>
      <c r="M69" s="10" t="str">
        <f aca="false">IF(WEEKDAY(C69,1)=6,SUMIFS(K:K,A:A,N(MONTH(C69)*1),B:B,B69),"")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14</v>
      </c>
      <c r="C70" s="9" t="n">
        <f aca="false">C69+1</f>
        <v>42831</v>
      </c>
      <c r="D70" s="10"/>
      <c r="E70" s="10"/>
      <c r="F70" s="10" t="n">
        <v>0.333333333333333</v>
      </c>
      <c r="G70" s="10" t="n">
        <v>0.520833333333333</v>
      </c>
      <c r="H70" s="10" t="n">
        <v>0.583333333333333</v>
      </c>
      <c r="I70" s="10" t="n">
        <v>0.802083333333333</v>
      </c>
      <c r="J70" s="10"/>
      <c r="K70" s="10" t="n">
        <f aca="false">SUM(SUM(G70,-MIN(E70:F70)),SUM(I70,-H70))</f>
        <v>0.40625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IF(WEEKDAY(C70,1)=6,SUMIFS(K:K,A:A,N(MONTH(C70)*1),B:B,B70),"")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14</v>
      </c>
      <c r="C71" s="9" t="n">
        <f aca="false">C70+1</f>
        <v>42832</v>
      </c>
      <c r="D71" s="10"/>
      <c r="E71" s="10"/>
      <c r="F71" s="10" t="n">
        <v>0.333333333333333</v>
      </c>
      <c r="G71" s="10" t="n">
        <v>0.541666666666667</v>
      </c>
      <c r="H71" s="10" t="n">
        <v>0.583333333333333</v>
      </c>
      <c r="I71" s="10" t="n">
        <v>0.760416666666667</v>
      </c>
      <c r="J71" s="10"/>
      <c r="K71" s="10" t="n">
        <f aca="false">SUM(SUM(G71,-MIN(E71:F71)),SUM(I71,-H71))</f>
        <v>0.385416666666667</v>
      </c>
      <c r="L71" s="10" t="str">
        <f aca="false">IF(SUM(SUM(G71,-MIN(D71:F71)),SUM(MAX(I71:J71),-H71))=SUM(SUM(G71,-MIN(E71:F71)),SUM(I71,-H71)),"",SUM(SUM(G71,-MIN(D71:F71)),SUM(MAX(I71:J71),-H71)))</f>
        <v/>
      </c>
      <c r="M71" s="10" t="n">
        <f aca="false">IF(WEEKDAY(C71,1)=6,SUMIFS(K:K,A:A,N(MONTH(C71)*1),B:B,B71),"")</f>
        <v>1.91666666666667</v>
      </c>
      <c r="N71" s="10" t="str">
        <f aca="false">IF(A72=A71,"",SUMIF(A:A,A71,K:K))</f>
        <v/>
      </c>
    </row>
    <row r="72" customFormat="false" ht="15" hidden="false" customHeight="false" outlineLevel="0" collapsed="false">
      <c r="A72" s="13" t="n">
        <f aca="false">MONTH(C72)</f>
        <v>4</v>
      </c>
      <c r="B72" s="14" t="str">
        <f aca="false">"SEM "&amp;WEEKNUM(C72,1)</f>
        <v>SEM 15</v>
      </c>
      <c r="C72" s="15" t="n">
        <f aca="false">C71+3</f>
        <v>42835</v>
      </c>
      <c r="D72" s="16" t="n">
        <v>0.291666666666667</v>
      </c>
      <c r="E72" s="16" t="n">
        <v>0.375</v>
      </c>
      <c r="F72" s="16"/>
      <c r="G72" s="16" t="n">
        <v>0.541666666666667</v>
      </c>
      <c r="H72" s="16" t="n">
        <v>0.583333333333333</v>
      </c>
      <c r="I72" s="16" t="n">
        <v>0.75</v>
      </c>
      <c r="J72" s="16" t="n">
        <v>0.84375</v>
      </c>
      <c r="K72" s="16" t="n">
        <f aca="false">SUM(SUM(G72,-MIN(E72:F72)),SUM(I72,-H72))</f>
        <v>0.333333333333333</v>
      </c>
      <c r="L72" s="16" t="n">
        <f aca="false">IF(SUM(SUM(G72,-MIN(D72:F72)),SUM(MAX(I72:J72),-H72))=SUM(SUM(G72,-MIN(E72:F72)),SUM(I72,-H72)),"",SUM(SUM(G72,-MIN(D72:F72)),SUM(MAX(I72:J72),-H72)))</f>
        <v>0.510416666666667</v>
      </c>
      <c r="M72" s="16" t="str">
        <f aca="false">IF(WEEKDAY(C72,1)=6,SUMIFS(K:K,A:A,N(MONTH(C72)*1),B:B,B72),"")</f>
        <v/>
      </c>
      <c r="N72" s="16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7" t="str">
        <f aca="false">"SEM "&amp;WEEKNUM(C73,1)</f>
        <v>SEM 15</v>
      </c>
      <c r="C73" s="15" t="n">
        <f aca="false">C72+1</f>
        <v>42836</v>
      </c>
      <c r="D73" s="16"/>
      <c r="E73" s="16"/>
      <c r="F73" s="16" t="n">
        <v>0.354166666666667</v>
      </c>
      <c r="G73" s="16" t="n">
        <v>0.541666666666667</v>
      </c>
      <c r="H73" s="16" t="n">
        <v>0.583333333333333</v>
      </c>
      <c r="I73" s="16" t="n">
        <v>0.78125</v>
      </c>
      <c r="J73" s="16" t="n">
        <v>0.840277777777778</v>
      </c>
      <c r="K73" s="16" t="n">
        <f aca="false">SUM(SUM(G73,-MIN(E73:F73)),SUM(I73,-H73))</f>
        <v>0.385416666666667</v>
      </c>
      <c r="L73" s="16" t="n">
        <f aca="false">IF(SUM(SUM(G73,-MIN(D73:F73)),SUM(MAX(I73:J73),-H73))=SUM(SUM(G73,-MIN(E73:F73)),SUM(I73,-H73)),"",SUM(SUM(G73,-MIN(D73:F73)),SUM(MAX(I73:J73),-H73)))</f>
        <v>0.444444444444444</v>
      </c>
      <c r="M73" s="16" t="str">
        <f aca="false">IF(WEEKDAY(C73,1)=6,SUMIFS(K:K,A:A,N(MONTH(C73)*1),B:B,B73),"")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4" t="str">
        <f aca="false">"SEM "&amp;WEEKNUM(C74,1)</f>
        <v>SEM 15</v>
      </c>
      <c r="C74" s="15" t="n">
        <f aca="false">C73+1</f>
        <v>42837</v>
      </c>
      <c r="D74" s="16" t="n">
        <v>0.302083333333333</v>
      </c>
      <c r="E74" s="16" t="n">
        <v>0.364583333333333</v>
      </c>
      <c r="F74" s="16"/>
      <c r="G74" s="16" t="n">
        <v>0.53125</v>
      </c>
      <c r="H74" s="16" t="n">
        <v>0.5625</v>
      </c>
      <c r="I74" s="16" t="n">
        <v>0.75</v>
      </c>
      <c r="J74" s="16" t="n">
        <v>0.822916666666667</v>
      </c>
      <c r="K74" s="16" t="n">
        <f aca="false">SUM(SUM(G74,-MIN(E74:F74)),SUM(I74,-H74))</f>
        <v>0.354166666666667</v>
      </c>
      <c r="L74" s="16" t="n">
        <f aca="false">IF(SUM(SUM(G74,-MIN(D74:F74)),SUM(MAX(I74:J74),-H74))=SUM(SUM(G74,-MIN(E74:F74)),SUM(I74,-H74)),"",SUM(SUM(G74,-MIN(D74:F74)),SUM(MAX(I74:J74),-H74)))</f>
        <v>0.489583333333333</v>
      </c>
      <c r="M74" s="16" t="str">
        <f aca="false">IF(WEEKDAY(C74,1)=6,SUMIFS(K:K,A:A,N(MONTH(C74)*1),B:B,B74),"")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15</v>
      </c>
      <c r="C75" s="15" t="n">
        <f aca="false">C74+1</f>
        <v>42838</v>
      </c>
      <c r="D75" s="16" t="n">
        <v>0.3125</v>
      </c>
      <c r="E75" s="16" t="n">
        <v>0.375</v>
      </c>
      <c r="F75" s="16"/>
      <c r="G75" s="16" t="n">
        <v>0.541666666666667</v>
      </c>
      <c r="H75" s="16" t="n">
        <v>0.583333333333333</v>
      </c>
      <c r="I75" s="16" t="n">
        <v>0.78125</v>
      </c>
      <c r="J75" s="16" t="n">
        <v>0.854166666666667</v>
      </c>
      <c r="K75" s="16" t="n">
        <f aca="false">SUM(SUM(G75,-MIN(E75:F75)),SUM(I75,-H75))</f>
        <v>0.364583333333333</v>
      </c>
      <c r="L75" s="16" t="n">
        <f aca="false">IF(SUM(SUM(G75,-MIN(D75:F75)),SUM(MAX(I75:J75),-H75))=SUM(SUM(G75,-MIN(E75:F75)),SUM(I75,-H75)),"",SUM(SUM(G75,-MIN(D75:F75)),SUM(MAX(I75:J75),-H75)))</f>
        <v>0.5</v>
      </c>
      <c r="M75" s="16" t="str">
        <f aca="false">IF(WEEKDAY(C75,1)=6,SUMIFS(K:K,A:A,N(MONTH(C75)*1),B:B,B75),"")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7" t="str">
        <f aca="false">"SEM "&amp;WEEKNUM(C76,1)</f>
        <v>SEM 15</v>
      </c>
      <c r="C76" s="15" t="n">
        <f aca="false">C75+1</f>
        <v>42839</v>
      </c>
      <c r="D76" s="16"/>
      <c r="E76" s="16"/>
      <c r="F76" s="16" t="n">
        <v>0.34375</v>
      </c>
      <c r="G76" s="16" t="n">
        <v>0.520833333333333</v>
      </c>
      <c r="H76" s="16" t="n">
        <v>0.583333333333333</v>
      </c>
      <c r="I76" s="16" t="n">
        <v>0.75</v>
      </c>
      <c r="J76" s="16"/>
      <c r="K76" s="16" t="n">
        <f aca="false">SUM(SUM(G76,-MIN(E76:F76)),SUM(I76,-H76))</f>
        <v>0.34375</v>
      </c>
      <c r="L76" s="16" t="str">
        <f aca="false">IF(SUM(SUM(G76,-MIN(D76:F76)),SUM(MAX(I76:J76),-H76))=SUM(SUM(G76,-MIN(E76:F76)),SUM(I76,-H76)),"",SUM(SUM(G76,-MIN(D76:F76)),SUM(MAX(I76:J76),-H76)))</f>
        <v/>
      </c>
      <c r="M76" s="16" t="n">
        <f aca="false">IF(WEEKDAY(C76,1)=6,SUMIFS(K:K,A:A,N(MONTH(C76)*1),B:B,B76),"")</f>
        <v>1.78125</v>
      </c>
      <c r="N76" s="16" t="str">
        <f aca="false">IF(A77=A76,"",SUMIF(A:A,A76,K:K))</f>
        <v/>
      </c>
    </row>
    <row r="77" customFormat="false" ht="15" hidden="false" customHeight="false" outlineLevel="0" collapsed="false">
      <c r="A77" s="8" t="n">
        <f aca="false">MONTH(C77)</f>
        <v>4</v>
      </c>
      <c r="B77" s="9" t="str">
        <f aca="false">"SEM "&amp;WEEKNUM(C77,1)</f>
        <v>SEM 16</v>
      </c>
      <c r="C77" s="9" t="n">
        <f aca="false">C76+3</f>
        <v>42842</v>
      </c>
      <c r="D77" s="10"/>
      <c r="E77" s="10"/>
      <c r="F77" s="10" t="n">
        <v>0.354166666666667</v>
      </c>
      <c r="G77" s="10" t="n">
        <v>0.541666666666667</v>
      </c>
      <c r="H77" s="10" t="n">
        <v>0.583333333333333</v>
      </c>
      <c r="I77" s="10" t="n">
        <v>0.791666666666667</v>
      </c>
      <c r="J77" s="10"/>
      <c r="K77" s="10" t="n">
        <f aca="false">SUM(SUM(G77,-MIN(E77:F77)),SUM(I77,-H77))</f>
        <v>0.395833333333333</v>
      </c>
      <c r="L77" s="10" t="str">
        <f aca="false">IF(SUM(SUM(G77,-MIN(D77:F77)),SUM(MAX(I77:J77),-H77))=SUM(SUM(G77,-MIN(E77:F77)),SUM(I77,-H77)),"",SUM(SUM(G77,-MIN(D77:F77)),SUM(MAX(I77:J77),-H77)))</f>
        <v/>
      </c>
      <c r="M77" s="10" t="str">
        <f aca="false">IF(WEEKDAY(C77,1)=6,SUMIFS(K:K,A:A,N(MONTH(C77)*1),B:B,B77),"")</f>
        <v/>
      </c>
      <c r="N77" s="10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16</v>
      </c>
      <c r="C78" s="9" t="n">
        <f aca="false">C77+1</f>
        <v>42843</v>
      </c>
      <c r="D78" s="10" t="n">
        <v>0.3125</v>
      </c>
      <c r="E78" s="10" t="n">
        <v>0.364583333333333</v>
      </c>
      <c r="F78" s="10"/>
      <c r="G78" s="10" t="n">
        <v>0.541666666666667</v>
      </c>
      <c r="H78" s="10" t="n">
        <v>0.583333333333333</v>
      </c>
      <c r="I78" s="10" t="n">
        <v>0.760416666666667</v>
      </c>
      <c r="J78" s="10" t="n">
        <v>0.854166666666667</v>
      </c>
      <c r="K78" s="10" t="n">
        <f aca="false">SUM(SUM(G78,-MIN(E78:F78)),SUM(I78,-H78))</f>
        <v>0.354166666666667</v>
      </c>
      <c r="L78" s="10" t="n">
        <f aca="false">IF(SUM(SUM(G78,-MIN(D78:F78)),SUM(MAX(I78:J78),-H78))=SUM(SUM(G78,-MIN(E78:F78)),SUM(I78,-H78)),"",SUM(SUM(G78,-MIN(D78:F78)),SUM(MAX(I78:J78),-H78)))</f>
        <v>0.5</v>
      </c>
      <c r="M78" s="10" t="str">
        <f aca="false">IF(WEEKDAY(C78,1)=6,SUMIFS(K:K,A:A,N(MONTH(C78)*1),B:B,B78),"")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16</v>
      </c>
      <c r="C79" s="9" t="n">
        <f aca="false">C78+1</f>
        <v>42844</v>
      </c>
      <c r="D79" s="10"/>
      <c r="E79" s="10"/>
      <c r="F79" s="10" t="n">
        <v>0.354166666666667</v>
      </c>
      <c r="G79" s="10" t="n">
        <v>0.520833333333333</v>
      </c>
      <c r="H79" s="10" t="n">
        <v>0.583333333333333</v>
      </c>
      <c r="I79" s="10" t="n">
        <v>0.791666666666667</v>
      </c>
      <c r="J79" s="10"/>
      <c r="K79" s="10" t="n">
        <f aca="false">SUM(SUM(G79,-MIN(E79:F79)),SUM(I79,-H79))</f>
        <v>0.375</v>
      </c>
      <c r="L79" s="10" t="str">
        <f aca="false">IF(SUM(SUM(G79,-MIN(D79:F79)),SUM(MAX(I79:J79),-H79))=SUM(SUM(G79,-MIN(E79:F79)),SUM(I79,-H79)),"",SUM(SUM(G79,-MIN(D79:F79)),SUM(MAX(I79:J79),-H79)))</f>
        <v/>
      </c>
      <c r="M79" s="10" t="str">
        <f aca="false">IF(WEEKDAY(C79,1)=6,SUMIFS(K:K,A:A,N(MONTH(C79)*1),B:B,B79),"")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16</v>
      </c>
      <c r="C80" s="9" t="n">
        <f aca="false">C79+1</f>
        <v>42845</v>
      </c>
      <c r="D80" s="10" t="n">
        <v>0.3125</v>
      </c>
      <c r="E80" s="10" t="n">
        <v>0.375</v>
      </c>
      <c r="F80" s="10"/>
      <c r="G80" s="10" t="n">
        <v>0.520833333333333</v>
      </c>
      <c r="H80" s="10" t="n">
        <v>0.5625</v>
      </c>
      <c r="I80" s="10" t="n">
        <v>0.760416666666667</v>
      </c>
      <c r="J80" s="10" t="n">
        <v>0.822916666666667</v>
      </c>
      <c r="K80" s="10" t="n">
        <f aca="false">SUM(SUM(G80,-MIN(E80:F80)),SUM(I80,-H80))</f>
        <v>0.34375</v>
      </c>
      <c r="L80" s="10" t="n">
        <f aca="false">IF(SUM(SUM(G80,-MIN(D80:F80)),SUM(MAX(I80:J80),-H80))=SUM(SUM(G80,-MIN(E80:F80)),SUM(I80,-H80)),"",SUM(SUM(G80,-MIN(D80:F80)),SUM(MAX(I80:J80),-H80)))</f>
        <v>0.46875</v>
      </c>
      <c r="M80" s="10" t="str">
        <f aca="false">IF(WEEKDAY(C80,1)=6,SUMIFS(K:K,A:A,N(MONTH(C80)*1),B:B,B80),"")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16</v>
      </c>
      <c r="C81" s="9" t="n">
        <f aca="false">C80+1</f>
        <v>42846</v>
      </c>
      <c r="D81" s="10"/>
      <c r="E81" s="10"/>
      <c r="F81" s="10" t="n">
        <v>0.34375</v>
      </c>
      <c r="G81" s="10" t="n">
        <v>0.541666666666667</v>
      </c>
      <c r="H81" s="10" t="n">
        <v>0.583333333333333</v>
      </c>
      <c r="I81" s="10" t="n">
        <v>0.75</v>
      </c>
      <c r="J81" s="10"/>
      <c r="K81" s="10" t="n">
        <f aca="false">SUM(SUM(G81,-MIN(E81:F81)),SUM(I81,-H81))</f>
        <v>0.364583333333333</v>
      </c>
      <c r="L81" s="10" t="str">
        <f aca="false">IF(SUM(SUM(G81,-MIN(D81:F81)),SUM(MAX(I81:J81),-H81))=SUM(SUM(G81,-MIN(E81:F81)),SUM(I81,-H81)),"",SUM(SUM(G81,-MIN(D81:F81)),SUM(MAX(I81:J81),-H81)))</f>
        <v/>
      </c>
      <c r="M81" s="10" t="n">
        <f aca="false">IF(WEEKDAY(C81,1)=6,SUMIFS(K:K,A:A,N(MONTH(C81)*1),B:B,B81),"")</f>
        <v>1.83333333333333</v>
      </c>
      <c r="N81" s="10" t="str">
        <f aca="false">IF(A82=A81,"",SUMIF(A:A,A81,K:K))</f>
        <v/>
      </c>
    </row>
    <row r="82" customFormat="false" ht="15" hidden="false" customHeight="false" outlineLevel="0" collapsed="false">
      <c r="A82" s="13" t="n">
        <f aca="false">MONTH(C82)</f>
        <v>4</v>
      </c>
      <c r="B82" s="14" t="str">
        <f aca="false">"SEM "&amp;WEEKNUM(C82,1)</f>
        <v>SEM 17</v>
      </c>
      <c r="C82" s="15" t="n">
        <f aca="false">C81+3</f>
        <v>42849</v>
      </c>
      <c r="D82" s="16"/>
      <c r="E82" s="16"/>
      <c r="F82" s="16" t="n">
        <v>0.354166666666667</v>
      </c>
      <c r="G82" s="16" t="n">
        <v>0.541666666666667</v>
      </c>
      <c r="H82" s="16" t="n">
        <v>0.583333333333333</v>
      </c>
      <c r="I82" s="16" t="n">
        <v>0.802083333333333</v>
      </c>
      <c r="J82" s="16"/>
      <c r="K82" s="16" t="n">
        <f aca="false">SUM(SUM(G82,-MIN(E82:F82)),SUM(I82,-H82))</f>
        <v>0.40625</v>
      </c>
      <c r="L82" s="16" t="str">
        <f aca="false">IF(SUM(SUM(G82,-MIN(D82:F82)),SUM(MAX(I82:J82),-H82))=SUM(SUM(G82,-MIN(E82:F82)),SUM(I82,-H82)),"",SUM(SUM(G82,-MIN(D82:F82)),SUM(MAX(I82:J82),-H82)))</f>
        <v/>
      </c>
      <c r="M82" s="16" t="str">
        <f aca="false">IF(WEEKDAY(C82,1)=6,SUMIFS(K:K,A:A,N(MONTH(C82)*1),B:B,B82),"")</f>
        <v/>
      </c>
      <c r="N82" s="16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7" t="str">
        <f aca="false">"SEM "&amp;WEEKNUM(C83,1)</f>
        <v>SEM 17</v>
      </c>
      <c r="C83" s="15" t="n">
        <f aca="false">C82+1</f>
        <v>42850</v>
      </c>
      <c r="D83" s="16"/>
      <c r="E83" s="16"/>
      <c r="F83" s="16" t="n">
        <v>0.354166666666667</v>
      </c>
      <c r="G83" s="16" t="n">
        <v>0.541666666666667</v>
      </c>
      <c r="H83" s="16" t="n">
        <v>0.59375</v>
      </c>
      <c r="I83" s="16" t="n">
        <v>0.791666666666667</v>
      </c>
      <c r="J83" s="16"/>
      <c r="K83" s="16" t="n">
        <f aca="false">SUM(SUM(G83,-MIN(E83:F83)),SUM(I83,-H83))</f>
        <v>0.385416666666667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IF(WEEKDAY(C83,1)=6,SUMIFS(K:K,A:A,N(MONTH(C83)*1),B:B,B83),"")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4" t="str">
        <f aca="false">"SEM "&amp;WEEKNUM(C84,1)</f>
        <v>SEM 17</v>
      </c>
      <c r="C84" s="15" t="n">
        <f aca="false">C83+1</f>
        <v>42851</v>
      </c>
      <c r="D84" s="16"/>
      <c r="E84" s="16"/>
      <c r="F84" s="16" t="n">
        <v>0.34375</v>
      </c>
      <c r="G84" s="16" t="n">
        <v>0.520833333333333</v>
      </c>
      <c r="H84" s="16" t="n">
        <v>0.5625</v>
      </c>
      <c r="I84" s="16" t="n">
        <v>0.8125</v>
      </c>
      <c r="J84" s="16"/>
      <c r="K84" s="16" t="n">
        <f aca="false">SUM(SUM(G84,-MIN(E84:F84)),SUM(I84,-H84))</f>
        <v>0.427083333333333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IF(WEEKDAY(C84,1)=6,SUMIFS(K:K,A:A,N(MONTH(C84)*1),B:B,B84),"")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17</v>
      </c>
      <c r="C85" s="15" t="n">
        <f aca="false">C84+1</f>
        <v>42852</v>
      </c>
      <c r="D85" s="16" t="n">
        <v>0.3125</v>
      </c>
      <c r="E85" s="16" t="n">
        <v>0.364583333333333</v>
      </c>
      <c r="F85" s="16"/>
      <c r="G85" s="16" t="n">
        <v>0.53125</v>
      </c>
      <c r="H85" s="16" t="n">
        <v>0.59375</v>
      </c>
      <c r="I85" s="16" t="n">
        <v>0.770833333333333</v>
      </c>
      <c r="J85" s="16" t="n">
        <v>0.854166666666667</v>
      </c>
      <c r="K85" s="16" t="n">
        <f aca="false">SUM(SUM(G85,-MIN(E85:F85)),SUM(I85,-H85))</f>
        <v>0.34375</v>
      </c>
      <c r="L85" s="16" t="n">
        <f aca="false">IF(SUM(SUM(G85,-MIN(D85:F85)),SUM(MAX(I85:J85),-H85))=SUM(SUM(G85,-MIN(E85:F85)),SUM(I85,-H85)),"",SUM(SUM(G85,-MIN(D85:F85)),SUM(MAX(I85:J85),-H85)))</f>
        <v>0.479166666666667</v>
      </c>
      <c r="M85" s="16" t="str">
        <f aca="false">IF(WEEKDAY(C85,1)=6,SUMIFS(K:K,A:A,N(MONTH(C85)*1),B:B,B85),"")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7" t="str">
        <f aca="false">"SEM "&amp;WEEKNUM(C86,1)</f>
        <v>SEM 17</v>
      </c>
      <c r="C86" s="15" t="n">
        <f aca="false">C85+1</f>
        <v>42853</v>
      </c>
      <c r="D86" s="16"/>
      <c r="E86" s="16"/>
      <c r="F86" s="16" t="n">
        <v>0.333333333333333</v>
      </c>
      <c r="G86" s="16" t="n">
        <v>0.541666666666667</v>
      </c>
      <c r="H86" s="16" t="n">
        <v>0.583333333333333</v>
      </c>
      <c r="I86" s="16" t="n">
        <v>0.75</v>
      </c>
      <c r="J86" s="16"/>
      <c r="K86" s="16" t="n">
        <f aca="false">SUM(SUM(G86,-MIN(E86:F86)),SUM(I86,-H86))</f>
        <v>0.375</v>
      </c>
      <c r="L86" s="16" t="str">
        <f aca="false">IF(SUM(SUM(G86,-MIN(D86:F86)),SUM(MAX(I86:J86),-H86))=SUM(SUM(G86,-MIN(E86:F86)),SUM(I86,-H86)),"",SUM(SUM(G86,-MIN(D86:F86)),SUM(MAX(I86:J86),-H86)))</f>
        <v/>
      </c>
      <c r="M86" s="16" t="n">
        <f aca="false">IF(WEEKDAY(C86,1)=6,SUMIFS(K:K,A:A,N(MONTH(C86)*1),B:B,B86),"")</f>
        <v>1.9375</v>
      </c>
      <c r="N86" s="16" t="n">
        <f aca="false">IF(A87=A86,"",SUMIF(A:A,A86,K:K))</f>
        <v>7.46875</v>
      </c>
    </row>
    <row r="87" customFormat="false" ht="15" hidden="false" customHeight="false" outlineLevel="0" collapsed="false">
      <c r="A87" s="8" t="n">
        <f aca="false">MONTH(C87)</f>
        <v>5</v>
      </c>
      <c r="B87" s="9" t="str">
        <f aca="false">"SEM "&amp;WEEKNUM(C87,1)</f>
        <v>SEM 18</v>
      </c>
      <c r="C87" s="9" t="n">
        <f aca="false">C86+3</f>
        <v>42856</v>
      </c>
      <c r="D87" s="10"/>
      <c r="E87" s="10"/>
      <c r="F87" s="10" t="n">
        <v>0.34375</v>
      </c>
      <c r="G87" s="10" t="n">
        <v>0.53125</v>
      </c>
      <c r="H87" s="10" t="n">
        <v>0.572916666666667</v>
      </c>
      <c r="I87" s="10" t="n">
        <v>0.770833333333333</v>
      </c>
      <c r="J87" s="10" t="n">
        <v>0.822916666666667</v>
      </c>
      <c r="K87" s="10" t="n">
        <f aca="false">SUM(SUM(G87,-MIN(E87:F87)),SUM(I87,-H87))</f>
        <v>0.385416666666667</v>
      </c>
      <c r="L87" s="10" t="n">
        <f aca="false">IF(SUM(SUM(G87,-MIN(D87:F87)),SUM(MAX(I87:J87),-H87))=SUM(SUM(G87,-MIN(E87:F87)),SUM(I87,-H87)),"",SUM(SUM(G87,-MIN(D87:F87)),SUM(MAX(I87:J87),-H87)))</f>
        <v>0.4375</v>
      </c>
      <c r="M87" s="10" t="str">
        <f aca="false">IF(WEEKDAY(C87,1)=6,SUMIFS(K:K,A:A,N(MONTH(C87)*1),B:B,B87),"")</f>
        <v/>
      </c>
      <c r="N87" s="10" t="str">
        <f aca="false">IF(A88=A87,"",SUMIF(A:A,A87,K:K))</f>
        <v/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18</v>
      </c>
      <c r="C88" s="9" t="n">
        <f aca="false">C87+1</f>
        <v>42857</v>
      </c>
      <c r="D88" s="10" t="n">
        <v>0.3125</v>
      </c>
      <c r="E88" s="10" t="n">
        <v>0.375</v>
      </c>
      <c r="F88" s="10"/>
      <c r="G88" s="10" t="n">
        <v>0.541666666666667</v>
      </c>
      <c r="H88" s="10" t="n">
        <v>0.5625</v>
      </c>
      <c r="I88" s="10" t="n">
        <v>0.760416666666667</v>
      </c>
      <c r="J88" s="10" t="n">
        <v>0.854166666666667</v>
      </c>
      <c r="K88" s="10" t="n">
        <f aca="false">SUM(SUM(G88,-MIN(E88:F88)),SUM(I88,-H88))</f>
        <v>0.364583333333333</v>
      </c>
      <c r="L88" s="10" t="n">
        <f aca="false">IF(SUM(SUM(G88,-MIN(D88:F88)),SUM(MAX(I88:J88),-H88))=SUM(SUM(G88,-MIN(E88:F88)),SUM(I88,-H88)),"",SUM(SUM(G88,-MIN(D88:F88)),SUM(MAX(I88:J88),-H88)))</f>
        <v>0.520833333333333</v>
      </c>
      <c r="M88" s="10" t="str">
        <f aca="false">IF(WEEKDAY(C88,1)=6,SUMIFS(K:K,A:A,N(MONTH(C88)*1),B:B,B88),"")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18</v>
      </c>
      <c r="C89" s="9" t="n">
        <f aca="false">C88+1</f>
        <v>42858</v>
      </c>
      <c r="D89" s="10"/>
      <c r="E89" s="10"/>
      <c r="F89" s="10" t="n">
        <v>0.354166666666667</v>
      </c>
      <c r="G89" s="10" t="n">
        <v>0.541666666666667</v>
      </c>
      <c r="H89" s="10" t="n">
        <v>0.583333333333333</v>
      </c>
      <c r="I89" s="10" t="n">
        <v>0.770833333333333</v>
      </c>
      <c r="J89" s="10"/>
      <c r="K89" s="10" t="n">
        <f aca="false">SUM(SUM(G89,-MIN(E89:F89)),SUM(I89,-H89))</f>
        <v>0.375</v>
      </c>
      <c r="L89" s="10" t="str">
        <f aca="false">IF(SUM(SUM(G89,-MIN(D89:F89)),SUM(MAX(I89:J89),-H89))=SUM(SUM(G89,-MIN(E89:F89)),SUM(I89,-H89)),"",SUM(SUM(G89,-MIN(D89:F89)),SUM(MAX(I89:J89),-H89)))</f>
        <v/>
      </c>
      <c r="M89" s="10" t="str">
        <f aca="false">IF(WEEKDAY(C89,1)=6,SUMIFS(K:K,A:A,N(MONTH(C89)*1),B:B,B89),"")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18</v>
      </c>
      <c r="C90" s="9" t="n">
        <f aca="false">C89+1</f>
        <v>42859</v>
      </c>
      <c r="D90" s="10"/>
      <c r="E90" s="10"/>
      <c r="F90" s="10" t="n">
        <v>0.333333333333333</v>
      </c>
      <c r="G90" s="10" t="n">
        <v>0.520833333333333</v>
      </c>
      <c r="H90" s="10" t="n">
        <v>0.583333333333333</v>
      </c>
      <c r="I90" s="10" t="n">
        <v>0.802083333333333</v>
      </c>
      <c r="J90" s="10"/>
      <c r="K90" s="10" t="n">
        <f aca="false">SUM(SUM(G90,-MIN(E90:F90)),SUM(I90,-H90))</f>
        <v>0.40625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IF(WEEKDAY(C90,1)=6,SUMIFS(K:K,A:A,N(MONTH(C90)*1),B:B,B90),"")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18</v>
      </c>
      <c r="C91" s="9" t="n">
        <f aca="false">C90+1</f>
        <v>42860</v>
      </c>
      <c r="D91" s="10"/>
      <c r="E91" s="10"/>
      <c r="F91" s="10" t="n">
        <v>0.333333333333333</v>
      </c>
      <c r="G91" s="10" t="n">
        <v>0.541666666666667</v>
      </c>
      <c r="H91" s="10" t="n">
        <v>0.583333333333333</v>
      </c>
      <c r="I91" s="10" t="n">
        <v>0.760416666666667</v>
      </c>
      <c r="J91" s="10"/>
      <c r="K91" s="10" t="n">
        <f aca="false">SUM(SUM(G91,-MIN(E91:F91)),SUM(I91,-H91))</f>
        <v>0.385416666666667</v>
      </c>
      <c r="L91" s="10" t="str">
        <f aca="false">IF(SUM(SUM(G91,-MIN(D91:F91)),SUM(MAX(I91:J91),-H91))=SUM(SUM(G91,-MIN(E91:F91)),SUM(I91,-H91)),"",SUM(SUM(G91,-MIN(D91:F91)),SUM(MAX(I91:J91),-H91)))</f>
        <v/>
      </c>
      <c r="M91" s="10" t="n">
        <f aca="false">IF(WEEKDAY(C91,1)=6,SUMIFS(K:K,A:A,N(MONTH(C91)*1),B:B,B91),"")</f>
        <v>1.91666666666667</v>
      </c>
      <c r="N91" s="10" t="str">
        <f aca="false">IF(A92=A91,"",SUMIF(A:A,A91,K:K))</f>
        <v/>
      </c>
    </row>
    <row r="92" customFormat="false" ht="15" hidden="false" customHeight="false" outlineLevel="0" collapsed="false">
      <c r="A92" s="13" t="n">
        <f aca="false">MONTH(C92)</f>
        <v>5</v>
      </c>
      <c r="B92" s="14" t="str">
        <f aca="false">"SEM "&amp;WEEKNUM(C92,1)</f>
        <v>SEM 19</v>
      </c>
      <c r="C92" s="15" t="n">
        <f aca="false">C91+3</f>
        <v>42863</v>
      </c>
      <c r="D92" s="16" t="n">
        <v>0.291666666666667</v>
      </c>
      <c r="E92" s="16" t="n">
        <v>0.375</v>
      </c>
      <c r="F92" s="16"/>
      <c r="G92" s="16" t="n">
        <v>0.541666666666667</v>
      </c>
      <c r="H92" s="16" t="n">
        <v>0.583333333333333</v>
      </c>
      <c r="I92" s="16" t="n">
        <v>0.75</v>
      </c>
      <c r="J92" s="16" t="n">
        <v>0.84375</v>
      </c>
      <c r="K92" s="16" t="n">
        <f aca="false">SUM(SUM(G92,-MIN(E92:F92)),SUM(I92,-H92))</f>
        <v>0.333333333333333</v>
      </c>
      <c r="L92" s="16" t="n">
        <f aca="false">IF(SUM(SUM(G92,-MIN(D92:F92)),SUM(MAX(I92:J92),-H92))=SUM(SUM(G92,-MIN(E92:F92)),SUM(I92,-H92)),"",SUM(SUM(G92,-MIN(D92:F92)),SUM(MAX(I92:J92),-H92)))</f>
        <v>0.510416666666667</v>
      </c>
      <c r="M92" s="16" t="str">
        <f aca="false">IF(WEEKDAY(C92,1)=6,SUMIFS(K:K,A:A,N(MONTH(C92)*1),B:B,B92),"")</f>
        <v/>
      </c>
      <c r="N92" s="16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7" t="str">
        <f aca="false">"SEM "&amp;WEEKNUM(C93,1)</f>
        <v>SEM 19</v>
      </c>
      <c r="C93" s="15" t="n">
        <f aca="false">C92+1</f>
        <v>42864</v>
      </c>
      <c r="D93" s="16"/>
      <c r="E93" s="16"/>
      <c r="F93" s="16" t="n">
        <v>0.354166666666667</v>
      </c>
      <c r="G93" s="16" t="n">
        <v>0.541666666666667</v>
      </c>
      <c r="H93" s="16" t="n">
        <v>0.583333333333333</v>
      </c>
      <c r="I93" s="16" t="n">
        <v>0.78125</v>
      </c>
      <c r="J93" s="16" t="n">
        <v>0.840277777777778</v>
      </c>
      <c r="K93" s="16" t="n">
        <f aca="false">SUM(SUM(G93,-MIN(E93:F93)),SUM(I93,-H93))</f>
        <v>0.385416666666667</v>
      </c>
      <c r="L93" s="16" t="n">
        <f aca="false">IF(SUM(SUM(G93,-MIN(D93:F93)),SUM(MAX(I93:J93),-H93))=SUM(SUM(G93,-MIN(E93:F93)),SUM(I93,-H93)),"",SUM(SUM(G93,-MIN(D93:F93)),SUM(MAX(I93:J93),-H93)))</f>
        <v>0.444444444444444</v>
      </c>
      <c r="M93" s="16" t="str">
        <f aca="false">IF(WEEKDAY(C93,1)=6,SUMIFS(K:K,A:A,N(MONTH(C93)*1),B:B,B93),"")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4" t="str">
        <f aca="false">"SEM "&amp;WEEKNUM(C94,1)</f>
        <v>SEM 19</v>
      </c>
      <c r="C94" s="15" t="n">
        <f aca="false">C93+1</f>
        <v>42865</v>
      </c>
      <c r="D94" s="16" t="n">
        <v>0.302083333333333</v>
      </c>
      <c r="E94" s="16" t="n">
        <v>0.364583333333333</v>
      </c>
      <c r="F94" s="16"/>
      <c r="G94" s="16" t="n">
        <v>0.53125</v>
      </c>
      <c r="H94" s="16" t="n">
        <v>0.5625</v>
      </c>
      <c r="I94" s="16" t="n">
        <v>0.75</v>
      </c>
      <c r="J94" s="16" t="n">
        <v>0.822916666666667</v>
      </c>
      <c r="K94" s="16" t="n">
        <f aca="false">SUM(SUM(G94,-MIN(E94:F94)),SUM(I94,-H94))</f>
        <v>0.354166666666667</v>
      </c>
      <c r="L94" s="16" t="n">
        <f aca="false">IF(SUM(SUM(G94,-MIN(D94:F94)),SUM(MAX(I94:J94),-H94))=SUM(SUM(G94,-MIN(E94:F94)),SUM(I94,-H94)),"",SUM(SUM(G94,-MIN(D94:F94)),SUM(MAX(I94:J94),-H94)))</f>
        <v>0.489583333333333</v>
      </c>
      <c r="M94" s="16" t="str">
        <f aca="false">IF(WEEKDAY(C94,1)=6,SUMIFS(K:K,A:A,N(MONTH(C94)*1),B:B,B94),"")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19</v>
      </c>
      <c r="C95" s="15" t="n">
        <f aca="false">C94+1</f>
        <v>42866</v>
      </c>
      <c r="D95" s="16" t="n">
        <v>0.3125</v>
      </c>
      <c r="E95" s="16" t="n">
        <v>0.375</v>
      </c>
      <c r="F95" s="16"/>
      <c r="G95" s="16" t="n">
        <v>0.541666666666667</v>
      </c>
      <c r="H95" s="16" t="n">
        <v>0.583333333333333</v>
      </c>
      <c r="I95" s="16" t="n">
        <v>0.78125</v>
      </c>
      <c r="J95" s="16" t="n">
        <v>0.854166666666667</v>
      </c>
      <c r="K95" s="16" t="n">
        <f aca="false">SUM(SUM(G95,-MIN(E95:F95)),SUM(I95,-H95))</f>
        <v>0.364583333333333</v>
      </c>
      <c r="L95" s="16" t="n">
        <f aca="false">IF(SUM(SUM(G95,-MIN(D95:F95)),SUM(MAX(I95:J95),-H95))=SUM(SUM(G95,-MIN(E95:F95)),SUM(I95,-H95)),"",SUM(SUM(G95,-MIN(D95:F95)),SUM(MAX(I95:J95),-H95)))</f>
        <v>0.5</v>
      </c>
      <c r="M95" s="16" t="str">
        <f aca="false">IF(WEEKDAY(C95,1)=6,SUMIFS(K:K,A:A,N(MONTH(C95)*1),B:B,B95),"")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7" t="str">
        <f aca="false">"SEM "&amp;WEEKNUM(C96,1)</f>
        <v>SEM 19</v>
      </c>
      <c r="C96" s="15" t="n">
        <f aca="false">C95+1</f>
        <v>42867</v>
      </c>
      <c r="D96" s="16"/>
      <c r="E96" s="16"/>
      <c r="F96" s="16" t="n">
        <v>0.34375</v>
      </c>
      <c r="G96" s="16" t="n">
        <v>0.520833333333333</v>
      </c>
      <c r="H96" s="16" t="n">
        <v>0.583333333333333</v>
      </c>
      <c r="I96" s="16" t="n">
        <v>0.75</v>
      </c>
      <c r="J96" s="16"/>
      <c r="K96" s="16" t="n">
        <f aca="false">SUM(SUM(G96,-MIN(E96:F96)),SUM(I96,-H96))</f>
        <v>0.34375</v>
      </c>
      <c r="L96" s="16" t="str">
        <f aca="false">IF(SUM(SUM(G96,-MIN(D96:F96)),SUM(MAX(I96:J96),-H96))=SUM(SUM(G96,-MIN(E96:F96)),SUM(I96,-H96)),"",SUM(SUM(G96,-MIN(D96:F96)),SUM(MAX(I96:J96),-H96)))</f>
        <v/>
      </c>
      <c r="M96" s="16" t="n">
        <f aca="false">IF(WEEKDAY(C96,1)=6,SUMIFS(K:K,A:A,N(MONTH(C96)*1),B:B,B96),"")</f>
        <v>1.78125</v>
      </c>
      <c r="N96" s="16" t="str">
        <f aca="false">IF(A97=A96,"",SUMIF(A:A,A96,K:K))</f>
        <v/>
      </c>
    </row>
    <row r="97" customFormat="false" ht="15" hidden="false" customHeight="false" outlineLevel="0" collapsed="false">
      <c r="A97" s="8" t="n">
        <f aca="false">MONTH(C97)</f>
        <v>5</v>
      </c>
      <c r="B97" s="9" t="str">
        <f aca="false">"SEM "&amp;WEEKNUM(C97,1)</f>
        <v>SEM 20</v>
      </c>
      <c r="C97" s="9" t="n">
        <f aca="false">C96+3</f>
        <v>42870</v>
      </c>
      <c r="D97" s="10"/>
      <c r="E97" s="10"/>
      <c r="F97" s="10" t="n">
        <v>0.354166666666667</v>
      </c>
      <c r="G97" s="10" t="n">
        <v>0.541666666666667</v>
      </c>
      <c r="H97" s="10" t="n">
        <v>0.583333333333333</v>
      </c>
      <c r="I97" s="10" t="n">
        <v>0.791666666666667</v>
      </c>
      <c r="J97" s="10"/>
      <c r="K97" s="10" t="n">
        <f aca="false">SUM(SUM(G97,-MIN(E97:F97)),SUM(I97,-H97))</f>
        <v>0.395833333333333</v>
      </c>
      <c r="L97" s="10" t="str">
        <f aca="false">IF(SUM(SUM(G97,-MIN(D97:F97)),SUM(MAX(I97:J97),-H97))=SUM(SUM(G97,-MIN(E97:F97)),SUM(I97,-H97)),"",SUM(SUM(G97,-MIN(D97:F97)),SUM(MAX(I97:J97),-H97)))</f>
        <v/>
      </c>
      <c r="M97" s="10" t="str">
        <f aca="false">IF(WEEKDAY(C97,1)=6,SUMIFS(K:K,A:A,N(MONTH(C97)*1),B:B,B97),"")</f>
        <v/>
      </c>
      <c r="N97" s="10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20</v>
      </c>
      <c r="C98" s="9" t="n">
        <f aca="false">C97+1</f>
        <v>42871</v>
      </c>
      <c r="D98" s="10" t="n">
        <v>0.3125</v>
      </c>
      <c r="E98" s="10" t="n">
        <v>0.364583333333333</v>
      </c>
      <c r="F98" s="10"/>
      <c r="G98" s="10" t="n">
        <v>0.541666666666667</v>
      </c>
      <c r="H98" s="10" t="n">
        <v>0.583333333333333</v>
      </c>
      <c r="I98" s="10" t="n">
        <v>0.760416666666667</v>
      </c>
      <c r="J98" s="10" t="n">
        <v>0.854166666666667</v>
      </c>
      <c r="K98" s="10" t="n">
        <f aca="false">SUM(SUM(G98,-MIN(E98:F98)),SUM(I98,-H98))</f>
        <v>0.354166666666667</v>
      </c>
      <c r="L98" s="10" t="n">
        <f aca="false">IF(SUM(SUM(G98,-MIN(D98:F98)),SUM(MAX(I98:J98),-H98))=SUM(SUM(G98,-MIN(E98:F98)),SUM(I98,-H98)),"",SUM(SUM(G98,-MIN(D98:F98)),SUM(MAX(I98:J98),-H98)))</f>
        <v>0.5</v>
      </c>
      <c r="M98" s="10" t="str">
        <f aca="false">IF(WEEKDAY(C98,1)=6,SUMIFS(K:K,A:A,N(MONTH(C98)*1),B:B,B98),"")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20</v>
      </c>
      <c r="C99" s="9" t="n">
        <f aca="false">C98+1</f>
        <v>42872</v>
      </c>
      <c r="D99" s="10"/>
      <c r="E99" s="10"/>
      <c r="F99" s="10" t="n">
        <v>0.354166666666667</v>
      </c>
      <c r="G99" s="10" t="n">
        <v>0.520833333333333</v>
      </c>
      <c r="H99" s="10" t="n">
        <v>0.583333333333333</v>
      </c>
      <c r="I99" s="10" t="n">
        <v>0.791666666666667</v>
      </c>
      <c r="J99" s="10"/>
      <c r="K99" s="10" t="n">
        <f aca="false">SUM(SUM(G99,-MIN(E99:F99)),SUM(I99,-H99))</f>
        <v>0.375</v>
      </c>
      <c r="L99" s="10" t="str">
        <f aca="false">IF(SUM(SUM(G99,-MIN(D99:F99)),SUM(MAX(I99:J99),-H99))=SUM(SUM(G99,-MIN(E99:F99)),SUM(I99,-H99)),"",SUM(SUM(G99,-MIN(D99:F99)),SUM(MAX(I99:J99),-H99)))</f>
        <v/>
      </c>
      <c r="M99" s="10" t="str">
        <f aca="false">IF(WEEKDAY(C99,1)=6,SUMIFS(K:K,A:A,N(MONTH(C99)*1),B:B,B99),"")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20</v>
      </c>
      <c r="C100" s="9" t="n">
        <f aca="false">C99+1</f>
        <v>42873</v>
      </c>
      <c r="D100" s="10" t="n">
        <v>0.3125</v>
      </c>
      <c r="E100" s="10" t="n">
        <v>0.375</v>
      </c>
      <c r="F100" s="10"/>
      <c r="G100" s="10" t="n">
        <v>0.520833333333333</v>
      </c>
      <c r="H100" s="10" t="n">
        <v>0.5625</v>
      </c>
      <c r="I100" s="10" t="n">
        <v>0.760416666666667</v>
      </c>
      <c r="J100" s="10" t="n">
        <v>0.822916666666667</v>
      </c>
      <c r="K100" s="10" t="n">
        <f aca="false">SUM(SUM(G100,-MIN(E100:F100)),SUM(I100,-H100))</f>
        <v>0.34375</v>
      </c>
      <c r="L100" s="10" t="n">
        <f aca="false">IF(SUM(SUM(G100,-MIN(D100:F100)),SUM(MAX(I100:J100),-H100))=SUM(SUM(G100,-MIN(E100:F100)),SUM(I100,-H100)),"",SUM(SUM(G100,-MIN(D100:F100)),SUM(MAX(I100:J100),-H100)))</f>
        <v>0.46875</v>
      </c>
      <c r="M100" s="10" t="str">
        <f aca="false">IF(WEEKDAY(C100,1)=6,SUMIFS(K:K,A:A,N(MONTH(C100)*1),B:B,B100),"")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20</v>
      </c>
      <c r="C101" s="9" t="n">
        <f aca="false">C100+1</f>
        <v>42874</v>
      </c>
      <c r="D101" s="10"/>
      <c r="E101" s="10"/>
      <c r="F101" s="10" t="n">
        <v>0.34375</v>
      </c>
      <c r="G101" s="10" t="n">
        <v>0.541666666666667</v>
      </c>
      <c r="H101" s="10" t="n">
        <v>0.583333333333333</v>
      </c>
      <c r="I101" s="10" t="n">
        <v>0.75</v>
      </c>
      <c r="J101" s="10"/>
      <c r="K101" s="10" t="n">
        <f aca="false">SUM(SUM(G101,-MIN(E101:F101)),SUM(I101,-H101))</f>
        <v>0.364583333333333</v>
      </c>
      <c r="L101" s="10" t="str">
        <f aca="false">IF(SUM(SUM(G101,-MIN(D101:F101)),SUM(MAX(I101:J101),-H101))=SUM(SUM(G101,-MIN(E101:F101)),SUM(I101,-H101)),"",SUM(SUM(G101,-MIN(D101:F101)),SUM(MAX(I101:J101),-H101)))</f>
        <v/>
      </c>
      <c r="M101" s="10" t="n">
        <f aca="false">IF(WEEKDAY(C101,1)=6,SUMIFS(K:K,A:A,N(MONTH(C101)*1),B:B,B101),"")</f>
        <v>1.83333333333333</v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13" t="n">
        <f aca="false">MONTH(C102)</f>
        <v>5</v>
      </c>
      <c r="B102" s="14" t="str">
        <f aca="false">"SEM "&amp;WEEKNUM(C102,1)</f>
        <v>SEM 21</v>
      </c>
      <c r="C102" s="15" t="n">
        <f aca="false">C101+3</f>
        <v>42877</v>
      </c>
      <c r="D102" s="16"/>
      <c r="E102" s="16"/>
      <c r="F102" s="16" t="n">
        <v>0.354166666666667</v>
      </c>
      <c r="G102" s="16" t="n">
        <v>0.541666666666667</v>
      </c>
      <c r="H102" s="16" t="n">
        <v>0.583333333333333</v>
      </c>
      <c r="I102" s="16" t="n">
        <v>0.802083333333333</v>
      </c>
      <c r="J102" s="16"/>
      <c r="K102" s="16" t="n">
        <f aca="false">SUM(SUM(G102,-MIN(E102:F102)),SUM(I102,-H102))</f>
        <v>0.40625</v>
      </c>
      <c r="L102" s="16" t="str">
        <f aca="false">IF(SUM(SUM(G102,-MIN(D102:F102)),SUM(MAX(I102:J102),-H102))=SUM(SUM(G102,-MIN(E102:F102)),SUM(I102,-H102)),"",SUM(SUM(G102,-MIN(D102:F102)),SUM(MAX(I102:J102),-H102)))</f>
        <v/>
      </c>
      <c r="M102" s="16" t="str">
        <f aca="false">IF(WEEKDAY(C102,1)=6,SUMIFS(K:K,A:A,N(MONTH(C102)*1),B:B,B102),"")</f>
        <v/>
      </c>
      <c r="N102" s="16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7" t="str">
        <f aca="false">"SEM "&amp;WEEKNUM(C103,1)</f>
        <v>SEM 21</v>
      </c>
      <c r="C103" s="15" t="n">
        <f aca="false">C102+1</f>
        <v>42878</v>
      </c>
      <c r="D103" s="16"/>
      <c r="E103" s="16"/>
      <c r="F103" s="16" t="n">
        <v>0.354166666666667</v>
      </c>
      <c r="G103" s="16" t="n">
        <v>0.541666666666667</v>
      </c>
      <c r="H103" s="16" t="n">
        <v>0.59375</v>
      </c>
      <c r="I103" s="16" t="n">
        <v>0.791666666666667</v>
      </c>
      <c r="J103" s="16"/>
      <c r="K103" s="16" t="n">
        <f aca="false">SUM(SUM(G103,-MIN(E103:F103)),SUM(I103,-H103))</f>
        <v>0.385416666666667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IF(WEEKDAY(C103,1)=6,SUMIFS(K:K,A:A,N(MONTH(C103)*1),B:B,B103),"")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4" t="str">
        <f aca="false">"SEM "&amp;WEEKNUM(C104,1)</f>
        <v>SEM 21</v>
      </c>
      <c r="C104" s="15" t="n">
        <f aca="false">C103+1</f>
        <v>42879</v>
      </c>
      <c r="D104" s="16"/>
      <c r="E104" s="16"/>
      <c r="F104" s="16" t="n">
        <v>0.34375</v>
      </c>
      <c r="G104" s="16" t="n">
        <v>0.520833333333333</v>
      </c>
      <c r="H104" s="16" t="n">
        <v>0.5625</v>
      </c>
      <c r="I104" s="16" t="n">
        <v>0.8125</v>
      </c>
      <c r="J104" s="16"/>
      <c r="K104" s="16" t="n">
        <f aca="false">SUM(SUM(G104,-MIN(E104:F104)),SUM(I104,-H104))</f>
        <v>0.427083333333333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IF(WEEKDAY(C104,1)=6,SUMIFS(K:K,A:A,N(MONTH(C104)*1),B:B,B104),"")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21</v>
      </c>
      <c r="C105" s="15" t="n">
        <f aca="false">C104+1</f>
        <v>42880</v>
      </c>
      <c r="D105" s="16" t="n">
        <v>0.3125</v>
      </c>
      <c r="E105" s="16" t="n">
        <v>0.364583333333333</v>
      </c>
      <c r="F105" s="16"/>
      <c r="G105" s="16" t="n">
        <v>0.53125</v>
      </c>
      <c r="H105" s="16" t="n">
        <v>0.59375</v>
      </c>
      <c r="I105" s="16" t="n">
        <v>0.770833333333333</v>
      </c>
      <c r="J105" s="16" t="n">
        <v>0.854166666666667</v>
      </c>
      <c r="K105" s="16" t="n">
        <f aca="false">SUM(SUM(G105,-MIN(E105:F105)),SUM(I105,-H105))</f>
        <v>0.34375</v>
      </c>
      <c r="L105" s="16" t="n">
        <f aca="false">IF(SUM(SUM(G105,-MIN(D105:F105)),SUM(MAX(I105:J105),-H105))=SUM(SUM(G105,-MIN(E105:F105)),SUM(I105,-H105)),"",SUM(SUM(G105,-MIN(D105:F105)),SUM(MAX(I105:J105),-H105)))</f>
        <v>0.479166666666667</v>
      </c>
      <c r="M105" s="16" t="str">
        <f aca="false">IF(WEEKDAY(C105,1)=6,SUMIFS(K:K,A:A,N(MONTH(C105)*1),B:B,B105),"")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7" t="str">
        <f aca="false">"SEM "&amp;WEEKNUM(C106,1)</f>
        <v>SEM 21</v>
      </c>
      <c r="C106" s="15" t="n">
        <f aca="false">C105+1</f>
        <v>42881</v>
      </c>
      <c r="D106" s="16"/>
      <c r="E106" s="16"/>
      <c r="F106" s="16" t="n">
        <v>0.333333333333333</v>
      </c>
      <c r="G106" s="16" t="n">
        <v>0.541666666666667</v>
      </c>
      <c r="H106" s="16" t="n">
        <v>0.583333333333333</v>
      </c>
      <c r="I106" s="16" t="n">
        <v>0.75</v>
      </c>
      <c r="J106" s="16"/>
      <c r="K106" s="16" t="n">
        <f aca="false">SUM(SUM(G106,-MIN(E106:F106)),SUM(I106,-H106))</f>
        <v>0.375</v>
      </c>
      <c r="L106" s="16" t="str">
        <f aca="false">IF(SUM(SUM(G106,-MIN(D106:F106)),SUM(MAX(I106:J106),-H106))=SUM(SUM(G106,-MIN(E106:F106)),SUM(I106,-H106)),"",SUM(SUM(G106,-MIN(D106:F106)),SUM(MAX(I106:J106),-H106)))</f>
        <v/>
      </c>
      <c r="M106" s="16" t="n">
        <f aca="false">IF(WEEKDAY(C106,1)=6,SUMIFS(K:K,A:A,N(MONTH(C106)*1),B:B,B106),"")</f>
        <v>1.9375</v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8" t="n">
        <f aca="false">MONTH(C107)</f>
        <v>5</v>
      </c>
      <c r="B107" s="9" t="str">
        <f aca="false">"SEM "&amp;WEEKNUM(C107,1)</f>
        <v>SEM 22</v>
      </c>
      <c r="C107" s="9" t="n">
        <f aca="false">C106+3</f>
        <v>42884</v>
      </c>
      <c r="D107" s="10"/>
      <c r="E107" s="10"/>
      <c r="F107" s="10" t="n">
        <v>0.34375</v>
      </c>
      <c r="G107" s="10" t="n">
        <v>0.53125</v>
      </c>
      <c r="H107" s="10" t="n">
        <v>0.572916666666667</v>
      </c>
      <c r="I107" s="10" t="n">
        <v>0.770833333333333</v>
      </c>
      <c r="J107" s="10" t="n">
        <v>0.822916666666667</v>
      </c>
      <c r="K107" s="10" t="n">
        <f aca="false">SUM(SUM(G107,-MIN(E107:F107)),SUM(I107,-H107))</f>
        <v>0.385416666666667</v>
      </c>
      <c r="L107" s="10" t="n">
        <f aca="false">IF(SUM(SUM(G107,-MIN(D107:F107)),SUM(MAX(I107:J107),-H107))=SUM(SUM(G107,-MIN(E107:F107)),SUM(I107,-H107)),"",SUM(SUM(G107,-MIN(D107:F107)),SUM(MAX(I107:J107),-H107)))</f>
        <v>0.4375</v>
      </c>
      <c r="M107" s="10" t="str">
        <f aca="false">IF(WEEKDAY(C107,1)=6,SUMIFS(K:K,A:A,N(MONTH(C107)*1),B:B,B107),"")</f>
        <v/>
      </c>
      <c r="N107" s="10" t="str">
        <f aca="false">IF(A108=A107,"",SUMIF(A:A,A107,K:K))</f>
        <v/>
      </c>
    </row>
    <row r="108" customFormat="false" ht="15" hidden="false" customHeight="false" outlineLevel="0" collapsed="false">
      <c r="A108" s="8" t="n">
        <f aca="false">MONTH(C108)</f>
        <v>5</v>
      </c>
      <c r="B108" s="9" t="str">
        <f aca="false">"SEM "&amp;WEEKNUM(C108,1)</f>
        <v>SEM 22</v>
      </c>
      <c r="C108" s="9" t="n">
        <f aca="false">C107+1</f>
        <v>42885</v>
      </c>
      <c r="D108" s="10" t="n">
        <v>0.3125</v>
      </c>
      <c r="E108" s="10" t="n">
        <v>0.375</v>
      </c>
      <c r="F108" s="10"/>
      <c r="G108" s="10" t="n">
        <v>0.541666666666667</v>
      </c>
      <c r="H108" s="10" t="n">
        <v>0.5625</v>
      </c>
      <c r="I108" s="10" t="n">
        <v>0.760416666666667</v>
      </c>
      <c r="J108" s="10" t="n">
        <v>0.854166666666667</v>
      </c>
      <c r="K108" s="10" t="n">
        <f aca="false">SUM(SUM(G108,-MIN(E108:F108)),SUM(I108,-H108))</f>
        <v>0.364583333333333</v>
      </c>
      <c r="L108" s="10" t="n">
        <f aca="false">IF(SUM(SUM(G108,-MIN(D108:F108)),SUM(MAX(I108:J108),-H108))=SUM(SUM(G108,-MIN(E108:F108)),SUM(I108,-H108)),"",SUM(SUM(G108,-MIN(D108:F108)),SUM(MAX(I108:J108),-H108)))</f>
        <v>0.520833333333333</v>
      </c>
      <c r="M108" s="10" t="str">
        <f aca="false">IF(WEEKDAY(C108,1)=6,SUMIFS(K:K,A:A,N(MONTH(C108)*1),B:B,B108),"")</f>
        <v/>
      </c>
      <c r="N108" s="10" t="str">
        <f aca="false">IF(A109=A108,"",SUMIF(A:A,A108,K:K))</f>
        <v/>
      </c>
    </row>
    <row r="109" customFormat="false" ht="15" hidden="false" customHeight="false" outlineLevel="0" collapsed="false">
      <c r="A109" s="8" t="n">
        <f aca="false">MONTH(C109)</f>
        <v>5</v>
      </c>
      <c r="B109" s="9" t="str">
        <f aca="false">"SEM "&amp;WEEKNUM(C109,1)</f>
        <v>SEM 22</v>
      </c>
      <c r="C109" s="9" t="n">
        <f aca="false">C108+1</f>
        <v>42886</v>
      </c>
      <c r="D109" s="10"/>
      <c r="E109" s="10"/>
      <c r="F109" s="10" t="n">
        <v>0.354166666666667</v>
      </c>
      <c r="G109" s="10" t="n">
        <v>0.541666666666667</v>
      </c>
      <c r="H109" s="10" t="n">
        <v>0.583333333333333</v>
      </c>
      <c r="I109" s="10" t="n">
        <v>0.770833333333333</v>
      </c>
      <c r="J109" s="10"/>
      <c r="K109" s="10" t="n">
        <f aca="false">SUM(SUM(G109,-MIN(E109:F109)),SUM(I109,-H109))</f>
        <v>0.375</v>
      </c>
      <c r="L109" s="10" t="str">
        <f aca="false">IF(SUM(SUM(G109,-MIN(D109:F109)),SUM(MAX(I109:J109),-H109))=SUM(SUM(G109,-MIN(E109:F109)),SUM(I109,-H109)),"",SUM(SUM(G109,-MIN(D109:F109)),SUM(MAX(I109:J109),-H109)))</f>
        <v/>
      </c>
      <c r="M109" s="10" t="str">
        <f aca="false">IF(WEEKDAY(C109,1)=6,SUMIFS(K:K,A:A,N(MONTH(C109)*1),B:B,B109),"")</f>
        <v/>
      </c>
      <c r="N109" s="10" t="n">
        <f aca="false">IF(A110=A109,"",SUMIF(A:A,A109,K:K))</f>
        <v>8.59375</v>
      </c>
    </row>
    <row r="110" customFormat="false" ht="15" hidden="false" customHeight="false" outlineLevel="0" collapsed="false">
      <c r="A110" s="8" t="n">
        <f aca="false">MONTH(C110)</f>
        <v>6</v>
      </c>
      <c r="B110" s="9" t="str">
        <f aca="false">"SEM "&amp;WEEKNUM(C110,1)</f>
        <v>SEM 22</v>
      </c>
      <c r="C110" s="9" t="n">
        <f aca="false">C109+1</f>
        <v>42887</v>
      </c>
      <c r="D110" s="10"/>
      <c r="E110" s="10"/>
      <c r="F110" s="10" t="n">
        <v>0.333333333333333</v>
      </c>
      <c r="G110" s="10" t="n">
        <v>0.520833333333333</v>
      </c>
      <c r="H110" s="10" t="n">
        <v>0.583333333333333</v>
      </c>
      <c r="I110" s="10" t="n">
        <v>0.802083333333333</v>
      </c>
      <c r="J110" s="10"/>
      <c r="K110" s="10" t="n">
        <f aca="false">SUM(SUM(G110,-MIN(E110:F110)),SUM(I110,-H110))</f>
        <v>0.40625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IF(WEEKDAY(C110,1)=6,SUMIFS(K:K,A:A,N(MONTH(C110)*1),B:B,B110),"")</f>
        <v/>
      </c>
      <c r="N110" s="10" t="str">
        <f aca="false">IF(A111=A110,"",SUMIF(A:A,A110,K:K))</f>
        <v/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22</v>
      </c>
      <c r="C111" s="9" t="n">
        <f aca="false">C110+1</f>
        <v>42888</v>
      </c>
      <c r="D111" s="10"/>
      <c r="E111" s="10"/>
      <c r="F111" s="10" t="n">
        <v>0.333333333333333</v>
      </c>
      <c r="G111" s="10" t="n">
        <v>0.541666666666667</v>
      </c>
      <c r="H111" s="10" t="n">
        <v>0.583333333333333</v>
      </c>
      <c r="I111" s="10" t="n">
        <v>0.760416666666667</v>
      </c>
      <c r="J111" s="10"/>
      <c r="K111" s="10" t="n">
        <f aca="false">SUM(SUM(G111,-MIN(E111:F111)),SUM(I111,-H111))</f>
        <v>0.385416666666667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n">
        <f aca="false">IF(WEEKDAY(C111,1)=6,SUMIFS(K:K,A:A,N(MONTH(C111)*1),B:B,B111),"")</f>
        <v>0.791666666666667</v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13" t="n">
        <f aca="false">MONTH(C112)</f>
        <v>6</v>
      </c>
      <c r="B112" s="14" t="str">
        <f aca="false">"SEM "&amp;WEEKNUM(C112,1)</f>
        <v>SEM 23</v>
      </c>
      <c r="C112" s="15" t="n">
        <f aca="false">C111+3</f>
        <v>42891</v>
      </c>
      <c r="D112" s="16" t="n">
        <v>0.291666666666667</v>
      </c>
      <c r="E112" s="16" t="n">
        <v>0.375</v>
      </c>
      <c r="F112" s="16"/>
      <c r="G112" s="16" t="n">
        <v>0.541666666666667</v>
      </c>
      <c r="H112" s="16" t="n">
        <v>0.583333333333333</v>
      </c>
      <c r="I112" s="16" t="n">
        <v>0.75</v>
      </c>
      <c r="J112" s="16" t="n">
        <v>0.84375</v>
      </c>
      <c r="K112" s="16" t="n">
        <f aca="false">SUM(SUM(G112,-MIN(E112:F112)),SUM(I112,-H112))</f>
        <v>0.333333333333333</v>
      </c>
      <c r="L112" s="16" t="n">
        <f aca="false">IF(SUM(SUM(G112,-MIN(D112:F112)),SUM(MAX(I112:J112),-H112))=SUM(SUM(G112,-MIN(E112:F112)),SUM(I112,-H112)),"",SUM(SUM(G112,-MIN(D112:F112)),SUM(MAX(I112:J112),-H112)))</f>
        <v>0.510416666666667</v>
      </c>
      <c r="M112" s="16" t="str">
        <f aca="false">IF(WEEKDAY(C112,1)=6,SUMIFS(K:K,A:A,N(MONTH(C112)*1),B:B,B112),"")</f>
        <v/>
      </c>
      <c r="N112" s="16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7" t="str">
        <f aca="false">"SEM "&amp;WEEKNUM(C113,1)</f>
        <v>SEM 23</v>
      </c>
      <c r="C113" s="15" t="n">
        <f aca="false">C112+1</f>
        <v>42892</v>
      </c>
      <c r="D113" s="16"/>
      <c r="E113" s="16"/>
      <c r="F113" s="16" t="n">
        <v>0.354166666666667</v>
      </c>
      <c r="G113" s="16" t="n">
        <v>0.541666666666667</v>
      </c>
      <c r="H113" s="16" t="n">
        <v>0.583333333333333</v>
      </c>
      <c r="I113" s="16" t="n">
        <v>0.78125</v>
      </c>
      <c r="J113" s="16" t="n">
        <v>0.840277777777778</v>
      </c>
      <c r="K113" s="16" t="n">
        <f aca="false">SUM(SUM(G113,-MIN(E113:F113)),SUM(I113,-H113))</f>
        <v>0.385416666666667</v>
      </c>
      <c r="L113" s="16" t="n">
        <f aca="false">IF(SUM(SUM(G113,-MIN(D113:F113)),SUM(MAX(I113:J113),-H113))=SUM(SUM(G113,-MIN(E113:F113)),SUM(I113,-H113)),"",SUM(SUM(G113,-MIN(D113:F113)),SUM(MAX(I113:J113),-H113)))</f>
        <v>0.444444444444444</v>
      </c>
      <c r="M113" s="16" t="str">
        <f aca="false">IF(WEEKDAY(C113,1)=6,SUMIFS(K:K,A:A,N(MONTH(C113)*1),B:B,B113),"")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4" t="str">
        <f aca="false">"SEM "&amp;WEEKNUM(C114,1)</f>
        <v>SEM 23</v>
      </c>
      <c r="C114" s="15" t="n">
        <f aca="false">C113+1</f>
        <v>42893</v>
      </c>
      <c r="D114" s="16" t="n">
        <v>0.302083333333333</v>
      </c>
      <c r="E114" s="16" t="n">
        <v>0.364583333333333</v>
      </c>
      <c r="F114" s="16"/>
      <c r="G114" s="16" t="n">
        <v>0.53125</v>
      </c>
      <c r="H114" s="16" t="n">
        <v>0.5625</v>
      </c>
      <c r="I114" s="16" t="n">
        <v>0.75</v>
      </c>
      <c r="J114" s="16" t="n">
        <v>0.822916666666667</v>
      </c>
      <c r="K114" s="16" t="n">
        <f aca="false">SUM(SUM(G114,-MIN(E114:F114)),SUM(I114,-H114))</f>
        <v>0.354166666666667</v>
      </c>
      <c r="L114" s="16" t="n">
        <f aca="false">IF(SUM(SUM(G114,-MIN(D114:F114)),SUM(MAX(I114:J114),-H114))=SUM(SUM(G114,-MIN(E114:F114)),SUM(I114,-H114)),"",SUM(SUM(G114,-MIN(D114:F114)),SUM(MAX(I114:J114),-H114)))</f>
        <v>0.489583333333333</v>
      </c>
      <c r="M114" s="16" t="str">
        <f aca="false">IF(WEEKDAY(C114,1)=6,SUMIFS(K:K,A:A,N(MONTH(C114)*1),B:B,B114),"")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23</v>
      </c>
      <c r="C115" s="15" t="n">
        <f aca="false">C114+1</f>
        <v>42894</v>
      </c>
      <c r="D115" s="16" t="n">
        <v>0.3125</v>
      </c>
      <c r="E115" s="16" t="n">
        <v>0.375</v>
      </c>
      <c r="F115" s="16"/>
      <c r="G115" s="16" t="n">
        <v>0.541666666666667</v>
      </c>
      <c r="H115" s="16" t="n">
        <v>0.583333333333333</v>
      </c>
      <c r="I115" s="16" t="n">
        <v>0.78125</v>
      </c>
      <c r="J115" s="16" t="n">
        <v>0.854166666666667</v>
      </c>
      <c r="K115" s="16" t="n">
        <f aca="false">SUM(SUM(G115,-MIN(E115:F115)),SUM(I115,-H115))</f>
        <v>0.364583333333333</v>
      </c>
      <c r="L115" s="16" t="n">
        <f aca="false">IF(SUM(SUM(G115,-MIN(D115:F115)),SUM(MAX(I115:J115),-H115))=SUM(SUM(G115,-MIN(E115:F115)),SUM(I115,-H115)),"",SUM(SUM(G115,-MIN(D115:F115)),SUM(MAX(I115:J115),-H115)))</f>
        <v>0.5</v>
      </c>
      <c r="M115" s="16" t="str">
        <f aca="false">IF(WEEKDAY(C115,1)=6,SUMIFS(K:K,A:A,N(MONTH(C115)*1),B:B,B115),"")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7" t="str">
        <f aca="false">"SEM "&amp;WEEKNUM(C116,1)</f>
        <v>SEM 23</v>
      </c>
      <c r="C116" s="15" t="n">
        <f aca="false">C115+1</f>
        <v>42895</v>
      </c>
      <c r="D116" s="16"/>
      <c r="E116" s="16"/>
      <c r="F116" s="16" t="n">
        <v>0.34375</v>
      </c>
      <c r="G116" s="16" t="n">
        <v>0.520833333333333</v>
      </c>
      <c r="H116" s="16" t="n">
        <v>0.583333333333333</v>
      </c>
      <c r="I116" s="16" t="n">
        <v>0.75</v>
      </c>
      <c r="J116" s="16"/>
      <c r="K116" s="16" t="n">
        <f aca="false">SUM(SUM(G116,-MIN(E116:F116)),SUM(I116,-H116))</f>
        <v>0.34375</v>
      </c>
      <c r="L116" s="16" t="str">
        <f aca="false">IF(SUM(SUM(G116,-MIN(D116:F116)),SUM(MAX(I116:J116),-H116))=SUM(SUM(G116,-MIN(E116:F116)),SUM(I116,-H116)),"",SUM(SUM(G116,-MIN(D116:F116)),SUM(MAX(I116:J116),-H116)))</f>
        <v/>
      </c>
      <c r="M116" s="16" t="n">
        <f aca="false">IF(WEEKDAY(C116,1)=6,SUMIFS(K:K,A:A,N(MONTH(C116)*1),B:B,B116),"")</f>
        <v>1.78125</v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8" t="n">
        <f aca="false">MONTH(C117)</f>
        <v>6</v>
      </c>
      <c r="B117" s="9" t="str">
        <f aca="false">"SEM "&amp;WEEKNUM(C117,1)</f>
        <v>SEM 24</v>
      </c>
      <c r="C117" s="9" t="n">
        <f aca="false">C116+3</f>
        <v>42898</v>
      </c>
      <c r="D117" s="10"/>
      <c r="E117" s="10"/>
      <c r="F117" s="10" t="n">
        <v>0.354166666666667</v>
      </c>
      <c r="G117" s="10" t="n">
        <v>0.541666666666667</v>
      </c>
      <c r="H117" s="10" t="n">
        <v>0.583333333333333</v>
      </c>
      <c r="I117" s="10" t="n">
        <v>0.791666666666667</v>
      </c>
      <c r="J117" s="10"/>
      <c r="K117" s="10" t="n">
        <f aca="false">SUM(SUM(G117,-MIN(E117:F117)),SUM(I117,-H117))</f>
        <v>0.395833333333333</v>
      </c>
      <c r="L117" s="10" t="str">
        <f aca="false">IF(SUM(SUM(G117,-MIN(D117:F117)),SUM(MAX(I117:J117),-H117))=SUM(SUM(G117,-MIN(E117:F117)),SUM(I117,-H117)),"",SUM(SUM(G117,-MIN(D117:F117)),SUM(MAX(I117:J117),-H117)))</f>
        <v/>
      </c>
      <c r="M117" s="10" t="str">
        <f aca="false">IF(WEEKDAY(C117,1)=6,SUMIFS(K:K,A:A,N(MONTH(C117)*1),B:B,B117),"")</f>
        <v/>
      </c>
      <c r="N117" s="10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24</v>
      </c>
      <c r="C118" s="9" t="n">
        <f aca="false">C117+1</f>
        <v>42899</v>
      </c>
      <c r="D118" s="10" t="n">
        <v>0.3125</v>
      </c>
      <c r="E118" s="10" t="n">
        <v>0.364583333333333</v>
      </c>
      <c r="F118" s="10"/>
      <c r="G118" s="10" t="n">
        <v>0.541666666666667</v>
      </c>
      <c r="H118" s="10" t="n">
        <v>0.583333333333333</v>
      </c>
      <c r="I118" s="10" t="n">
        <v>0.760416666666667</v>
      </c>
      <c r="J118" s="10" t="n">
        <v>0.854166666666667</v>
      </c>
      <c r="K118" s="10" t="n">
        <f aca="false">SUM(SUM(G118,-MIN(E118:F118)),SUM(I118,-H118))</f>
        <v>0.354166666666667</v>
      </c>
      <c r="L118" s="10" t="n">
        <f aca="false">IF(SUM(SUM(G118,-MIN(D118:F118)),SUM(MAX(I118:J118),-H118))=SUM(SUM(G118,-MIN(E118:F118)),SUM(I118,-H118)),"",SUM(SUM(G118,-MIN(D118:F118)),SUM(MAX(I118:J118),-H118)))</f>
        <v>0.5</v>
      </c>
      <c r="M118" s="10" t="str">
        <f aca="false">IF(WEEKDAY(C118,1)=6,SUMIFS(K:K,A:A,N(MONTH(C118)*1),B:B,B118),"")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24</v>
      </c>
      <c r="C119" s="9" t="n">
        <f aca="false">C118+1</f>
        <v>42900</v>
      </c>
      <c r="D119" s="10"/>
      <c r="E119" s="10"/>
      <c r="F119" s="10" t="n">
        <v>0.354166666666667</v>
      </c>
      <c r="G119" s="10" t="n">
        <v>0.520833333333333</v>
      </c>
      <c r="H119" s="10" t="n">
        <v>0.583333333333333</v>
      </c>
      <c r="I119" s="10" t="n">
        <v>0.791666666666667</v>
      </c>
      <c r="J119" s="10"/>
      <c r="K119" s="10" t="n">
        <f aca="false">SUM(SUM(G119,-MIN(E119:F119)),SUM(I119,-H119))</f>
        <v>0.375</v>
      </c>
      <c r="L119" s="10" t="str">
        <f aca="false">IF(SUM(SUM(G119,-MIN(D119:F119)),SUM(MAX(I119:J119),-H119))=SUM(SUM(G119,-MIN(E119:F119)),SUM(I119,-H119)),"",SUM(SUM(G119,-MIN(D119:F119)),SUM(MAX(I119:J119),-H119)))</f>
        <v/>
      </c>
      <c r="M119" s="10" t="str">
        <f aca="false">IF(WEEKDAY(C119,1)=6,SUMIFS(K:K,A:A,N(MONTH(C119)*1),B:B,B119),"")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24</v>
      </c>
      <c r="C120" s="9" t="n">
        <f aca="false">C119+1</f>
        <v>42901</v>
      </c>
      <c r="D120" s="10" t="n">
        <v>0.3125</v>
      </c>
      <c r="E120" s="10" t="n">
        <v>0.375</v>
      </c>
      <c r="F120" s="10"/>
      <c r="G120" s="10" t="n">
        <v>0.520833333333333</v>
      </c>
      <c r="H120" s="10" t="n">
        <v>0.5625</v>
      </c>
      <c r="I120" s="10" t="n">
        <v>0.760416666666667</v>
      </c>
      <c r="J120" s="10" t="n">
        <v>0.822916666666667</v>
      </c>
      <c r="K120" s="10" t="n">
        <f aca="false">SUM(SUM(G120,-MIN(E120:F120)),SUM(I120,-H120))</f>
        <v>0.34375</v>
      </c>
      <c r="L120" s="10" t="n">
        <f aca="false">IF(SUM(SUM(G120,-MIN(D120:F120)),SUM(MAX(I120:J120),-H120))=SUM(SUM(G120,-MIN(E120:F120)),SUM(I120,-H120)),"",SUM(SUM(G120,-MIN(D120:F120)),SUM(MAX(I120:J120),-H120)))</f>
        <v>0.46875</v>
      </c>
      <c r="M120" s="10" t="str">
        <f aca="false">IF(WEEKDAY(C120,1)=6,SUMIFS(K:K,A:A,N(MONTH(C120)*1),B:B,B120),"")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24</v>
      </c>
      <c r="C121" s="9" t="n">
        <f aca="false">C120+1</f>
        <v>42902</v>
      </c>
      <c r="D121" s="10"/>
      <c r="E121" s="10"/>
      <c r="F121" s="10" t="n">
        <v>0.34375</v>
      </c>
      <c r="G121" s="10" t="n">
        <v>0.541666666666667</v>
      </c>
      <c r="H121" s="10" t="n">
        <v>0.583333333333333</v>
      </c>
      <c r="I121" s="10" t="n">
        <v>0.75</v>
      </c>
      <c r="J121" s="10"/>
      <c r="K121" s="10" t="n">
        <f aca="false">SUM(SUM(G121,-MIN(E121:F121)),SUM(I121,-H121))</f>
        <v>0.364583333333333</v>
      </c>
      <c r="L121" s="10" t="str">
        <f aca="false">IF(SUM(SUM(G121,-MIN(D121:F121)),SUM(MAX(I121:J121),-H121))=SUM(SUM(G121,-MIN(E121:F121)),SUM(I121,-H121)),"",SUM(SUM(G121,-MIN(D121:F121)),SUM(MAX(I121:J121),-H121)))</f>
        <v/>
      </c>
      <c r="M121" s="10" t="n">
        <f aca="false">IF(WEEKDAY(C121,1)=6,SUMIFS(K:K,A:A,N(MONTH(C121)*1),B:B,B121),"")</f>
        <v>1.83333333333333</v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13" t="n">
        <f aca="false">MONTH(C122)</f>
        <v>6</v>
      </c>
      <c r="B122" s="14" t="str">
        <f aca="false">"SEM "&amp;WEEKNUM(C122,1)</f>
        <v>SEM 25</v>
      </c>
      <c r="C122" s="15" t="n">
        <f aca="false">C121+3</f>
        <v>42905</v>
      </c>
      <c r="D122" s="16"/>
      <c r="E122" s="16"/>
      <c r="F122" s="16" t="n">
        <v>0.354166666666667</v>
      </c>
      <c r="G122" s="16" t="n">
        <v>0.541666666666667</v>
      </c>
      <c r="H122" s="16" t="n">
        <v>0.583333333333333</v>
      </c>
      <c r="I122" s="16" t="n">
        <v>0.802083333333333</v>
      </c>
      <c r="J122" s="16"/>
      <c r="K122" s="16" t="n">
        <f aca="false">SUM(SUM(G122,-MIN(E122:F122)),SUM(I122,-H122))</f>
        <v>0.40625</v>
      </c>
      <c r="L122" s="16" t="str">
        <f aca="false">IF(SUM(SUM(G122,-MIN(D122:F122)),SUM(MAX(I122:J122),-H122))=SUM(SUM(G122,-MIN(E122:F122)),SUM(I122,-H122)),"",SUM(SUM(G122,-MIN(D122:F122)),SUM(MAX(I122:J122),-H122)))</f>
        <v/>
      </c>
      <c r="M122" s="16" t="str">
        <f aca="false">IF(WEEKDAY(C122,1)=6,SUMIFS(K:K,A:A,N(MONTH(C122)*1),B:B,B122),"")</f>
        <v/>
      </c>
      <c r="N122" s="16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7" t="str">
        <f aca="false">"SEM "&amp;WEEKNUM(C123,1)</f>
        <v>SEM 25</v>
      </c>
      <c r="C123" s="15" t="n">
        <f aca="false">C122+1</f>
        <v>42906</v>
      </c>
      <c r="D123" s="16"/>
      <c r="E123" s="16"/>
      <c r="F123" s="16" t="n">
        <v>0.354166666666667</v>
      </c>
      <c r="G123" s="16" t="n">
        <v>0.541666666666667</v>
      </c>
      <c r="H123" s="16" t="n">
        <v>0.59375</v>
      </c>
      <c r="I123" s="16" t="n">
        <v>0.791666666666667</v>
      </c>
      <c r="J123" s="16"/>
      <c r="K123" s="16" t="n">
        <f aca="false">SUM(SUM(G123,-MIN(E123:F123)),SUM(I123,-H123))</f>
        <v>0.385416666666667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IF(WEEKDAY(C123,1)=6,SUMIFS(K:K,A:A,N(MONTH(C123)*1),B:B,B123),"")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4" t="str">
        <f aca="false">"SEM "&amp;WEEKNUM(C124,1)</f>
        <v>SEM 25</v>
      </c>
      <c r="C124" s="15" t="n">
        <f aca="false">C123+1</f>
        <v>42907</v>
      </c>
      <c r="D124" s="16"/>
      <c r="E124" s="16"/>
      <c r="F124" s="16" t="n">
        <v>0.34375</v>
      </c>
      <c r="G124" s="16" t="n">
        <v>0.520833333333333</v>
      </c>
      <c r="H124" s="16" t="n">
        <v>0.5625</v>
      </c>
      <c r="I124" s="16" t="n">
        <v>0.8125</v>
      </c>
      <c r="J124" s="16"/>
      <c r="K124" s="16" t="n">
        <f aca="false">SUM(SUM(G124,-MIN(E124:F124)),SUM(I124,-H124))</f>
        <v>0.427083333333333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IF(WEEKDAY(C124,1)=6,SUMIFS(K:K,A:A,N(MONTH(C124)*1),B:B,B124),"")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25</v>
      </c>
      <c r="C125" s="15" t="n">
        <f aca="false">C124+1</f>
        <v>42908</v>
      </c>
      <c r="D125" s="16" t="n">
        <v>0.3125</v>
      </c>
      <c r="E125" s="16" t="n">
        <v>0.364583333333333</v>
      </c>
      <c r="F125" s="16"/>
      <c r="G125" s="16" t="n">
        <v>0.53125</v>
      </c>
      <c r="H125" s="16" t="n">
        <v>0.59375</v>
      </c>
      <c r="I125" s="16" t="n">
        <v>0.770833333333333</v>
      </c>
      <c r="J125" s="16" t="n">
        <v>0.854166666666667</v>
      </c>
      <c r="K125" s="16" t="n">
        <f aca="false">SUM(SUM(G125,-MIN(E125:F125)),SUM(I125,-H125))</f>
        <v>0.34375</v>
      </c>
      <c r="L125" s="16" t="n">
        <f aca="false">IF(SUM(SUM(G125,-MIN(D125:F125)),SUM(MAX(I125:J125),-H125))=SUM(SUM(G125,-MIN(E125:F125)),SUM(I125,-H125)),"",SUM(SUM(G125,-MIN(D125:F125)),SUM(MAX(I125:J125),-H125)))</f>
        <v>0.479166666666667</v>
      </c>
      <c r="M125" s="16" t="str">
        <f aca="false">IF(WEEKDAY(C125,1)=6,SUMIFS(K:K,A:A,N(MONTH(C125)*1),B:B,B125),"")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7" t="str">
        <f aca="false">"SEM "&amp;WEEKNUM(C126,1)</f>
        <v>SEM 25</v>
      </c>
      <c r="C126" s="15" t="n">
        <f aca="false">C125+1</f>
        <v>42909</v>
      </c>
      <c r="D126" s="16"/>
      <c r="E126" s="16"/>
      <c r="F126" s="16" t="n">
        <v>0.333333333333333</v>
      </c>
      <c r="G126" s="16" t="n">
        <v>0.541666666666667</v>
      </c>
      <c r="H126" s="16" t="n">
        <v>0.583333333333333</v>
      </c>
      <c r="I126" s="16" t="n">
        <v>0.75</v>
      </c>
      <c r="J126" s="16"/>
      <c r="K126" s="16" t="n">
        <f aca="false">SUM(SUM(G126,-MIN(E126:F126)),SUM(I126,-H126))</f>
        <v>0.375</v>
      </c>
      <c r="L126" s="16" t="str">
        <f aca="false">IF(SUM(SUM(G126,-MIN(D126:F126)),SUM(MAX(I126:J126),-H126))=SUM(SUM(G126,-MIN(E126:F126)),SUM(I126,-H126)),"",SUM(SUM(G126,-MIN(D126:F126)),SUM(MAX(I126:J126),-H126)))</f>
        <v/>
      </c>
      <c r="M126" s="16" t="n">
        <f aca="false">IF(WEEKDAY(C126,1)=6,SUMIFS(K:K,A:A,N(MONTH(C126)*1),B:B,B126),"")</f>
        <v>1.9375</v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8" t="n">
        <f aca="false">MONTH(C127)</f>
        <v>6</v>
      </c>
      <c r="B127" s="9" t="str">
        <f aca="false">"SEM "&amp;WEEKNUM(C127,1)</f>
        <v>SEM 26</v>
      </c>
      <c r="C127" s="9" t="n">
        <f aca="false">C126+3</f>
        <v>42912</v>
      </c>
      <c r="D127" s="10"/>
      <c r="E127" s="10"/>
      <c r="F127" s="10" t="n">
        <v>0.34375</v>
      </c>
      <c r="G127" s="10" t="n">
        <v>0.53125</v>
      </c>
      <c r="H127" s="10" t="n">
        <v>0.572916666666667</v>
      </c>
      <c r="I127" s="10" t="n">
        <v>0.770833333333333</v>
      </c>
      <c r="J127" s="10" t="n">
        <v>0.822916666666667</v>
      </c>
      <c r="K127" s="10" t="n">
        <f aca="false">SUM(SUM(G127,-MIN(E127:F127)),SUM(I127,-H127))</f>
        <v>0.385416666666667</v>
      </c>
      <c r="L127" s="10" t="n">
        <f aca="false">IF(SUM(SUM(G127,-MIN(D127:F127)),SUM(MAX(I127:J127),-H127))=SUM(SUM(G127,-MIN(E127:F127)),SUM(I127,-H127)),"",SUM(SUM(G127,-MIN(D127:F127)),SUM(MAX(I127:J127),-H127)))</f>
        <v>0.4375</v>
      </c>
      <c r="M127" s="10" t="str">
        <f aca="false">IF(WEEKDAY(C127,1)=6,SUMIFS(K:K,A:A,N(MONTH(C127)*1),B:B,B127),"")</f>
        <v/>
      </c>
      <c r="N127" s="10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26</v>
      </c>
      <c r="C128" s="9" t="n">
        <f aca="false">C127+1</f>
        <v>42913</v>
      </c>
      <c r="D128" s="10" t="n">
        <v>0.3125</v>
      </c>
      <c r="E128" s="10" t="n">
        <v>0.375</v>
      </c>
      <c r="F128" s="10"/>
      <c r="G128" s="10" t="n">
        <v>0.541666666666667</v>
      </c>
      <c r="H128" s="10" t="n">
        <v>0.5625</v>
      </c>
      <c r="I128" s="10" t="n">
        <v>0.760416666666667</v>
      </c>
      <c r="J128" s="10" t="n">
        <v>0.854166666666667</v>
      </c>
      <c r="K128" s="10" t="n">
        <f aca="false">SUM(SUM(G128,-MIN(E128:F128)),SUM(I128,-H128))</f>
        <v>0.364583333333333</v>
      </c>
      <c r="L128" s="10" t="n">
        <f aca="false">IF(SUM(SUM(G128,-MIN(D128:F128)),SUM(MAX(I128:J128),-H128))=SUM(SUM(G128,-MIN(E128:F128)),SUM(I128,-H128)),"",SUM(SUM(G128,-MIN(D128:F128)),SUM(MAX(I128:J128),-H128)))</f>
        <v>0.520833333333333</v>
      </c>
      <c r="M128" s="10" t="str">
        <f aca="false">IF(WEEKDAY(C128,1)=6,SUMIFS(K:K,A:A,N(MONTH(C128)*1),B:B,B128),"")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26</v>
      </c>
      <c r="C129" s="9" t="n">
        <f aca="false">C128+1</f>
        <v>42914</v>
      </c>
      <c r="D129" s="10"/>
      <c r="E129" s="10"/>
      <c r="F129" s="10" t="n">
        <v>0.354166666666667</v>
      </c>
      <c r="G129" s="10" t="n">
        <v>0.541666666666667</v>
      </c>
      <c r="H129" s="10" t="n">
        <v>0.583333333333333</v>
      </c>
      <c r="I129" s="10" t="n">
        <v>0.770833333333333</v>
      </c>
      <c r="J129" s="10"/>
      <c r="K129" s="10" t="n">
        <f aca="false">SUM(SUM(G129,-MIN(E129:F129)),SUM(I129,-H129))</f>
        <v>0.375</v>
      </c>
      <c r="L129" s="10" t="str">
        <f aca="false">IF(SUM(SUM(G129,-MIN(D129:F129)),SUM(MAX(I129:J129),-H129))=SUM(SUM(G129,-MIN(E129:F129)),SUM(I129,-H129)),"",SUM(SUM(G129,-MIN(D129:F129)),SUM(MAX(I129:J129),-H129)))</f>
        <v/>
      </c>
      <c r="M129" s="10" t="str">
        <f aca="false">IF(WEEKDAY(C129,1)=6,SUMIFS(K:K,A:A,N(MONTH(C129)*1),B:B,B129),"")</f>
        <v/>
      </c>
      <c r="N129" s="10" t="str">
        <f aca="false">IF(A130=A129,"",SUMIF(A:A,A129,K:K))</f>
        <v/>
      </c>
    </row>
    <row r="130" customFormat="false" ht="15" hidden="false" customHeight="false" outlineLevel="0" collapsed="false">
      <c r="A130" s="8" t="n">
        <f aca="false">MONTH(C130)</f>
        <v>6</v>
      </c>
      <c r="B130" s="9" t="str">
        <f aca="false">"SEM "&amp;WEEKNUM(C130,1)</f>
        <v>SEM 26</v>
      </c>
      <c r="C130" s="9" t="n">
        <f aca="false">C129+1</f>
        <v>42915</v>
      </c>
      <c r="D130" s="10"/>
      <c r="E130" s="10"/>
      <c r="F130" s="10" t="n">
        <v>0.333333333333333</v>
      </c>
      <c r="G130" s="10" t="n">
        <v>0.520833333333333</v>
      </c>
      <c r="H130" s="10" t="n">
        <v>0.583333333333333</v>
      </c>
      <c r="I130" s="10" t="n">
        <v>0.802083333333333</v>
      </c>
      <c r="J130" s="10"/>
      <c r="K130" s="10" t="n">
        <f aca="false">SUM(SUM(G130,-MIN(E130:F130)),SUM(I130,-H130))</f>
        <v>0.40625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IF(WEEKDAY(C130,1)=6,SUMIFS(K:K,A:A,N(MONTH(C130)*1),B:B,B130),"")</f>
        <v/>
      </c>
      <c r="N130" s="10" t="str">
        <f aca="false">IF(A131=A130,"",SUMIF(A:A,A130,K:K))</f>
        <v/>
      </c>
    </row>
    <row r="131" customFormat="false" ht="15" hidden="false" customHeight="false" outlineLevel="0" collapsed="false">
      <c r="A131" s="8" t="n">
        <f aca="false">MONTH(C131)</f>
        <v>6</v>
      </c>
      <c r="B131" s="9" t="str">
        <f aca="false">"SEM "&amp;WEEKNUM(C131,1)</f>
        <v>SEM 26</v>
      </c>
      <c r="C131" s="9" t="n">
        <f aca="false">C130+1</f>
        <v>42916</v>
      </c>
      <c r="D131" s="10"/>
      <c r="E131" s="10"/>
      <c r="F131" s="10" t="n">
        <v>0.333333333333333</v>
      </c>
      <c r="G131" s="10" t="n">
        <v>0.541666666666667</v>
      </c>
      <c r="H131" s="10" t="n">
        <v>0.583333333333333</v>
      </c>
      <c r="I131" s="10" t="n">
        <v>0.760416666666667</v>
      </c>
      <c r="J131" s="10"/>
      <c r="K131" s="10" t="n">
        <f aca="false">SUM(SUM(G131,-MIN(E131:F131)),SUM(I131,-H131))</f>
        <v>0.385416666666667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n">
        <f aca="false">IF(WEEKDAY(C131,1)=6,SUMIFS(K:K,A:A,N(MONTH(C131)*1),B:B,B131),"")</f>
        <v>1.91666666666667</v>
      </c>
      <c r="N131" s="10" t="n">
        <f aca="false">IF(A132=A131,"",SUMIF(A:A,A131,K:K))</f>
        <v>8.26041666666667</v>
      </c>
    </row>
    <row r="132" customFormat="false" ht="15" hidden="false" customHeight="false" outlineLevel="0" collapsed="false">
      <c r="A132" s="13" t="n">
        <f aca="false">MONTH(C132)</f>
        <v>7</v>
      </c>
      <c r="B132" s="14" t="str">
        <f aca="false">"SEM "&amp;WEEKNUM(C132,1)</f>
        <v>SEM 27</v>
      </c>
      <c r="C132" s="15" t="n">
        <f aca="false">C131+3</f>
        <v>42919</v>
      </c>
      <c r="D132" s="16" t="n">
        <v>0.291666666666667</v>
      </c>
      <c r="E132" s="16" t="n">
        <v>0.375</v>
      </c>
      <c r="F132" s="16"/>
      <c r="G132" s="16" t="n">
        <v>0.541666666666667</v>
      </c>
      <c r="H132" s="16" t="n">
        <v>0.583333333333333</v>
      </c>
      <c r="I132" s="16" t="n">
        <v>0.75</v>
      </c>
      <c r="J132" s="16" t="n">
        <v>0.84375</v>
      </c>
      <c r="K132" s="16" t="n">
        <f aca="false">SUM(SUM(G132,-MIN(E132:F132)),SUM(I132,-H132))</f>
        <v>0.333333333333333</v>
      </c>
      <c r="L132" s="16" t="n">
        <f aca="false">IF(SUM(SUM(G132,-MIN(D132:F132)),SUM(MAX(I132:J132),-H132))=SUM(SUM(G132,-MIN(E132:F132)),SUM(I132,-H132)),"",SUM(SUM(G132,-MIN(D132:F132)),SUM(MAX(I132:J132),-H132)))</f>
        <v>0.510416666666667</v>
      </c>
      <c r="M132" s="16" t="str">
        <f aca="false">IF(WEEKDAY(C132,1)=6,SUMIFS(K:K,A:A,N(MONTH(C132)*1),B:B,B132),"")</f>
        <v/>
      </c>
      <c r="N132" s="16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7" t="str">
        <f aca="false">"SEM "&amp;WEEKNUM(C133,1)</f>
        <v>SEM 27</v>
      </c>
      <c r="C133" s="15" t="n">
        <f aca="false">C132+1</f>
        <v>42920</v>
      </c>
      <c r="D133" s="16"/>
      <c r="E133" s="16"/>
      <c r="F133" s="16" t="n">
        <v>0.354166666666667</v>
      </c>
      <c r="G133" s="16" t="n">
        <v>0.541666666666667</v>
      </c>
      <c r="H133" s="16" t="n">
        <v>0.583333333333333</v>
      </c>
      <c r="I133" s="16" t="n">
        <v>0.78125</v>
      </c>
      <c r="J133" s="16" t="n">
        <v>0.840277777777778</v>
      </c>
      <c r="K133" s="16" t="n">
        <f aca="false">SUM(SUM(G133,-MIN(E133:F133)),SUM(I133,-H133))</f>
        <v>0.385416666666667</v>
      </c>
      <c r="L133" s="16" t="n">
        <f aca="false">IF(SUM(SUM(G133,-MIN(D133:F133)),SUM(MAX(I133:J133),-H133))=SUM(SUM(G133,-MIN(E133:F133)),SUM(I133,-H133)),"",SUM(SUM(G133,-MIN(D133:F133)),SUM(MAX(I133:J133),-H133)))</f>
        <v>0.444444444444444</v>
      </c>
      <c r="M133" s="16" t="str">
        <f aca="false">IF(WEEKDAY(C133,1)=6,SUMIFS(K:K,A:A,N(MONTH(C133)*1),B:B,B133),"")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4" t="str">
        <f aca="false">"SEM "&amp;WEEKNUM(C134,1)</f>
        <v>SEM 27</v>
      </c>
      <c r="C134" s="15" t="n">
        <f aca="false">C133+1</f>
        <v>42921</v>
      </c>
      <c r="D134" s="16" t="n">
        <v>0.302083333333333</v>
      </c>
      <c r="E134" s="16" t="n">
        <v>0.364583333333333</v>
      </c>
      <c r="F134" s="16"/>
      <c r="G134" s="16" t="n">
        <v>0.53125</v>
      </c>
      <c r="H134" s="16" t="n">
        <v>0.5625</v>
      </c>
      <c r="I134" s="16" t="n">
        <v>0.75</v>
      </c>
      <c r="J134" s="16" t="n">
        <v>0.822916666666667</v>
      </c>
      <c r="K134" s="16" t="n">
        <f aca="false">SUM(SUM(G134,-MIN(E134:F134)),SUM(I134,-H134))</f>
        <v>0.354166666666667</v>
      </c>
      <c r="L134" s="16" t="n">
        <f aca="false">IF(SUM(SUM(G134,-MIN(D134:F134)),SUM(MAX(I134:J134),-H134))=SUM(SUM(G134,-MIN(E134:F134)),SUM(I134,-H134)),"",SUM(SUM(G134,-MIN(D134:F134)),SUM(MAX(I134:J134),-H134)))</f>
        <v>0.489583333333333</v>
      </c>
      <c r="M134" s="16" t="str">
        <f aca="false">IF(WEEKDAY(C134,1)=6,SUMIFS(K:K,A:A,N(MONTH(C134)*1),B:B,B134),"")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27</v>
      </c>
      <c r="C135" s="15" t="n">
        <f aca="false">C134+1</f>
        <v>42922</v>
      </c>
      <c r="D135" s="16" t="n">
        <v>0.3125</v>
      </c>
      <c r="E135" s="16" t="n">
        <v>0.375</v>
      </c>
      <c r="F135" s="16"/>
      <c r="G135" s="16" t="n">
        <v>0.541666666666667</v>
      </c>
      <c r="H135" s="16" t="n">
        <v>0.583333333333333</v>
      </c>
      <c r="I135" s="16" t="n">
        <v>0.78125</v>
      </c>
      <c r="J135" s="16" t="n">
        <v>0.854166666666667</v>
      </c>
      <c r="K135" s="16" t="n">
        <f aca="false">SUM(SUM(G135,-MIN(E135:F135)),SUM(I135,-H135))</f>
        <v>0.364583333333333</v>
      </c>
      <c r="L135" s="16" t="n">
        <f aca="false">IF(SUM(SUM(G135,-MIN(D135:F135)),SUM(MAX(I135:J135),-H135))=SUM(SUM(G135,-MIN(E135:F135)),SUM(I135,-H135)),"",SUM(SUM(G135,-MIN(D135:F135)),SUM(MAX(I135:J135),-H135)))</f>
        <v>0.5</v>
      </c>
      <c r="M135" s="16" t="str">
        <f aca="false">IF(WEEKDAY(C135,1)=6,SUMIFS(K:K,A:A,N(MONTH(C135)*1),B:B,B135),"")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7" t="str">
        <f aca="false">"SEM "&amp;WEEKNUM(C136,1)</f>
        <v>SEM 27</v>
      </c>
      <c r="C136" s="15" t="n">
        <f aca="false">C135+1</f>
        <v>42923</v>
      </c>
      <c r="D136" s="16"/>
      <c r="E136" s="16"/>
      <c r="F136" s="16" t="n">
        <v>0.34375</v>
      </c>
      <c r="G136" s="16" t="n">
        <v>0.520833333333333</v>
      </c>
      <c r="H136" s="16" t="n">
        <v>0.583333333333333</v>
      </c>
      <c r="I136" s="16" t="n">
        <v>0.75</v>
      </c>
      <c r="J136" s="16"/>
      <c r="K136" s="16" t="n">
        <f aca="false">SUM(SUM(G136,-MIN(E136:F136)),SUM(I136,-H136))</f>
        <v>0.34375</v>
      </c>
      <c r="L136" s="16" t="str">
        <f aca="false">IF(SUM(SUM(G136,-MIN(D136:F136)),SUM(MAX(I136:J136),-H136))=SUM(SUM(G136,-MIN(E136:F136)),SUM(I136,-H136)),"",SUM(SUM(G136,-MIN(D136:F136)),SUM(MAX(I136:J136),-H136)))</f>
        <v/>
      </c>
      <c r="M136" s="16" t="n">
        <f aca="false">IF(WEEKDAY(C136,1)=6,SUMIFS(K:K,A:A,N(MONTH(C136)*1),B:B,B136),"")</f>
        <v>1.78125</v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8" t="n">
        <f aca="false">MONTH(C137)</f>
        <v>7</v>
      </c>
      <c r="B137" s="9" t="str">
        <f aca="false">"SEM "&amp;WEEKNUM(C137,1)</f>
        <v>SEM 28</v>
      </c>
      <c r="C137" s="9" t="n">
        <f aca="false">C136+3</f>
        <v>42926</v>
      </c>
      <c r="D137" s="10"/>
      <c r="E137" s="10"/>
      <c r="F137" s="10" t="n">
        <v>0.354166666666667</v>
      </c>
      <c r="G137" s="10" t="n">
        <v>0.541666666666667</v>
      </c>
      <c r="H137" s="10" t="n">
        <v>0.583333333333333</v>
      </c>
      <c r="I137" s="10" t="n">
        <v>0.791666666666667</v>
      </c>
      <c r="J137" s="10"/>
      <c r="K137" s="10" t="n">
        <f aca="false">SUM(SUM(G137,-MIN(E137:F137)),SUM(I137,-H137))</f>
        <v>0.395833333333333</v>
      </c>
      <c r="L137" s="10" t="str">
        <f aca="false">IF(SUM(SUM(G137,-MIN(D137:F137)),SUM(MAX(I137:J137),-H137))=SUM(SUM(G137,-MIN(E137:F137)),SUM(I137,-H137)),"",SUM(SUM(G137,-MIN(D137:F137)),SUM(MAX(I137:J137),-H137)))</f>
        <v/>
      </c>
      <c r="M137" s="10" t="str">
        <f aca="false">IF(WEEKDAY(C137,1)=6,SUMIFS(K:K,A:A,N(MONTH(C137)*1),B:B,B137),"")</f>
        <v/>
      </c>
      <c r="N137" s="10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28</v>
      </c>
      <c r="C138" s="9" t="n">
        <f aca="false">C137+1</f>
        <v>42927</v>
      </c>
      <c r="D138" s="10" t="n">
        <v>0.3125</v>
      </c>
      <c r="E138" s="10" t="n">
        <v>0.364583333333333</v>
      </c>
      <c r="F138" s="10"/>
      <c r="G138" s="10" t="n">
        <v>0.541666666666667</v>
      </c>
      <c r="H138" s="10" t="n">
        <v>0.583333333333333</v>
      </c>
      <c r="I138" s="10" t="n">
        <v>0.760416666666667</v>
      </c>
      <c r="J138" s="10" t="n">
        <v>0.854166666666667</v>
      </c>
      <c r="K138" s="10" t="n">
        <f aca="false">SUM(SUM(G138,-MIN(E138:F138)),SUM(I138,-H138))</f>
        <v>0.354166666666667</v>
      </c>
      <c r="L138" s="10" t="n">
        <f aca="false">IF(SUM(SUM(G138,-MIN(D138:F138)),SUM(MAX(I138:J138),-H138))=SUM(SUM(G138,-MIN(E138:F138)),SUM(I138,-H138)),"",SUM(SUM(G138,-MIN(D138:F138)),SUM(MAX(I138:J138),-H138)))</f>
        <v>0.5</v>
      </c>
      <c r="M138" s="10" t="str">
        <f aca="false">IF(WEEKDAY(C138,1)=6,SUMIFS(K:K,A:A,N(MONTH(C138)*1),B:B,B138),"")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28</v>
      </c>
      <c r="C139" s="9" t="n">
        <f aca="false">C138+1</f>
        <v>42928</v>
      </c>
      <c r="D139" s="10"/>
      <c r="E139" s="10"/>
      <c r="F139" s="10" t="n">
        <v>0.354166666666667</v>
      </c>
      <c r="G139" s="10" t="n">
        <v>0.520833333333333</v>
      </c>
      <c r="H139" s="10" t="n">
        <v>0.583333333333333</v>
      </c>
      <c r="I139" s="10" t="n">
        <v>0.791666666666667</v>
      </c>
      <c r="J139" s="10"/>
      <c r="K139" s="10" t="n">
        <f aca="false">SUM(SUM(G139,-MIN(E139:F139)),SUM(I139,-H139))</f>
        <v>0.375</v>
      </c>
      <c r="L139" s="10" t="str">
        <f aca="false">IF(SUM(SUM(G139,-MIN(D139:F139)),SUM(MAX(I139:J139),-H139))=SUM(SUM(G139,-MIN(E139:F139)),SUM(I139,-H139)),"",SUM(SUM(G139,-MIN(D139:F139)),SUM(MAX(I139:J139),-H139)))</f>
        <v/>
      </c>
      <c r="M139" s="10" t="str">
        <f aca="false">IF(WEEKDAY(C139,1)=6,SUMIFS(K:K,A:A,N(MONTH(C139)*1),B:B,B139),"")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28</v>
      </c>
      <c r="C140" s="9" t="n">
        <f aca="false">C139+1</f>
        <v>42929</v>
      </c>
      <c r="D140" s="10" t="n">
        <v>0.3125</v>
      </c>
      <c r="E140" s="10" t="n">
        <v>0.375</v>
      </c>
      <c r="F140" s="10"/>
      <c r="G140" s="10" t="n">
        <v>0.520833333333333</v>
      </c>
      <c r="H140" s="10" t="n">
        <v>0.5625</v>
      </c>
      <c r="I140" s="10" t="n">
        <v>0.760416666666667</v>
      </c>
      <c r="J140" s="10" t="n">
        <v>0.822916666666667</v>
      </c>
      <c r="K140" s="10" t="n">
        <f aca="false">SUM(SUM(G140,-MIN(E140:F140)),SUM(I140,-H140))</f>
        <v>0.34375</v>
      </c>
      <c r="L140" s="10" t="n">
        <f aca="false">IF(SUM(SUM(G140,-MIN(D140:F140)),SUM(MAX(I140:J140),-H140))=SUM(SUM(G140,-MIN(E140:F140)),SUM(I140,-H140)),"",SUM(SUM(G140,-MIN(D140:F140)),SUM(MAX(I140:J140),-H140)))</f>
        <v>0.46875</v>
      </c>
      <c r="M140" s="10" t="str">
        <f aca="false">IF(WEEKDAY(C140,1)=6,SUMIFS(K:K,A:A,N(MONTH(C140)*1),B:B,B140),"")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28</v>
      </c>
      <c r="C141" s="9" t="n">
        <f aca="false">C140+1</f>
        <v>42930</v>
      </c>
      <c r="D141" s="10"/>
      <c r="E141" s="10"/>
      <c r="F141" s="10" t="n">
        <v>0.34375</v>
      </c>
      <c r="G141" s="10" t="n">
        <v>0.541666666666667</v>
      </c>
      <c r="H141" s="10" t="n">
        <v>0.583333333333333</v>
      </c>
      <c r="I141" s="10" t="n">
        <v>0.75</v>
      </c>
      <c r="J141" s="10"/>
      <c r="K141" s="10" t="n">
        <f aca="false">SUM(SUM(G141,-MIN(E141:F141)),SUM(I141,-H141))</f>
        <v>0.364583333333333</v>
      </c>
      <c r="L141" s="10" t="str">
        <f aca="false">IF(SUM(SUM(G141,-MIN(D141:F141)),SUM(MAX(I141:J141),-H141))=SUM(SUM(G141,-MIN(E141:F141)),SUM(I141,-H141)),"",SUM(SUM(G141,-MIN(D141:F141)),SUM(MAX(I141:J141),-H141)))</f>
        <v/>
      </c>
      <c r="M141" s="10" t="n">
        <f aca="false">IF(WEEKDAY(C141,1)=6,SUMIFS(K:K,A:A,N(MONTH(C141)*1),B:B,B141),"")</f>
        <v>1.83333333333333</v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13" t="n">
        <f aca="false">MONTH(C142)</f>
        <v>7</v>
      </c>
      <c r="B142" s="14" t="str">
        <f aca="false">"SEM "&amp;WEEKNUM(C142,1)</f>
        <v>SEM 29</v>
      </c>
      <c r="C142" s="15" t="n">
        <f aca="false">C141+3</f>
        <v>42933</v>
      </c>
      <c r="D142" s="16"/>
      <c r="E142" s="16"/>
      <c r="F142" s="16" t="n">
        <v>0.354166666666667</v>
      </c>
      <c r="G142" s="16" t="n">
        <v>0.541666666666667</v>
      </c>
      <c r="H142" s="16" t="n">
        <v>0.583333333333333</v>
      </c>
      <c r="I142" s="16" t="n">
        <v>0.802083333333333</v>
      </c>
      <c r="J142" s="16"/>
      <c r="K142" s="16" t="n">
        <f aca="false">SUM(SUM(G142,-MIN(E142:F142)),SUM(I142,-H142))</f>
        <v>0.40625</v>
      </c>
      <c r="L142" s="16" t="str">
        <f aca="false">IF(SUM(SUM(G142,-MIN(D142:F142)),SUM(MAX(I142:J142),-H142))=SUM(SUM(G142,-MIN(E142:F142)),SUM(I142,-H142)),"",SUM(SUM(G142,-MIN(D142:F142)),SUM(MAX(I142:J142),-H142)))</f>
        <v/>
      </c>
      <c r="M142" s="16" t="str">
        <f aca="false">IF(WEEKDAY(C142,1)=6,SUMIFS(K:K,A:A,N(MONTH(C142)*1),B:B,B142),"")</f>
        <v/>
      </c>
      <c r="N142" s="16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7" t="str">
        <f aca="false">"SEM "&amp;WEEKNUM(C143,1)</f>
        <v>SEM 29</v>
      </c>
      <c r="C143" s="15" t="n">
        <f aca="false">C142+1</f>
        <v>42934</v>
      </c>
      <c r="D143" s="16"/>
      <c r="E143" s="16"/>
      <c r="F143" s="16" t="n">
        <v>0.354166666666667</v>
      </c>
      <c r="G143" s="16" t="n">
        <v>0.541666666666667</v>
      </c>
      <c r="H143" s="16" t="n">
        <v>0.59375</v>
      </c>
      <c r="I143" s="16" t="n">
        <v>0.791666666666667</v>
      </c>
      <c r="J143" s="16"/>
      <c r="K143" s="16" t="n">
        <f aca="false">SUM(SUM(G143,-MIN(E143:F143)),SUM(I143,-H143))</f>
        <v>0.385416666666667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IF(WEEKDAY(C143,1)=6,SUMIFS(K:K,A:A,N(MONTH(C143)*1),B:B,B143),"")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4" t="str">
        <f aca="false">"SEM "&amp;WEEKNUM(C144,1)</f>
        <v>SEM 29</v>
      </c>
      <c r="C144" s="15" t="n">
        <f aca="false">C143+1</f>
        <v>42935</v>
      </c>
      <c r="D144" s="16"/>
      <c r="E144" s="16"/>
      <c r="F144" s="16" t="n">
        <v>0.34375</v>
      </c>
      <c r="G144" s="16" t="n">
        <v>0.520833333333333</v>
      </c>
      <c r="H144" s="16" t="n">
        <v>0.5625</v>
      </c>
      <c r="I144" s="16" t="n">
        <v>0.8125</v>
      </c>
      <c r="J144" s="16"/>
      <c r="K144" s="16" t="n">
        <f aca="false">SUM(SUM(G144,-MIN(E144:F144)),SUM(I144,-H144))</f>
        <v>0.427083333333333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IF(WEEKDAY(C144,1)=6,SUMIFS(K:K,A:A,N(MONTH(C144)*1),B:B,B144),"")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29</v>
      </c>
      <c r="C145" s="15" t="n">
        <f aca="false">C144+1</f>
        <v>42936</v>
      </c>
      <c r="D145" s="16" t="n">
        <v>0.3125</v>
      </c>
      <c r="E145" s="16" t="n">
        <v>0.364583333333333</v>
      </c>
      <c r="F145" s="16"/>
      <c r="G145" s="16" t="n">
        <v>0.53125</v>
      </c>
      <c r="H145" s="16" t="n">
        <v>0.59375</v>
      </c>
      <c r="I145" s="16" t="n">
        <v>0.770833333333333</v>
      </c>
      <c r="J145" s="16" t="n">
        <v>0.854166666666667</v>
      </c>
      <c r="K145" s="16" t="n">
        <f aca="false">SUM(SUM(G145,-MIN(E145:F145)),SUM(I145,-H145))</f>
        <v>0.34375</v>
      </c>
      <c r="L145" s="16" t="n">
        <f aca="false">IF(SUM(SUM(G145,-MIN(D145:F145)),SUM(MAX(I145:J145),-H145))=SUM(SUM(G145,-MIN(E145:F145)),SUM(I145,-H145)),"",SUM(SUM(G145,-MIN(D145:F145)),SUM(MAX(I145:J145),-H145)))</f>
        <v>0.479166666666667</v>
      </c>
      <c r="M145" s="16" t="str">
        <f aca="false">IF(WEEKDAY(C145,1)=6,SUMIFS(K:K,A:A,N(MONTH(C145)*1),B:B,B145),"")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7" t="str">
        <f aca="false">"SEM "&amp;WEEKNUM(C146,1)</f>
        <v>SEM 29</v>
      </c>
      <c r="C146" s="15" t="n">
        <f aca="false">C145+1</f>
        <v>42937</v>
      </c>
      <c r="D146" s="16"/>
      <c r="E146" s="16"/>
      <c r="F146" s="16" t="n">
        <v>0.333333333333333</v>
      </c>
      <c r="G146" s="16" t="n">
        <v>0.541666666666667</v>
      </c>
      <c r="H146" s="16" t="n">
        <v>0.583333333333333</v>
      </c>
      <c r="I146" s="16" t="n">
        <v>0.75</v>
      </c>
      <c r="J146" s="16"/>
      <c r="K146" s="16" t="n">
        <f aca="false">SUM(SUM(G146,-MIN(E146:F146)),SUM(I146,-H146))</f>
        <v>0.375</v>
      </c>
      <c r="L146" s="16" t="str">
        <f aca="false">IF(SUM(SUM(G146,-MIN(D146:F146)),SUM(MAX(I146:J146),-H146))=SUM(SUM(G146,-MIN(E146:F146)),SUM(I146,-H146)),"",SUM(SUM(G146,-MIN(D146:F146)),SUM(MAX(I146:J146),-H146)))</f>
        <v/>
      </c>
      <c r="M146" s="16" t="n">
        <f aca="false">IF(WEEKDAY(C146,1)=6,SUMIFS(K:K,A:A,N(MONTH(C146)*1),B:B,B146),"")</f>
        <v>1.9375</v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8" t="n">
        <f aca="false">MONTH(C147)</f>
        <v>7</v>
      </c>
      <c r="B147" s="9" t="str">
        <f aca="false">"SEM "&amp;WEEKNUM(C147,1)</f>
        <v>SEM 30</v>
      </c>
      <c r="C147" s="9" t="n">
        <f aca="false">C146+3</f>
        <v>42940</v>
      </c>
      <c r="D147" s="10"/>
      <c r="E147" s="10"/>
      <c r="F147" s="10" t="n">
        <v>0.34375</v>
      </c>
      <c r="G147" s="10" t="n">
        <v>0.53125</v>
      </c>
      <c r="H147" s="10" t="n">
        <v>0.572916666666667</v>
      </c>
      <c r="I147" s="10" t="n">
        <v>0.770833333333333</v>
      </c>
      <c r="J147" s="10" t="n">
        <v>0.822916666666667</v>
      </c>
      <c r="K147" s="10" t="n">
        <f aca="false">SUM(SUM(G147,-MIN(E147:F147)),SUM(I147,-H147))</f>
        <v>0.385416666666667</v>
      </c>
      <c r="L147" s="10" t="n">
        <f aca="false">IF(SUM(SUM(G147,-MIN(D147:F147)),SUM(MAX(I147:J147),-H147))=SUM(SUM(G147,-MIN(E147:F147)),SUM(I147,-H147)),"",SUM(SUM(G147,-MIN(D147:F147)),SUM(MAX(I147:J147),-H147)))</f>
        <v>0.4375</v>
      </c>
      <c r="M147" s="10" t="str">
        <f aca="false">IF(WEEKDAY(C147,1)=6,SUMIFS(K:K,A:A,N(MONTH(C147)*1),B:B,B147),"")</f>
        <v/>
      </c>
      <c r="N147" s="10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30</v>
      </c>
      <c r="C148" s="9" t="n">
        <f aca="false">C147+1</f>
        <v>42941</v>
      </c>
      <c r="D148" s="10" t="n">
        <v>0.3125</v>
      </c>
      <c r="E148" s="10" t="n">
        <v>0.375</v>
      </c>
      <c r="F148" s="10"/>
      <c r="G148" s="10" t="n">
        <v>0.541666666666667</v>
      </c>
      <c r="H148" s="10" t="n">
        <v>0.5625</v>
      </c>
      <c r="I148" s="10" t="n">
        <v>0.760416666666667</v>
      </c>
      <c r="J148" s="10" t="n">
        <v>0.854166666666667</v>
      </c>
      <c r="K148" s="10" t="n">
        <f aca="false">SUM(SUM(G148,-MIN(E148:F148)),SUM(I148,-H148))</f>
        <v>0.364583333333333</v>
      </c>
      <c r="L148" s="10" t="n">
        <f aca="false">IF(SUM(SUM(G148,-MIN(D148:F148)),SUM(MAX(I148:J148),-H148))=SUM(SUM(G148,-MIN(E148:F148)),SUM(I148,-H148)),"",SUM(SUM(G148,-MIN(D148:F148)),SUM(MAX(I148:J148),-H148)))</f>
        <v>0.520833333333333</v>
      </c>
      <c r="M148" s="10" t="str">
        <f aca="false">IF(WEEKDAY(C148,1)=6,SUMIFS(K:K,A:A,N(MONTH(C148)*1),B:B,B148),"")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30</v>
      </c>
      <c r="C149" s="9" t="n">
        <f aca="false">C148+1</f>
        <v>42942</v>
      </c>
      <c r="D149" s="10"/>
      <c r="E149" s="10"/>
      <c r="F149" s="10" t="n">
        <v>0.354166666666667</v>
      </c>
      <c r="G149" s="10" t="n">
        <v>0.541666666666667</v>
      </c>
      <c r="H149" s="10" t="n">
        <v>0.583333333333333</v>
      </c>
      <c r="I149" s="10" t="n">
        <v>0.770833333333333</v>
      </c>
      <c r="J149" s="10"/>
      <c r="K149" s="10" t="n">
        <f aca="false">SUM(SUM(G149,-MIN(E149:F149)),SUM(I149,-H149))</f>
        <v>0.375</v>
      </c>
      <c r="L149" s="10" t="str">
        <f aca="false">IF(SUM(SUM(G149,-MIN(D149:F149)),SUM(MAX(I149:J149),-H149))=SUM(SUM(G149,-MIN(E149:F149)),SUM(I149,-H149)),"",SUM(SUM(G149,-MIN(D149:F149)),SUM(MAX(I149:J149),-H149)))</f>
        <v/>
      </c>
      <c r="M149" s="10" t="str">
        <f aca="false">IF(WEEKDAY(C149,1)=6,SUMIFS(K:K,A:A,N(MONTH(C149)*1),B:B,B149),"")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30</v>
      </c>
      <c r="C150" s="9" t="n">
        <f aca="false">C149+1</f>
        <v>42943</v>
      </c>
      <c r="D150" s="10"/>
      <c r="E150" s="10"/>
      <c r="F150" s="10" t="n">
        <v>0.333333333333333</v>
      </c>
      <c r="G150" s="10" t="n">
        <v>0.520833333333333</v>
      </c>
      <c r="H150" s="10" t="n">
        <v>0.583333333333333</v>
      </c>
      <c r="I150" s="10" t="n">
        <v>0.802083333333333</v>
      </c>
      <c r="J150" s="10"/>
      <c r="K150" s="10" t="n">
        <f aca="false">SUM(SUM(G150,-MIN(E150:F150)),SUM(I150,-H150))</f>
        <v>0.40625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IF(WEEKDAY(C150,1)=6,SUMIFS(K:K,A:A,N(MONTH(C150)*1),B:B,B150),"")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30</v>
      </c>
      <c r="C151" s="9" t="n">
        <f aca="false">C150+1</f>
        <v>42944</v>
      </c>
      <c r="D151" s="10"/>
      <c r="E151" s="10"/>
      <c r="F151" s="10" t="n">
        <v>0.333333333333333</v>
      </c>
      <c r="G151" s="10" t="n">
        <v>0.541666666666667</v>
      </c>
      <c r="H151" s="10" t="n">
        <v>0.583333333333333</v>
      </c>
      <c r="I151" s="10" t="n">
        <v>0.760416666666667</v>
      </c>
      <c r="J151" s="10"/>
      <c r="K151" s="10" t="n">
        <f aca="false">SUM(SUM(G151,-MIN(E151:F151)),SUM(I151,-H151))</f>
        <v>0.385416666666667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n">
        <f aca="false">IF(WEEKDAY(C151,1)=6,SUMIFS(K:K,A:A,N(MONTH(C151)*1),B:B,B151),"")</f>
        <v>1.91666666666667</v>
      </c>
      <c r="N151" s="10" t="str">
        <f aca="false">IF(A152=A151,"",SUMIF(A:A,A151,K:K))</f>
        <v/>
      </c>
    </row>
    <row r="152" customFormat="false" ht="15" hidden="false" customHeight="false" outlineLevel="0" collapsed="false">
      <c r="A152" s="13" t="n">
        <f aca="false">MONTH(C152)</f>
        <v>7</v>
      </c>
      <c r="B152" s="14" t="str">
        <f aca="false">"SEM "&amp;WEEKNUM(C152,1)</f>
        <v>SEM 31</v>
      </c>
      <c r="C152" s="15" t="n">
        <f aca="false">C151+3</f>
        <v>42947</v>
      </c>
      <c r="D152" s="16" t="n">
        <v>0.291666666666667</v>
      </c>
      <c r="E152" s="16" t="n">
        <v>0.375</v>
      </c>
      <c r="F152" s="16"/>
      <c r="G152" s="16" t="n">
        <v>0.541666666666667</v>
      </c>
      <c r="H152" s="16" t="n">
        <v>0.583333333333333</v>
      </c>
      <c r="I152" s="16" t="n">
        <v>0.75</v>
      </c>
      <c r="J152" s="16" t="n">
        <v>0.84375</v>
      </c>
      <c r="K152" s="16" t="n">
        <f aca="false">SUM(SUM(G152,-MIN(E152:F152)),SUM(I152,-H152))</f>
        <v>0.333333333333333</v>
      </c>
      <c r="L152" s="16" t="n">
        <f aca="false">IF(SUM(SUM(G152,-MIN(D152:F152)),SUM(MAX(I152:J152),-H152))=SUM(SUM(G152,-MIN(E152:F152)),SUM(I152,-H152)),"",SUM(SUM(G152,-MIN(D152:F152)),SUM(MAX(I152:J152),-H152)))</f>
        <v>0.510416666666667</v>
      </c>
      <c r="M152" s="16" t="str">
        <f aca="false">IF(WEEKDAY(C152,1)=6,SUMIFS(K:K,A:A,N(MONTH(C152)*1),B:B,B152),"")</f>
        <v/>
      </c>
      <c r="N152" s="16" t="n">
        <f aca="false">IF(A153=A152,"",SUMIF(A:A,A152,K:K))</f>
        <v>7.80208333333333</v>
      </c>
    </row>
    <row r="153" customFormat="false" ht="15" hidden="false" customHeight="false" outlineLevel="0" collapsed="false">
      <c r="A153" s="13" t="n">
        <f aca="false">MONTH(C153)</f>
        <v>8</v>
      </c>
      <c r="B153" s="17" t="str">
        <f aca="false">"SEM "&amp;WEEKNUM(C153,1)</f>
        <v>SEM 31</v>
      </c>
      <c r="C153" s="15" t="n">
        <f aca="false">C152+1</f>
        <v>42948</v>
      </c>
      <c r="D153" s="16"/>
      <c r="E153" s="16"/>
      <c r="F153" s="16" t="n">
        <v>0.354166666666667</v>
      </c>
      <c r="G153" s="16" t="n">
        <v>0.541666666666667</v>
      </c>
      <c r="H153" s="16" t="n">
        <v>0.583333333333333</v>
      </c>
      <c r="I153" s="16" t="n">
        <v>0.78125</v>
      </c>
      <c r="J153" s="16" t="n">
        <v>0.840277777777778</v>
      </c>
      <c r="K153" s="16" t="n">
        <f aca="false">SUM(SUM(G153,-MIN(E153:F153)),SUM(I153,-H153))</f>
        <v>0.385416666666667</v>
      </c>
      <c r="L153" s="16" t="n">
        <f aca="false">IF(SUM(SUM(G153,-MIN(D153:F153)),SUM(MAX(I153:J153),-H153))=SUM(SUM(G153,-MIN(E153:F153)),SUM(I153,-H153)),"",SUM(SUM(G153,-MIN(D153:F153)),SUM(MAX(I153:J153),-H153)))</f>
        <v>0.444444444444444</v>
      </c>
      <c r="M153" s="16" t="str">
        <f aca="false">IF(WEEKDAY(C153,1)=6,SUMIFS(K:K,A:A,N(MONTH(C153)*1),B:B,B153),"")</f>
        <v/>
      </c>
      <c r="N153" s="16" t="str">
        <f aca="false">IF(A154=A153,"",SUMIF(A:A,A153,K:K))</f>
        <v/>
      </c>
    </row>
    <row r="154" customFormat="false" ht="15" hidden="false" customHeight="false" outlineLevel="0" collapsed="false">
      <c r="A154" s="13" t="n">
        <f aca="false">MONTH(C154)</f>
        <v>8</v>
      </c>
      <c r="B154" s="14" t="str">
        <f aca="false">"SEM "&amp;WEEKNUM(C154,1)</f>
        <v>SEM 31</v>
      </c>
      <c r="C154" s="15" t="n">
        <f aca="false">C153+1</f>
        <v>42949</v>
      </c>
      <c r="D154" s="16" t="n">
        <v>0.302083333333333</v>
      </c>
      <c r="E154" s="16" t="n">
        <v>0.364583333333333</v>
      </c>
      <c r="F154" s="16"/>
      <c r="G154" s="16" t="n">
        <v>0.53125</v>
      </c>
      <c r="H154" s="16" t="n">
        <v>0.5625</v>
      </c>
      <c r="I154" s="16" t="n">
        <v>0.75</v>
      </c>
      <c r="J154" s="16" t="n">
        <v>0.822916666666667</v>
      </c>
      <c r="K154" s="16" t="n">
        <f aca="false">SUM(SUM(G154,-MIN(E154:F154)),SUM(I154,-H154))</f>
        <v>0.354166666666667</v>
      </c>
      <c r="L154" s="16" t="n">
        <f aca="false">IF(SUM(SUM(G154,-MIN(D154:F154)),SUM(MAX(I154:J154),-H154))=SUM(SUM(G154,-MIN(E154:F154)),SUM(I154,-H154)),"",SUM(SUM(G154,-MIN(D154:F154)),SUM(MAX(I154:J154),-H154)))</f>
        <v>0.489583333333333</v>
      </c>
      <c r="M154" s="16" t="str">
        <f aca="false">IF(WEEKDAY(C154,1)=6,SUMIFS(K:K,A:A,N(MONTH(C154)*1),B:B,B154),"")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31</v>
      </c>
      <c r="C155" s="15" t="n">
        <f aca="false">C154+1</f>
        <v>42950</v>
      </c>
      <c r="D155" s="16" t="n">
        <v>0.3125</v>
      </c>
      <c r="E155" s="16" t="n">
        <v>0.375</v>
      </c>
      <c r="F155" s="16"/>
      <c r="G155" s="16" t="n">
        <v>0.541666666666667</v>
      </c>
      <c r="H155" s="16" t="n">
        <v>0.583333333333333</v>
      </c>
      <c r="I155" s="16" t="n">
        <v>0.78125</v>
      </c>
      <c r="J155" s="16" t="n">
        <v>0.854166666666667</v>
      </c>
      <c r="K155" s="16" t="n">
        <f aca="false">SUM(SUM(G155,-MIN(E155:F155)),SUM(I155,-H155))</f>
        <v>0.364583333333333</v>
      </c>
      <c r="L155" s="16" t="n">
        <f aca="false">IF(SUM(SUM(G155,-MIN(D155:F155)),SUM(MAX(I155:J155),-H155))=SUM(SUM(G155,-MIN(E155:F155)),SUM(I155,-H155)),"",SUM(SUM(G155,-MIN(D155:F155)),SUM(MAX(I155:J155),-H155)))</f>
        <v>0.5</v>
      </c>
      <c r="M155" s="16" t="str">
        <f aca="false">IF(WEEKDAY(C155,1)=6,SUMIFS(K:K,A:A,N(MONTH(C155)*1),B:B,B155),"")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7" t="str">
        <f aca="false">"SEM "&amp;WEEKNUM(C156,1)</f>
        <v>SEM 31</v>
      </c>
      <c r="C156" s="15" t="n">
        <f aca="false">C155+1</f>
        <v>42951</v>
      </c>
      <c r="D156" s="16"/>
      <c r="E156" s="16"/>
      <c r="F156" s="16" t="n">
        <v>0.34375</v>
      </c>
      <c r="G156" s="16" t="n">
        <v>0.520833333333333</v>
      </c>
      <c r="H156" s="16" t="n">
        <v>0.583333333333333</v>
      </c>
      <c r="I156" s="16" t="n">
        <v>0.75</v>
      </c>
      <c r="J156" s="16"/>
      <c r="K156" s="16" t="n">
        <f aca="false">SUM(SUM(G156,-MIN(E156:F156)),SUM(I156,-H156))</f>
        <v>0.34375</v>
      </c>
      <c r="L156" s="16" t="str">
        <f aca="false">IF(SUM(SUM(G156,-MIN(D156:F156)),SUM(MAX(I156:J156),-H156))=SUM(SUM(G156,-MIN(E156:F156)),SUM(I156,-H156)),"",SUM(SUM(G156,-MIN(D156:F156)),SUM(MAX(I156:J156),-H156)))</f>
        <v/>
      </c>
      <c r="M156" s="16" t="n">
        <f aca="false">IF(WEEKDAY(C156,1)=6,SUMIFS(K:K,A:A,N(MONTH(C156)*1),B:B,B156),"")</f>
        <v>1.44791666666667</v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8" t="n">
        <f aca="false">MONTH(C157)</f>
        <v>8</v>
      </c>
      <c r="B157" s="9" t="str">
        <f aca="false">"SEM "&amp;WEEKNUM(C157,1)</f>
        <v>SEM 32</v>
      </c>
      <c r="C157" s="9" t="n">
        <f aca="false">C156+3</f>
        <v>42954</v>
      </c>
      <c r="D157" s="10"/>
      <c r="E157" s="10"/>
      <c r="F157" s="10" t="n">
        <v>0.354166666666667</v>
      </c>
      <c r="G157" s="10" t="n">
        <v>0.541666666666667</v>
      </c>
      <c r="H157" s="10" t="n">
        <v>0.583333333333333</v>
      </c>
      <c r="I157" s="10" t="n">
        <v>0.791666666666667</v>
      </c>
      <c r="J157" s="10"/>
      <c r="K157" s="10" t="n">
        <f aca="false">SUM(SUM(G157,-MIN(E157:F157)),SUM(I157,-H157))</f>
        <v>0.395833333333333</v>
      </c>
      <c r="L157" s="10" t="str">
        <f aca="false">IF(SUM(SUM(G157,-MIN(D157:F157)),SUM(MAX(I157:J157),-H157))=SUM(SUM(G157,-MIN(E157:F157)),SUM(I157,-H157)),"",SUM(SUM(G157,-MIN(D157:F157)),SUM(MAX(I157:J157),-H157)))</f>
        <v/>
      </c>
      <c r="M157" s="10" t="str">
        <f aca="false">IF(WEEKDAY(C157,1)=6,SUMIFS(K:K,A:A,N(MONTH(C157)*1),B:B,B157),"")</f>
        <v/>
      </c>
      <c r="N157" s="10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32</v>
      </c>
      <c r="C158" s="9" t="n">
        <f aca="false">C157+1</f>
        <v>42955</v>
      </c>
      <c r="D158" s="10" t="n">
        <v>0.3125</v>
      </c>
      <c r="E158" s="10" t="n">
        <v>0.364583333333333</v>
      </c>
      <c r="F158" s="10"/>
      <c r="G158" s="10" t="n">
        <v>0.541666666666667</v>
      </c>
      <c r="H158" s="10" t="n">
        <v>0.583333333333333</v>
      </c>
      <c r="I158" s="10" t="n">
        <v>0.760416666666667</v>
      </c>
      <c r="J158" s="10" t="n">
        <v>0.854166666666667</v>
      </c>
      <c r="K158" s="10" t="n">
        <f aca="false">SUM(SUM(G158,-MIN(E158:F158)),SUM(I158,-H158))</f>
        <v>0.354166666666667</v>
      </c>
      <c r="L158" s="10" t="n">
        <f aca="false">IF(SUM(SUM(G158,-MIN(D158:F158)),SUM(MAX(I158:J158),-H158))=SUM(SUM(G158,-MIN(E158:F158)),SUM(I158,-H158)),"",SUM(SUM(G158,-MIN(D158:F158)),SUM(MAX(I158:J158),-H158)))</f>
        <v>0.5</v>
      </c>
      <c r="M158" s="10" t="str">
        <f aca="false">IF(WEEKDAY(C158,1)=6,SUMIFS(K:K,A:A,N(MONTH(C158)*1),B:B,B158),"")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32</v>
      </c>
      <c r="C159" s="9" t="n">
        <f aca="false">C158+1</f>
        <v>42956</v>
      </c>
      <c r="D159" s="10"/>
      <c r="E159" s="10"/>
      <c r="F159" s="10" t="n">
        <v>0.354166666666667</v>
      </c>
      <c r="G159" s="10" t="n">
        <v>0.520833333333333</v>
      </c>
      <c r="H159" s="10" t="n">
        <v>0.583333333333333</v>
      </c>
      <c r="I159" s="10" t="n">
        <v>0.791666666666667</v>
      </c>
      <c r="J159" s="10"/>
      <c r="K159" s="10" t="n">
        <f aca="false">SUM(SUM(G159,-MIN(E159:F159)),SUM(I159,-H159))</f>
        <v>0.375</v>
      </c>
      <c r="L159" s="10" t="str">
        <f aca="false">IF(SUM(SUM(G159,-MIN(D159:F159)),SUM(MAX(I159:J159),-H159))=SUM(SUM(G159,-MIN(E159:F159)),SUM(I159,-H159)),"",SUM(SUM(G159,-MIN(D159:F159)),SUM(MAX(I159:J159),-H159)))</f>
        <v/>
      </c>
      <c r="M159" s="10" t="str">
        <f aca="false">IF(WEEKDAY(C159,1)=6,SUMIFS(K:K,A:A,N(MONTH(C159)*1),B:B,B159),"")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32</v>
      </c>
      <c r="C160" s="9" t="n">
        <f aca="false">C159+1</f>
        <v>42957</v>
      </c>
      <c r="D160" s="10" t="n">
        <v>0.3125</v>
      </c>
      <c r="E160" s="10" t="n">
        <v>0.375</v>
      </c>
      <c r="F160" s="10"/>
      <c r="G160" s="10" t="n">
        <v>0.520833333333333</v>
      </c>
      <c r="H160" s="10" t="n">
        <v>0.5625</v>
      </c>
      <c r="I160" s="10" t="n">
        <v>0.760416666666667</v>
      </c>
      <c r="J160" s="10" t="n">
        <v>0.822916666666667</v>
      </c>
      <c r="K160" s="10" t="n">
        <f aca="false">SUM(SUM(G160,-MIN(E160:F160)),SUM(I160,-H160))</f>
        <v>0.34375</v>
      </c>
      <c r="L160" s="10" t="n">
        <f aca="false">IF(SUM(SUM(G160,-MIN(D160:F160)),SUM(MAX(I160:J160),-H160))=SUM(SUM(G160,-MIN(E160:F160)),SUM(I160,-H160)),"",SUM(SUM(G160,-MIN(D160:F160)),SUM(MAX(I160:J160),-H160)))</f>
        <v>0.46875</v>
      </c>
      <c r="M160" s="10" t="str">
        <f aca="false">IF(WEEKDAY(C160,1)=6,SUMIFS(K:K,A:A,N(MONTH(C160)*1),B:B,B160),"")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32</v>
      </c>
      <c r="C161" s="9" t="n">
        <f aca="false">C160+1</f>
        <v>42958</v>
      </c>
      <c r="D161" s="10"/>
      <c r="E161" s="10"/>
      <c r="F161" s="10" t="n">
        <v>0.34375</v>
      </c>
      <c r="G161" s="10" t="n">
        <v>0.541666666666667</v>
      </c>
      <c r="H161" s="10" t="n">
        <v>0.583333333333333</v>
      </c>
      <c r="I161" s="10" t="n">
        <v>0.75</v>
      </c>
      <c r="J161" s="10"/>
      <c r="K161" s="10" t="n">
        <f aca="false">SUM(SUM(G161,-MIN(E161:F161)),SUM(I161,-H161))</f>
        <v>0.364583333333333</v>
      </c>
      <c r="L161" s="10" t="str">
        <f aca="false">IF(SUM(SUM(G161,-MIN(D161:F161)),SUM(MAX(I161:J161),-H161))=SUM(SUM(G161,-MIN(E161:F161)),SUM(I161,-H161)),"",SUM(SUM(G161,-MIN(D161:F161)),SUM(MAX(I161:J161),-H161)))</f>
        <v/>
      </c>
      <c r="M161" s="10" t="n">
        <f aca="false">IF(WEEKDAY(C161,1)=6,SUMIFS(K:K,A:A,N(MONTH(C161)*1),B:B,B161),"")</f>
        <v>1.83333333333333</v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13" t="n">
        <f aca="false">MONTH(C162)</f>
        <v>8</v>
      </c>
      <c r="B162" s="14" t="str">
        <f aca="false">"SEM "&amp;WEEKNUM(C162,1)</f>
        <v>SEM 33</v>
      </c>
      <c r="C162" s="15" t="n">
        <f aca="false">C161+3</f>
        <v>42961</v>
      </c>
      <c r="D162" s="16"/>
      <c r="E162" s="16"/>
      <c r="F162" s="16" t="n">
        <v>0.354166666666667</v>
      </c>
      <c r="G162" s="16" t="n">
        <v>0.541666666666667</v>
      </c>
      <c r="H162" s="16" t="n">
        <v>0.583333333333333</v>
      </c>
      <c r="I162" s="16" t="n">
        <v>0.802083333333333</v>
      </c>
      <c r="J162" s="16"/>
      <c r="K162" s="16" t="n">
        <f aca="false">SUM(SUM(G162,-MIN(E162:F162)),SUM(I162,-H162))</f>
        <v>0.40625</v>
      </c>
      <c r="L162" s="16" t="str">
        <f aca="false">IF(SUM(SUM(G162,-MIN(D162:F162)),SUM(MAX(I162:J162),-H162))=SUM(SUM(G162,-MIN(E162:F162)),SUM(I162,-H162)),"",SUM(SUM(G162,-MIN(D162:F162)),SUM(MAX(I162:J162),-H162)))</f>
        <v/>
      </c>
      <c r="M162" s="16" t="str">
        <f aca="false">IF(WEEKDAY(C162,1)=6,SUMIFS(K:K,A:A,N(MONTH(C162)*1),B:B,B162),"")</f>
        <v/>
      </c>
      <c r="N162" s="16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7" t="str">
        <f aca="false">"SEM "&amp;WEEKNUM(C163,1)</f>
        <v>SEM 33</v>
      </c>
      <c r="C163" s="15" t="n">
        <f aca="false">C162+1</f>
        <v>42962</v>
      </c>
      <c r="D163" s="16"/>
      <c r="E163" s="16"/>
      <c r="F163" s="16" t="n">
        <v>0.354166666666667</v>
      </c>
      <c r="G163" s="16" t="n">
        <v>0.541666666666667</v>
      </c>
      <c r="H163" s="16" t="n">
        <v>0.59375</v>
      </c>
      <c r="I163" s="16" t="n">
        <v>0.791666666666667</v>
      </c>
      <c r="J163" s="16"/>
      <c r="K163" s="16" t="n">
        <f aca="false">SUM(SUM(G163,-MIN(E163:F163)),SUM(I163,-H163))</f>
        <v>0.385416666666667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IF(WEEKDAY(C163,1)=6,SUMIFS(K:K,A:A,N(MONTH(C163)*1),B:B,B163),"")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4" t="str">
        <f aca="false">"SEM "&amp;WEEKNUM(C164,1)</f>
        <v>SEM 33</v>
      </c>
      <c r="C164" s="15" t="n">
        <f aca="false">C163+1</f>
        <v>42963</v>
      </c>
      <c r="D164" s="16"/>
      <c r="E164" s="16"/>
      <c r="F164" s="16" t="n">
        <v>0.34375</v>
      </c>
      <c r="G164" s="16" t="n">
        <v>0.520833333333333</v>
      </c>
      <c r="H164" s="16" t="n">
        <v>0.5625</v>
      </c>
      <c r="I164" s="16" t="n">
        <v>0.8125</v>
      </c>
      <c r="J164" s="16"/>
      <c r="K164" s="16" t="n">
        <f aca="false">SUM(SUM(G164,-MIN(E164:F164)),SUM(I164,-H164))</f>
        <v>0.427083333333333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IF(WEEKDAY(C164,1)=6,SUMIFS(K:K,A:A,N(MONTH(C164)*1),B:B,B164),"")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33</v>
      </c>
      <c r="C165" s="15" t="n">
        <f aca="false">C164+1</f>
        <v>42964</v>
      </c>
      <c r="D165" s="16" t="n">
        <v>0.3125</v>
      </c>
      <c r="E165" s="16" t="n">
        <v>0.364583333333333</v>
      </c>
      <c r="F165" s="16"/>
      <c r="G165" s="16" t="n">
        <v>0.53125</v>
      </c>
      <c r="H165" s="16" t="n">
        <v>0.59375</v>
      </c>
      <c r="I165" s="16" t="n">
        <v>0.770833333333333</v>
      </c>
      <c r="J165" s="16" t="n">
        <v>0.854166666666667</v>
      </c>
      <c r="K165" s="16" t="n">
        <f aca="false">SUM(SUM(G165,-MIN(E165:F165)),SUM(I165,-H165))</f>
        <v>0.34375</v>
      </c>
      <c r="L165" s="16" t="n">
        <f aca="false">IF(SUM(SUM(G165,-MIN(D165:F165)),SUM(MAX(I165:J165),-H165))=SUM(SUM(G165,-MIN(E165:F165)),SUM(I165,-H165)),"",SUM(SUM(G165,-MIN(D165:F165)),SUM(MAX(I165:J165),-H165)))</f>
        <v>0.479166666666667</v>
      </c>
      <c r="M165" s="16" t="str">
        <f aca="false">IF(WEEKDAY(C165,1)=6,SUMIFS(K:K,A:A,N(MONTH(C165)*1),B:B,B165),"")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7" t="str">
        <f aca="false">"SEM "&amp;WEEKNUM(C166,1)</f>
        <v>SEM 33</v>
      </c>
      <c r="C166" s="15" t="n">
        <f aca="false">C165+1</f>
        <v>42965</v>
      </c>
      <c r="D166" s="16"/>
      <c r="E166" s="16"/>
      <c r="F166" s="16" t="n">
        <v>0.333333333333333</v>
      </c>
      <c r="G166" s="16" t="n">
        <v>0.541666666666667</v>
      </c>
      <c r="H166" s="16" t="n">
        <v>0.583333333333333</v>
      </c>
      <c r="I166" s="16" t="n">
        <v>0.75</v>
      </c>
      <c r="J166" s="16"/>
      <c r="K166" s="16" t="n">
        <f aca="false">SUM(SUM(G166,-MIN(E166:F166)),SUM(I166,-H166))</f>
        <v>0.375</v>
      </c>
      <c r="L166" s="16" t="str">
        <f aca="false">IF(SUM(SUM(G166,-MIN(D166:F166)),SUM(MAX(I166:J166),-H166))=SUM(SUM(G166,-MIN(E166:F166)),SUM(I166,-H166)),"",SUM(SUM(G166,-MIN(D166:F166)),SUM(MAX(I166:J166),-H166)))</f>
        <v/>
      </c>
      <c r="M166" s="16" t="n">
        <f aca="false">IF(WEEKDAY(C166,1)=6,SUMIFS(K:K,A:A,N(MONTH(C166)*1),B:B,B166),"")</f>
        <v>1.9375</v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8" t="n">
        <f aca="false">MONTH(C167)</f>
        <v>8</v>
      </c>
      <c r="B167" s="9" t="str">
        <f aca="false">"SEM "&amp;WEEKNUM(C167,1)</f>
        <v>SEM 34</v>
      </c>
      <c r="C167" s="9" t="n">
        <f aca="false">C166+3</f>
        <v>42968</v>
      </c>
      <c r="D167" s="10"/>
      <c r="E167" s="10"/>
      <c r="F167" s="10" t="n">
        <v>0.34375</v>
      </c>
      <c r="G167" s="10" t="n">
        <v>0.53125</v>
      </c>
      <c r="H167" s="10" t="n">
        <v>0.572916666666667</v>
      </c>
      <c r="I167" s="10" t="n">
        <v>0.770833333333333</v>
      </c>
      <c r="J167" s="10" t="n">
        <v>0.822916666666667</v>
      </c>
      <c r="K167" s="10" t="n">
        <f aca="false">SUM(SUM(G167,-MIN(E167:F167)),SUM(I167,-H167))</f>
        <v>0.385416666666667</v>
      </c>
      <c r="L167" s="10" t="n">
        <f aca="false">IF(SUM(SUM(G167,-MIN(D167:F167)),SUM(MAX(I167:J167),-H167))=SUM(SUM(G167,-MIN(E167:F167)),SUM(I167,-H167)),"",SUM(SUM(G167,-MIN(D167:F167)),SUM(MAX(I167:J167),-H167)))</f>
        <v>0.4375</v>
      </c>
      <c r="M167" s="10" t="str">
        <f aca="false">IF(WEEKDAY(C167,1)=6,SUMIFS(K:K,A:A,N(MONTH(C167)*1),B:B,B167),"")</f>
        <v/>
      </c>
      <c r="N167" s="10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34</v>
      </c>
      <c r="C168" s="9" t="n">
        <f aca="false">C167+1</f>
        <v>42969</v>
      </c>
      <c r="D168" s="10" t="n">
        <v>0.3125</v>
      </c>
      <c r="E168" s="10" t="n">
        <v>0.375</v>
      </c>
      <c r="F168" s="10"/>
      <c r="G168" s="10" t="n">
        <v>0.541666666666667</v>
      </c>
      <c r="H168" s="10" t="n">
        <v>0.5625</v>
      </c>
      <c r="I168" s="10" t="n">
        <v>0.760416666666667</v>
      </c>
      <c r="J168" s="10" t="n">
        <v>0.854166666666667</v>
      </c>
      <c r="K168" s="10" t="n">
        <f aca="false">SUM(SUM(G168,-MIN(E168:F168)),SUM(I168,-H168))</f>
        <v>0.364583333333333</v>
      </c>
      <c r="L168" s="10" t="n">
        <f aca="false">IF(SUM(SUM(G168,-MIN(D168:F168)),SUM(MAX(I168:J168),-H168))=SUM(SUM(G168,-MIN(E168:F168)),SUM(I168,-H168)),"",SUM(SUM(G168,-MIN(D168:F168)),SUM(MAX(I168:J168),-H168)))</f>
        <v>0.520833333333333</v>
      </c>
      <c r="M168" s="10" t="str">
        <f aca="false">IF(WEEKDAY(C168,1)=6,SUMIFS(K:K,A:A,N(MONTH(C168)*1),B:B,B168),"")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34</v>
      </c>
      <c r="C169" s="9" t="n">
        <f aca="false">C168+1</f>
        <v>42970</v>
      </c>
      <c r="D169" s="10"/>
      <c r="E169" s="10"/>
      <c r="F169" s="10" t="n">
        <v>0.354166666666667</v>
      </c>
      <c r="G169" s="10" t="n">
        <v>0.541666666666667</v>
      </c>
      <c r="H169" s="10" t="n">
        <v>0.583333333333333</v>
      </c>
      <c r="I169" s="10" t="n">
        <v>0.770833333333333</v>
      </c>
      <c r="J169" s="10"/>
      <c r="K169" s="10" t="n">
        <f aca="false">SUM(SUM(G169,-MIN(E169:F169)),SUM(I169,-H169))</f>
        <v>0.375</v>
      </c>
      <c r="L169" s="10" t="str">
        <f aca="false">IF(SUM(SUM(G169,-MIN(D169:F169)),SUM(MAX(I169:J169),-H169))=SUM(SUM(G169,-MIN(E169:F169)),SUM(I169,-H169)),"",SUM(SUM(G169,-MIN(D169:F169)),SUM(MAX(I169:J169),-H169)))</f>
        <v/>
      </c>
      <c r="M169" s="10" t="str">
        <f aca="false">IF(WEEKDAY(C169,1)=6,SUMIFS(K:K,A:A,N(MONTH(C169)*1),B:B,B169),"")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34</v>
      </c>
      <c r="C170" s="9" t="n">
        <f aca="false">C169+1</f>
        <v>42971</v>
      </c>
      <c r="D170" s="10"/>
      <c r="E170" s="10"/>
      <c r="F170" s="10" t="n">
        <v>0.333333333333333</v>
      </c>
      <c r="G170" s="10" t="n">
        <v>0.520833333333333</v>
      </c>
      <c r="H170" s="10" t="n">
        <v>0.583333333333333</v>
      </c>
      <c r="I170" s="10" t="n">
        <v>0.802083333333333</v>
      </c>
      <c r="J170" s="10"/>
      <c r="K170" s="10" t="n">
        <f aca="false">SUM(SUM(G170,-MIN(E170:F170)),SUM(I170,-H170))</f>
        <v>0.40625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IF(WEEKDAY(C170,1)=6,SUMIFS(K:K,A:A,N(MONTH(C170)*1),B:B,B170),"")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34</v>
      </c>
      <c r="C171" s="9" t="n">
        <f aca="false">C170+1</f>
        <v>42972</v>
      </c>
      <c r="D171" s="10"/>
      <c r="E171" s="10"/>
      <c r="F171" s="10" t="n">
        <v>0.333333333333333</v>
      </c>
      <c r="G171" s="10" t="n">
        <v>0.541666666666667</v>
      </c>
      <c r="H171" s="10" t="n">
        <v>0.583333333333333</v>
      </c>
      <c r="I171" s="10" t="n">
        <v>0.760416666666667</v>
      </c>
      <c r="J171" s="10"/>
      <c r="K171" s="10" t="n">
        <f aca="false">SUM(SUM(G171,-MIN(E171:F171)),SUM(I171,-H171))</f>
        <v>0.385416666666667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n">
        <f aca="false">IF(WEEKDAY(C171,1)=6,SUMIFS(K:K,A:A,N(MONTH(C171)*1),B:B,B171),"")</f>
        <v>1.91666666666667</v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13" t="n">
        <f aca="false">MONTH(C172)</f>
        <v>8</v>
      </c>
      <c r="B172" s="14" t="str">
        <f aca="false">"SEM "&amp;WEEKNUM(C172,1)</f>
        <v>SEM 35</v>
      </c>
      <c r="C172" s="15" t="n">
        <f aca="false">C171+3</f>
        <v>42975</v>
      </c>
      <c r="D172" s="16" t="n">
        <v>0.291666666666667</v>
      </c>
      <c r="E172" s="16" t="n">
        <v>0.375</v>
      </c>
      <c r="F172" s="16"/>
      <c r="G172" s="16" t="n">
        <v>0.541666666666667</v>
      </c>
      <c r="H172" s="16" t="n">
        <v>0.583333333333333</v>
      </c>
      <c r="I172" s="16" t="n">
        <v>0.75</v>
      </c>
      <c r="J172" s="16" t="n">
        <v>0.84375</v>
      </c>
      <c r="K172" s="16" t="n">
        <f aca="false">SUM(SUM(G172,-MIN(E172:F172)),SUM(I172,-H172))</f>
        <v>0.333333333333333</v>
      </c>
      <c r="L172" s="16" t="n">
        <f aca="false">IF(SUM(SUM(G172,-MIN(D172:F172)),SUM(MAX(I172:J172),-H172))=SUM(SUM(G172,-MIN(E172:F172)),SUM(I172,-H172)),"",SUM(SUM(G172,-MIN(D172:F172)),SUM(MAX(I172:J172),-H172)))</f>
        <v>0.510416666666667</v>
      </c>
      <c r="M172" s="16" t="str">
        <f aca="false">IF(WEEKDAY(C172,1)=6,SUMIFS(K:K,A:A,N(MONTH(C172)*1),B:B,B172),"")</f>
        <v/>
      </c>
      <c r="N172" s="16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7" t="str">
        <f aca="false">"SEM "&amp;WEEKNUM(C173,1)</f>
        <v>SEM 35</v>
      </c>
      <c r="C173" s="15" t="n">
        <f aca="false">C172+1</f>
        <v>42976</v>
      </c>
      <c r="D173" s="16"/>
      <c r="E173" s="16"/>
      <c r="F173" s="16" t="n">
        <v>0.354166666666667</v>
      </c>
      <c r="G173" s="16" t="n">
        <v>0.541666666666667</v>
      </c>
      <c r="H173" s="16" t="n">
        <v>0.583333333333333</v>
      </c>
      <c r="I173" s="16" t="n">
        <v>0.78125</v>
      </c>
      <c r="J173" s="16" t="n">
        <v>0.840277777777778</v>
      </c>
      <c r="K173" s="16" t="n">
        <f aca="false">SUM(SUM(G173,-MIN(E173:F173)),SUM(I173,-H173))</f>
        <v>0.385416666666667</v>
      </c>
      <c r="L173" s="16" t="n">
        <f aca="false">IF(SUM(SUM(G173,-MIN(D173:F173)),SUM(MAX(I173:J173),-H173))=SUM(SUM(G173,-MIN(E173:F173)),SUM(I173,-H173)),"",SUM(SUM(G173,-MIN(D173:F173)),SUM(MAX(I173:J173),-H173)))</f>
        <v>0.444444444444444</v>
      </c>
      <c r="M173" s="16" t="str">
        <f aca="false">IF(WEEKDAY(C173,1)=6,SUMIFS(K:K,A:A,N(MONTH(C173)*1),B:B,B173),"")</f>
        <v/>
      </c>
      <c r="N173" s="16" t="str">
        <f aca="false">IF(A174=A173,"",SUMIF(A:A,A173,K:K))</f>
        <v/>
      </c>
    </row>
    <row r="174" customFormat="false" ht="15" hidden="false" customHeight="false" outlineLevel="0" collapsed="false">
      <c r="A174" s="13" t="n">
        <f aca="false">MONTH(C174)</f>
        <v>8</v>
      </c>
      <c r="B174" s="14" t="str">
        <f aca="false">"SEM "&amp;WEEKNUM(C174,1)</f>
        <v>SEM 35</v>
      </c>
      <c r="C174" s="15" t="n">
        <f aca="false">C173+1</f>
        <v>42977</v>
      </c>
      <c r="D174" s="16" t="n">
        <v>0.302083333333333</v>
      </c>
      <c r="E174" s="16" t="n">
        <v>0.364583333333333</v>
      </c>
      <c r="F174" s="16"/>
      <c r="G174" s="16" t="n">
        <v>0.53125</v>
      </c>
      <c r="H174" s="16" t="n">
        <v>0.5625</v>
      </c>
      <c r="I174" s="16" t="n">
        <v>0.75</v>
      </c>
      <c r="J174" s="16" t="n">
        <v>0.822916666666667</v>
      </c>
      <c r="K174" s="16" t="n">
        <f aca="false">SUM(SUM(G174,-MIN(E174:F174)),SUM(I174,-H174))</f>
        <v>0.354166666666667</v>
      </c>
      <c r="L174" s="16" t="n">
        <f aca="false">IF(SUM(SUM(G174,-MIN(D174:F174)),SUM(MAX(I174:J174),-H174))=SUM(SUM(G174,-MIN(E174:F174)),SUM(I174,-H174)),"",SUM(SUM(G174,-MIN(D174:F174)),SUM(MAX(I174:J174),-H174)))</f>
        <v>0.489583333333333</v>
      </c>
      <c r="M174" s="16" t="str">
        <f aca="false">IF(WEEKDAY(C174,1)=6,SUMIFS(K:K,A:A,N(MONTH(C174)*1),B:B,B174),"")</f>
        <v/>
      </c>
      <c r="N174" s="16" t="str">
        <f aca="false">IF(A175=A174,"",SUMIF(A:A,A174,K:K))</f>
        <v/>
      </c>
    </row>
    <row r="175" customFormat="false" ht="15" hidden="false" customHeight="false" outlineLevel="0" collapsed="false">
      <c r="A175" s="13" t="n">
        <f aca="false">MONTH(C175)</f>
        <v>8</v>
      </c>
      <c r="B175" s="14" t="str">
        <f aca="false">"SEM "&amp;WEEKNUM(C175,1)</f>
        <v>SEM 35</v>
      </c>
      <c r="C175" s="15" t="n">
        <f aca="false">C174+1</f>
        <v>42978</v>
      </c>
      <c r="D175" s="16" t="n">
        <v>0.3125</v>
      </c>
      <c r="E175" s="16" t="n">
        <v>0.375</v>
      </c>
      <c r="F175" s="16"/>
      <c r="G175" s="16" t="n">
        <v>0.541666666666667</v>
      </c>
      <c r="H175" s="16" t="n">
        <v>0.583333333333333</v>
      </c>
      <c r="I175" s="16" t="n">
        <v>0.78125</v>
      </c>
      <c r="J175" s="16" t="n">
        <v>0.854166666666667</v>
      </c>
      <c r="K175" s="16" t="n">
        <f aca="false">SUM(SUM(G175,-MIN(E175:F175)),SUM(I175,-H175))</f>
        <v>0.364583333333333</v>
      </c>
      <c r="L175" s="16" t="n">
        <f aca="false">IF(SUM(SUM(G175,-MIN(D175:F175)),SUM(MAX(I175:J175),-H175))=SUM(SUM(G175,-MIN(E175:F175)),SUM(I175,-H175)),"",SUM(SUM(G175,-MIN(D175:F175)),SUM(MAX(I175:J175),-H175)))</f>
        <v>0.5</v>
      </c>
      <c r="M175" s="16" t="str">
        <f aca="false">IF(WEEKDAY(C175,1)=6,SUMIFS(K:K,A:A,N(MONTH(C175)*1),B:B,B175),"")</f>
        <v/>
      </c>
      <c r="N175" s="16" t="n">
        <f aca="false">IF(A176=A175,"",SUMIF(A:A,A175,K:K))</f>
        <v>8.57291666666667</v>
      </c>
    </row>
    <row r="176" customFormat="false" ht="15" hidden="false" customHeight="false" outlineLevel="0" collapsed="false">
      <c r="A176" s="13" t="n">
        <f aca="false">MONTH(C176)</f>
        <v>9</v>
      </c>
      <c r="B176" s="17" t="str">
        <f aca="false">"SEM "&amp;WEEKNUM(C176,1)</f>
        <v>SEM 35</v>
      </c>
      <c r="C176" s="15" t="n">
        <f aca="false">C175+1</f>
        <v>42979</v>
      </c>
      <c r="D176" s="16"/>
      <c r="E176" s="16"/>
      <c r="F176" s="16" t="n">
        <v>0.34375</v>
      </c>
      <c r="G176" s="16" t="n">
        <v>0.520833333333333</v>
      </c>
      <c r="H176" s="16" t="n">
        <v>0.583333333333333</v>
      </c>
      <c r="I176" s="16" t="n">
        <v>0.75</v>
      </c>
      <c r="J176" s="16"/>
      <c r="K176" s="16" t="n">
        <f aca="false">SUM(SUM(G176,-MIN(E176:F176)),SUM(I176,-H176))</f>
        <v>0.34375</v>
      </c>
      <c r="L176" s="16" t="str">
        <f aca="false">IF(SUM(SUM(G176,-MIN(D176:F176)),SUM(MAX(I176:J176),-H176))=SUM(SUM(G176,-MIN(E176:F176)),SUM(I176,-H176)),"",SUM(SUM(G176,-MIN(D176:F176)),SUM(MAX(I176:J176),-H176)))</f>
        <v/>
      </c>
      <c r="M176" s="16" t="n">
        <f aca="false">IF(WEEKDAY(C176,1)=6,SUMIFS(K:K,A:A,N(MONTH(C176)*1),B:B,B176),"")</f>
        <v>0.34375</v>
      </c>
      <c r="N176" s="16" t="str">
        <f aca="false">IF(A177=A176,"",SUMIF(A:A,A176,K:K))</f>
        <v/>
      </c>
    </row>
    <row r="177" customFormat="false" ht="15" hidden="false" customHeight="false" outlineLevel="0" collapsed="false">
      <c r="A177" s="8" t="n">
        <f aca="false">MONTH(C177)</f>
        <v>9</v>
      </c>
      <c r="B177" s="9" t="str">
        <f aca="false">"SEM "&amp;WEEKNUM(C177,1)</f>
        <v>SEM 36</v>
      </c>
      <c r="C177" s="9" t="n">
        <f aca="false">C176+3</f>
        <v>42982</v>
      </c>
      <c r="D177" s="10"/>
      <c r="E177" s="10"/>
      <c r="F177" s="10" t="n">
        <v>0.354166666666667</v>
      </c>
      <c r="G177" s="10" t="n">
        <v>0.541666666666667</v>
      </c>
      <c r="H177" s="10" t="n">
        <v>0.583333333333333</v>
      </c>
      <c r="I177" s="10" t="n">
        <v>0.791666666666667</v>
      </c>
      <c r="J177" s="10"/>
      <c r="K177" s="10" t="n">
        <f aca="false">SUM(SUM(G177,-MIN(E177:F177)),SUM(I177,-H177))</f>
        <v>0.395833333333333</v>
      </c>
      <c r="L177" s="10" t="str">
        <f aca="false">IF(SUM(SUM(G177,-MIN(D177:F177)),SUM(MAX(I177:J177),-H177))=SUM(SUM(G177,-MIN(E177:F177)),SUM(I177,-H177)),"",SUM(SUM(G177,-MIN(D177:F177)),SUM(MAX(I177:J177),-H177)))</f>
        <v/>
      </c>
      <c r="M177" s="10" t="str">
        <f aca="false">IF(WEEKDAY(C177,1)=6,SUMIFS(K:K,A:A,N(MONTH(C177)*1),B:B,B177),"")</f>
        <v/>
      </c>
      <c r="N177" s="10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36</v>
      </c>
      <c r="C178" s="9" t="n">
        <f aca="false">C177+1</f>
        <v>42983</v>
      </c>
      <c r="D178" s="10" t="n">
        <v>0.3125</v>
      </c>
      <c r="E178" s="10" t="n">
        <v>0.364583333333333</v>
      </c>
      <c r="F178" s="10"/>
      <c r="G178" s="10" t="n">
        <v>0.541666666666667</v>
      </c>
      <c r="H178" s="10" t="n">
        <v>0.583333333333333</v>
      </c>
      <c r="I178" s="10" t="n">
        <v>0.760416666666667</v>
      </c>
      <c r="J178" s="10" t="n">
        <v>0.854166666666667</v>
      </c>
      <c r="K178" s="10" t="n">
        <f aca="false">SUM(SUM(G178,-MIN(E178:F178)),SUM(I178,-H178))</f>
        <v>0.354166666666667</v>
      </c>
      <c r="L178" s="10" t="n">
        <f aca="false">IF(SUM(SUM(G178,-MIN(D178:F178)),SUM(MAX(I178:J178),-H178))=SUM(SUM(G178,-MIN(E178:F178)),SUM(I178,-H178)),"",SUM(SUM(G178,-MIN(D178:F178)),SUM(MAX(I178:J178),-H178)))</f>
        <v>0.5</v>
      </c>
      <c r="M178" s="10" t="str">
        <f aca="false">IF(WEEKDAY(C178,1)=6,SUMIFS(K:K,A:A,N(MONTH(C178)*1),B:B,B178),"")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36</v>
      </c>
      <c r="C179" s="9" t="n">
        <f aca="false">C178+1</f>
        <v>42984</v>
      </c>
      <c r="D179" s="10"/>
      <c r="E179" s="10"/>
      <c r="F179" s="10" t="n">
        <v>0.354166666666667</v>
      </c>
      <c r="G179" s="10" t="n">
        <v>0.520833333333333</v>
      </c>
      <c r="H179" s="10" t="n">
        <v>0.583333333333333</v>
      </c>
      <c r="I179" s="10" t="n">
        <v>0.791666666666667</v>
      </c>
      <c r="J179" s="10"/>
      <c r="K179" s="10" t="n">
        <f aca="false">SUM(SUM(G179,-MIN(E179:F179)),SUM(I179,-H179))</f>
        <v>0.375</v>
      </c>
      <c r="L179" s="10" t="str">
        <f aca="false">IF(SUM(SUM(G179,-MIN(D179:F179)),SUM(MAX(I179:J179),-H179))=SUM(SUM(G179,-MIN(E179:F179)),SUM(I179,-H179)),"",SUM(SUM(G179,-MIN(D179:F179)),SUM(MAX(I179:J179),-H179)))</f>
        <v/>
      </c>
      <c r="M179" s="10" t="str">
        <f aca="false">IF(WEEKDAY(C179,1)=6,SUMIFS(K:K,A:A,N(MONTH(C179)*1),B:B,B179),"")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36</v>
      </c>
      <c r="C180" s="9" t="n">
        <f aca="false">C179+1</f>
        <v>42985</v>
      </c>
      <c r="D180" s="10" t="n">
        <v>0.3125</v>
      </c>
      <c r="E180" s="10" t="n">
        <v>0.375</v>
      </c>
      <c r="F180" s="10"/>
      <c r="G180" s="10" t="n">
        <v>0.520833333333333</v>
      </c>
      <c r="H180" s="10" t="n">
        <v>0.5625</v>
      </c>
      <c r="I180" s="10" t="n">
        <v>0.760416666666667</v>
      </c>
      <c r="J180" s="10" t="n">
        <v>0.822916666666667</v>
      </c>
      <c r="K180" s="10" t="n">
        <f aca="false">SUM(SUM(G180,-MIN(E180:F180)),SUM(I180,-H180))</f>
        <v>0.34375</v>
      </c>
      <c r="L180" s="10" t="n">
        <f aca="false">IF(SUM(SUM(G180,-MIN(D180:F180)),SUM(MAX(I180:J180),-H180))=SUM(SUM(G180,-MIN(E180:F180)),SUM(I180,-H180)),"",SUM(SUM(G180,-MIN(D180:F180)),SUM(MAX(I180:J180),-H180)))</f>
        <v>0.46875</v>
      </c>
      <c r="M180" s="10" t="str">
        <f aca="false">IF(WEEKDAY(C180,1)=6,SUMIFS(K:K,A:A,N(MONTH(C180)*1),B:B,B180),"")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36</v>
      </c>
      <c r="C181" s="9" t="n">
        <f aca="false">C180+1</f>
        <v>42986</v>
      </c>
      <c r="D181" s="10"/>
      <c r="E181" s="10"/>
      <c r="F181" s="10" t="n">
        <v>0.34375</v>
      </c>
      <c r="G181" s="10" t="n">
        <v>0.541666666666667</v>
      </c>
      <c r="H181" s="10" t="n">
        <v>0.583333333333333</v>
      </c>
      <c r="I181" s="10" t="n">
        <v>0.75</v>
      </c>
      <c r="J181" s="10"/>
      <c r="K181" s="10" t="n">
        <f aca="false">SUM(SUM(G181,-MIN(E181:F181)),SUM(I181,-H181))</f>
        <v>0.364583333333333</v>
      </c>
      <c r="L181" s="10" t="str">
        <f aca="false">IF(SUM(SUM(G181,-MIN(D181:F181)),SUM(MAX(I181:J181),-H181))=SUM(SUM(G181,-MIN(E181:F181)),SUM(I181,-H181)),"",SUM(SUM(G181,-MIN(D181:F181)),SUM(MAX(I181:J181),-H181)))</f>
        <v/>
      </c>
      <c r="M181" s="10" t="n">
        <f aca="false">IF(WEEKDAY(C181,1)=6,SUMIFS(K:K,A:A,N(MONTH(C181)*1),B:B,B181),"")</f>
        <v>1.83333333333333</v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13" t="n">
        <f aca="false">MONTH(C182)</f>
        <v>9</v>
      </c>
      <c r="B182" s="14" t="str">
        <f aca="false">"SEM "&amp;WEEKNUM(C182,1)</f>
        <v>SEM 37</v>
      </c>
      <c r="C182" s="15" t="n">
        <f aca="false">C181+3</f>
        <v>42989</v>
      </c>
      <c r="D182" s="16"/>
      <c r="E182" s="16"/>
      <c r="F182" s="16" t="n">
        <v>0.354166666666667</v>
      </c>
      <c r="G182" s="16" t="n">
        <v>0.541666666666667</v>
      </c>
      <c r="H182" s="16" t="n">
        <v>0.583333333333333</v>
      </c>
      <c r="I182" s="16" t="n">
        <v>0.802083333333333</v>
      </c>
      <c r="J182" s="16"/>
      <c r="K182" s="16" t="n">
        <f aca="false">SUM(SUM(G182,-MIN(E182:F182)),SUM(I182,-H182))</f>
        <v>0.40625</v>
      </c>
      <c r="L182" s="16" t="str">
        <f aca="false">IF(SUM(SUM(G182,-MIN(D182:F182)),SUM(MAX(I182:J182),-H182))=SUM(SUM(G182,-MIN(E182:F182)),SUM(I182,-H182)),"",SUM(SUM(G182,-MIN(D182:F182)),SUM(MAX(I182:J182),-H182)))</f>
        <v/>
      </c>
      <c r="M182" s="16" t="str">
        <f aca="false">IF(WEEKDAY(C182,1)=6,SUMIFS(K:K,A:A,N(MONTH(C182)*1),B:B,B182),"")</f>
        <v/>
      </c>
      <c r="N182" s="16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7" t="str">
        <f aca="false">"SEM "&amp;WEEKNUM(C183,1)</f>
        <v>SEM 37</v>
      </c>
      <c r="C183" s="15" t="n">
        <f aca="false">C182+1</f>
        <v>42990</v>
      </c>
      <c r="D183" s="16"/>
      <c r="E183" s="16"/>
      <c r="F183" s="16" t="n">
        <v>0.354166666666667</v>
      </c>
      <c r="G183" s="16" t="n">
        <v>0.541666666666667</v>
      </c>
      <c r="H183" s="16" t="n">
        <v>0.59375</v>
      </c>
      <c r="I183" s="16" t="n">
        <v>0.791666666666667</v>
      </c>
      <c r="J183" s="16"/>
      <c r="K183" s="16" t="n">
        <f aca="false">SUM(SUM(G183,-MIN(E183:F183)),SUM(I183,-H183))</f>
        <v>0.385416666666667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IF(WEEKDAY(C183,1)=6,SUMIFS(K:K,A:A,N(MONTH(C183)*1),B:B,B183),"")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4" t="str">
        <f aca="false">"SEM "&amp;WEEKNUM(C184,1)</f>
        <v>SEM 37</v>
      </c>
      <c r="C184" s="15" t="n">
        <f aca="false">C183+1</f>
        <v>42991</v>
      </c>
      <c r="D184" s="16"/>
      <c r="E184" s="16"/>
      <c r="F184" s="16" t="n">
        <v>0.34375</v>
      </c>
      <c r="G184" s="16" t="n">
        <v>0.520833333333333</v>
      </c>
      <c r="H184" s="16" t="n">
        <v>0.5625</v>
      </c>
      <c r="I184" s="16" t="n">
        <v>0.8125</v>
      </c>
      <c r="J184" s="16"/>
      <c r="K184" s="16" t="n">
        <f aca="false">SUM(SUM(G184,-MIN(E184:F184)),SUM(I184,-H184))</f>
        <v>0.427083333333333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IF(WEEKDAY(C184,1)=6,SUMIFS(K:K,A:A,N(MONTH(C184)*1),B:B,B184),"")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37</v>
      </c>
      <c r="C185" s="15" t="n">
        <f aca="false">C184+1</f>
        <v>42992</v>
      </c>
      <c r="D185" s="16" t="n">
        <v>0.3125</v>
      </c>
      <c r="E185" s="16" t="n">
        <v>0.364583333333333</v>
      </c>
      <c r="F185" s="16"/>
      <c r="G185" s="16" t="n">
        <v>0.53125</v>
      </c>
      <c r="H185" s="16" t="n">
        <v>0.59375</v>
      </c>
      <c r="I185" s="16" t="n">
        <v>0.770833333333333</v>
      </c>
      <c r="J185" s="16" t="n">
        <v>0.854166666666667</v>
      </c>
      <c r="K185" s="16" t="n">
        <f aca="false">SUM(SUM(G185,-MIN(E185:F185)),SUM(I185,-H185))</f>
        <v>0.34375</v>
      </c>
      <c r="L185" s="16" t="n">
        <f aca="false">IF(SUM(SUM(G185,-MIN(D185:F185)),SUM(MAX(I185:J185),-H185))=SUM(SUM(G185,-MIN(E185:F185)),SUM(I185,-H185)),"",SUM(SUM(G185,-MIN(D185:F185)),SUM(MAX(I185:J185),-H185)))</f>
        <v>0.479166666666667</v>
      </c>
      <c r="M185" s="16" t="str">
        <f aca="false">IF(WEEKDAY(C185,1)=6,SUMIFS(K:K,A:A,N(MONTH(C185)*1),B:B,B185),"")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7" t="str">
        <f aca="false">"SEM "&amp;WEEKNUM(C186,1)</f>
        <v>SEM 37</v>
      </c>
      <c r="C186" s="15" t="n">
        <f aca="false">C185+1</f>
        <v>42993</v>
      </c>
      <c r="D186" s="16"/>
      <c r="E186" s="16"/>
      <c r="F186" s="16" t="n">
        <v>0.333333333333333</v>
      </c>
      <c r="G186" s="16" t="n">
        <v>0.541666666666667</v>
      </c>
      <c r="H186" s="16" t="n">
        <v>0.583333333333333</v>
      </c>
      <c r="I186" s="16" t="n">
        <v>0.75</v>
      </c>
      <c r="J186" s="16"/>
      <c r="K186" s="16" t="n">
        <f aca="false">SUM(SUM(G186,-MIN(E186:F186)),SUM(I186,-H186))</f>
        <v>0.375</v>
      </c>
      <c r="L186" s="16" t="str">
        <f aca="false">IF(SUM(SUM(G186,-MIN(D186:F186)),SUM(MAX(I186:J186),-H186))=SUM(SUM(G186,-MIN(E186:F186)),SUM(I186,-H186)),"",SUM(SUM(G186,-MIN(D186:F186)),SUM(MAX(I186:J186),-H186)))</f>
        <v/>
      </c>
      <c r="M186" s="16" t="n">
        <f aca="false">IF(WEEKDAY(C186,1)=6,SUMIFS(K:K,A:A,N(MONTH(C186)*1),B:B,B186),"")</f>
        <v>1.9375</v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8" t="n">
        <f aca="false">MONTH(C187)</f>
        <v>9</v>
      </c>
      <c r="B187" s="9" t="str">
        <f aca="false">"SEM "&amp;WEEKNUM(C187,1)</f>
        <v>SEM 38</v>
      </c>
      <c r="C187" s="9" t="n">
        <f aca="false">C186+3</f>
        <v>42996</v>
      </c>
      <c r="D187" s="10"/>
      <c r="E187" s="10"/>
      <c r="F187" s="10" t="n">
        <v>0.34375</v>
      </c>
      <c r="G187" s="10" t="n">
        <v>0.53125</v>
      </c>
      <c r="H187" s="10" t="n">
        <v>0.572916666666667</v>
      </c>
      <c r="I187" s="10" t="n">
        <v>0.770833333333333</v>
      </c>
      <c r="J187" s="10" t="n">
        <v>0.822916666666667</v>
      </c>
      <c r="K187" s="10" t="n">
        <f aca="false">SUM(SUM(G187,-MIN(E187:F187)),SUM(I187,-H187))</f>
        <v>0.385416666666667</v>
      </c>
      <c r="L187" s="10" t="n">
        <f aca="false">IF(SUM(SUM(G187,-MIN(D187:F187)),SUM(MAX(I187:J187),-H187))=SUM(SUM(G187,-MIN(E187:F187)),SUM(I187,-H187)),"",SUM(SUM(G187,-MIN(D187:F187)),SUM(MAX(I187:J187),-H187)))</f>
        <v>0.4375</v>
      </c>
      <c r="M187" s="10" t="str">
        <f aca="false">IF(WEEKDAY(C187,1)=6,SUMIFS(K:K,A:A,N(MONTH(C187)*1),B:B,B187),"")</f>
        <v/>
      </c>
      <c r="N187" s="10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38</v>
      </c>
      <c r="C188" s="9" t="n">
        <f aca="false">C187+1</f>
        <v>42997</v>
      </c>
      <c r="D188" s="10" t="n">
        <v>0.3125</v>
      </c>
      <c r="E188" s="10" t="n">
        <v>0.375</v>
      </c>
      <c r="F188" s="10"/>
      <c r="G188" s="10" t="n">
        <v>0.541666666666667</v>
      </c>
      <c r="H188" s="10" t="n">
        <v>0.5625</v>
      </c>
      <c r="I188" s="10" t="n">
        <v>0.760416666666667</v>
      </c>
      <c r="J188" s="10" t="n">
        <v>0.854166666666667</v>
      </c>
      <c r="K188" s="10" t="n">
        <f aca="false">SUM(SUM(G188,-MIN(E188:F188)),SUM(I188,-H188))</f>
        <v>0.364583333333333</v>
      </c>
      <c r="L188" s="10" t="n">
        <f aca="false">IF(SUM(SUM(G188,-MIN(D188:F188)),SUM(MAX(I188:J188),-H188))=SUM(SUM(G188,-MIN(E188:F188)),SUM(I188,-H188)),"",SUM(SUM(G188,-MIN(D188:F188)),SUM(MAX(I188:J188),-H188)))</f>
        <v>0.520833333333333</v>
      </c>
      <c r="M188" s="10" t="str">
        <f aca="false">IF(WEEKDAY(C188,1)=6,SUMIFS(K:K,A:A,N(MONTH(C188)*1),B:B,B188),"")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38</v>
      </c>
      <c r="C189" s="9" t="n">
        <f aca="false">C188+1</f>
        <v>42998</v>
      </c>
      <c r="D189" s="10"/>
      <c r="E189" s="10"/>
      <c r="F189" s="10" t="n">
        <v>0.354166666666667</v>
      </c>
      <c r="G189" s="10" t="n">
        <v>0.541666666666667</v>
      </c>
      <c r="H189" s="10" t="n">
        <v>0.583333333333333</v>
      </c>
      <c r="I189" s="10" t="n">
        <v>0.770833333333333</v>
      </c>
      <c r="J189" s="10"/>
      <c r="K189" s="10" t="n">
        <f aca="false">SUM(SUM(G189,-MIN(E189:F189)),SUM(I189,-H189))</f>
        <v>0.375</v>
      </c>
      <c r="L189" s="10" t="str">
        <f aca="false">IF(SUM(SUM(G189,-MIN(D189:F189)),SUM(MAX(I189:J189),-H189))=SUM(SUM(G189,-MIN(E189:F189)),SUM(I189,-H189)),"",SUM(SUM(G189,-MIN(D189:F189)),SUM(MAX(I189:J189),-H189)))</f>
        <v/>
      </c>
      <c r="M189" s="10" t="str">
        <f aca="false">IF(WEEKDAY(C189,1)=6,SUMIFS(K:K,A:A,N(MONTH(C189)*1),B:B,B189),"")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38</v>
      </c>
      <c r="C190" s="9" t="n">
        <f aca="false">C189+1</f>
        <v>42999</v>
      </c>
      <c r="D190" s="10"/>
      <c r="E190" s="10"/>
      <c r="F190" s="10" t="n">
        <v>0.333333333333333</v>
      </c>
      <c r="G190" s="10" t="n">
        <v>0.520833333333333</v>
      </c>
      <c r="H190" s="10" t="n">
        <v>0.583333333333333</v>
      </c>
      <c r="I190" s="10" t="n">
        <v>0.802083333333333</v>
      </c>
      <c r="J190" s="10"/>
      <c r="K190" s="10" t="n">
        <f aca="false">SUM(SUM(G190,-MIN(E190:F190)),SUM(I190,-H190))</f>
        <v>0.40625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IF(WEEKDAY(C190,1)=6,SUMIFS(K:K,A:A,N(MONTH(C190)*1),B:B,B190),"")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38</v>
      </c>
      <c r="C191" s="9" t="n">
        <f aca="false">C190+1</f>
        <v>43000</v>
      </c>
      <c r="D191" s="10"/>
      <c r="E191" s="10"/>
      <c r="F191" s="10" t="n">
        <v>0.333333333333333</v>
      </c>
      <c r="G191" s="10" t="n">
        <v>0.541666666666667</v>
      </c>
      <c r="H191" s="10" t="n">
        <v>0.583333333333333</v>
      </c>
      <c r="I191" s="10" t="n">
        <v>0.760416666666667</v>
      </c>
      <c r="J191" s="10"/>
      <c r="K191" s="10" t="n">
        <f aca="false">SUM(SUM(G191,-MIN(E191:F191)),SUM(I191,-H191))</f>
        <v>0.385416666666667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n">
        <f aca="false">IF(WEEKDAY(C191,1)=6,SUMIFS(K:K,A:A,N(MONTH(C191)*1),B:B,B191),"")</f>
        <v>1.91666666666667</v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13" t="n">
        <f aca="false">MONTH(C192)</f>
        <v>9</v>
      </c>
      <c r="B192" s="14" t="str">
        <f aca="false">"SEM "&amp;WEEKNUM(C192,1)</f>
        <v>SEM 39</v>
      </c>
      <c r="C192" s="15" t="n">
        <f aca="false">C191+3</f>
        <v>43003</v>
      </c>
      <c r="D192" s="16" t="n">
        <v>0.291666666666667</v>
      </c>
      <c r="E192" s="16" t="n">
        <v>0.375</v>
      </c>
      <c r="F192" s="16"/>
      <c r="G192" s="16" t="n">
        <v>0.541666666666667</v>
      </c>
      <c r="H192" s="16" t="n">
        <v>0.583333333333333</v>
      </c>
      <c r="I192" s="16" t="n">
        <v>0.75</v>
      </c>
      <c r="J192" s="16" t="n">
        <v>0.84375</v>
      </c>
      <c r="K192" s="16" t="n">
        <f aca="false">SUM(SUM(G192,-MIN(E192:F192)),SUM(I192,-H192))</f>
        <v>0.333333333333333</v>
      </c>
      <c r="L192" s="16" t="n">
        <f aca="false">IF(SUM(SUM(G192,-MIN(D192:F192)),SUM(MAX(I192:J192),-H192))=SUM(SUM(G192,-MIN(E192:F192)),SUM(I192,-H192)),"",SUM(SUM(G192,-MIN(D192:F192)),SUM(MAX(I192:J192),-H192)))</f>
        <v>0.510416666666667</v>
      </c>
      <c r="M192" s="16" t="str">
        <f aca="false">IF(WEEKDAY(C192,1)=6,SUMIFS(K:K,A:A,N(MONTH(C192)*1),B:B,B192),"")</f>
        <v/>
      </c>
      <c r="N192" s="16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7" t="str">
        <f aca="false">"SEM "&amp;WEEKNUM(C193,1)</f>
        <v>SEM 39</v>
      </c>
      <c r="C193" s="15" t="n">
        <f aca="false">C192+1</f>
        <v>43004</v>
      </c>
      <c r="D193" s="16"/>
      <c r="E193" s="16"/>
      <c r="F193" s="16" t="n">
        <v>0.354166666666667</v>
      </c>
      <c r="G193" s="16" t="n">
        <v>0.541666666666667</v>
      </c>
      <c r="H193" s="16" t="n">
        <v>0.583333333333333</v>
      </c>
      <c r="I193" s="16" t="n">
        <v>0.78125</v>
      </c>
      <c r="J193" s="16" t="n">
        <v>0.840277777777778</v>
      </c>
      <c r="K193" s="16" t="n">
        <f aca="false">SUM(SUM(G193,-MIN(E193:F193)),SUM(I193,-H193))</f>
        <v>0.385416666666667</v>
      </c>
      <c r="L193" s="16" t="n">
        <f aca="false">IF(SUM(SUM(G193,-MIN(D193:F193)),SUM(MAX(I193:J193),-H193))=SUM(SUM(G193,-MIN(E193:F193)),SUM(I193,-H193)),"",SUM(SUM(G193,-MIN(D193:F193)),SUM(MAX(I193:J193),-H193)))</f>
        <v>0.444444444444444</v>
      </c>
      <c r="M193" s="16" t="str">
        <f aca="false">IF(WEEKDAY(C193,1)=6,SUMIFS(K:K,A:A,N(MONTH(C193)*1),B:B,B193),"")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4" t="str">
        <f aca="false">"SEM "&amp;WEEKNUM(C194,1)</f>
        <v>SEM 39</v>
      </c>
      <c r="C194" s="15" t="n">
        <f aca="false">C193+1</f>
        <v>43005</v>
      </c>
      <c r="D194" s="16" t="n">
        <v>0.302083333333333</v>
      </c>
      <c r="E194" s="16" t="n">
        <v>0.364583333333333</v>
      </c>
      <c r="F194" s="16"/>
      <c r="G194" s="16" t="n">
        <v>0.53125</v>
      </c>
      <c r="H194" s="16" t="n">
        <v>0.5625</v>
      </c>
      <c r="I194" s="16" t="n">
        <v>0.75</v>
      </c>
      <c r="J194" s="16" t="n">
        <v>0.822916666666667</v>
      </c>
      <c r="K194" s="16" t="n">
        <f aca="false">SUM(SUM(G194,-MIN(E194:F194)),SUM(I194,-H194))</f>
        <v>0.354166666666667</v>
      </c>
      <c r="L194" s="16" t="n">
        <f aca="false">IF(SUM(SUM(G194,-MIN(D194:F194)),SUM(MAX(I194:J194),-H194))=SUM(SUM(G194,-MIN(E194:F194)),SUM(I194,-H194)),"",SUM(SUM(G194,-MIN(D194:F194)),SUM(MAX(I194:J194),-H194)))</f>
        <v>0.489583333333333</v>
      </c>
      <c r="M194" s="16" t="str">
        <f aca="false">IF(WEEKDAY(C194,1)=6,SUMIFS(K:K,A:A,N(MONTH(C194)*1),B:B,B194),"")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39</v>
      </c>
      <c r="C195" s="15" t="n">
        <f aca="false">C194+1</f>
        <v>43006</v>
      </c>
      <c r="D195" s="16" t="n">
        <v>0.3125</v>
      </c>
      <c r="E195" s="16" t="n">
        <v>0.375</v>
      </c>
      <c r="F195" s="16"/>
      <c r="G195" s="16" t="n">
        <v>0.541666666666667</v>
      </c>
      <c r="H195" s="16" t="n">
        <v>0.583333333333333</v>
      </c>
      <c r="I195" s="16" t="n">
        <v>0.78125</v>
      </c>
      <c r="J195" s="16" t="n">
        <v>0.854166666666667</v>
      </c>
      <c r="K195" s="16" t="n">
        <f aca="false">SUM(SUM(G195,-MIN(E195:F195)),SUM(I195,-H195))</f>
        <v>0.364583333333333</v>
      </c>
      <c r="L195" s="16" t="n">
        <f aca="false">IF(SUM(SUM(G195,-MIN(D195:F195)),SUM(MAX(I195:J195),-H195))=SUM(SUM(G195,-MIN(E195:F195)),SUM(I195,-H195)),"",SUM(SUM(G195,-MIN(D195:F195)),SUM(MAX(I195:J195),-H195)))</f>
        <v>0.5</v>
      </c>
      <c r="M195" s="16" t="str">
        <f aca="false">IF(WEEKDAY(C195,1)=6,SUMIFS(K:K,A:A,N(MONTH(C195)*1),B:B,B195),"")</f>
        <v/>
      </c>
      <c r="N195" s="16" t="str">
        <f aca="false">IF(A196=A195,"",SUMIF(A:A,A195,K:K))</f>
        <v/>
      </c>
    </row>
    <row r="196" customFormat="false" ht="15" hidden="false" customHeight="false" outlineLevel="0" collapsed="false">
      <c r="A196" s="13" t="n">
        <f aca="false">MONTH(C196)</f>
        <v>9</v>
      </c>
      <c r="B196" s="17" t="str">
        <f aca="false">"SEM "&amp;WEEKNUM(C196,1)</f>
        <v>SEM 39</v>
      </c>
      <c r="C196" s="15" t="n">
        <f aca="false">C195+1</f>
        <v>43007</v>
      </c>
      <c r="D196" s="16"/>
      <c r="E196" s="16"/>
      <c r="F196" s="16" t="n">
        <v>0.34375</v>
      </c>
      <c r="G196" s="16" t="n">
        <v>0.520833333333333</v>
      </c>
      <c r="H196" s="16" t="n">
        <v>0.583333333333333</v>
      </c>
      <c r="I196" s="16" t="n">
        <v>0.75</v>
      </c>
      <c r="J196" s="16"/>
      <c r="K196" s="16" t="n">
        <f aca="false">SUM(SUM(G196,-MIN(E196:F196)),SUM(I196,-H196))</f>
        <v>0.34375</v>
      </c>
      <c r="L196" s="16" t="str">
        <f aca="false">IF(SUM(SUM(G196,-MIN(D196:F196)),SUM(MAX(I196:J196),-H196))=SUM(SUM(G196,-MIN(E196:F196)),SUM(I196,-H196)),"",SUM(SUM(G196,-MIN(D196:F196)),SUM(MAX(I196:J196),-H196)))</f>
        <v/>
      </c>
      <c r="M196" s="16" t="n">
        <f aca="false">IF(WEEKDAY(C196,1)=6,SUMIFS(K:K,A:A,N(MONTH(C196)*1),B:B,B196),"")</f>
        <v>1.78125</v>
      </c>
      <c r="N196" s="16" t="n">
        <f aca="false">IF(A197=A196,"",SUMIF(A:A,A196,K:K))</f>
        <v>7.8125</v>
      </c>
    </row>
    <row r="197" customFormat="false" ht="15" hidden="false" customHeight="false" outlineLevel="0" collapsed="false">
      <c r="A197" s="8" t="n">
        <f aca="false">MONTH(C197)</f>
        <v>10</v>
      </c>
      <c r="B197" s="9" t="str">
        <f aca="false">"SEM "&amp;WEEKNUM(C197,1)</f>
        <v>SEM 40</v>
      </c>
      <c r="C197" s="9" t="n">
        <f aca="false">C196+3</f>
        <v>43010</v>
      </c>
      <c r="D197" s="10"/>
      <c r="E197" s="10"/>
      <c r="F197" s="10" t="n">
        <v>0.354166666666667</v>
      </c>
      <c r="G197" s="10" t="n">
        <v>0.541666666666667</v>
      </c>
      <c r="H197" s="10" t="n">
        <v>0.583333333333333</v>
      </c>
      <c r="I197" s="10" t="n">
        <v>0.791666666666667</v>
      </c>
      <c r="J197" s="10"/>
      <c r="K197" s="10" t="n">
        <f aca="false">SUM(SUM(G197,-MIN(E197:F197)),SUM(I197,-H197))</f>
        <v>0.395833333333333</v>
      </c>
      <c r="L197" s="10" t="str">
        <f aca="false">IF(SUM(SUM(G197,-MIN(D197:F197)),SUM(MAX(I197:J197),-H197))=SUM(SUM(G197,-MIN(E197:F197)),SUM(I197,-H197)),"",SUM(SUM(G197,-MIN(D197:F197)),SUM(MAX(I197:J197),-H197)))</f>
        <v/>
      </c>
      <c r="M197" s="10" t="str">
        <f aca="false">IF(WEEKDAY(C197,1)=6,SUMIFS(K:K,A:A,N(MONTH(C197)*1),B:B,B197),"")</f>
        <v/>
      </c>
      <c r="N197" s="10" t="str">
        <f aca="false">IF(A198=A197,"",SUMIF(A:A,A197,K:K))</f>
        <v/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40</v>
      </c>
      <c r="C198" s="9" t="n">
        <f aca="false">C197+1</f>
        <v>43011</v>
      </c>
      <c r="D198" s="10" t="n">
        <v>0.3125</v>
      </c>
      <c r="E198" s="10" t="n">
        <v>0.364583333333333</v>
      </c>
      <c r="F198" s="10"/>
      <c r="G198" s="10" t="n">
        <v>0.541666666666667</v>
      </c>
      <c r="H198" s="10" t="n">
        <v>0.583333333333333</v>
      </c>
      <c r="I198" s="10" t="n">
        <v>0.760416666666667</v>
      </c>
      <c r="J198" s="10" t="n">
        <v>0.854166666666667</v>
      </c>
      <c r="K198" s="10" t="n">
        <f aca="false">SUM(SUM(G198,-MIN(E198:F198)),SUM(I198,-H198))</f>
        <v>0.354166666666667</v>
      </c>
      <c r="L198" s="10" t="n">
        <f aca="false">IF(SUM(SUM(G198,-MIN(D198:F198)),SUM(MAX(I198:J198),-H198))=SUM(SUM(G198,-MIN(E198:F198)),SUM(I198,-H198)),"",SUM(SUM(G198,-MIN(D198:F198)),SUM(MAX(I198:J198),-H198)))</f>
        <v>0.5</v>
      </c>
      <c r="M198" s="10" t="str">
        <f aca="false">IF(WEEKDAY(C198,1)=6,SUMIFS(K:K,A:A,N(MONTH(C198)*1),B:B,B198),"")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40</v>
      </c>
      <c r="C199" s="9" t="n">
        <f aca="false">C198+1</f>
        <v>43012</v>
      </c>
      <c r="D199" s="10"/>
      <c r="E199" s="10"/>
      <c r="F199" s="10" t="n">
        <v>0.354166666666667</v>
      </c>
      <c r="G199" s="10" t="n">
        <v>0.520833333333333</v>
      </c>
      <c r="H199" s="10" t="n">
        <v>0.583333333333333</v>
      </c>
      <c r="I199" s="10" t="n">
        <v>0.791666666666667</v>
      </c>
      <c r="J199" s="10"/>
      <c r="K199" s="10" t="n">
        <f aca="false">SUM(SUM(G199,-MIN(E199:F199)),SUM(I199,-H199))</f>
        <v>0.375</v>
      </c>
      <c r="L199" s="10" t="str">
        <f aca="false">IF(SUM(SUM(G199,-MIN(D199:F199)),SUM(MAX(I199:J199),-H199))=SUM(SUM(G199,-MIN(E199:F199)),SUM(I199,-H199)),"",SUM(SUM(G199,-MIN(D199:F199)),SUM(MAX(I199:J199),-H199)))</f>
        <v/>
      </c>
      <c r="M199" s="10" t="str">
        <f aca="false">IF(WEEKDAY(C199,1)=6,SUMIFS(K:K,A:A,N(MONTH(C199)*1),B:B,B199),"")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40</v>
      </c>
      <c r="C200" s="9" t="n">
        <f aca="false">C199+1</f>
        <v>43013</v>
      </c>
      <c r="D200" s="10" t="n">
        <v>0.3125</v>
      </c>
      <c r="E200" s="10" t="n">
        <v>0.375</v>
      </c>
      <c r="F200" s="10"/>
      <c r="G200" s="10" t="n">
        <v>0.520833333333333</v>
      </c>
      <c r="H200" s="10" t="n">
        <v>0.5625</v>
      </c>
      <c r="I200" s="10" t="n">
        <v>0.760416666666667</v>
      </c>
      <c r="J200" s="10" t="n">
        <v>0.822916666666667</v>
      </c>
      <c r="K200" s="10" t="n">
        <f aca="false">SUM(SUM(G200,-MIN(E200:F200)),SUM(I200,-H200))</f>
        <v>0.34375</v>
      </c>
      <c r="L200" s="10" t="n">
        <f aca="false">IF(SUM(SUM(G200,-MIN(D200:F200)),SUM(MAX(I200:J200),-H200))=SUM(SUM(G200,-MIN(E200:F200)),SUM(I200,-H200)),"",SUM(SUM(G200,-MIN(D200:F200)),SUM(MAX(I200:J200),-H200)))</f>
        <v>0.46875</v>
      </c>
      <c r="M200" s="10" t="str">
        <f aca="false">IF(WEEKDAY(C200,1)=6,SUMIFS(K:K,A:A,N(MONTH(C200)*1),B:B,B200),"")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40</v>
      </c>
      <c r="C201" s="9" t="n">
        <f aca="false">C200+1</f>
        <v>43014</v>
      </c>
      <c r="D201" s="10"/>
      <c r="E201" s="10"/>
      <c r="F201" s="10" t="n">
        <v>0.34375</v>
      </c>
      <c r="G201" s="10" t="n">
        <v>0.541666666666667</v>
      </c>
      <c r="H201" s="10" t="n">
        <v>0.583333333333333</v>
      </c>
      <c r="I201" s="10" t="n">
        <v>0.75</v>
      </c>
      <c r="J201" s="10"/>
      <c r="K201" s="10" t="n">
        <f aca="false">SUM(SUM(G201,-MIN(E201:F201)),SUM(I201,-H201))</f>
        <v>0.364583333333333</v>
      </c>
      <c r="L201" s="10" t="str">
        <f aca="false">IF(SUM(SUM(G201,-MIN(D201:F201)),SUM(MAX(I201:J201),-H201))=SUM(SUM(G201,-MIN(E201:F201)),SUM(I201,-H201)),"",SUM(SUM(G201,-MIN(D201:F201)),SUM(MAX(I201:J201),-H201)))</f>
        <v/>
      </c>
      <c r="M201" s="10" t="n">
        <f aca="false">IF(WEEKDAY(C201,1)=6,SUMIFS(K:K,A:A,N(MONTH(C201)*1),B:B,B201),"")</f>
        <v>1.83333333333333</v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13" t="n">
        <f aca="false">MONTH(C202)</f>
        <v>10</v>
      </c>
      <c r="B202" s="14" t="str">
        <f aca="false">"SEM "&amp;WEEKNUM(C202,1)</f>
        <v>SEM 41</v>
      </c>
      <c r="C202" s="15" t="n">
        <f aca="false">C201+3</f>
        <v>43017</v>
      </c>
      <c r="D202" s="16"/>
      <c r="E202" s="16"/>
      <c r="F202" s="16" t="n">
        <v>0.354166666666667</v>
      </c>
      <c r="G202" s="16" t="n">
        <v>0.541666666666667</v>
      </c>
      <c r="H202" s="16" t="n">
        <v>0.583333333333333</v>
      </c>
      <c r="I202" s="16" t="n">
        <v>0.802083333333333</v>
      </c>
      <c r="J202" s="16"/>
      <c r="K202" s="16" t="n">
        <f aca="false">SUM(SUM(G202,-MIN(E202:F202)),SUM(I202,-H202))</f>
        <v>0.40625</v>
      </c>
      <c r="L202" s="16" t="str">
        <f aca="false">IF(SUM(SUM(G202,-MIN(D202:F202)),SUM(MAX(I202:J202),-H202))=SUM(SUM(G202,-MIN(E202:F202)),SUM(I202,-H202)),"",SUM(SUM(G202,-MIN(D202:F202)),SUM(MAX(I202:J202),-H202)))</f>
        <v/>
      </c>
      <c r="M202" s="16" t="str">
        <f aca="false">IF(WEEKDAY(C202,1)=6,SUMIFS(K:K,A:A,N(MONTH(C202)*1),B:B,B202),"")</f>
        <v/>
      </c>
      <c r="N202" s="16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7" t="str">
        <f aca="false">"SEM "&amp;WEEKNUM(C203,1)</f>
        <v>SEM 41</v>
      </c>
      <c r="C203" s="15" t="n">
        <f aca="false">C202+1</f>
        <v>43018</v>
      </c>
      <c r="D203" s="16"/>
      <c r="E203" s="16"/>
      <c r="F203" s="16" t="n">
        <v>0.354166666666667</v>
      </c>
      <c r="G203" s="16" t="n">
        <v>0.541666666666667</v>
      </c>
      <c r="H203" s="16" t="n">
        <v>0.59375</v>
      </c>
      <c r="I203" s="16" t="n">
        <v>0.791666666666667</v>
      </c>
      <c r="J203" s="16"/>
      <c r="K203" s="16" t="n">
        <f aca="false">SUM(SUM(G203,-MIN(E203:F203)),SUM(I203,-H203))</f>
        <v>0.385416666666667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IF(WEEKDAY(C203,1)=6,SUMIFS(K:K,A:A,N(MONTH(C203)*1),B:B,B203),"")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4" t="str">
        <f aca="false">"SEM "&amp;WEEKNUM(C204,1)</f>
        <v>SEM 41</v>
      </c>
      <c r="C204" s="15" t="n">
        <f aca="false">C203+1</f>
        <v>43019</v>
      </c>
      <c r="D204" s="16"/>
      <c r="E204" s="16"/>
      <c r="F204" s="16" t="n">
        <v>0.34375</v>
      </c>
      <c r="G204" s="16" t="n">
        <v>0.520833333333333</v>
      </c>
      <c r="H204" s="16" t="n">
        <v>0.5625</v>
      </c>
      <c r="I204" s="16" t="n">
        <v>0.8125</v>
      </c>
      <c r="J204" s="16"/>
      <c r="K204" s="16" t="n">
        <f aca="false">SUM(SUM(G204,-MIN(E204:F204)),SUM(I204,-H204))</f>
        <v>0.427083333333333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IF(WEEKDAY(C204,1)=6,SUMIFS(K:K,A:A,N(MONTH(C204)*1),B:B,B204),"")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41</v>
      </c>
      <c r="C205" s="15" t="n">
        <f aca="false">C204+1</f>
        <v>43020</v>
      </c>
      <c r="D205" s="16" t="n">
        <v>0.3125</v>
      </c>
      <c r="E205" s="16" t="n">
        <v>0.364583333333333</v>
      </c>
      <c r="F205" s="16"/>
      <c r="G205" s="16" t="n">
        <v>0.53125</v>
      </c>
      <c r="H205" s="16" t="n">
        <v>0.59375</v>
      </c>
      <c r="I205" s="16" t="n">
        <v>0.770833333333333</v>
      </c>
      <c r="J205" s="16" t="n">
        <v>0.854166666666667</v>
      </c>
      <c r="K205" s="16" t="n">
        <f aca="false">SUM(SUM(G205,-MIN(E205:F205)),SUM(I205,-H205))</f>
        <v>0.34375</v>
      </c>
      <c r="L205" s="16" t="n">
        <f aca="false">IF(SUM(SUM(G205,-MIN(D205:F205)),SUM(MAX(I205:J205),-H205))=SUM(SUM(G205,-MIN(E205:F205)),SUM(I205,-H205)),"",SUM(SUM(G205,-MIN(D205:F205)),SUM(MAX(I205:J205),-H205)))</f>
        <v>0.479166666666667</v>
      </c>
      <c r="M205" s="16" t="str">
        <f aca="false">IF(WEEKDAY(C205,1)=6,SUMIFS(K:K,A:A,N(MONTH(C205)*1),B:B,B205),"")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7" t="str">
        <f aca="false">"SEM "&amp;WEEKNUM(C206,1)</f>
        <v>SEM 41</v>
      </c>
      <c r="C206" s="15" t="n">
        <f aca="false">C205+1</f>
        <v>43021</v>
      </c>
      <c r="D206" s="16"/>
      <c r="E206" s="16"/>
      <c r="F206" s="16" t="n">
        <v>0.333333333333333</v>
      </c>
      <c r="G206" s="16" t="n">
        <v>0.541666666666667</v>
      </c>
      <c r="H206" s="16" t="n">
        <v>0.583333333333333</v>
      </c>
      <c r="I206" s="16" t="n">
        <v>0.75</v>
      </c>
      <c r="J206" s="16"/>
      <c r="K206" s="16" t="n">
        <f aca="false">SUM(SUM(G206,-MIN(E206:F206)),SUM(I206,-H206))</f>
        <v>0.375</v>
      </c>
      <c r="L206" s="16" t="str">
        <f aca="false">IF(SUM(SUM(G206,-MIN(D206:F206)),SUM(MAX(I206:J206),-H206))=SUM(SUM(G206,-MIN(E206:F206)),SUM(I206,-H206)),"",SUM(SUM(G206,-MIN(D206:F206)),SUM(MAX(I206:J206),-H206)))</f>
        <v/>
      </c>
      <c r="M206" s="16" t="n">
        <f aca="false">IF(WEEKDAY(C206,1)=6,SUMIFS(K:K,A:A,N(MONTH(C206)*1),B:B,B206),"")</f>
        <v>1.9375</v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8" t="n">
        <f aca="false">MONTH(C207)</f>
        <v>10</v>
      </c>
      <c r="B207" s="9" t="str">
        <f aca="false">"SEM "&amp;WEEKNUM(C207,1)</f>
        <v>SEM 42</v>
      </c>
      <c r="C207" s="9" t="n">
        <f aca="false">C206+3</f>
        <v>43024</v>
      </c>
      <c r="D207" s="10"/>
      <c r="E207" s="10"/>
      <c r="F207" s="10" t="n">
        <v>0.34375</v>
      </c>
      <c r="G207" s="10" t="n">
        <v>0.53125</v>
      </c>
      <c r="H207" s="10" t="n">
        <v>0.572916666666667</v>
      </c>
      <c r="I207" s="10" t="n">
        <v>0.770833333333333</v>
      </c>
      <c r="J207" s="10" t="n">
        <v>0.822916666666667</v>
      </c>
      <c r="K207" s="10" t="n">
        <f aca="false">SUM(SUM(G207,-MIN(E207:F207)),SUM(I207,-H207))</f>
        <v>0.385416666666667</v>
      </c>
      <c r="L207" s="10" t="n">
        <f aca="false">IF(SUM(SUM(G207,-MIN(D207:F207)),SUM(MAX(I207:J207),-H207))=SUM(SUM(G207,-MIN(E207:F207)),SUM(I207,-H207)),"",SUM(SUM(G207,-MIN(D207:F207)),SUM(MAX(I207:J207),-H207)))</f>
        <v>0.4375</v>
      </c>
      <c r="M207" s="10" t="str">
        <f aca="false">IF(WEEKDAY(C207,1)=6,SUMIFS(K:K,A:A,N(MONTH(C207)*1),B:B,B207),"")</f>
        <v/>
      </c>
      <c r="N207" s="10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42</v>
      </c>
      <c r="C208" s="9" t="n">
        <f aca="false">C207+1</f>
        <v>43025</v>
      </c>
      <c r="D208" s="10" t="n">
        <v>0.3125</v>
      </c>
      <c r="E208" s="10" t="n">
        <v>0.375</v>
      </c>
      <c r="F208" s="10"/>
      <c r="G208" s="10" t="n">
        <v>0.541666666666667</v>
      </c>
      <c r="H208" s="10" t="n">
        <v>0.5625</v>
      </c>
      <c r="I208" s="10" t="n">
        <v>0.760416666666667</v>
      </c>
      <c r="J208" s="10" t="n">
        <v>0.854166666666667</v>
      </c>
      <c r="K208" s="10" t="n">
        <f aca="false">SUM(SUM(G208,-MIN(E208:F208)),SUM(I208,-H208))</f>
        <v>0.364583333333333</v>
      </c>
      <c r="L208" s="10" t="n">
        <f aca="false">IF(SUM(SUM(G208,-MIN(D208:F208)),SUM(MAX(I208:J208),-H208))=SUM(SUM(G208,-MIN(E208:F208)),SUM(I208,-H208)),"",SUM(SUM(G208,-MIN(D208:F208)),SUM(MAX(I208:J208),-H208)))</f>
        <v>0.520833333333333</v>
      </c>
      <c r="M208" s="10" t="str">
        <f aca="false">IF(WEEKDAY(C208,1)=6,SUMIFS(K:K,A:A,N(MONTH(C208)*1),B:B,B208),"")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42</v>
      </c>
      <c r="C209" s="9" t="n">
        <f aca="false">C208+1</f>
        <v>43026</v>
      </c>
      <c r="D209" s="10"/>
      <c r="E209" s="10"/>
      <c r="F209" s="10" t="n">
        <v>0.354166666666667</v>
      </c>
      <c r="G209" s="10" t="n">
        <v>0.541666666666667</v>
      </c>
      <c r="H209" s="10" t="n">
        <v>0.583333333333333</v>
      </c>
      <c r="I209" s="10" t="n">
        <v>0.770833333333333</v>
      </c>
      <c r="J209" s="10"/>
      <c r="K209" s="10" t="n">
        <f aca="false">SUM(SUM(G209,-MIN(E209:F209)),SUM(I209,-H209))</f>
        <v>0.375</v>
      </c>
      <c r="L209" s="10" t="str">
        <f aca="false">IF(SUM(SUM(G209,-MIN(D209:F209)),SUM(MAX(I209:J209),-H209))=SUM(SUM(G209,-MIN(E209:F209)),SUM(I209,-H209)),"",SUM(SUM(G209,-MIN(D209:F209)),SUM(MAX(I209:J209),-H209)))</f>
        <v/>
      </c>
      <c r="M209" s="10" t="str">
        <f aca="false">IF(WEEKDAY(C209,1)=6,SUMIFS(K:K,A:A,N(MONTH(C209)*1),B:B,B209),"")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42</v>
      </c>
      <c r="C210" s="9" t="n">
        <f aca="false">C209+1</f>
        <v>43027</v>
      </c>
      <c r="D210" s="10"/>
      <c r="E210" s="10"/>
      <c r="F210" s="10" t="n">
        <v>0.333333333333333</v>
      </c>
      <c r="G210" s="10" t="n">
        <v>0.520833333333333</v>
      </c>
      <c r="H210" s="10" t="n">
        <v>0.583333333333333</v>
      </c>
      <c r="I210" s="10" t="n">
        <v>0.802083333333333</v>
      </c>
      <c r="J210" s="10"/>
      <c r="K210" s="10" t="n">
        <f aca="false">SUM(SUM(G210,-MIN(E210:F210)),SUM(I210,-H210))</f>
        <v>0.40625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IF(WEEKDAY(C210,1)=6,SUMIFS(K:K,A:A,N(MONTH(C210)*1),B:B,B210),"")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42</v>
      </c>
      <c r="C211" s="9" t="n">
        <f aca="false">C210+1</f>
        <v>43028</v>
      </c>
      <c r="D211" s="10"/>
      <c r="E211" s="10"/>
      <c r="F211" s="10" t="n">
        <v>0.333333333333333</v>
      </c>
      <c r="G211" s="10" t="n">
        <v>0.541666666666667</v>
      </c>
      <c r="H211" s="10" t="n">
        <v>0.583333333333333</v>
      </c>
      <c r="I211" s="10" t="n">
        <v>0.760416666666667</v>
      </c>
      <c r="J211" s="10"/>
      <c r="K211" s="10" t="n">
        <f aca="false">SUM(SUM(G211,-MIN(E211:F211)),SUM(I211,-H211))</f>
        <v>0.385416666666667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n">
        <f aca="false">IF(WEEKDAY(C211,1)=6,SUMIFS(K:K,A:A,N(MONTH(C211)*1),B:B,B211),"")</f>
        <v>1.91666666666667</v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13" t="n">
        <f aca="false">MONTH(C212)</f>
        <v>10</v>
      </c>
      <c r="B212" s="14" t="str">
        <f aca="false">"SEM "&amp;WEEKNUM(C212,1)</f>
        <v>SEM 43</v>
      </c>
      <c r="C212" s="15" t="n">
        <f aca="false">C211+3</f>
        <v>43031</v>
      </c>
      <c r="D212" s="16" t="n">
        <v>0.291666666666667</v>
      </c>
      <c r="E212" s="16" t="n">
        <v>0.375</v>
      </c>
      <c r="F212" s="16"/>
      <c r="G212" s="16" t="n">
        <v>0.541666666666667</v>
      </c>
      <c r="H212" s="16" t="n">
        <v>0.583333333333333</v>
      </c>
      <c r="I212" s="16" t="n">
        <v>0.75</v>
      </c>
      <c r="J212" s="16" t="n">
        <v>0.84375</v>
      </c>
      <c r="K212" s="16" t="n">
        <f aca="false">SUM(SUM(G212,-MIN(E212:F212)),SUM(I212,-H212))</f>
        <v>0.333333333333333</v>
      </c>
      <c r="L212" s="16" t="n">
        <f aca="false">IF(SUM(SUM(G212,-MIN(D212:F212)),SUM(MAX(I212:J212),-H212))=SUM(SUM(G212,-MIN(E212:F212)),SUM(I212,-H212)),"",SUM(SUM(G212,-MIN(D212:F212)),SUM(MAX(I212:J212),-H212)))</f>
        <v>0.510416666666667</v>
      </c>
      <c r="M212" s="16" t="str">
        <f aca="false">IF(WEEKDAY(C212,1)=6,SUMIFS(K:K,A:A,N(MONTH(C212)*1),B:B,B212),"")</f>
        <v/>
      </c>
      <c r="N212" s="16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7" t="str">
        <f aca="false">"SEM "&amp;WEEKNUM(C213,1)</f>
        <v>SEM 43</v>
      </c>
      <c r="C213" s="15" t="n">
        <f aca="false">C212+1</f>
        <v>43032</v>
      </c>
      <c r="D213" s="16"/>
      <c r="E213" s="16"/>
      <c r="F213" s="16" t="n">
        <v>0.354166666666667</v>
      </c>
      <c r="G213" s="16" t="n">
        <v>0.541666666666667</v>
      </c>
      <c r="H213" s="16" t="n">
        <v>0.583333333333333</v>
      </c>
      <c r="I213" s="16" t="n">
        <v>0.78125</v>
      </c>
      <c r="J213" s="16" t="n">
        <v>0.840277777777778</v>
      </c>
      <c r="K213" s="16" t="n">
        <f aca="false">SUM(SUM(G213,-MIN(E213:F213)),SUM(I213,-H213))</f>
        <v>0.385416666666667</v>
      </c>
      <c r="L213" s="16" t="n">
        <f aca="false">IF(SUM(SUM(G213,-MIN(D213:F213)),SUM(MAX(I213:J213),-H213))=SUM(SUM(G213,-MIN(E213:F213)),SUM(I213,-H213)),"",SUM(SUM(G213,-MIN(D213:F213)),SUM(MAX(I213:J213),-H213)))</f>
        <v>0.444444444444444</v>
      </c>
      <c r="M213" s="16" t="str">
        <f aca="false">IF(WEEKDAY(C213,1)=6,SUMIFS(K:K,A:A,N(MONTH(C213)*1),B:B,B213),"")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4" t="str">
        <f aca="false">"SEM "&amp;WEEKNUM(C214,1)</f>
        <v>SEM 43</v>
      </c>
      <c r="C214" s="15" t="n">
        <f aca="false">C213+1</f>
        <v>43033</v>
      </c>
      <c r="D214" s="16" t="n">
        <v>0.302083333333333</v>
      </c>
      <c r="E214" s="16" t="n">
        <v>0.364583333333333</v>
      </c>
      <c r="F214" s="16"/>
      <c r="G214" s="16" t="n">
        <v>0.53125</v>
      </c>
      <c r="H214" s="16" t="n">
        <v>0.5625</v>
      </c>
      <c r="I214" s="16" t="n">
        <v>0.75</v>
      </c>
      <c r="J214" s="16" t="n">
        <v>0.822916666666667</v>
      </c>
      <c r="K214" s="16" t="n">
        <f aca="false">SUM(SUM(G214,-MIN(E214:F214)),SUM(I214,-H214))</f>
        <v>0.354166666666667</v>
      </c>
      <c r="L214" s="16" t="n">
        <f aca="false">IF(SUM(SUM(G214,-MIN(D214:F214)),SUM(MAX(I214:J214),-H214))=SUM(SUM(G214,-MIN(E214:F214)),SUM(I214,-H214)),"",SUM(SUM(G214,-MIN(D214:F214)),SUM(MAX(I214:J214),-H214)))</f>
        <v>0.489583333333333</v>
      </c>
      <c r="M214" s="16" t="str">
        <f aca="false">IF(WEEKDAY(C214,1)=6,SUMIFS(K:K,A:A,N(MONTH(C214)*1),B:B,B214),"")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43</v>
      </c>
      <c r="C215" s="15" t="n">
        <f aca="false">C214+1</f>
        <v>43034</v>
      </c>
      <c r="D215" s="16" t="n">
        <v>0.3125</v>
      </c>
      <c r="E215" s="16" t="n">
        <v>0.375</v>
      </c>
      <c r="F215" s="16"/>
      <c r="G215" s="16" t="n">
        <v>0.541666666666667</v>
      </c>
      <c r="H215" s="16" t="n">
        <v>0.583333333333333</v>
      </c>
      <c r="I215" s="16" t="n">
        <v>0.78125</v>
      </c>
      <c r="J215" s="16" t="n">
        <v>0.854166666666667</v>
      </c>
      <c r="K215" s="16" t="n">
        <f aca="false">SUM(SUM(G215,-MIN(E215:F215)),SUM(I215,-H215))</f>
        <v>0.364583333333333</v>
      </c>
      <c r="L215" s="16" t="n">
        <f aca="false">IF(SUM(SUM(G215,-MIN(D215:F215)),SUM(MAX(I215:J215),-H215))=SUM(SUM(G215,-MIN(E215:F215)),SUM(I215,-H215)),"",SUM(SUM(G215,-MIN(D215:F215)),SUM(MAX(I215:J215),-H215)))</f>
        <v>0.5</v>
      </c>
      <c r="M215" s="16" t="str">
        <f aca="false">IF(WEEKDAY(C215,1)=6,SUMIFS(K:K,A:A,N(MONTH(C215)*1),B:B,B215),"")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7" t="str">
        <f aca="false">"SEM "&amp;WEEKNUM(C216,1)</f>
        <v>SEM 43</v>
      </c>
      <c r="C216" s="15" t="n">
        <f aca="false">C215+1</f>
        <v>43035</v>
      </c>
      <c r="D216" s="16"/>
      <c r="E216" s="16"/>
      <c r="F216" s="16" t="n">
        <v>0.34375</v>
      </c>
      <c r="G216" s="16" t="n">
        <v>0.520833333333333</v>
      </c>
      <c r="H216" s="16" t="n">
        <v>0.583333333333333</v>
      </c>
      <c r="I216" s="16" t="n">
        <v>0.75</v>
      </c>
      <c r="J216" s="16"/>
      <c r="K216" s="16" t="n">
        <f aca="false">SUM(SUM(G216,-MIN(E216:F216)),SUM(I216,-H216))</f>
        <v>0.34375</v>
      </c>
      <c r="L216" s="16" t="str">
        <f aca="false">IF(SUM(SUM(G216,-MIN(D216:F216)),SUM(MAX(I216:J216),-H216))=SUM(SUM(G216,-MIN(E216:F216)),SUM(I216,-H216)),"",SUM(SUM(G216,-MIN(D216:F216)),SUM(MAX(I216:J216),-H216)))</f>
        <v/>
      </c>
      <c r="M216" s="16" t="n">
        <f aca="false">IF(WEEKDAY(C216,1)=6,SUMIFS(K:K,A:A,N(MONTH(C216)*1),B:B,B216),"")</f>
        <v>1.78125</v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8" t="n">
        <f aca="false">MONTH(C217)</f>
        <v>10</v>
      </c>
      <c r="B217" s="9" t="str">
        <f aca="false">"SEM "&amp;WEEKNUM(C217,1)</f>
        <v>SEM 44</v>
      </c>
      <c r="C217" s="9" t="n">
        <f aca="false">C216+3</f>
        <v>43038</v>
      </c>
      <c r="D217" s="10"/>
      <c r="E217" s="10"/>
      <c r="F217" s="10" t="n">
        <v>0.354166666666667</v>
      </c>
      <c r="G217" s="10" t="n">
        <v>0.541666666666667</v>
      </c>
      <c r="H217" s="10" t="n">
        <v>0.583333333333333</v>
      </c>
      <c r="I217" s="10" t="n">
        <v>0.791666666666667</v>
      </c>
      <c r="J217" s="10"/>
      <c r="K217" s="10" t="n">
        <f aca="false">SUM(SUM(G217,-MIN(E217:F217)),SUM(I217,-H217))</f>
        <v>0.395833333333333</v>
      </c>
      <c r="L217" s="10" t="str">
        <f aca="false">IF(SUM(SUM(G217,-MIN(D217:F217)),SUM(MAX(I217:J217),-H217))=SUM(SUM(G217,-MIN(E217:F217)),SUM(I217,-H217)),"",SUM(SUM(G217,-MIN(D217:F217)),SUM(MAX(I217:J217),-H217)))</f>
        <v/>
      </c>
      <c r="M217" s="10" t="str">
        <f aca="false">IF(WEEKDAY(C217,1)=6,SUMIFS(K:K,A:A,N(MONTH(C217)*1),B:B,B217),"")</f>
        <v/>
      </c>
      <c r="N217" s="10" t="str">
        <f aca="false">IF(A218=A217,"",SUMIF(A:A,A217,K:K))</f>
        <v/>
      </c>
    </row>
    <row r="218" customFormat="false" ht="15" hidden="false" customHeight="false" outlineLevel="0" collapsed="false">
      <c r="A218" s="8" t="n">
        <f aca="false">MONTH(C218)</f>
        <v>10</v>
      </c>
      <c r="B218" s="9" t="str">
        <f aca="false">"SEM "&amp;WEEKNUM(C218,1)</f>
        <v>SEM 44</v>
      </c>
      <c r="C218" s="9" t="n">
        <f aca="false">C217+1</f>
        <v>43039</v>
      </c>
      <c r="D218" s="10" t="n">
        <v>0.3125</v>
      </c>
      <c r="E218" s="10" t="n">
        <v>0.364583333333333</v>
      </c>
      <c r="F218" s="10"/>
      <c r="G218" s="10" t="n">
        <v>0.541666666666667</v>
      </c>
      <c r="H218" s="10" t="n">
        <v>0.583333333333333</v>
      </c>
      <c r="I218" s="10" t="n">
        <v>0.760416666666667</v>
      </c>
      <c r="J218" s="10" t="n">
        <v>0.854166666666667</v>
      </c>
      <c r="K218" s="10" t="n">
        <f aca="false">SUM(SUM(G218,-MIN(E218:F218)),SUM(I218,-H218))</f>
        <v>0.354166666666667</v>
      </c>
      <c r="L218" s="10" t="n">
        <f aca="false">IF(SUM(SUM(G218,-MIN(D218:F218)),SUM(MAX(I218:J218),-H218))=SUM(SUM(G218,-MIN(E218:F218)),SUM(I218,-H218)),"",SUM(SUM(G218,-MIN(D218:F218)),SUM(MAX(I218:J218),-H218)))</f>
        <v>0.5</v>
      </c>
      <c r="M218" s="10" t="str">
        <f aca="false">IF(WEEKDAY(C218,1)=6,SUMIFS(K:K,A:A,N(MONTH(C218)*1),B:B,B218),"")</f>
        <v/>
      </c>
      <c r="N218" s="10" t="n">
        <f aca="false">IF(A219=A218,"",SUMIF(A:A,A218,K:K))</f>
        <v>8.21875</v>
      </c>
    </row>
    <row r="219" customFormat="false" ht="15" hidden="false" customHeight="false" outlineLevel="0" collapsed="false">
      <c r="A219" s="8" t="n">
        <f aca="false">MONTH(C219)</f>
        <v>11</v>
      </c>
      <c r="B219" s="9" t="str">
        <f aca="false">"SEM "&amp;WEEKNUM(C219,1)</f>
        <v>SEM 44</v>
      </c>
      <c r="C219" s="9" t="n">
        <f aca="false">C218+1</f>
        <v>43040</v>
      </c>
      <c r="D219" s="10"/>
      <c r="E219" s="10"/>
      <c r="F219" s="10" t="n">
        <v>0.354166666666667</v>
      </c>
      <c r="G219" s="10" t="n">
        <v>0.520833333333333</v>
      </c>
      <c r="H219" s="10" t="n">
        <v>0.583333333333333</v>
      </c>
      <c r="I219" s="10" t="n">
        <v>0.791666666666667</v>
      </c>
      <c r="J219" s="10"/>
      <c r="K219" s="10" t="n">
        <f aca="false">SUM(SUM(G219,-MIN(E219:F219)),SUM(I219,-H219))</f>
        <v>0.375</v>
      </c>
      <c r="L219" s="10" t="str">
        <f aca="false">IF(SUM(SUM(G219,-MIN(D219:F219)),SUM(MAX(I219:J219),-H219))=SUM(SUM(G219,-MIN(E219:F219)),SUM(I219,-H219)),"",SUM(SUM(G219,-MIN(D219:F219)),SUM(MAX(I219:J219),-H219)))</f>
        <v/>
      </c>
      <c r="M219" s="10" t="str">
        <f aca="false">IF(WEEKDAY(C219,1)=6,SUMIFS(K:K,A:A,N(MONTH(C219)*1),B:B,B219),"")</f>
        <v/>
      </c>
      <c r="N219" s="10" t="str">
        <f aca="false">IF(A220=A219,"",SUMIF(A:A,A219,K:K))</f>
        <v/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44</v>
      </c>
      <c r="C220" s="9" t="n">
        <f aca="false">C219+1</f>
        <v>43041</v>
      </c>
      <c r="D220" s="10" t="n">
        <v>0.3125</v>
      </c>
      <c r="E220" s="10" t="n">
        <v>0.375</v>
      </c>
      <c r="F220" s="10"/>
      <c r="G220" s="10" t="n">
        <v>0.520833333333333</v>
      </c>
      <c r="H220" s="10" t="n">
        <v>0.5625</v>
      </c>
      <c r="I220" s="10" t="n">
        <v>0.760416666666667</v>
      </c>
      <c r="J220" s="10" t="n">
        <v>0.822916666666667</v>
      </c>
      <c r="K220" s="10" t="n">
        <f aca="false">SUM(SUM(G220,-MIN(E220:F220)),SUM(I220,-H220))</f>
        <v>0.34375</v>
      </c>
      <c r="L220" s="10" t="n">
        <f aca="false">IF(SUM(SUM(G220,-MIN(D220:F220)),SUM(MAX(I220:J220),-H220))=SUM(SUM(G220,-MIN(E220:F220)),SUM(I220,-H220)),"",SUM(SUM(G220,-MIN(D220:F220)),SUM(MAX(I220:J220),-H220)))</f>
        <v>0.46875</v>
      </c>
      <c r="M220" s="10" t="str">
        <f aca="false">IF(WEEKDAY(C220,1)=6,SUMIFS(K:K,A:A,N(MONTH(C220)*1),B:B,B220),"")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44</v>
      </c>
      <c r="C221" s="9" t="n">
        <f aca="false">C220+1</f>
        <v>43042</v>
      </c>
      <c r="D221" s="10"/>
      <c r="E221" s="10"/>
      <c r="F221" s="10" t="n">
        <v>0.34375</v>
      </c>
      <c r="G221" s="10" t="n">
        <v>0.541666666666667</v>
      </c>
      <c r="H221" s="10" t="n">
        <v>0.583333333333333</v>
      </c>
      <c r="I221" s="10" t="n">
        <v>0.75</v>
      </c>
      <c r="J221" s="10"/>
      <c r="K221" s="10" t="n">
        <f aca="false">SUM(SUM(G221,-MIN(E221:F221)),SUM(I221,-H221))</f>
        <v>0.364583333333333</v>
      </c>
      <c r="L221" s="10" t="str">
        <f aca="false">IF(SUM(SUM(G221,-MIN(D221:F221)),SUM(MAX(I221:J221),-H221))=SUM(SUM(G221,-MIN(E221:F221)),SUM(I221,-H221)),"",SUM(SUM(G221,-MIN(D221:F221)),SUM(MAX(I221:J221),-H221)))</f>
        <v/>
      </c>
      <c r="M221" s="10" t="n">
        <f aca="false">IF(WEEKDAY(C221,1)=6,SUMIFS(K:K,A:A,N(MONTH(C221)*1),B:B,B221),"")</f>
        <v>1.08333333333333</v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13" t="n">
        <f aca="false">MONTH(C222)</f>
        <v>11</v>
      </c>
      <c r="B222" s="14" t="str">
        <f aca="false">"SEM "&amp;WEEKNUM(C222,1)</f>
        <v>SEM 45</v>
      </c>
      <c r="C222" s="15" t="n">
        <f aca="false">C221+3</f>
        <v>43045</v>
      </c>
      <c r="D222" s="16"/>
      <c r="E222" s="16"/>
      <c r="F222" s="16" t="n">
        <v>0.354166666666667</v>
      </c>
      <c r="G222" s="16" t="n">
        <v>0.541666666666667</v>
      </c>
      <c r="H222" s="16" t="n">
        <v>0.583333333333333</v>
      </c>
      <c r="I222" s="16" t="n">
        <v>0.802083333333333</v>
      </c>
      <c r="J222" s="16"/>
      <c r="K222" s="16" t="n">
        <f aca="false">SUM(SUM(G222,-MIN(E222:F222)),SUM(I222,-H222))</f>
        <v>0.40625</v>
      </c>
      <c r="L222" s="16" t="str">
        <f aca="false">IF(SUM(SUM(G222,-MIN(D222:F222)),SUM(MAX(I222:J222),-H222))=SUM(SUM(G222,-MIN(E222:F222)),SUM(I222,-H222)),"",SUM(SUM(G222,-MIN(D222:F222)),SUM(MAX(I222:J222),-H222)))</f>
        <v/>
      </c>
      <c r="M222" s="16" t="str">
        <f aca="false">IF(WEEKDAY(C222,1)=6,SUMIFS(K:K,A:A,N(MONTH(C222)*1),B:B,B222),"")</f>
        <v/>
      </c>
      <c r="N222" s="16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7" t="str">
        <f aca="false">"SEM "&amp;WEEKNUM(C223,1)</f>
        <v>SEM 45</v>
      </c>
      <c r="C223" s="15" t="n">
        <f aca="false">C222+1</f>
        <v>43046</v>
      </c>
      <c r="D223" s="16"/>
      <c r="E223" s="16"/>
      <c r="F223" s="16" t="n">
        <v>0.354166666666667</v>
      </c>
      <c r="G223" s="16" t="n">
        <v>0.541666666666667</v>
      </c>
      <c r="H223" s="16" t="n">
        <v>0.59375</v>
      </c>
      <c r="I223" s="16" t="n">
        <v>0.791666666666667</v>
      </c>
      <c r="J223" s="16"/>
      <c r="K223" s="16" t="n">
        <f aca="false">SUM(SUM(G223,-MIN(E223:F223)),SUM(I223,-H223))</f>
        <v>0.385416666666667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IF(WEEKDAY(C223,1)=6,SUMIFS(K:K,A:A,N(MONTH(C223)*1),B:B,B223),"")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4" t="str">
        <f aca="false">"SEM "&amp;WEEKNUM(C224,1)</f>
        <v>SEM 45</v>
      </c>
      <c r="C224" s="15" t="n">
        <f aca="false">C223+1</f>
        <v>43047</v>
      </c>
      <c r="D224" s="16"/>
      <c r="E224" s="16"/>
      <c r="F224" s="16" t="n">
        <v>0.34375</v>
      </c>
      <c r="G224" s="16" t="n">
        <v>0.520833333333333</v>
      </c>
      <c r="H224" s="16" t="n">
        <v>0.5625</v>
      </c>
      <c r="I224" s="16" t="n">
        <v>0.8125</v>
      </c>
      <c r="J224" s="16"/>
      <c r="K224" s="16" t="n">
        <f aca="false">SUM(SUM(G224,-MIN(E224:F224)),SUM(I224,-H224))</f>
        <v>0.427083333333333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IF(WEEKDAY(C224,1)=6,SUMIFS(K:K,A:A,N(MONTH(C224)*1),B:B,B224),"")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45</v>
      </c>
      <c r="C225" s="15" t="n">
        <f aca="false">C224+1</f>
        <v>43048</v>
      </c>
      <c r="D225" s="16" t="n">
        <v>0.3125</v>
      </c>
      <c r="E225" s="16" t="n">
        <v>0.364583333333333</v>
      </c>
      <c r="F225" s="16"/>
      <c r="G225" s="16" t="n">
        <v>0.53125</v>
      </c>
      <c r="H225" s="16" t="n">
        <v>0.59375</v>
      </c>
      <c r="I225" s="16" t="n">
        <v>0.770833333333333</v>
      </c>
      <c r="J225" s="16" t="n">
        <v>0.854166666666667</v>
      </c>
      <c r="K225" s="16" t="n">
        <f aca="false">SUM(SUM(G225,-MIN(E225:F225)),SUM(I225,-H225))</f>
        <v>0.34375</v>
      </c>
      <c r="L225" s="16" t="n">
        <f aca="false">IF(SUM(SUM(G225,-MIN(D225:F225)),SUM(MAX(I225:J225),-H225))=SUM(SUM(G225,-MIN(E225:F225)),SUM(I225,-H225)),"",SUM(SUM(G225,-MIN(D225:F225)),SUM(MAX(I225:J225),-H225)))</f>
        <v>0.479166666666667</v>
      </c>
      <c r="M225" s="16" t="str">
        <f aca="false">IF(WEEKDAY(C225,1)=6,SUMIFS(K:K,A:A,N(MONTH(C225)*1),B:B,B225),"")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7" t="str">
        <f aca="false">"SEM "&amp;WEEKNUM(C226,1)</f>
        <v>SEM 45</v>
      </c>
      <c r="C226" s="15" t="n">
        <f aca="false">C225+1</f>
        <v>43049</v>
      </c>
      <c r="D226" s="16"/>
      <c r="E226" s="16"/>
      <c r="F226" s="16" t="n">
        <v>0.333333333333333</v>
      </c>
      <c r="G226" s="16" t="n">
        <v>0.541666666666667</v>
      </c>
      <c r="H226" s="16" t="n">
        <v>0.583333333333333</v>
      </c>
      <c r="I226" s="16" t="n">
        <v>0.75</v>
      </c>
      <c r="J226" s="16"/>
      <c r="K226" s="16" t="n">
        <f aca="false">SUM(SUM(G226,-MIN(E226:F226)),SUM(I226,-H226))</f>
        <v>0.375</v>
      </c>
      <c r="L226" s="16" t="str">
        <f aca="false">IF(SUM(SUM(G226,-MIN(D226:F226)),SUM(MAX(I226:J226),-H226))=SUM(SUM(G226,-MIN(E226:F226)),SUM(I226,-H226)),"",SUM(SUM(G226,-MIN(D226:F226)),SUM(MAX(I226:J226),-H226)))</f>
        <v/>
      </c>
      <c r="M226" s="16" t="n">
        <f aca="false">IF(WEEKDAY(C226,1)=6,SUMIFS(K:K,A:A,N(MONTH(C226)*1),B:B,B226),"")</f>
        <v>1.9375</v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8" t="n">
        <f aca="false">MONTH(C227)</f>
        <v>11</v>
      </c>
      <c r="B227" s="9" t="str">
        <f aca="false">"SEM "&amp;WEEKNUM(C227,1)</f>
        <v>SEM 46</v>
      </c>
      <c r="C227" s="9" t="n">
        <f aca="false">C226+3</f>
        <v>43052</v>
      </c>
      <c r="D227" s="10"/>
      <c r="E227" s="10"/>
      <c r="F227" s="10" t="n">
        <v>0.34375</v>
      </c>
      <c r="G227" s="10" t="n">
        <v>0.53125</v>
      </c>
      <c r="H227" s="10" t="n">
        <v>0.572916666666667</v>
      </c>
      <c r="I227" s="10" t="n">
        <v>0.770833333333333</v>
      </c>
      <c r="J227" s="10" t="n">
        <v>0.822916666666667</v>
      </c>
      <c r="K227" s="10" t="n">
        <f aca="false">SUM(SUM(G227,-MIN(E227:F227)),SUM(I227,-H227))</f>
        <v>0.385416666666667</v>
      </c>
      <c r="L227" s="10" t="n">
        <f aca="false">IF(SUM(SUM(G227,-MIN(D227:F227)),SUM(MAX(I227:J227),-H227))=SUM(SUM(G227,-MIN(E227:F227)),SUM(I227,-H227)),"",SUM(SUM(G227,-MIN(D227:F227)),SUM(MAX(I227:J227),-H227)))</f>
        <v>0.4375</v>
      </c>
      <c r="M227" s="10" t="str">
        <f aca="false">IF(WEEKDAY(C227,1)=6,SUMIFS(K:K,A:A,N(MONTH(C227)*1),B:B,B227),"")</f>
        <v/>
      </c>
      <c r="N227" s="10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46</v>
      </c>
      <c r="C228" s="9" t="n">
        <f aca="false">C227+1</f>
        <v>43053</v>
      </c>
      <c r="D228" s="10" t="n">
        <v>0.3125</v>
      </c>
      <c r="E228" s="10" t="n">
        <v>0.375</v>
      </c>
      <c r="F228" s="10"/>
      <c r="G228" s="10" t="n">
        <v>0.541666666666667</v>
      </c>
      <c r="H228" s="10" t="n">
        <v>0.5625</v>
      </c>
      <c r="I228" s="10" t="n">
        <v>0.760416666666667</v>
      </c>
      <c r="J228" s="10" t="n">
        <v>0.854166666666667</v>
      </c>
      <c r="K228" s="10" t="n">
        <f aca="false">SUM(SUM(G228,-MIN(E228:F228)),SUM(I228,-H228))</f>
        <v>0.364583333333333</v>
      </c>
      <c r="L228" s="10" t="n">
        <f aca="false">IF(SUM(SUM(G228,-MIN(D228:F228)),SUM(MAX(I228:J228),-H228))=SUM(SUM(G228,-MIN(E228:F228)),SUM(I228,-H228)),"",SUM(SUM(G228,-MIN(D228:F228)),SUM(MAX(I228:J228),-H228)))</f>
        <v>0.520833333333333</v>
      </c>
      <c r="M228" s="10" t="str">
        <f aca="false">IF(WEEKDAY(C228,1)=6,SUMIFS(K:K,A:A,N(MONTH(C228)*1),B:B,B228),"")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46</v>
      </c>
      <c r="C229" s="9" t="n">
        <f aca="false">C228+1</f>
        <v>43054</v>
      </c>
      <c r="D229" s="10"/>
      <c r="E229" s="10"/>
      <c r="F229" s="10" t="n">
        <v>0.354166666666667</v>
      </c>
      <c r="G229" s="10" t="n">
        <v>0.541666666666667</v>
      </c>
      <c r="H229" s="10" t="n">
        <v>0.583333333333333</v>
      </c>
      <c r="I229" s="10" t="n">
        <v>0.770833333333333</v>
      </c>
      <c r="J229" s="10"/>
      <c r="K229" s="10" t="n">
        <f aca="false">SUM(SUM(G229,-MIN(E229:F229)),SUM(I229,-H229))</f>
        <v>0.375</v>
      </c>
      <c r="L229" s="10" t="str">
        <f aca="false">IF(SUM(SUM(G229,-MIN(D229:F229)),SUM(MAX(I229:J229),-H229))=SUM(SUM(G229,-MIN(E229:F229)),SUM(I229,-H229)),"",SUM(SUM(G229,-MIN(D229:F229)),SUM(MAX(I229:J229),-H229)))</f>
        <v/>
      </c>
      <c r="M229" s="10" t="str">
        <f aca="false">IF(WEEKDAY(C229,1)=6,SUMIFS(K:K,A:A,N(MONTH(C229)*1),B:B,B229),"")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46</v>
      </c>
      <c r="C230" s="9" t="n">
        <f aca="false">C229+1</f>
        <v>43055</v>
      </c>
      <c r="D230" s="10"/>
      <c r="E230" s="10"/>
      <c r="F230" s="10" t="n">
        <v>0.333333333333333</v>
      </c>
      <c r="G230" s="10" t="n">
        <v>0.520833333333333</v>
      </c>
      <c r="H230" s="10" t="n">
        <v>0.583333333333333</v>
      </c>
      <c r="I230" s="10" t="n">
        <v>0.802083333333333</v>
      </c>
      <c r="J230" s="10"/>
      <c r="K230" s="10" t="n">
        <f aca="false">SUM(SUM(G230,-MIN(E230:F230)),SUM(I230,-H230))</f>
        <v>0.40625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IF(WEEKDAY(C230,1)=6,SUMIFS(K:K,A:A,N(MONTH(C230)*1),B:B,B230),"")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46</v>
      </c>
      <c r="C231" s="9" t="n">
        <f aca="false">C230+1</f>
        <v>43056</v>
      </c>
      <c r="D231" s="10"/>
      <c r="E231" s="10"/>
      <c r="F231" s="10" t="n">
        <v>0.333333333333333</v>
      </c>
      <c r="G231" s="10" t="n">
        <v>0.541666666666667</v>
      </c>
      <c r="H231" s="10" t="n">
        <v>0.583333333333333</v>
      </c>
      <c r="I231" s="10" t="n">
        <v>0.760416666666667</v>
      </c>
      <c r="J231" s="10"/>
      <c r="K231" s="10" t="n">
        <f aca="false">SUM(SUM(G231,-MIN(E231:F231)),SUM(I231,-H231))</f>
        <v>0.385416666666667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n">
        <f aca="false">IF(WEEKDAY(C231,1)=6,SUMIFS(K:K,A:A,N(MONTH(C231)*1),B:B,B231),"")</f>
        <v>1.91666666666667</v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13" t="n">
        <f aca="false">MONTH(C232)</f>
        <v>11</v>
      </c>
      <c r="B232" s="14" t="str">
        <f aca="false">"SEM "&amp;WEEKNUM(C232,1)</f>
        <v>SEM 47</v>
      </c>
      <c r="C232" s="15" t="n">
        <f aca="false">C231+3</f>
        <v>43059</v>
      </c>
      <c r="D232" s="16" t="n">
        <v>0.291666666666667</v>
      </c>
      <c r="E232" s="16" t="n">
        <v>0.375</v>
      </c>
      <c r="F232" s="16"/>
      <c r="G232" s="16" t="n">
        <v>0.541666666666667</v>
      </c>
      <c r="H232" s="16" t="n">
        <v>0.583333333333333</v>
      </c>
      <c r="I232" s="16" t="n">
        <v>0.75</v>
      </c>
      <c r="J232" s="16" t="n">
        <v>0.84375</v>
      </c>
      <c r="K232" s="16" t="n">
        <f aca="false">SUM(SUM(G232,-MIN(E232:F232)),SUM(I232,-H232))</f>
        <v>0.333333333333333</v>
      </c>
      <c r="L232" s="16" t="n">
        <f aca="false">IF(SUM(SUM(G232,-MIN(D232:F232)),SUM(MAX(I232:J232),-H232))=SUM(SUM(G232,-MIN(E232:F232)),SUM(I232,-H232)),"",SUM(SUM(G232,-MIN(D232:F232)),SUM(MAX(I232:J232),-H232)))</f>
        <v>0.510416666666667</v>
      </c>
      <c r="M232" s="16" t="str">
        <f aca="false">IF(WEEKDAY(C232,1)=6,SUMIFS(K:K,A:A,N(MONTH(C232)*1),B:B,B232),"")</f>
        <v/>
      </c>
      <c r="N232" s="16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7" t="str">
        <f aca="false">"SEM "&amp;WEEKNUM(C233,1)</f>
        <v>SEM 47</v>
      </c>
      <c r="C233" s="15" t="n">
        <f aca="false">C232+1</f>
        <v>43060</v>
      </c>
      <c r="D233" s="16"/>
      <c r="E233" s="16"/>
      <c r="F233" s="16" t="n">
        <v>0.354166666666667</v>
      </c>
      <c r="G233" s="16" t="n">
        <v>0.541666666666667</v>
      </c>
      <c r="H233" s="16" t="n">
        <v>0.583333333333333</v>
      </c>
      <c r="I233" s="16" t="n">
        <v>0.78125</v>
      </c>
      <c r="J233" s="16" t="n">
        <v>0.840277777777778</v>
      </c>
      <c r="K233" s="16" t="n">
        <f aca="false">SUM(SUM(G233,-MIN(E233:F233)),SUM(I233,-H233))</f>
        <v>0.385416666666667</v>
      </c>
      <c r="L233" s="16" t="n">
        <f aca="false">IF(SUM(SUM(G233,-MIN(D233:F233)),SUM(MAX(I233:J233),-H233))=SUM(SUM(G233,-MIN(E233:F233)),SUM(I233,-H233)),"",SUM(SUM(G233,-MIN(D233:F233)),SUM(MAX(I233:J233),-H233)))</f>
        <v>0.444444444444444</v>
      </c>
      <c r="M233" s="16" t="str">
        <f aca="false">IF(WEEKDAY(C233,1)=6,SUMIFS(K:K,A:A,N(MONTH(C233)*1),B:B,B233),"")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4" t="str">
        <f aca="false">"SEM "&amp;WEEKNUM(C234,1)</f>
        <v>SEM 47</v>
      </c>
      <c r="C234" s="15" t="n">
        <f aca="false">C233+1</f>
        <v>43061</v>
      </c>
      <c r="D234" s="16" t="n">
        <v>0.302083333333333</v>
      </c>
      <c r="E234" s="16" t="n">
        <v>0.364583333333333</v>
      </c>
      <c r="F234" s="16"/>
      <c r="G234" s="16" t="n">
        <v>0.53125</v>
      </c>
      <c r="H234" s="16" t="n">
        <v>0.5625</v>
      </c>
      <c r="I234" s="16" t="n">
        <v>0.75</v>
      </c>
      <c r="J234" s="16" t="n">
        <v>0.822916666666667</v>
      </c>
      <c r="K234" s="16" t="n">
        <f aca="false">SUM(SUM(G234,-MIN(E234:F234)),SUM(I234,-H234))</f>
        <v>0.354166666666667</v>
      </c>
      <c r="L234" s="16" t="n">
        <f aca="false">IF(SUM(SUM(G234,-MIN(D234:F234)),SUM(MAX(I234:J234),-H234))=SUM(SUM(G234,-MIN(E234:F234)),SUM(I234,-H234)),"",SUM(SUM(G234,-MIN(D234:F234)),SUM(MAX(I234:J234),-H234)))</f>
        <v>0.489583333333333</v>
      </c>
      <c r="M234" s="16" t="str">
        <f aca="false">IF(WEEKDAY(C234,1)=6,SUMIFS(K:K,A:A,N(MONTH(C234)*1),B:B,B234),"")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47</v>
      </c>
      <c r="C235" s="15" t="n">
        <f aca="false">C234+1</f>
        <v>43062</v>
      </c>
      <c r="D235" s="16" t="n">
        <v>0.3125</v>
      </c>
      <c r="E235" s="16" t="n">
        <v>0.375</v>
      </c>
      <c r="F235" s="16"/>
      <c r="G235" s="16" t="n">
        <v>0.541666666666667</v>
      </c>
      <c r="H235" s="16" t="n">
        <v>0.583333333333333</v>
      </c>
      <c r="I235" s="16" t="n">
        <v>0.78125</v>
      </c>
      <c r="J235" s="16" t="n">
        <v>0.854166666666667</v>
      </c>
      <c r="K235" s="16" t="n">
        <f aca="false">SUM(SUM(G235,-MIN(E235:F235)),SUM(I235,-H235))</f>
        <v>0.364583333333333</v>
      </c>
      <c r="L235" s="16" t="n">
        <f aca="false">IF(SUM(SUM(G235,-MIN(D235:F235)),SUM(MAX(I235:J235),-H235))=SUM(SUM(G235,-MIN(E235:F235)),SUM(I235,-H235)),"",SUM(SUM(G235,-MIN(D235:F235)),SUM(MAX(I235:J235),-H235)))</f>
        <v>0.5</v>
      </c>
      <c r="M235" s="16" t="str">
        <f aca="false">IF(WEEKDAY(C235,1)=6,SUMIFS(K:K,A:A,N(MONTH(C235)*1),B:B,B235),"")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7" t="str">
        <f aca="false">"SEM "&amp;WEEKNUM(C236,1)</f>
        <v>SEM 47</v>
      </c>
      <c r="C236" s="15" t="n">
        <f aca="false">C235+1</f>
        <v>43063</v>
      </c>
      <c r="D236" s="16"/>
      <c r="E236" s="16"/>
      <c r="F236" s="16" t="n">
        <v>0.34375</v>
      </c>
      <c r="G236" s="16" t="n">
        <v>0.520833333333333</v>
      </c>
      <c r="H236" s="16" t="n">
        <v>0.583333333333333</v>
      </c>
      <c r="I236" s="16" t="n">
        <v>0.75</v>
      </c>
      <c r="J236" s="16"/>
      <c r="K236" s="16" t="n">
        <f aca="false">SUM(SUM(G236,-MIN(E236:F236)),SUM(I236,-H236))</f>
        <v>0.34375</v>
      </c>
      <c r="L236" s="16" t="str">
        <f aca="false">IF(SUM(SUM(G236,-MIN(D236:F236)),SUM(MAX(I236:J236),-H236))=SUM(SUM(G236,-MIN(E236:F236)),SUM(I236,-H236)),"",SUM(SUM(G236,-MIN(D236:F236)),SUM(MAX(I236:J236),-H236)))</f>
        <v/>
      </c>
      <c r="M236" s="16" t="n">
        <f aca="false">IF(WEEKDAY(C236,1)=6,SUMIFS(K:K,A:A,N(MONTH(C236)*1),B:B,B236),"")</f>
        <v>1.78125</v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8" t="n">
        <f aca="false">MONTH(C237)</f>
        <v>11</v>
      </c>
      <c r="B237" s="9" t="str">
        <f aca="false">"SEM "&amp;WEEKNUM(C237,1)</f>
        <v>SEM 48</v>
      </c>
      <c r="C237" s="9" t="n">
        <f aca="false">C236+3</f>
        <v>43066</v>
      </c>
      <c r="D237" s="10"/>
      <c r="E237" s="10"/>
      <c r="F237" s="10" t="n">
        <v>0.354166666666667</v>
      </c>
      <c r="G237" s="10" t="n">
        <v>0.541666666666667</v>
      </c>
      <c r="H237" s="10" t="n">
        <v>0.583333333333333</v>
      </c>
      <c r="I237" s="10" t="n">
        <v>0.791666666666667</v>
      </c>
      <c r="J237" s="10"/>
      <c r="K237" s="10" t="n">
        <f aca="false">SUM(SUM(G237,-MIN(E237:F237)),SUM(I237,-H237))</f>
        <v>0.395833333333333</v>
      </c>
      <c r="L237" s="10" t="str">
        <f aca="false">IF(SUM(SUM(G237,-MIN(D237:F237)),SUM(MAX(I237:J237),-H237))=SUM(SUM(G237,-MIN(E237:F237)),SUM(I237,-H237)),"",SUM(SUM(G237,-MIN(D237:F237)),SUM(MAX(I237:J237),-H237)))</f>
        <v/>
      </c>
      <c r="M237" s="10" t="str">
        <f aca="false">IF(WEEKDAY(C237,1)=6,SUMIFS(K:K,A:A,N(MONTH(C237)*1),B:B,B237),"")</f>
        <v/>
      </c>
      <c r="N237" s="10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48</v>
      </c>
      <c r="C238" s="9" t="n">
        <f aca="false">C237+1</f>
        <v>43067</v>
      </c>
      <c r="D238" s="10" t="n">
        <v>0.3125</v>
      </c>
      <c r="E238" s="10" t="n">
        <v>0.364583333333333</v>
      </c>
      <c r="F238" s="10"/>
      <c r="G238" s="10" t="n">
        <v>0.541666666666667</v>
      </c>
      <c r="H238" s="10" t="n">
        <v>0.583333333333333</v>
      </c>
      <c r="I238" s="10" t="n">
        <v>0.760416666666667</v>
      </c>
      <c r="J238" s="10" t="n">
        <v>0.854166666666667</v>
      </c>
      <c r="K238" s="10" t="n">
        <f aca="false">SUM(SUM(G238,-MIN(E238:F238)),SUM(I238,-H238))</f>
        <v>0.354166666666667</v>
      </c>
      <c r="L238" s="10" t="n">
        <f aca="false">IF(SUM(SUM(G238,-MIN(D238:F238)),SUM(MAX(I238:J238),-H238))=SUM(SUM(G238,-MIN(E238:F238)),SUM(I238,-H238)),"",SUM(SUM(G238,-MIN(D238:F238)),SUM(MAX(I238:J238),-H238)))</f>
        <v>0.5</v>
      </c>
      <c r="M238" s="10" t="str">
        <f aca="false">IF(WEEKDAY(C238,1)=6,SUMIFS(K:K,A:A,N(MONTH(C238)*1),B:B,B238),"")</f>
        <v/>
      </c>
      <c r="N238" s="10" t="str">
        <f aca="false">IF(A239=A238,"",SUMIF(A:A,A238,K:K))</f>
        <v/>
      </c>
    </row>
    <row r="239" customFormat="false" ht="15" hidden="false" customHeight="false" outlineLevel="0" collapsed="false">
      <c r="A239" s="8" t="n">
        <f aca="false">MONTH(C239)</f>
        <v>11</v>
      </c>
      <c r="B239" s="9" t="str">
        <f aca="false">"SEM "&amp;WEEKNUM(C239,1)</f>
        <v>SEM 48</v>
      </c>
      <c r="C239" s="9" t="n">
        <f aca="false">C238+1</f>
        <v>43068</v>
      </c>
      <c r="D239" s="10"/>
      <c r="E239" s="10"/>
      <c r="F239" s="10" t="n">
        <v>0.354166666666667</v>
      </c>
      <c r="G239" s="10" t="n">
        <v>0.520833333333333</v>
      </c>
      <c r="H239" s="10" t="n">
        <v>0.583333333333333</v>
      </c>
      <c r="I239" s="10" t="n">
        <v>0.791666666666667</v>
      </c>
      <c r="J239" s="10"/>
      <c r="K239" s="10" t="n">
        <f aca="false">SUM(SUM(G239,-MIN(E239:F239)),SUM(I239,-H239))</f>
        <v>0.375</v>
      </c>
      <c r="L239" s="10" t="str">
        <f aca="false">IF(SUM(SUM(G239,-MIN(D239:F239)),SUM(MAX(I239:J239),-H239))=SUM(SUM(G239,-MIN(E239:F239)),SUM(I239,-H239)),"",SUM(SUM(G239,-MIN(D239:F239)),SUM(MAX(I239:J239),-H239)))</f>
        <v/>
      </c>
      <c r="M239" s="10" t="str">
        <f aca="false">IF(WEEKDAY(C239,1)=6,SUMIFS(K:K,A:A,N(MONTH(C239)*1),B:B,B239),"")</f>
        <v/>
      </c>
      <c r="N239" s="10" t="str">
        <f aca="false">IF(A240=A239,"",SUMIF(A:A,A239,K:K))</f>
        <v/>
      </c>
    </row>
    <row r="240" customFormat="false" ht="15" hidden="false" customHeight="false" outlineLevel="0" collapsed="false">
      <c r="A240" s="8" t="n">
        <f aca="false">MONTH(C240)</f>
        <v>11</v>
      </c>
      <c r="B240" s="9" t="str">
        <f aca="false">"SEM "&amp;WEEKNUM(C240,1)</f>
        <v>SEM 48</v>
      </c>
      <c r="C240" s="9" t="n">
        <f aca="false">C239+1</f>
        <v>43069</v>
      </c>
      <c r="D240" s="10" t="n">
        <v>0.3125</v>
      </c>
      <c r="E240" s="10" t="n">
        <v>0.375</v>
      </c>
      <c r="F240" s="10"/>
      <c r="G240" s="10" t="n">
        <v>0.520833333333333</v>
      </c>
      <c r="H240" s="10" t="n">
        <v>0.5625</v>
      </c>
      <c r="I240" s="10" t="n">
        <v>0.760416666666667</v>
      </c>
      <c r="J240" s="10" t="n">
        <v>0.822916666666667</v>
      </c>
      <c r="K240" s="10" t="n">
        <f aca="false">SUM(SUM(G240,-MIN(E240:F240)),SUM(I240,-H240))</f>
        <v>0.34375</v>
      </c>
      <c r="L240" s="10" t="n">
        <f aca="false">IF(SUM(SUM(G240,-MIN(D240:F240)),SUM(MAX(I240:J240),-H240))=SUM(SUM(G240,-MIN(E240:F240)),SUM(I240,-H240)),"",SUM(SUM(G240,-MIN(D240:F240)),SUM(MAX(I240:J240),-H240)))</f>
        <v>0.46875</v>
      </c>
      <c r="M240" s="10" t="str">
        <f aca="false">IF(WEEKDAY(C240,1)=6,SUMIFS(K:K,A:A,N(MONTH(C240)*1),B:B,B240),"")</f>
        <v/>
      </c>
      <c r="N240" s="10" t="n">
        <f aca="false">IF(A241=A240,"",SUMIF(A:A,A240,K:K))</f>
        <v>8.1875</v>
      </c>
    </row>
    <row r="241" customFormat="false" ht="15" hidden="false" customHeight="false" outlineLevel="0" collapsed="false">
      <c r="A241" s="8" t="n">
        <f aca="false">MONTH(C241)</f>
        <v>12</v>
      </c>
      <c r="B241" s="9" t="str">
        <f aca="false">"SEM "&amp;WEEKNUM(C241,1)</f>
        <v>SEM 48</v>
      </c>
      <c r="C241" s="9" t="n">
        <f aca="false">C240+1</f>
        <v>43070</v>
      </c>
      <c r="D241" s="10"/>
      <c r="E241" s="10"/>
      <c r="F241" s="10" t="n">
        <v>0.34375</v>
      </c>
      <c r="G241" s="10" t="n">
        <v>0.541666666666667</v>
      </c>
      <c r="H241" s="10" t="n">
        <v>0.583333333333333</v>
      </c>
      <c r="I241" s="10" t="n">
        <v>0.75</v>
      </c>
      <c r="J241" s="10"/>
      <c r="K241" s="10" t="n">
        <f aca="false">SUM(SUM(G241,-MIN(E241:F241)),SUM(I241,-H241))</f>
        <v>0.364583333333333</v>
      </c>
      <c r="L241" s="10" t="str">
        <f aca="false">IF(SUM(SUM(G241,-MIN(D241:F241)),SUM(MAX(I241:J241),-H241))=SUM(SUM(G241,-MIN(E241:F241)),SUM(I241,-H241)),"",SUM(SUM(G241,-MIN(D241:F241)),SUM(MAX(I241:J241),-H241)))</f>
        <v/>
      </c>
      <c r="M241" s="10" t="n">
        <f aca="false">IF(WEEKDAY(C241,1)=6,SUMIFS(K:K,A:A,N(MONTH(C241)*1),B:B,B241),"")</f>
        <v>0.364583333333333</v>
      </c>
      <c r="N241" s="10" t="str">
        <f aca="false">IF(A242=A241,"",SUMIF(A:A,A241,K:K))</f>
        <v/>
      </c>
    </row>
    <row r="242" customFormat="false" ht="15" hidden="false" customHeight="false" outlineLevel="0" collapsed="false">
      <c r="A242" s="13" t="n">
        <f aca="false">MONTH(C242)</f>
        <v>12</v>
      </c>
      <c r="B242" s="14" t="str">
        <f aca="false">"SEM "&amp;WEEKNUM(C242,1)</f>
        <v>SEM 49</v>
      </c>
      <c r="C242" s="15" t="n">
        <f aca="false">C241+3</f>
        <v>43073</v>
      </c>
      <c r="D242" s="16"/>
      <c r="E242" s="16"/>
      <c r="F242" s="16" t="n">
        <v>0.354166666666667</v>
      </c>
      <c r="G242" s="16" t="n">
        <v>0.541666666666667</v>
      </c>
      <c r="H242" s="16" t="n">
        <v>0.583333333333333</v>
      </c>
      <c r="I242" s="16" t="n">
        <v>0.802083333333333</v>
      </c>
      <c r="J242" s="16"/>
      <c r="K242" s="16" t="n">
        <f aca="false">SUM(SUM(G242,-MIN(E242:F242)),SUM(I242,-H242))</f>
        <v>0.40625</v>
      </c>
      <c r="L242" s="16" t="str">
        <f aca="false">IF(SUM(SUM(G242,-MIN(D242:F242)),SUM(MAX(I242:J242),-H242))=SUM(SUM(G242,-MIN(E242:F242)),SUM(I242,-H242)),"",SUM(SUM(G242,-MIN(D242:F242)),SUM(MAX(I242:J242),-H242)))</f>
        <v/>
      </c>
      <c r="M242" s="16" t="str">
        <f aca="false">IF(WEEKDAY(C242,1)=6,SUMIFS(K:K,A:A,N(MONTH(C242)*1),B:B,B242),"")</f>
        <v/>
      </c>
      <c r="N242" s="16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7" t="str">
        <f aca="false">"SEM "&amp;WEEKNUM(C243,1)</f>
        <v>SEM 49</v>
      </c>
      <c r="C243" s="15" t="n">
        <f aca="false">C242+1</f>
        <v>43074</v>
      </c>
      <c r="D243" s="16"/>
      <c r="E243" s="16"/>
      <c r="F243" s="16" t="n">
        <v>0.354166666666667</v>
      </c>
      <c r="G243" s="16" t="n">
        <v>0.541666666666667</v>
      </c>
      <c r="H243" s="16" t="n">
        <v>0.59375</v>
      </c>
      <c r="I243" s="16" t="n">
        <v>0.791666666666667</v>
      </c>
      <c r="J243" s="16"/>
      <c r="K243" s="16" t="n">
        <f aca="false">SUM(SUM(G243,-MIN(E243:F243)),SUM(I243,-H243))</f>
        <v>0.385416666666667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IF(WEEKDAY(C243,1)=6,SUMIFS(K:K,A:A,N(MONTH(C243)*1),B:B,B243),"")</f>
        <v/>
      </c>
      <c r="N243" s="16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4" t="str">
        <f aca="false">"SEM "&amp;WEEKNUM(C244,1)</f>
        <v>SEM 49</v>
      </c>
      <c r="C244" s="15" t="n">
        <f aca="false">C243+1</f>
        <v>43075</v>
      </c>
      <c r="D244" s="16"/>
      <c r="E244" s="16"/>
      <c r="F244" s="16" t="n">
        <v>0.34375</v>
      </c>
      <c r="G244" s="16" t="n">
        <v>0.520833333333333</v>
      </c>
      <c r="H244" s="16" t="n">
        <v>0.5625</v>
      </c>
      <c r="I244" s="16" t="n">
        <v>0.8125</v>
      </c>
      <c r="J244" s="16"/>
      <c r="K244" s="16" t="n">
        <f aca="false">SUM(SUM(G244,-MIN(E244:F244)),SUM(I244,-H244))</f>
        <v>0.427083333333333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IF(WEEKDAY(C244,1)=6,SUMIFS(K:K,A:A,N(MONTH(C244)*1),B:B,B244),"")</f>
        <v/>
      </c>
      <c r="N244" s="16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49</v>
      </c>
      <c r="C245" s="15" t="n">
        <f aca="false">C244+1</f>
        <v>43076</v>
      </c>
      <c r="D245" s="16" t="n">
        <v>0.3125</v>
      </c>
      <c r="E245" s="16" t="n">
        <v>0.364583333333333</v>
      </c>
      <c r="F245" s="16"/>
      <c r="G245" s="16" t="n">
        <v>0.53125</v>
      </c>
      <c r="H245" s="16" t="n">
        <v>0.59375</v>
      </c>
      <c r="I245" s="16" t="n">
        <v>0.770833333333333</v>
      </c>
      <c r="J245" s="16" t="n">
        <v>0.854166666666667</v>
      </c>
      <c r="K245" s="16" t="n">
        <f aca="false">SUM(SUM(G245,-MIN(E245:F245)),SUM(I245,-H245))</f>
        <v>0.34375</v>
      </c>
      <c r="L245" s="16" t="n">
        <f aca="false">IF(SUM(SUM(G245,-MIN(D245:F245)),SUM(MAX(I245:J245),-H245))=SUM(SUM(G245,-MIN(E245:F245)),SUM(I245,-H245)),"",SUM(SUM(G245,-MIN(D245:F245)),SUM(MAX(I245:J245),-H245)))</f>
        <v>0.479166666666667</v>
      </c>
      <c r="M245" s="16" t="str">
        <f aca="false">IF(WEEKDAY(C245,1)=6,SUMIFS(K:K,A:A,N(MONTH(C245)*1),B:B,B245),"")</f>
        <v/>
      </c>
      <c r="N245" s="16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7" t="str">
        <f aca="false">"SEM "&amp;WEEKNUM(C246,1)</f>
        <v>SEM 49</v>
      </c>
      <c r="C246" s="15" t="n">
        <f aca="false">C245+1</f>
        <v>43077</v>
      </c>
      <c r="D246" s="16"/>
      <c r="E246" s="16"/>
      <c r="F246" s="16" t="n">
        <v>0.333333333333333</v>
      </c>
      <c r="G246" s="16" t="n">
        <v>0.541666666666667</v>
      </c>
      <c r="H246" s="16" t="n">
        <v>0.583333333333333</v>
      </c>
      <c r="I246" s="16" t="n">
        <v>0.75</v>
      </c>
      <c r="J246" s="16"/>
      <c r="K246" s="16" t="n">
        <f aca="false">SUM(SUM(G246,-MIN(E246:F246)),SUM(I246,-H246))</f>
        <v>0.375</v>
      </c>
      <c r="L246" s="16" t="str">
        <f aca="false">IF(SUM(SUM(G246,-MIN(D246:F246)),SUM(MAX(I246:J246),-H246))=SUM(SUM(G246,-MIN(E246:F246)),SUM(I246,-H246)),"",SUM(SUM(G246,-MIN(D246:F246)),SUM(MAX(I246:J246),-H246)))</f>
        <v/>
      </c>
      <c r="M246" s="16" t="n">
        <f aca="false">IF(WEEKDAY(C246,1)=6,SUMIFS(K:K,A:A,N(MONTH(C246)*1),B:B,B246),"")</f>
        <v>1.9375</v>
      </c>
      <c r="N246" s="16" t="str">
        <f aca="false">IF(A247=A246,"",SUMIF(A:A,A246,K:K))</f>
        <v/>
      </c>
    </row>
    <row r="247" customFormat="false" ht="15" hidden="false" customHeight="false" outlineLevel="0" collapsed="false">
      <c r="A247" s="8" t="n">
        <f aca="false">MONTH(C247)</f>
        <v>12</v>
      </c>
      <c r="B247" s="9" t="str">
        <f aca="false">"SEM "&amp;WEEKNUM(C247,1)</f>
        <v>SEM 50</v>
      </c>
      <c r="C247" s="9" t="n">
        <f aca="false">C246+3</f>
        <v>43080</v>
      </c>
      <c r="D247" s="10"/>
      <c r="E247" s="10"/>
      <c r="F247" s="10" t="n">
        <v>0.34375</v>
      </c>
      <c r="G247" s="10" t="n">
        <v>0.53125</v>
      </c>
      <c r="H247" s="10" t="n">
        <v>0.572916666666667</v>
      </c>
      <c r="I247" s="10" t="n">
        <v>0.770833333333333</v>
      </c>
      <c r="J247" s="10" t="n">
        <v>0.822916666666667</v>
      </c>
      <c r="K247" s="10" t="n">
        <f aca="false">SUM(SUM(G247,-MIN(E247:F247)),SUM(I247,-H247))</f>
        <v>0.385416666666667</v>
      </c>
      <c r="L247" s="10" t="n">
        <f aca="false">IF(SUM(SUM(G247,-MIN(D247:F247)),SUM(MAX(I247:J247),-H247))=SUM(SUM(G247,-MIN(E247:F247)),SUM(I247,-H247)),"",SUM(SUM(G247,-MIN(D247:F247)),SUM(MAX(I247:J247),-H247)))</f>
        <v>0.4375</v>
      </c>
      <c r="M247" s="10" t="str">
        <f aca="false">IF(WEEKDAY(C247,1)=6,SUMIFS(K:K,A:A,N(MONTH(C247)*1),B:B,B247),"")</f>
        <v/>
      </c>
      <c r="N247" s="10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50</v>
      </c>
      <c r="C248" s="9" t="n">
        <f aca="false">C247+1</f>
        <v>43081</v>
      </c>
      <c r="D248" s="10" t="n">
        <v>0.3125</v>
      </c>
      <c r="E248" s="10" t="n">
        <v>0.375</v>
      </c>
      <c r="F248" s="10"/>
      <c r="G248" s="10" t="n">
        <v>0.541666666666667</v>
      </c>
      <c r="H248" s="10" t="n">
        <v>0.5625</v>
      </c>
      <c r="I248" s="10" t="n">
        <v>0.760416666666667</v>
      </c>
      <c r="J248" s="10" t="n">
        <v>0.854166666666667</v>
      </c>
      <c r="K248" s="10" t="n">
        <f aca="false">SUM(SUM(G248,-MIN(E248:F248)),SUM(I248,-H248))</f>
        <v>0.364583333333333</v>
      </c>
      <c r="L248" s="10" t="n">
        <f aca="false">IF(SUM(SUM(G248,-MIN(D248:F248)),SUM(MAX(I248:J248),-H248))=SUM(SUM(G248,-MIN(E248:F248)),SUM(I248,-H248)),"",SUM(SUM(G248,-MIN(D248:F248)),SUM(MAX(I248:J248),-H248)))</f>
        <v>0.520833333333333</v>
      </c>
      <c r="M248" s="10" t="str">
        <f aca="false">IF(WEEKDAY(C248,1)=6,SUMIFS(K:K,A:A,N(MONTH(C248)*1),B:B,B248),"")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50</v>
      </c>
      <c r="C249" s="9" t="n">
        <f aca="false">C248+1</f>
        <v>43082</v>
      </c>
      <c r="D249" s="10"/>
      <c r="E249" s="10"/>
      <c r="F249" s="10" t="n">
        <v>0.354166666666667</v>
      </c>
      <c r="G249" s="10" t="n">
        <v>0.541666666666667</v>
      </c>
      <c r="H249" s="10" t="n">
        <v>0.583333333333333</v>
      </c>
      <c r="I249" s="10" t="n">
        <v>0.770833333333333</v>
      </c>
      <c r="J249" s="10"/>
      <c r="K249" s="10" t="n">
        <f aca="false">SUM(SUM(G249,-MIN(E249:F249)),SUM(I249,-H249))</f>
        <v>0.375</v>
      </c>
      <c r="L249" s="10" t="str">
        <f aca="false">IF(SUM(SUM(G249,-MIN(D249:F249)),SUM(MAX(I249:J249),-H249))=SUM(SUM(G249,-MIN(E249:F249)),SUM(I249,-H249)),"",SUM(SUM(G249,-MIN(D249:F249)),SUM(MAX(I249:J249),-H249)))</f>
        <v/>
      </c>
      <c r="M249" s="10" t="str">
        <f aca="false">IF(WEEKDAY(C249,1)=6,SUMIFS(K:K,A:A,N(MONTH(C249)*1),B:B,B249),"")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50</v>
      </c>
      <c r="C250" s="9" t="n">
        <f aca="false">C249+1</f>
        <v>43083</v>
      </c>
      <c r="D250" s="10"/>
      <c r="E250" s="10"/>
      <c r="F250" s="10" t="n">
        <v>0.333333333333333</v>
      </c>
      <c r="G250" s="10" t="n">
        <v>0.520833333333333</v>
      </c>
      <c r="H250" s="10" t="n">
        <v>0.583333333333333</v>
      </c>
      <c r="I250" s="10" t="n">
        <v>0.802083333333333</v>
      </c>
      <c r="J250" s="10"/>
      <c r="K250" s="10" t="n">
        <f aca="false">SUM(SUM(G250,-MIN(E250:F250)),SUM(I250,-H250))</f>
        <v>0.40625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IF(WEEKDAY(C250,1)=6,SUMIFS(K:K,A:A,N(MONTH(C250)*1),B:B,B250),"")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50</v>
      </c>
      <c r="C251" s="9" t="n">
        <f aca="false">C250+1</f>
        <v>43084</v>
      </c>
      <c r="D251" s="10"/>
      <c r="E251" s="10"/>
      <c r="F251" s="10" t="n">
        <v>0.333333333333333</v>
      </c>
      <c r="G251" s="10" t="n">
        <v>0.541666666666667</v>
      </c>
      <c r="H251" s="10" t="n">
        <v>0.583333333333333</v>
      </c>
      <c r="I251" s="10" t="n">
        <v>0.760416666666667</v>
      </c>
      <c r="J251" s="10"/>
      <c r="K251" s="10" t="n">
        <f aca="false">SUM(SUM(G251,-MIN(E251:F251)),SUM(I251,-H251))</f>
        <v>0.385416666666667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n">
        <f aca="false">IF(WEEKDAY(C251,1)=6,SUMIFS(K:K,A:A,N(MONTH(C251)*1),B:B,B251),"")</f>
        <v>1.91666666666667</v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13" t="n">
        <f aca="false">MONTH(C252)</f>
        <v>12</v>
      </c>
      <c r="B252" s="14" t="str">
        <f aca="false">"SEM "&amp;WEEKNUM(C252,1)</f>
        <v>SEM 51</v>
      </c>
      <c r="C252" s="15" t="n">
        <f aca="false">C251+3</f>
        <v>43087</v>
      </c>
      <c r="D252" s="16" t="n">
        <v>0.291666666666667</v>
      </c>
      <c r="E252" s="16" t="n">
        <v>0.375</v>
      </c>
      <c r="F252" s="16"/>
      <c r="G252" s="16" t="n">
        <v>0.541666666666667</v>
      </c>
      <c r="H252" s="16" t="n">
        <v>0.583333333333333</v>
      </c>
      <c r="I252" s="16" t="n">
        <v>0.75</v>
      </c>
      <c r="J252" s="16" t="n">
        <v>0.84375</v>
      </c>
      <c r="K252" s="16" t="n">
        <f aca="false">SUM(SUM(G252,-MIN(E252:F252)),SUM(I252,-H252))</f>
        <v>0.333333333333333</v>
      </c>
      <c r="L252" s="16" t="n">
        <f aca="false">IF(SUM(SUM(G252,-MIN(D252:F252)),SUM(MAX(I252:J252),-H252))=SUM(SUM(G252,-MIN(E252:F252)),SUM(I252,-H252)),"",SUM(SUM(G252,-MIN(D252:F252)),SUM(MAX(I252:J252),-H252)))</f>
        <v>0.510416666666667</v>
      </c>
      <c r="M252" s="16" t="str">
        <f aca="false">IF(WEEKDAY(C252,1)=6,SUMIFS(K:K,A:A,N(MONTH(C252)*1),B:B,B252),"")</f>
        <v/>
      </c>
      <c r="N252" s="16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7" t="str">
        <f aca="false">"SEM "&amp;WEEKNUM(C253,1)</f>
        <v>SEM 51</v>
      </c>
      <c r="C253" s="15" t="n">
        <f aca="false">C252+1</f>
        <v>43088</v>
      </c>
      <c r="D253" s="16"/>
      <c r="E253" s="16"/>
      <c r="F253" s="16" t="n">
        <v>0.354166666666667</v>
      </c>
      <c r="G253" s="16" t="n">
        <v>0.541666666666667</v>
      </c>
      <c r="H253" s="16" t="n">
        <v>0.583333333333333</v>
      </c>
      <c r="I253" s="16" t="n">
        <v>0.78125</v>
      </c>
      <c r="J253" s="16" t="n">
        <v>0.840277777777778</v>
      </c>
      <c r="K253" s="16" t="n">
        <f aca="false">SUM(SUM(G253,-MIN(E253:F253)),SUM(I253,-H253))</f>
        <v>0.385416666666667</v>
      </c>
      <c r="L253" s="16" t="n">
        <f aca="false">IF(SUM(SUM(G253,-MIN(D253:F253)),SUM(MAX(I253:J253),-H253))=SUM(SUM(G253,-MIN(E253:F253)),SUM(I253,-H253)),"",SUM(SUM(G253,-MIN(D253:F253)),SUM(MAX(I253:J253),-H253)))</f>
        <v>0.444444444444444</v>
      </c>
      <c r="M253" s="16" t="str">
        <f aca="false">IF(WEEKDAY(C253,1)=6,SUMIFS(K:K,A:A,N(MONTH(C253)*1),B:B,B253),"")</f>
        <v/>
      </c>
      <c r="N253" s="16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4" t="str">
        <f aca="false">"SEM "&amp;WEEKNUM(C254,1)</f>
        <v>SEM 51</v>
      </c>
      <c r="C254" s="15" t="n">
        <f aca="false">C253+1</f>
        <v>43089</v>
      </c>
      <c r="D254" s="16" t="n">
        <v>0.302083333333333</v>
      </c>
      <c r="E254" s="16" t="n">
        <v>0.364583333333333</v>
      </c>
      <c r="F254" s="16"/>
      <c r="G254" s="16" t="n">
        <v>0.53125</v>
      </c>
      <c r="H254" s="16" t="n">
        <v>0.5625</v>
      </c>
      <c r="I254" s="16" t="n">
        <v>0.75</v>
      </c>
      <c r="J254" s="16" t="n">
        <v>0.822916666666667</v>
      </c>
      <c r="K254" s="16" t="n">
        <f aca="false">SUM(SUM(G254,-MIN(E254:F254)),SUM(I254,-H254))</f>
        <v>0.354166666666667</v>
      </c>
      <c r="L254" s="16" t="n">
        <f aca="false">IF(SUM(SUM(G254,-MIN(D254:F254)),SUM(MAX(I254:J254),-H254))=SUM(SUM(G254,-MIN(E254:F254)),SUM(I254,-H254)),"",SUM(SUM(G254,-MIN(D254:F254)),SUM(MAX(I254:J254),-H254)))</f>
        <v>0.489583333333333</v>
      </c>
      <c r="M254" s="16" t="str">
        <f aca="false">IF(WEEKDAY(C254,1)=6,SUMIFS(K:K,A:A,N(MONTH(C254)*1),B:B,B254),"")</f>
        <v/>
      </c>
      <c r="N254" s="16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51</v>
      </c>
      <c r="C255" s="15" t="n">
        <f aca="false">C254+1</f>
        <v>43090</v>
      </c>
      <c r="D255" s="16" t="n">
        <v>0.3125</v>
      </c>
      <c r="E255" s="16" t="n">
        <v>0.375</v>
      </c>
      <c r="F255" s="16"/>
      <c r="G255" s="16" t="n">
        <v>0.541666666666667</v>
      </c>
      <c r="H255" s="16" t="n">
        <v>0.583333333333333</v>
      </c>
      <c r="I255" s="16" t="n">
        <v>0.78125</v>
      </c>
      <c r="J255" s="16" t="n">
        <v>0.854166666666667</v>
      </c>
      <c r="K255" s="16" t="n">
        <f aca="false">SUM(SUM(G255,-MIN(E255:F255)),SUM(I255,-H255))</f>
        <v>0.364583333333333</v>
      </c>
      <c r="L255" s="16" t="n">
        <f aca="false">IF(SUM(SUM(G255,-MIN(D255:F255)),SUM(MAX(I255:J255),-H255))=SUM(SUM(G255,-MIN(E255:F255)),SUM(I255,-H255)),"",SUM(SUM(G255,-MIN(D255:F255)),SUM(MAX(I255:J255),-H255)))</f>
        <v>0.5</v>
      </c>
      <c r="M255" s="16" t="str">
        <f aca="false">IF(WEEKDAY(C255,1)=6,SUMIFS(K:K,A:A,N(MONTH(C255)*1),B:B,B255),"")</f>
        <v/>
      </c>
      <c r="N255" s="16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7" t="str">
        <f aca="false">"SEM "&amp;WEEKNUM(C256,1)</f>
        <v>SEM 51</v>
      </c>
      <c r="C256" s="15" t="n">
        <f aca="false">C255+1</f>
        <v>43091</v>
      </c>
      <c r="D256" s="16"/>
      <c r="E256" s="16"/>
      <c r="F256" s="16" t="n">
        <v>0.34375</v>
      </c>
      <c r="G256" s="16" t="n">
        <v>0.520833333333333</v>
      </c>
      <c r="H256" s="16" t="n">
        <v>0.583333333333333</v>
      </c>
      <c r="I256" s="16" t="n">
        <v>0.75</v>
      </c>
      <c r="J256" s="16"/>
      <c r="K256" s="16" t="n">
        <f aca="false">SUM(SUM(G256,-MIN(E256:F256)),SUM(I256,-H256))</f>
        <v>0.34375</v>
      </c>
      <c r="L256" s="16" t="str">
        <f aca="false">IF(SUM(SUM(G256,-MIN(D256:F256)),SUM(MAX(I256:J256),-H256))=SUM(SUM(G256,-MIN(E256:F256)),SUM(I256,-H256)),"",SUM(SUM(G256,-MIN(D256:F256)),SUM(MAX(I256:J256),-H256)))</f>
        <v/>
      </c>
      <c r="M256" s="16" t="n">
        <f aca="false">IF(WEEKDAY(C256,1)=6,SUMIFS(K:K,A:A,N(MONTH(C256)*1),B:B,B256),"")</f>
        <v>1.78125</v>
      </c>
      <c r="N256" s="16" t="str">
        <f aca="false">IF(A257=A256,"",SUMIF(A:A,A256,K:K))</f>
        <v/>
      </c>
    </row>
    <row r="257" customFormat="false" ht="15" hidden="false" customHeight="false" outlineLevel="0" collapsed="false">
      <c r="A257" s="8" t="n">
        <f aca="false">MONTH(C257)</f>
        <v>12</v>
      </c>
      <c r="B257" s="9" t="str">
        <f aca="false">"SEM "&amp;WEEKNUM(C257,1)</f>
        <v>SEM 52</v>
      </c>
      <c r="C257" s="9" t="n">
        <f aca="false">C256+3</f>
        <v>43094</v>
      </c>
      <c r="D257" s="10"/>
      <c r="E257" s="10"/>
      <c r="F257" s="10" t="n">
        <v>0.354166666666667</v>
      </c>
      <c r="G257" s="10" t="n">
        <v>0.541666666666667</v>
      </c>
      <c r="H257" s="10" t="n">
        <v>0.583333333333333</v>
      </c>
      <c r="I257" s="10" t="n">
        <v>0.791666666666667</v>
      </c>
      <c r="J257" s="10"/>
      <c r="K257" s="10" t="n">
        <f aca="false">SUM(SUM(G257,-MIN(E257:F257)),SUM(I257,-H257))</f>
        <v>0.395833333333333</v>
      </c>
      <c r="L257" s="10" t="str">
        <f aca="false">IF(SUM(SUM(G257,-MIN(D257:F257)),SUM(MAX(I257:J257),-H257))=SUM(SUM(G257,-MIN(E257:F257)),SUM(I257,-H257)),"",SUM(SUM(G257,-MIN(D257:F257)),SUM(MAX(I257:J257),-H257)))</f>
        <v/>
      </c>
      <c r="M257" s="10" t="str">
        <f aca="false">IF(WEEKDAY(C257,1)=6,SUMIFS(K:K,A:A,N(MONTH(C257)*1),B:B,B257),"")</f>
        <v/>
      </c>
      <c r="N257" s="10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52</v>
      </c>
      <c r="C258" s="9" t="n">
        <f aca="false">C257+1</f>
        <v>43095</v>
      </c>
      <c r="D258" s="10" t="n">
        <v>0.3125</v>
      </c>
      <c r="E258" s="10" t="n">
        <v>0.364583333333333</v>
      </c>
      <c r="F258" s="10"/>
      <c r="G258" s="10" t="n">
        <v>0.541666666666667</v>
      </c>
      <c r="H258" s="10" t="n">
        <v>0.583333333333333</v>
      </c>
      <c r="I258" s="10" t="n">
        <v>0.760416666666667</v>
      </c>
      <c r="J258" s="10" t="n">
        <v>0.854166666666667</v>
      </c>
      <c r="K258" s="10" t="n">
        <f aca="false">SUM(SUM(G258,-MIN(E258:F258)),SUM(I258,-H258))</f>
        <v>0.354166666666667</v>
      </c>
      <c r="L258" s="10" t="n">
        <f aca="false">IF(SUM(SUM(G258,-MIN(D258:F258)),SUM(MAX(I258:J258),-H258))=SUM(SUM(G258,-MIN(E258:F258)),SUM(I258,-H258)),"",SUM(SUM(G258,-MIN(D258:F258)),SUM(MAX(I258:J258),-H258)))</f>
        <v>0.5</v>
      </c>
      <c r="M258" s="10" t="str">
        <f aca="false">IF(WEEKDAY(C258,1)=6,SUMIFS(K:K,A:A,N(MONTH(C258)*1),B:B,B258),"")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52</v>
      </c>
      <c r="C259" s="9" t="n">
        <f aca="false">C258+1</f>
        <v>43096</v>
      </c>
      <c r="D259" s="10"/>
      <c r="E259" s="10"/>
      <c r="F259" s="10" t="n">
        <v>0.354166666666667</v>
      </c>
      <c r="G259" s="10" t="n">
        <v>0.520833333333333</v>
      </c>
      <c r="H259" s="10" t="n">
        <v>0.583333333333333</v>
      </c>
      <c r="I259" s="10" t="n">
        <v>0.791666666666667</v>
      </c>
      <c r="J259" s="10"/>
      <c r="K259" s="10" t="n">
        <f aca="false">SUM(SUM(G259,-MIN(E259:F259)),SUM(I259,-H259))</f>
        <v>0.375</v>
      </c>
      <c r="L259" s="10" t="str">
        <f aca="false">IF(SUM(SUM(G259,-MIN(D259:F259)),SUM(MAX(I259:J259),-H259))=SUM(SUM(G259,-MIN(E259:F259)),SUM(I259,-H259)),"",SUM(SUM(G259,-MIN(D259:F259)),SUM(MAX(I259:J259),-H259)))</f>
        <v/>
      </c>
      <c r="M259" s="10" t="str">
        <f aca="false">IF(WEEKDAY(C259,1)=6,SUMIFS(K:K,A:A,N(MONTH(C259)*1),B:B,B259),"")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52</v>
      </c>
      <c r="C260" s="9" t="n">
        <f aca="false">C259+1</f>
        <v>43097</v>
      </c>
      <c r="D260" s="10" t="n">
        <v>0.3125</v>
      </c>
      <c r="E260" s="10" t="n">
        <v>0.375</v>
      </c>
      <c r="F260" s="10"/>
      <c r="G260" s="10" t="n">
        <v>0.520833333333333</v>
      </c>
      <c r="H260" s="10" t="n">
        <v>0.5625</v>
      </c>
      <c r="I260" s="10" t="n">
        <v>0.760416666666667</v>
      </c>
      <c r="J260" s="10" t="n">
        <v>0.822916666666667</v>
      </c>
      <c r="K260" s="10" t="n">
        <f aca="false">SUM(SUM(G260,-MIN(E260:F260)),SUM(I260,-H260))</f>
        <v>0.34375</v>
      </c>
      <c r="L260" s="10" t="n">
        <f aca="false">IF(SUM(SUM(G260,-MIN(D260:F260)),SUM(MAX(I260:J260),-H260))=SUM(SUM(G260,-MIN(E260:F260)),SUM(I260,-H260)),"",SUM(SUM(G260,-MIN(D260:F260)),SUM(MAX(I260:J260),-H260)))</f>
        <v>0.46875</v>
      </c>
      <c r="M260" s="10" t="str">
        <f aca="false">IF(WEEKDAY(C260,1)=6,SUMIFS(K:K,A:A,N(MONTH(C260)*1),B:B,B260),"")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52</v>
      </c>
      <c r="C261" s="9" t="n">
        <f aca="false">C260+1</f>
        <v>43098</v>
      </c>
      <c r="D261" s="10"/>
      <c r="E261" s="10"/>
      <c r="F261" s="10" t="n">
        <v>0.333333333333333</v>
      </c>
      <c r="G261" s="10" t="n">
        <v>0.541666666666667</v>
      </c>
      <c r="H261" s="10" t="n">
        <v>0.583333333333333</v>
      </c>
      <c r="I261" s="10" t="n">
        <v>0.760416666666667</v>
      </c>
      <c r="J261" s="10"/>
      <c r="K261" s="10" t="n">
        <f aca="false">SUM(SUM(G261,-MIN(E261:F261)),SUM(I261,-H261))</f>
        <v>0.385416666666667</v>
      </c>
      <c r="L261" s="10" t="str">
        <f aca="false">IF(SUM(SUM(G261,-MIN(D261:F261)),SUM(MAX(I261:J261),-H261))=SUM(SUM(G261,-MIN(E261:F261)),SUM(I261,-H261)),"",SUM(SUM(G261,-MIN(D261:F261)),SUM(MAX(I261:J261),-H261)))</f>
        <v/>
      </c>
      <c r="M261" s="10" t="n">
        <f aca="false">IF(WEEKDAY(C261,1)=6,SUMIFS(K:K,A:A,N(MONTH(C261)*1),B:B,B261),"")</f>
        <v>1.85416666666667</v>
      </c>
      <c r="N261" s="10" t="n">
        <f aca="false">IF(A262=A261,"",SUMIF(A:A,A261,K:K))</f>
        <v>7.85416666666667</v>
      </c>
    </row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63" activeCellId="0" sqref="B263"/>
    </sheetView>
  </sheetViews>
  <sheetFormatPr defaultRowHeight="15" zeroHeight="false" outlineLevelRow="0" outlineLevelCol="0"/>
  <cols>
    <col collapsed="false" customWidth="true" hidden="false" outlineLevel="0" max="2" min="1" style="0" width="10.61"/>
    <col collapsed="false" customWidth="true" hidden="false" outlineLevel="0" max="3" min="3" style="0" width="13"/>
    <col collapsed="false" customWidth="true" hidden="false" outlineLevel="0" max="1025" min="4" style="0" width="10.61"/>
  </cols>
  <sheetData>
    <row r="1" customFormat="false" ht="49.5" hidden="false" customHeight="fals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13" t="n">
        <f aca="false">MONTH(C2)</f>
        <v>1</v>
      </c>
      <c r="B2" s="14" t="str">
        <f aca="false">"SEM "&amp;WEEKNUM(C2,1)</f>
        <v>SEM 1</v>
      </c>
      <c r="C2" s="15" t="n">
        <v>43101</v>
      </c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</row>
    <row r="3" customFormat="false" ht="15" hidden="false" customHeight="false" outlineLevel="0" collapsed="false">
      <c r="A3" s="13" t="n">
        <f aca="false">MONTH(C3)</f>
        <v>1</v>
      </c>
      <c r="B3" s="17" t="str">
        <f aca="false">"SEM "&amp;WEEKNUM(C3,1)</f>
        <v>SEM 1</v>
      </c>
      <c r="C3" s="15" t="n">
        <f aca="false">C2+1</f>
        <v>43102</v>
      </c>
      <c r="D3" s="16"/>
      <c r="E3" s="16"/>
      <c r="F3" s="16" t="n">
        <v>0.354166666666667</v>
      </c>
      <c r="G3" s="16" t="n">
        <v>0.541666666666667</v>
      </c>
      <c r="H3" s="16" t="n">
        <v>0.59375</v>
      </c>
      <c r="I3" s="16" t="n">
        <v>0.791666666666667</v>
      </c>
      <c r="J3" s="16"/>
      <c r="K3" s="16" t="n">
        <f aca="false">SUM(SUM(G3,-MIN(E3:F3)),SUM(I3,-H3))</f>
        <v>0.385416666666667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IF(WEEKDAY(C3,1)=6,SUMIFS(K:K,A:A,N(MONTH(C3)*1),B:B,B3),"")</f>
        <v/>
      </c>
      <c r="N3" s="16" t="str">
        <f aca="false">IF(A4=A3,"",SUMIF(A:A,A3,K:K))</f>
        <v/>
      </c>
    </row>
    <row r="4" customFormat="false" ht="15" hidden="false" customHeight="false" outlineLevel="0" collapsed="false">
      <c r="A4" s="13" t="n">
        <f aca="false">MONTH(C4)</f>
        <v>1</v>
      </c>
      <c r="B4" s="14" t="str">
        <f aca="false">"SEM "&amp;WEEKNUM(C4,1)</f>
        <v>SEM 1</v>
      </c>
      <c r="C4" s="15" t="n">
        <f aca="false">C3+1</f>
        <v>43103</v>
      </c>
      <c r="D4" s="16"/>
      <c r="E4" s="16"/>
      <c r="F4" s="16" t="n">
        <v>0.34375</v>
      </c>
      <c r="G4" s="16" t="n">
        <v>0.520833333333333</v>
      </c>
      <c r="H4" s="16" t="n">
        <v>0.5625</v>
      </c>
      <c r="I4" s="16" t="n">
        <v>0.8125</v>
      </c>
      <c r="J4" s="16"/>
      <c r="K4" s="16" t="n">
        <f aca="false">SUM(SUM(G4,-MIN(E4:F4)),SUM(I4,-H4))</f>
        <v>0.427083333333333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IF(WEEKDAY(C4,1)=6,SUMIFS(K:K,A:A,N(MONTH(C4)*1),B:B,B4),"")</f>
        <v/>
      </c>
      <c r="N4" s="16" t="str">
        <f aca="false">IF(A5=A4,"",SUMIF(A:A,A4,K:K))</f>
        <v/>
      </c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1</v>
      </c>
      <c r="C5" s="15" t="n">
        <f aca="false">C4+1</f>
        <v>43104</v>
      </c>
      <c r="D5" s="16" t="n">
        <v>0.3125</v>
      </c>
      <c r="E5" s="16" t="n">
        <v>0.364583333333333</v>
      </c>
      <c r="F5" s="16"/>
      <c r="G5" s="16" t="n">
        <v>0.53125</v>
      </c>
      <c r="H5" s="16" t="n">
        <v>0.59375</v>
      </c>
      <c r="I5" s="16" t="n">
        <v>0.770833333333333</v>
      </c>
      <c r="J5" s="16" t="n">
        <v>0.854166666666667</v>
      </c>
      <c r="K5" s="16" t="n">
        <f aca="false">SUM(SUM(G5,-MIN(E5:F5)),SUM(I5,-H5))</f>
        <v>0.34375</v>
      </c>
      <c r="L5" s="16" t="n">
        <f aca="false">IF(SUM(SUM(G5,-MIN(D5:F5)),SUM(MAX(I5:J5),-H5))=SUM(SUM(G5,-MIN(E5:F5)),SUM(I5,-H5)),"",SUM(SUM(G5,-MIN(D5:F5)),SUM(MAX(I5:J5),-H5)))</f>
        <v>0.479166666666667</v>
      </c>
      <c r="M5" s="16" t="str">
        <f aca="false">IF(WEEKDAY(C5,1)=6,SUMIFS(K:K,A:A,N(MONTH(C5)*1),B:B,B5),"")</f>
        <v/>
      </c>
      <c r="N5" s="16" t="str">
        <f aca="false">IF(A6=A5,"",SUMIF(A:A,A5,K:K))</f>
        <v/>
      </c>
    </row>
    <row r="6" customFormat="false" ht="15" hidden="false" customHeight="false" outlineLevel="0" collapsed="false">
      <c r="A6" s="13" t="n">
        <f aca="false">MONTH(C6)</f>
        <v>1</v>
      </c>
      <c r="B6" s="17" t="str">
        <f aca="false">"SEM "&amp;WEEKNUM(C6,1)</f>
        <v>SEM 1</v>
      </c>
      <c r="C6" s="15" t="n">
        <f aca="false">C5+1</f>
        <v>43105</v>
      </c>
      <c r="D6" s="16"/>
      <c r="E6" s="16"/>
      <c r="F6" s="16" t="n">
        <v>0.333333333333333</v>
      </c>
      <c r="G6" s="16" t="n">
        <v>0.541666666666667</v>
      </c>
      <c r="H6" s="16" t="n">
        <v>0.583333333333333</v>
      </c>
      <c r="I6" s="16" t="n">
        <v>0.75</v>
      </c>
      <c r="J6" s="16"/>
      <c r="K6" s="16" t="n">
        <f aca="false">SUM(SUM(G6,-MIN(E6:F6)),SUM(I6,-H6))</f>
        <v>0.375</v>
      </c>
      <c r="L6" s="16" t="str">
        <f aca="false">IF(SUM(SUM(G6,-MIN(D6:F6)),SUM(MAX(I6:J6),-H6))=SUM(SUM(G6,-MIN(E6:F6)),SUM(I6,-H6)),"",SUM(SUM(G6,-MIN(D6:F6)),SUM(MAX(I6:J6),-H6)))</f>
        <v/>
      </c>
      <c r="M6" s="16" t="n">
        <f aca="false">IF(WEEKDAY(C6,1)=6,SUMIFS(K:K,A:A,N(MONTH(C6)*1),B:B,B6),"")</f>
        <v>1.53125</v>
      </c>
      <c r="N6" s="16" t="str">
        <f aca="false">IF(A7=A6,"",SUMIF(A:A,A6,K:K))</f>
        <v/>
      </c>
    </row>
    <row r="7" customFormat="false" ht="15" hidden="false" customHeight="false" outlineLevel="0" collapsed="false">
      <c r="A7" s="8" t="n">
        <f aca="false">MONTH(C7)</f>
        <v>1</v>
      </c>
      <c r="B7" s="9" t="str">
        <f aca="false">"SEM "&amp;WEEKNUM(C7,1)</f>
        <v>SEM 2</v>
      </c>
      <c r="C7" s="9" t="n">
        <f aca="false">C6+3</f>
        <v>43108</v>
      </c>
      <c r="D7" s="10"/>
      <c r="E7" s="10"/>
      <c r="F7" s="10" t="n">
        <v>0.34375</v>
      </c>
      <c r="G7" s="10" t="n">
        <v>0.53125</v>
      </c>
      <c r="H7" s="10" t="n">
        <v>0.572916666666667</v>
      </c>
      <c r="I7" s="10" t="n">
        <v>0.770833333333333</v>
      </c>
      <c r="J7" s="10" t="n">
        <v>0.822916666666667</v>
      </c>
      <c r="K7" s="10" t="n">
        <f aca="false">SUM(SUM(G7,-MIN(E7:F7)),SUM(I7,-H7))</f>
        <v>0.385416666666667</v>
      </c>
      <c r="L7" s="10" t="n">
        <f aca="false">IF(SUM(SUM(G7,-MIN(D7:F7)),SUM(MAX(I7:J7),-H7))=SUM(SUM(G7,-MIN(E7:F7)),SUM(I7,-H7)),"",SUM(SUM(G7,-MIN(D7:F7)),SUM(MAX(I7:J7),-H7)))</f>
        <v>0.4375</v>
      </c>
      <c r="M7" s="10" t="str">
        <f aca="false">IF(WEEKDAY(C7,1)=6,SUMIFS(K:K,A:A,N(MONTH(C7)*1),B:B,B7),"")</f>
        <v/>
      </c>
      <c r="N7" s="10" t="str">
        <f aca="false">IF(A8=A7,"",SUMIF(A:A,A7,K:K))</f>
        <v/>
      </c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2</v>
      </c>
      <c r="C8" s="9" t="n">
        <f aca="false">C7+1</f>
        <v>43109</v>
      </c>
      <c r="D8" s="10" t="n">
        <v>0.3125</v>
      </c>
      <c r="E8" s="10" t="n">
        <v>0.375</v>
      </c>
      <c r="F8" s="10"/>
      <c r="G8" s="10" t="n">
        <v>0.541666666666667</v>
      </c>
      <c r="H8" s="10" t="n">
        <v>0.5625</v>
      </c>
      <c r="I8" s="10" t="n">
        <v>0.760416666666667</v>
      </c>
      <c r="J8" s="10" t="n">
        <v>0.854166666666667</v>
      </c>
      <c r="K8" s="10" t="n">
        <f aca="false">SUM(SUM(G8,-MIN(E8:F8)),SUM(I8,-H8))</f>
        <v>0.364583333333333</v>
      </c>
      <c r="L8" s="10" t="n">
        <f aca="false">IF(SUM(SUM(G8,-MIN(D8:F8)),SUM(MAX(I8:J8),-H8))=SUM(SUM(G8,-MIN(E8:F8)),SUM(I8,-H8)),"",SUM(SUM(G8,-MIN(D8:F8)),SUM(MAX(I8:J8),-H8)))</f>
        <v>0.520833333333333</v>
      </c>
      <c r="M8" s="10" t="str">
        <f aca="false">IF(WEEKDAY(C8,1)=6,SUMIFS(K:K,A:A,N(MONTH(C8)*1),B:B,B8),"")</f>
        <v/>
      </c>
      <c r="N8" s="10" t="str">
        <f aca="false">IF(A9=A8,"",SUMIF(A:A,A8,K:K))</f>
        <v/>
      </c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2</v>
      </c>
      <c r="C9" s="9" t="n">
        <f aca="false">C8+1</f>
        <v>43110</v>
      </c>
      <c r="D9" s="10"/>
      <c r="E9" s="10"/>
      <c r="F9" s="10" t="n">
        <v>0.354166666666667</v>
      </c>
      <c r="G9" s="10" t="n">
        <v>0.541666666666667</v>
      </c>
      <c r="H9" s="10" t="n">
        <v>0.583333333333333</v>
      </c>
      <c r="I9" s="10" t="n">
        <v>0.770833333333333</v>
      </c>
      <c r="J9" s="10"/>
      <c r="K9" s="10" t="n">
        <f aca="false">SUM(SUM(G9,-MIN(E9:F9)),SUM(I9,-H9))</f>
        <v>0.375</v>
      </c>
      <c r="L9" s="10" t="str">
        <f aca="false">IF(SUM(SUM(G9,-MIN(D9:F9)),SUM(MAX(I9:J9),-H9))=SUM(SUM(G9,-MIN(E9:F9)),SUM(I9,-H9)),"",SUM(SUM(G9,-MIN(D9:F9)),SUM(MAX(I9:J9),-H9)))</f>
        <v/>
      </c>
      <c r="M9" s="10" t="str">
        <f aca="false">IF(WEEKDAY(C9,1)=6,SUMIFS(K:K,A:A,N(MONTH(C9)*1),B:B,B9),"")</f>
        <v/>
      </c>
      <c r="N9" s="10" t="str">
        <f aca="false">IF(A10=A9,"",SUMIF(A:A,A9,K:K))</f>
        <v/>
      </c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2</v>
      </c>
      <c r="C10" s="9" t="n">
        <f aca="false">C9+1</f>
        <v>43111</v>
      </c>
      <c r="D10" s="10"/>
      <c r="E10" s="10"/>
      <c r="F10" s="10" t="n">
        <v>0.333333333333333</v>
      </c>
      <c r="G10" s="10" t="n">
        <v>0.520833333333333</v>
      </c>
      <c r="H10" s="10" t="n">
        <v>0.583333333333333</v>
      </c>
      <c r="I10" s="10" t="n">
        <v>0.802083333333333</v>
      </c>
      <c r="J10" s="10"/>
      <c r="K10" s="10" t="n">
        <f aca="false">SUM(SUM(G10,-MIN(E10:F10)),SUM(I10,-H10))</f>
        <v>0.40625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IF(WEEKDAY(C10,1)=6,SUMIFS(K:K,A:A,N(MONTH(C10)*1),B:B,B10),"")</f>
        <v/>
      </c>
      <c r="N10" s="10" t="str">
        <f aca="false">IF(A11=A10,"",SUMIF(A:A,A10,K:K))</f>
        <v/>
      </c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2</v>
      </c>
      <c r="C11" s="9" t="n">
        <f aca="false">C10+1</f>
        <v>43112</v>
      </c>
      <c r="D11" s="10"/>
      <c r="E11" s="10"/>
      <c r="F11" s="10" t="n">
        <v>0.333333333333333</v>
      </c>
      <c r="G11" s="10" t="n">
        <v>0.541666666666667</v>
      </c>
      <c r="H11" s="10" t="n">
        <v>0.583333333333333</v>
      </c>
      <c r="I11" s="10" t="n">
        <v>0.760416666666667</v>
      </c>
      <c r="J11" s="10"/>
      <c r="K11" s="10" t="n">
        <f aca="false">SUM(SUM(G11,-MIN(E11:F11)),SUM(I11,-H11))</f>
        <v>0.385416666666667</v>
      </c>
      <c r="L11" s="10" t="str">
        <f aca="false">IF(SUM(SUM(G11,-MIN(D11:F11)),SUM(MAX(I11:J11),-H11))=SUM(SUM(G11,-MIN(E11:F11)),SUM(I11,-H11)),"",SUM(SUM(G11,-MIN(D11:F11)),SUM(MAX(I11:J11),-H11)))</f>
        <v/>
      </c>
      <c r="M11" s="10" t="n">
        <f aca="false">IF(WEEKDAY(C11,1)=6,SUMIFS(K:K,A:A,N(MONTH(C11)*1),B:B,B11),"")</f>
        <v>1.91666666666667</v>
      </c>
      <c r="N11" s="10" t="str">
        <f aca="false">IF(A12=A11,"",SUMIF(A:A,A11,K:K))</f>
        <v/>
      </c>
    </row>
    <row r="12" customFormat="false" ht="15" hidden="false" customHeight="false" outlineLevel="0" collapsed="false">
      <c r="A12" s="13" t="n">
        <f aca="false">MONTH(C12)</f>
        <v>1</v>
      </c>
      <c r="B12" s="14" t="str">
        <f aca="false">"SEM "&amp;WEEKNUM(C12,1)</f>
        <v>SEM 3</v>
      </c>
      <c r="C12" s="15" t="n">
        <f aca="false">C11+3</f>
        <v>43115</v>
      </c>
      <c r="D12" s="16" t="n">
        <v>0.291666666666667</v>
      </c>
      <c r="E12" s="16" t="n">
        <v>0.375</v>
      </c>
      <c r="F12" s="16"/>
      <c r="G12" s="16" t="n">
        <v>0.541666666666667</v>
      </c>
      <c r="H12" s="16" t="n">
        <v>0.583333333333333</v>
      </c>
      <c r="I12" s="16" t="n">
        <v>0.75</v>
      </c>
      <c r="J12" s="16" t="n">
        <v>0.84375</v>
      </c>
      <c r="K12" s="16" t="n">
        <f aca="false">SUM(SUM(G12,-MIN(E12:F12)),SUM(I12,-H12))</f>
        <v>0.333333333333333</v>
      </c>
      <c r="L12" s="16" t="n">
        <f aca="false">IF(SUM(SUM(G12,-MIN(D12:F12)),SUM(MAX(I12:J12),-H12))=SUM(SUM(G12,-MIN(E12:F12)),SUM(I12,-H12)),"",SUM(SUM(G12,-MIN(D12:F12)),SUM(MAX(I12:J12),-H12)))</f>
        <v>0.510416666666667</v>
      </c>
      <c r="M12" s="16" t="str">
        <f aca="false">IF(WEEKDAY(C12,1)=6,SUMIFS(K:K,A:A,N(MONTH(C12)*1),B:B,B12),"")</f>
        <v/>
      </c>
      <c r="N12" s="16" t="str">
        <f aca="false">IF(A13=A12,"",SUMIF(A:A,A12,K:K))</f>
        <v/>
      </c>
    </row>
    <row r="13" customFormat="false" ht="15" hidden="false" customHeight="false" outlineLevel="0" collapsed="false">
      <c r="A13" s="13" t="n">
        <f aca="false">MONTH(C13)</f>
        <v>1</v>
      </c>
      <c r="B13" s="17" t="str">
        <f aca="false">"SEM "&amp;WEEKNUM(C13,1)</f>
        <v>SEM 3</v>
      </c>
      <c r="C13" s="15" t="n">
        <f aca="false">C12+1</f>
        <v>43116</v>
      </c>
      <c r="D13" s="16"/>
      <c r="E13" s="16"/>
      <c r="F13" s="16" t="n">
        <v>0.354166666666667</v>
      </c>
      <c r="G13" s="16" t="n">
        <v>0.541666666666667</v>
      </c>
      <c r="H13" s="16" t="n">
        <v>0.583333333333333</v>
      </c>
      <c r="I13" s="16" t="n">
        <v>0.78125</v>
      </c>
      <c r="J13" s="16" t="n">
        <v>0.840277777777778</v>
      </c>
      <c r="K13" s="16" t="n">
        <f aca="false">SUM(SUM(G13,-MIN(E13:F13)),SUM(I13,-H13))</f>
        <v>0.385416666666667</v>
      </c>
      <c r="L13" s="16" t="n">
        <f aca="false">IF(SUM(SUM(G13,-MIN(D13:F13)),SUM(MAX(I13:J13),-H13))=SUM(SUM(G13,-MIN(E13:F13)),SUM(I13,-H13)),"",SUM(SUM(G13,-MIN(D13:F13)),SUM(MAX(I13:J13),-H13)))</f>
        <v>0.444444444444444</v>
      </c>
      <c r="M13" s="16" t="str">
        <f aca="false">IF(WEEKDAY(C13,1)=6,SUMIFS(K:K,A:A,N(MONTH(C13)*1),B:B,B13),"")</f>
        <v/>
      </c>
      <c r="N13" s="16" t="str">
        <f aca="false">IF(A14=A13,"",SUMIF(A:A,A13,K:K))</f>
        <v/>
      </c>
    </row>
    <row r="14" customFormat="false" ht="15" hidden="false" customHeight="false" outlineLevel="0" collapsed="false">
      <c r="A14" s="13" t="n">
        <f aca="false">MONTH(C14)</f>
        <v>1</v>
      </c>
      <c r="B14" s="14" t="str">
        <f aca="false">"SEM "&amp;WEEKNUM(C14,1)</f>
        <v>SEM 3</v>
      </c>
      <c r="C14" s="15" t="n">
        <f aca="false">C13+1</f>
        <v>43117</v>
      </c>
      <c r="D14" s="16" t="n">
        <v>0.302083333333333</v>
      </c>
      <c r="E14" s="16" t="n">
        <v>0.364583333333333</v>
      </c>
      <c r="F14" s="16"/>
      <c r="G14" s="16" t="n">
        <v>0.53125</v>
      </c>
      <c r="H14" s="16" t="n">
        <v>0.5625</v>
      </c>
      <c r="I14" s="16" t="n">
        <v>0.75</v>
      </c>
      <c r="J14" s="16" t="n">
        <v>0.822916666666667</v>
      </c>
      <c r="K14" s="16" t="n">
        <f aca="false">SUM(SUM(G14,-MIN(E14:F14)),SUM(I14,-H14))</f>
        <v>0.354166666666667</v>
      </c>
      <c r="L14" s="16" t="n">
        <f aca="false">IF(SUM(SUM(G14,-MIN(D14:F14)),SUM(MAX(I14:J14),-H14))=SUM(SUM(G14,-MIN(E14:F14)),SUM(I14,-H14)),"",SUM(SUM(G14,-MIN(D14:F14)),SUM(MAX(I14:J14),-H14)))</f>
        <v>0.489583333333333</v>
      </c>
      <c r="M14" s="16" t="str">
        <f aca="false">IF(WEEKDAY(C14,1)=6,SUMIFS(K:K,A:A,N(MONTH(C14)*1),B:B,B14),"")</f>
        <v/>
      </c>
      <c r="N14" s="16" t="str">
        <f aca="false">IF(A15=A14,"",SUMIF(A:A,A14,K:K))</f>
        <v/>
      </c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3</v>
      </c>
      <c r="C15" s="15" t="n">
        <f aca="false">C14+1</f>
        <v>43118</v>
      </c>
      <c r="D15" s="16" t="n">
        <v>0.3125</v>
      </c>
      <c r="E15" s="16" t="n">
        <v>0.375</v>
      </c>
      <c r="F15" s="16"/>
      <c r="G15" s="16" t="n">
        <v>0.541666666666667</v>
      </c>
      <c r="H15" s="16" t="n">
        <v>0.583333333333333</v>
      </c>
      <c r="I15" s="16" t="n">
        <v>0.78125</v>
      </c>
      <c r="J15" s="16" t="n">
        <v>0.854166666666667</v>
      </c>
      <c r="K15" s="16" t="n">
        <f aca="false">SUM(SUM(G15,-MIN(E15:F15)),SUM(I15,-H15))</f>
        <v>0.364583333333333</v>
      </c>
      <c r="L15" s="16" t="n">
        <f aca="false">IF(SUM(SUM(G15,-MIN(D15:F15)),SUM(MAX(I15:J15),-H15))=SUM(SUM(G15,-MIN(E15:F15)),SUM(I15,-H15)),"",SUM(SUM(G15,-MIN(D15:F15)),SUM(MAX(I15:J15),-H15)))</f>
        <v>0.5</v>
      </c>
      <c r="M15" s="16" t="str">
        <f aca="false">IF(WEEKDAY(C15,1)=6,SUMIFS(K:K,A:A,N(MONTH(C15)*1),B:B,B15),"")</f>
        <v/>
      </c>
      <c r="N15" s="16" t="str">
        <f aca="false">IF(A16=A15,"",SUMIF(A:A,A15,K:K))</f>
        <v/>
      </c>
    </row>
    <row r="16" customFormat="false" ht="15" hidden="false" customHeight="false" outlineLevel="0" collapsed="false">
      <c r="A16" s="13" t="n">
        <f aca="false">MONTH(C16)</f>
        <v>1</v>
      </c>
      <c r="B16" s="17" t="str">
        <f aca="false">"SEM "&amp;WEEKNUM(C16,1)</f>
        <v>SEM 3</v>
      </c>
      <c r="C16" s="15" t="n">
        <f aca="false">C15+1</f>
        <v>43119</v>
      </c>
      <c r="D16" s="16"/>
      <c r="E16" s="16"/>
      <c r="F16" s="16" t="n">
        <v>0.34375</v>
      </c>
      <c r="G16" s="16" t="n">
        <v>0.520833333333333</v>
      </c>
      <c r="H16" s="16" t="n">
        <v>0.583333333333333</v>
      </c>
      <c r="I16" s="16" t="n">
        <v>0.75</v>
      </c>
      <c r="J16" s="16"/>
      <c r="K16" s="16" t="n">
        <f aca="false">SUM(SUM(G16,-MIN(E16:F16)),SUM(I16,-H16))</f>
        <v>0.34375</v>
      </c>
      <c r="L16" s="16" t="str">
        <f aca="false">IF(SUM(SUM(G16,-MIN(D16:F16)),SUM(MAX(I16:J16),-H16))=SUM(SUM(G16,-MIN(E16:F16)),SUM(I16,-H16)),"",SUM(SUM(G16,-MIN(D16:F16)),SUM(MAX(I16:J16),-H16)))</f>
        <v/>
      </c>
      <c r="M16" s="16" t="n">
        <f aca="false">IF(WEEKDAY(C16,1)=6,SUMIFS(K:K,A:A,N(MONTH(C16)*1),B:B,B16),"")</f>
        <v>1.78125</v>
      </c>
      <c r="N16" s="16" t="str">
        <f aca="false">IF(A17=A16,"",SUMIF(A:A,A16,K:K))</f>
        <v/>
      </c>
    </row>
    <row r="17" customFormat="false" ht="15" hidden="false" customHeight="false" outlineLevel="0" collapsed="false">
      <c r="A17" s="8" t="n">
        <f aca="false">MONTH(C17)</f>
        <v>1</v>
      </c>
      <c r="B17" s="9" t="str">
        <f aca="false">"SEM "&amp;WEEKNUM(C17,1)</f>
        <v>SEM 4</v>
      </c>
      <c r="C17" s="9" t="n">
        <f aca="false">C16+3</f>
        <v>43122</v>
      </c>
      <c r="D17" s="10"/>
      <c r="E17" s="10"/>
      <c r="F17" s="10" t="n">
        <v>0.354166666666667</v>
      </c>
      <c r="G17" s="10" t="n">
        <v>0.541666666666667</v>
      </c>
      <c r="H17" s="10" t="n">
        <v>0.583333333333333</v>
      </c>
      <c r="I17" s="10" t="n">
        <v>0.791666666666667</v>
      </c>
      <c r="J17" s="10"/>
      <c r="K17" s="10" t="n">
        <f aca="false">SUM(SUM(G17,-MIN(E17:F17)),SUM(I17,-H17))</f>
        <v>0.395833333333333</v>
      </c>
      <c r="L17" s="10" t="str">
        <f aca="false">IF(SUM(SUM(G17,-MIN(D17:F17)),SUM(MAX(I17:J17),-H17))=SUM(SUM(G17,-MIN(E17:F17)),SUM(I17,-H17)),"",SUM(SUM(G17,-MIN(D17:F17)),SUM(MAX(I17:J17),-H17)))</f>
        <v/>
      </c>
      <c r="M17" s="10" t="str">
        <f aca="false">IF(WEEKDAY(C17,1)=6,SUMIFS(K:K,A:A,N(MONTH(C17)*1),B:B,B17),"")</f>
        <v/>
      </c>
      <c r="N17" s="10" t="str">
        <f aca="false">IF(A18=A17,"",SUMIF(A:A,A17,K:K))</f>
        <v/>
      </c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4</v>
      </c>
      <c r="C18" s="9" t="n">
        <f aca="false">C17+1</f>
        <v>43123</v>
      </c>
      <c r="D18" s="10" t="n">
        <v>0.3125</v>
      </c>
      <c r="E18" s="10" t="n">
        <v>0.364583333333333</v>
      </c>
      <c r="F18" s="10"/>
      <c r="G18" s="10" t="n">
        <v>0.541666666666667</v>
      </c>
      <c r="H18" s="10" t="n">
        <v>0.583333333333333</v>
      </c>
      <c r="I18" s="10" t="n">
        <v>0.760416666666667</v>
      </c>
      <c r="J18" s="10" t="n">
        <v>0.854166666666667</v>
      </c>
      <c r="K18" s="10" t="n">
        <f aca="false">SUM(SUM(G18,-MIN(E18:F18)),SUM(I18,-H18))</f>
        <v>0.354166666666667</v>
      </c>
      <c r="L18" s="10" t="n">
        <f aca="false">IF(SUM(SUM(G18,-MIN(D18:F18)),SUM(MAX(I18:J18),-H18))=SUM(SUM(G18,-MIN(E18:F18)),SUM(I18,-H18)),"",SUM(SUM(G18,-MIN(D18:F18)),SUM(MAX(I18:J18),-H18)))</f>
        <v>0.5</v>
      </c>
      <c r="M18" s="10" t="str">
        <f aca="false">IF(WEEKDAY(C18,1)=6,SUMIFS(K:K,A:A,N(MONTH(C18)*1),B:B,B18),"")</f>
        <v/>
      </c>
      <c r="N18" s="10" t="str">
        <f aca="false">IF(A19=A18,"",SUMIF(A:A,A18,K:K))</f>
        <v/>
      </c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4</v>
      </c>
      <c r="C19" s="9" t="n">
        <f aca="false">C18+1</f>
        <v>43124</v>
      </c>
      <c r="D19" s="10"/>
      <c r="E19" s="10"/>
      <c r="F19" s="10" t="n">
        <v>0.354166666666667</v>
      </c>
      <c r="G19" s="10" t="n">
        <v>0.520833333333333</v>
      </c>
      <c r="H19" s="10" t="n">
        <v>0.583333333333333</v>
      </c>
      <c r="I19" s="10" t="n">
        <v>0.791666666666667</v>
      </c>
      <c r="J19" s="10"/>
      <c r="K19" s="10" t="n">
        <f aca="false">SUM(SUM(G19,-MIN(E19:F19)),SUM(I19,-H19))</f>
        <v>0.375</v>
      </c>
      <c r="L19" s="10" t="str">
        <f aca="false">IF(SUM(SUM(G19,-MIN(D19:F19)),SUM(MAX(I19:J19),-H19))=SUM(SUM(G19,-MIN(E19:F19)),SUM(I19,-H19)),"",SUM(SUM(G19,-MIN(D19:F19)),SUM(MAX(I19:J19),-H19)))</f>
        <v/>
      </c>
      <c r="M19" s="10" t="str">
        <f aca="false">IF(WEEKDAY(C19,1)=6,SUMIFS(K:K,A:A,N(MONTH(C19)*1),B:B,B19),"")</f>
        <v/>
      </c>
      <c r="N19" s="10" t="str">
        <f aca="false">IF(A20=A19,"",SUMIF(A:A,A19,K:K))</f>
        <v/>
      </c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4</v>
      </c>
      <c r="C20" s="9" t="n">
        <f aca="false">C19+1</f>
        <v>43125</v>
      </c>
      <c r="D20" s="10" t="n">
        <v>0.3125</v>
      </c>
      <c r="E20" s="10" t="n">
        <v>0.375</v>
      </c>
      <c r="F20" s="10"/>
      <c r="G20" s="10" t="n">
        <v>0.520833333333333</v>
      </c>
      <c r="H20" s="10" t="n">
        <v>0.5625</v>
      </c>
      <c r="I20" s="10" t="n">
        <v>0.760416666666667</v>
      </c>
      <c r="J20" s="10" t="n">
        <v>0.822916666666667</v>
      </c>
      <c r="K20" s="10" t="n">
        <f aca="false">SUM(SUM(G20,-MIN(E20:F20)),SUM(I20,-H20))</f>
        <v>0.34375</v>
      </c>
      <c r="L20" s="10" t="n">
        <f aca="false">IF(SUM(SUM(G20,-MIN(D20:F20)),SUM(MAX(I20:J20),-H20))=SUM(SUM(G20,-MIN(E20:F20)),SUM(I20,-H20)),"",SUM(SUM(G20,-MIN(D20:F20)),SUM(MAX(I20:J20),-H20)))</f>
        <v>0.46875</v>
      </c>
      <c r="M20" s="10" t="str">
        <f aca="false">IF(WEEKDAY(C20,1)=6,SUMIFS(K:K,A:A,N(MONTH(C20)*1),B:B,B20),"")</f>
        <v/>
      </c>
      <c r="N20" s="10" t="str">
        <f aca="false">IF(A21=A20,"",SUMIF(A:A,A20,K:K))</f>
        <v/>
      </c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4</v>
      </c>
      <c r="C21" s="9" t="n">
        <f aca="false">C20+1</f>
        <v>43126</v>
      </c>
      <c r="D21" s="10"/>
      <c r="E21" s="10"/>
      <c r="F21" s="10" t="n">
        <v>0.34375</v>
      </c>
      <c r="G21" s="10" t="n">
        <v>0.541666666666667</v>
      </c>
      <c r="H21" s="10" t="n">
        <v>0.583333333333333</v>
      </c>
      <c r="I21" s="10" t="n">
        <v>0.75</v>
      </c>
      <c r="J21" s="10"/>
      <c r="K21" s="10" t="n">
        <f aca="false">SUM(SUM(G21,-MIN(E21:F21)),SUM(I21,-H21))</f>
        <v>0.364583333333333</v>
      </c>
      <c r="L21" s="10" t="str">
        <f aca="false">IF(SUM(SUM(G21,-MIN(D21:F21)),SUM(MAX(I21:J21),-H21))=SUM(SUM(G21,-MIN(E21:F21)),SUM(I21,-H21)),"",SUM(SUM(G21,-MIN(D21:F21)),SUM(MAX(I21:J21),-H21)))</f>
        <v/>
      </c>
      <c r="M21" s="10" t="n">
        <f aca="false">IF(WEEKDAY(C21,1)=6,SUMIFS(K:K,A:A,N(MONTH(C21)*1),B:B,B21),"")</f>
        <v>1.83333333333333</v>
      </c>
      <c r="N21" s="10" t="str">
        <f aca="false">IF(A22=A21,"",SUMIF(A:A,A21,K:K))</f>
        <v/>
      </c>
    </row>
    <row r="22" customFormat="false" ht="15" hidden="false" customHeight="false" outlineLevel="0" collapsed="false">
      <c r="A22" s="13" t="n">
        <f aca="false">MONTH(C22)</f>
        <v>1</v>
      </c>
      <c r="B22" s="14" t="str">
        <f aca="false">"SEM "&amp;WEEKNUM(C22,1)</f>
        <v>SEM 5</v>
      </c>
      <c r="C22" s="15" t="n">
        <f aca="false">C21+3</f>
        <v>43129</v>
      </c>
      <c r="D22" s="16"/>
      <c r="E22" s="16"/>
      <c r="F22" s="16" t="n">
        <v>0.354166666666667</v>
      </c>
      <c r="G22" s="16" t="n">
        <v>0.541666666666667</v>
      </c>
      <c r="H22" s="16" t="n">
        <v>0.583333333333333</v>
      </c>
      <c r="I22" s="16" t="n">
        <v>0.802083333333333</v>
      </c>
      <c r="J22" s="16"/>
      <c r="K22" s="16" t="n">
        <f aca="false">SUM(SUM(G22,-MIN(E22:F22)),SUM(I22,-H22))</f>
        <v>0.40625</v>
      </c>
      <c r="L22" s="16" t="str">
        <f aca="false">IF(SUM(SUM(G22,-MIN(D22:F22)),SUM(MAX(I22:J22),-H22))=SUM(SUM(G22,-MIN(E22:F22)),SUM(I22,-H22)),"",SUM(SUM(G22,-MIN(D22:F22)),SUM(MAX(I22:J22),-H22)))</f>
        <v/>
      </c>
      <c r="M22" s="16" t="str">
        <f aca="false">IF(WEEKDAY(C22,1)=6,SUMIFS(K:K,A:A,N(MONTH(C22)*1),B:B,B22),"")</f>
        <v/>
      </c>
      <c r="N22" s="16" t="str">
        <f aca="false">IF(A23=A22,"",SUMIF(A:A,A22,K:K))</f>
        <v/>
      </c>
    </row>
    <row r="23" customFormat="false" ht="15" hidden="false" customHeight="false" outlineLevel="0" collapsed="false">
      <c r="A23" s="13" t="n">
        <f aca="false">MONTH(C23)</f>
        <v>1</v>
      </c>
      <c r="B23" s="17" t="str">
        <f aca="false">"SEM "&amp;WEEKNUM(C23,1)</f>
        <v>SEM 5</v>
      </c>
      <c r="C23" s="15" t="n">
        <f aca="false">C22+1</f>
        <v>43130</v>
      </c>
      <c r="D23" s="16"/>
      <c r="E23" s="16"/>
      <c r="F23" s="16" t="n">
        <v>0.354166666666667</v>
      </c>
      <c r="G23" s="16" t="n">
        <v>0.541666666666667</v>
      </c>
      <c r="H23" s="16" t="n">
        <v>0.59375</v>
      </c>
      <c r="I23" s="16" t="n">
        <v>0.791666666666667</v>
      </c>
      <c r="J23" s="16"/>
      <c r="K23" s="16" t="n">
        <f aca="false">SUM(SUM(G23,-MIN(E23:F23)),SUM(I23,-H23))</f>
        <v>0.385416666666667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IF(WEEKDAY(C23,1)=6,SUMIFS(K:K,A:A,N(MONTH(C23)*1),B:B,B23),"")</f>
        <v/>
      </c>
      <c r="N23" s="16" t="str">
        <f aca="false">IF(A24=A23,"",SUMIF(A:A,A23,K:K))</f>
        <v/>
      </c>
    </row>
    <row r="24" customFormat="false" ht="15" hidden="false" customHeight="false" outlineLevel="0" collapsed="false">
      <c r="A24" s="13" t="n">
        <f aca="false">MONTH(C24)</f>
        <v>1</v>
      </c>
      <c r="B24" s="14" t="str">
        <f aca="false">"SEM "&amp;WEEKNUM(C24,1)</f>
        <v>SEM 5</v>
      </c>
      <c r="C24" s="15" t="n">
        <f aca="false">C23+1</f>
        <v>43131</v>
      </c>
      <c r="D24" s="16"/>
      <c r="E24" s="16"/>
      <c r="F24" s="16" t="n">
        <v>0.34375</v>
      </c>
      <c r="G24" s="16" t="n">
        <v>0.520833333333333</v>
      </c>
      <c r="H24" s="16" t="n">
        <v>0.5625</v>
      </c>
      <c r="I24" s="16" t="n">
        <v>0.8125</v>
      </c>
      <c r="J24" s="16"/>
      <c r="K24" s="16" t="n">
        <f aca="false">SUM(SUM(G24,-MIN(E24:F24)),SUM(I24,-H24))</f>
        <v>0.427083333333333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IF(WEEKDAY(C24,1)=6,SUMIFS(K:K,A:A,N(MONTH(C24)*1),B:B,B24),"")</f>
        <v/>
      </c>
      <c r="N24" s="16" t="n">
        <f aca="false">IF(A25=A24,"",SUMIF(A:A,A24,K:K))</f>
        <v>8.28125</v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5</v>
      </c>
      <c r="C25" s="15" t="n">
        <f aca="false">C24+1</f>
        <v>43132</v>
      </c>
      <c r="D25" s="16" t="n">
        <v>0.3125</v>
      </c>
      <c r="E25" s="16" t="n">
        <v>0.364583333333333</v>
      </c>
      <c r="F25" s="16"/>
      <c r="G25" s="16" t="n">
        <v>0.53125</v>
      </c>
      <c r="H25" s="16" t="n">
        <v>0.59375</v>
      </c>
      <c r="I25" s="16" t="n">
        <v>0.770833333333333</v>
      </c>
      <c r="J25" s="16" t="n">
        <v>0.854166666666667</v>
      </c>
      <c r="K25" s="16" t="n">
        <f aca="false">SUM(SUM(G25,-MIN(E25:F25)),SUM(I25,-H25))</f>
        <v>0.34375</v>
      </c>
      <c r="L25" s="16" t="n">
        <f aca="false">IF(SUM(SUM(G25,-MIN(D25:F25)),SUM(MAX(I25:J25),-H25))=SUM(SUM(G25,-MIN(E25:F25)),SUM(I25,-H25)),"",SUM(SUM(G25,-MIN(D25:F25)),SUM(MAX(I25:J25),-H25)))</f>
        <v>0.479166666666667</v>
      </c>
      <c r="M25" s="16" t="str">
        <f aca="false">IF(WEEKDAY(C25,1)=6,SUMIFS(K:K,A:A,N(MONTH(C25)*1),B:B,B25),"")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7" t="str">
        <f aca="false">"SEM "&amp;WEEKNUM(C26,1)</f>
        <v>SEM 5</v>
      </c>
      <c r="C26" s="15" t="n">
        <f aca="false">C25+1</f>
        <v>43133</v>
      </c>
      <c r="D26" s="16"/>
      <c r="E26" s="16"/>
      <c r="F26" s="16" t="n">
        <v>0.333333333333333</v>
      </c>
      <c r="G26" s="16" t="n">
        <v>0.541666666666667</v>
      </c>
      <c r="H26" s="16" t="n">
        <v>0.583333333333333</v>
      </c>
      <c r="I26" s="16" t="n">
        <v>0.75</v>
      </c>
      <c r="J26" s="16"/>
      <c r="K26" s="16" t="n">
        <f aca="false">SUM(SUM(G26,-MIN(E26:F26)),SUM(I26,-H26))</f>
        <v>0.375</v>
      </c>
      <c r="L26" s="16" t="str">
        <f aca="false">IF(SUM(SUM(G26,-MIN(D26:F26)),SUM(MAX(I26:J26),-H26))=SUM(SUM(G26,-MIN(E26:F26)),SUM(I26,-H26)),"",SUM(SUM(G26,-MIN(D26:F26)),SUM(MAX(I26:J26),-H26)))</f>
        <v/>
      </c>
      <c r="M26" s="16" t="n">
        <f aca="false">IF(WEEKDAY(C26,1)=6,SUMIFS(K:K,A:A,N(MONTH(C26)*1),B:B,B26),"")</f>
        <v>0.71875</v>
      </c>
      <c r="N26" s="16" t="str">
        <f aca="false">IF(A27=A26,"",SUMIF(A:A,A26,K:K))</f>
        <v/>
      </c>
    </row>
    <row r="27" customFormat="false" ht="15" hidden="false" customHeight="false" outlineLevel="0" collapsed="false">
      <c r="A27" s="8" t="n">
        <f aca="false">MONTH(C27)</f>
        <v>2</v>
      </c>
      <c r="B27" s="9" t="str">
        <f aca="false">"SEM "&amp;WEEKNUM(C27,1)</f>
        <v>SEM 6</v>
      </c>
      <c r="C27" s="9" t="n">
        <f aca="false">C26+3</f>
        <v>43136</v>
      </c>
      <c r="D27" s="10"/>
      <c r="E27" s="10"/>
      <c r="F27" s="10" t="n">
        <v>0.34375</v>
      </c>
      <c r="G27" s="10" t="n">
        <v>0.53125</v>
      </c>
      <c r="H27" s="10" t="n">
        <v>0.572916666666667</v>
      </c>
      <c r="I27" s="10" t="n">
        <v>0.770833333333333</v>
      </c>
      <c r="J27" s="10" t="n">
        <v>0.822916666666667</v>
      </c>
      <c r="K27" s="10" t="n">
        <f aca="false">SUM(SUM(G27,-MIN(E27:F27)),SUM(I27,-H27))</f>
        <v>0.385416666666667</v>
      </c>
      <c r="L27" s="10" t="n">
        <f aca="false">IF(SUM(SUM(G27,-MIN(D27:F27)),SUM(MAX(I27:J27),-H27))=SUM(SUM(G27,-MIN(E27:F27)),SUM(I27,-H27)),"",SUM(SUM(G27,-MIN(D27:F27)),SUM(MAX(I27:J27),-H27)))</f>
        <v>0.4375</v>
      </c>
      <c r="M27" s="10" t="str">
        <f aca="false">IF(WEEKDAY(C27,1)=6,SUMIFS(K:K,A:A,N(MONTH(C27)*1),B:B,B27),"")</f>
        <v/>
      </c>
      <c r="N27" s="10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6</v>
      </c>
      <c r="C28" s="9" t="n">
        <f aca="false">C27+1</f>
        <v>43137</v>
      </c>
      <c r="D28" s="10" t="n">
        <v>0.3125</v>
      </c>
      <c r="E28" s="10" t="n">
        <v>0.375</v>
      </c>
      <c r="F28" s="10"/>
      <c r="G28" s="10" t="n">
        <v>0.541666666666667</v>
      </c>
      <c r="H28" s="10" t="n">
        <v>0.5625</v>
      </c>
      <c r="I28" s="10" t="n">
        <v>0.760416666666667</v>
      </c>
      <c r="J28" s="10" t="n">
        <v>0.854166666666667</v>
      </c>
      <c r="K28" s="10" t="n">
        <f aca="false">SUM(SUM(G28,-MIN(E28:F28)),SUM(I28,-H28))</f>
        <v>0.364583333333333</v>
      </c>
      <c r="L28" s="10" t="n">
        <f aca="false">IF(SUM(SUM(G28,-MIN(D28:F28)),SUM(MAX(I28:J28),-H28))=SUM(SUM(G28,-MIN(E28:F28)),SUM(I28,-H28)),"",SUM(SUM(G28,-MIN(D28:F28)),SUM(MAX(I28:J28),-H28)))</f>
        <v>0.520833333333333</v>
      </c>
      <c r="M28" s="10" t="str">
        <f aca="false">IF(WEEKDAY(C28,1)=6,SUMIFS(K:K,A:A,N(MONTH(C28)*1),B:B,B28),"")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6</v>
      </c>
      <c r="C29" s="9" t="n">
        <f aca="false">C28+1</f>
        <v>43138</v>
      </c>
      <c r="D29" s="10"/>
      <c r="E29" s="10"/>
      <c r="F29" s="10" t="n">
        <v>0.354166666666667</v>
      </c>
      <c r="G29" s="10" t="n">
        <v>0.541666666666667</v>
      </c>
      <c r="H29" s="10" t="n">
        <v>0.583333333333333</v>
      </c>
      <c r="I29" s="10" t="n">
        <v>0.770833333333333</v>
      </c>
      <c r="J29" s="10"/>
      <c r="K29" s="10" t="n">
        <f aca="false">SUM(SUM(G29,-MIN(E29:F29)),SUM(I29,-H29))</f>
        <v>0.375</v>
      </c>
      <c r="L29" s="10" t="str">
        <f aca="false">IF(SUM(SUM(G29,-MIN(D29:F29)),SUM(MAX(I29:J29),-H29))=SUM(SUM(G29,-MIN(E29:F29)),SUM(I29,-H29)),"",SUM(SUM(G29,-MIN(D29:F29)),SUM(MAX(I29:J29),-H29)))</f>
        <v/>
      </c>
      <c r="M29" s="10" t="str">
        <f aca="false">IF(WEEKDAY(C29,1)=6,SUMIFS(K:K,A:A,N(MONTH(C29)*1),B:B,B29),"")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6</v>
      </c>
      <c r="C30" s="9" t="n">
        <f aca="false">C29+1</f>
        <v>43139</v>
      </c>
      <c r="D30" s="10"/>
      <c r="E30" s="10"/>
      <c r="F30" s="10" t="n">
        <v>0.333333333333333</v>
      </c>
      <c r="G30" s="10" t="n">
        <v>0.520833333333333</v>
      </c>
      <c r="H30" s="10" t="n">
        <v>0.583333333333333</v>
      </c>
      <c r="I30" s="10" t="n">
        <v>0.802083333333333</v>
      </c>
      <c r="J30" s="10"/>
      <c r="K30" s="10" t="n">
        <f aca="false">SUM(SUM(G30,-MIN(E30:F30)),SUM(I30,-H30))</f>
        <v>0.40625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IF(WEEKDAY(C30,1)=6,SUMIFS(K:K,A:A,N(MONTH(C30)*1),B:B,B30),"")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6</v>
      </c>
      <c r="C31" s="9" t="n">
        <f aca="false">C30+1</f>
        <v>43140</v>
      </c>
      <c r="D31" s="10"/>
      <c r="E31" s="10"/>
      <c r="F31" s="10" t="n">
        <v>0.333333333333333</v>
      </c>
      <c r="G31" s="10" t="n">
        <v>0.541666666666667</v>
      </c>
      <c r="H31" s="10" t="n">
        <v>0.583333333333333</v>
      </c>
      <c r="I31" s="10" t="n">
        <v>0.760416666666667</v>
      </c>
      <c r="J31" s="10"/>
      <c r="K31" s="10" t="n">
        <f aca="false">SUM(SUM(G31,-MIN(E31:F31)),SUM(I31,-H31))</f>
        <v>0.385416666666667</v>
      </c>
      <c r="L31" s="10" t="str">
        <f aca="false">IF(SUM(SUM(G31,-MIN(D31:F31)),SUM(MAX(I31:J31),-H31))=SUM(SUM(G31,-MIN(E31:F31)),SUM(I31,-H31)),"",SUM(SUM(G31,-MIN(D31:F31)),SUM(MAX(I31:J31),-H31)))</f>
        <v/>
      </c>
      <c r="M31" s="10" t="n">
        <f aca="false">IF(WEEKDAY(C31,1)=6,SUMIFS(K:K,A:A,N(MONTH(C31)*1),B:B,B31),"")</f>
        <v>1.91666666666667</v>
      </c>
      <c r="N31" s="10" t="str">
        <f aca="false">IF(A32=A31,"",SUMIF(A:A,A31,K:K))</f>
        <v/>
      </c>
    </row>
    <row r="32" customFormat="false" ht="15" hidden="false" customHeight="false" outlineLevel="0" collapsed="false">
      <c r="A32" s="13" t="n">
        <f aca="false">MONTH(C32)</f>
        <v>2</v>
      </c>
      <c r="B32" s="14" t="str">
        <f aca="false">"SEM "&amp;WEEKNUM(C32,1)</f>
        <v>SEM 7</v>
      </c>
      <c r="C32" s="15" t="n">
        <f aca="false">C31+3</f>
        <v>43143</v>
      </c>
      <c r="D32" s="16" t="n">
        <v>0.291666666666667</v>
      </c>
      <c r="E32" s="16" t="n">
        <v>0.375</v>
      </c>
      <c r="F32" s="16"/>
      <c r="G32" s="16" t="n">
        <v>0.541666666666667</v>
      </c>
      <c r="H32" s="16" t="n">
        <v>0.583333333333333</v>
      </c>
      <c r="I32" s="16" t="n">
        <v>0.75</v>
      </c>
      <c r="J32" s="16" t="n">
        <v>0.84375</v>
      </c>
      <c r="K32" s="16" t="n">
        <f aca="false">SUM(SUM(G32,-MIN(E32:F32)),SUM(I32,-H32))</f>
        <v>0.333333333333333</v>
      </c>
      <c r="L32" s="16" t="n">
        <f aca="false">IF(SUM(SUM(G32,-MIN(D32:F32)),SUM(MAX(I32:J32),-H32))=SUM(SUM(G32,-MIN(E32:F32)),SUM(I32,-H32)),"",SUM(SUM(G32,-MIN(D32:F32)),SUM(MAX(I32:J32),-H32)))</f>
        <v>0.510416666666667</v>
      </c>
      <c r="M32" s="16" t="str">
        <f aca="false">IF(WEEKDAY(C32,1)=6,SUMIFS(K:K,A:A,N(MONTH(C32)*1),B:B,B32),"")</f>
        <v/>
      </c>
      <c r="N32" s="16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7" t="str">
        <f aca="false">"SEM "&amp;WEEKNUM(C33,1)</f>
        <v>SEM 7</v>
      </c>
      <c r="C33" s="15" t="n">
        <f aca="false">C32+1</f>
        <v>43144</v>
      </c>
      <c r="D33" s="16"/>
      <c r="E33" s="16"/>
      <c r="F33" s="16" t="n">
        <v>0.354166666666667</v>
      </c>
      <c r="G33" s="16" t="n">
        <v>0.541666666666667</v>
      </c>
      <c r="H33" s="16" t="n">
        <v>0.583333333333333</v>
      </c>
      <c r="I33" s="16" t="n">
        <v>0.78125</v>
      </c>
      <c r="J33" s="16" t="n">
        <v>0.840277777777778</v>
      </c>
      <c r="K33" s="16" t="n">
        <f aca="false">SUM(SUM(G33,-MIN(E33:F33)),SUM(I33,-H33))</f>
        <v>0.385416666666667</v>
      </c>
      <c r="L33" s="16" t="n">
        <f aca="false">IF(SUM(SUM(G33,-MIN(D33:F33)),SUM(MAX(I33:J33),-H33))=SUM(SUM(G33,-MIN(E33:F33)),SUM(I33,-H33)),"",SUM(SUM(G33,-MIN(D33:F33)),SUM(MAX(I33:J33),-H33)))</f>
        <v>0.444444444444444</v>
      </c>
      <c r="M33" s="16" t="str">
        <f aca="false">IF(WEEKDAY(C33,1)=6,SUMIFS(K:K,A:A,N(MONTH(C33)*1),B:B,B33),"")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4" t="str">
        <f aca="false">"SEM "&amp;WEEKNUM(C34,1)</f>
        <v>SEM 7</v>
      </c>
      <c r="C34" s="15" t="n">
        <f aca="false">C33+1</f>
        <v>43145</v>
      </c>
      <c r="D34" s="16" t="n">
        <v>0.302083333333333</v>
      </c>
      <c r="E34" s="16" t="n">
        <v>0.364583333333333</v>
      </c>
      <c r="F34" s="16"/>
      <c r="G34" s="16" t="n">
        <v>0.53125</v>
      </c>
      <c r="H34" s="16" t="n">
        <v>0.5625</v>
      </c>
      <c r="I34" s="16" t="n">
        <v>0.75</v>
      </c>
      <c r="J34" s="16" t="n">
        <v>0.822916666666667</v>
      </c>
      <c r="K34" s="16" t="n">
        <f aca="false">SUM(SUM(G34,-MIN(E34:F34)),SUM(I34,-H34))</f>
        <v>0.354166666666667</v>
      </c>
      <c r="L34" s="16" t="n">
        <f aca="false">IF(SUM(SUM(G34,-MIN(D34:F34)),SUM(MAX(I34:J34),-H34))=SUM(SUM(G34,-MIN(E34:F34)),SUM(I34,-H34)),"",SUM(SUM(G34,-MIN(D34:F34)),SUM(MAX(I34:J34),-H34)))</f>
        <v>0.489583333333333</v>
      </c>
      <c r="M34" s="16" t="str">
        <f aca="false">IF(WEEKDAY(C34,1)=6,SUMIFS(K:K,A:A,N(MONTH(C34)*1),B:B,B34),"")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7</v>
      </c>
      <c r="C35" s="15" t="n">
        <f aca="false">C34+1</f>
        <v>43146</v>
      </c>
      <c r="D35" s="16" t="n">
        <v>0.3125</v>
      </c>
      <c r="E35" s="16" t="n">
        <v>0.375</v>
      </c>
      <c r="F35" s="16"/>
      <c r="G35" s="16" t="n">
        <v>0.541666666666667</v>
      </c>
      <c r="H35" s="16" t="n">
        <v>0.583333333333333</v>
      </c>
      <c r="I35" s="16" t="n">
        <v>0.78125</v>
      </c>
      <c r="J35" s="16" t="n">
        <v>0.854166666666667</v>
      </c>
      <c r="K35" s="16" t="n">
        <f aca="false">SUM(SUM(G35,-MIN(E35:F35)),SUM(I35,-H35))</f>
        <v>0.364583333333333</v>
      </c>
      <c r="L35" s="16" t="n">
        <f aca="false">IF(SUM(SUM(G35,-MIN(D35:F35)),SUM(MAX(I35:J35),-H35))=SUM(SUM(G35,-MIN(E35:F35)),SUM(I35,-H35)),"",SUM(SUM(G35,-MIN(D35:F35)),SUM(MAX(I35:J35),-H35)))</f>
        <v>0.5</v>
      </c>
      <c r="M35" s="16" t="str">
        <f aca="false">IF(WEEKDAY(C35,1)=6,SUMIFS(K:K,A:A,N(MONTH(C35)*1),B:B,B35),"")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7" t="str">
        <f aca="false">"SEM "&amp;WEEKNUM(C36,1)</f>
        <v>SEM 7</v>
      </c>
      <c r="C36" s="15" t="n">
        <f aca="false">C35+1</f>
        <v>43147</v>
      </c>
      <c r="D36" s="16"/>
      <c r="E36" s="16"/>
      <c r="F36" s="16" t="n">
        <v>0.34375</v>
      </c>
      <c r="G36" s="16" t="n">
        <v>0.520833333333333</v>
      </c>
      <c r="H36" s="16" t="n">
        <v>0.583333333333333</v>
      </c>
      <c r="I36" s="16" t="n">
        <v>0.75</v>
      </c>
      <c r="J36" s="16"/>
      <c r="K36" s="16" t="n">
        <f aca="false">SUM(SUM(G36,-MIN(E36:F36)),SUM(I36,-H36))</f>
        <v>0.34375</v>
      </c>
      <c r="L36" s="16" t="str">
        <f aca="false">IF(SUM(SUM(G36,-MIN(D36:F36)),SUM(MAX(I36:J36),-H36))=SUM(SUM(G36,-MIN(E36:F36)),SUM(I36,-H36)),"",SUM(SUM(G36,-MIN(D36:F36)),SUM(MAX(I36:J36),-H36)))</f>
        <v/>
      </c>
      <c r="M36" s="16" t="n">
        <f aca="false">IF(WEEKDAY(C36,1)=6,SUMIFS(K:K,A:A,N(MONTH(C36)*1),B:B,B36),"")</f>
        <v>1.78125</v>
      </c>
      <c r="N36" s="16" t="str">
        <f aca="false">IF(A37=A36,"",SUMIF(A:A,A36,K:K))</f>
        <v/>
      </c>
    </row>
    <row r="37" customFormat="false" ht="15" hidden="false" customHeight="false" outlineLevel="0" collapsed="false">
      <c r="A37" s="8" t="n">
        <f aca="false">MONTH(C37)</f>
        <v>2</v>
      </c>
      <c r="B37" s="9" t="str">
        <f aca="false">"SEM "&amp;WEEKNUM(C37,1)</f>
        <v>SEM 8</v>
      </c>
      <c r="C37" s="9" t="n">
        <f aca="false">C36+3</f>
        <v>43150</v>
      </c>
      <c r="D37" s="10"/>
      <c r="E37" s="10"/>
      <c r="F37" s="10" t="n">
        <v>0.354166666666667</v>
      </c>
      <c r="G37" s="10" t="n">
        <v>0.541666666666667</v>
      </c>
      <c r="H37" s="10" t="n">
        <v>0.583333333333333</v>
      </c>
      <c r="I37" s="10" t="n">
        <v>0.791666666666667</v>
      </c>
      <c r="J37" s="10"/>
      <c r="K37" s="10" t="n">
        <f aca="false">SUM(SUM(G37,-MIN(E37:F37)),SUM(I37,-H37))</f>
        <v>0.395833333333333</v>
      </c>
      <c r="L37" s="10" t="str">
        <f aca="false">IF(SUM(SUM(G37,-MIN(D37:F37)),SUM(MAX(I37:J37),-H37))=SUM(SUM(G37,-MIN(E37:F37)),SUM(I37,-H37)),"",SUM(SUM(G37,-MIN(D37:F37)),SUM(MAX(I37:J37),-H37)))</f>
        <v/>
      </c>
      <c r="M37" s="10" t="str">
        <f aca="false">IF(WEEKDAY(C37,1)=6,SUMIFS(K:K,A:A,N(MONTH(C37)*1),B:B,B37),"")</f>
        <v/>
      </c>
      <c r="N37" s="10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8</v>
      </c>
      <c r="C38" s="9" t="n">
        <f aca="false">C37+1</f>
        <v>43151</v>
      </c>
      <c r="D38" s="10" t="n">
        <v>0.3125</v>
      </c>
      <c r="E38" s="10" t="n">
        <v>0.364583333333333</v>
      </c>
      <c r="F38" s="10"/>
      <c r="G38" s="10" t="n">
        <v>0.541666666666667</v>
      </c>
      <c r="H38" s="10" t="n">
        <v>0.583333333333333</v>
      </c>
      <c r="I38" s="10" t="n">
        <v>0.760416666666667</v>
      </c>
      <c r="J38" s="10" t="n">
        <v>0.854166666666667</v>
      </c>
      <c r="K38" s="10" t="n">
        <f aca="false">SUM(SUM(G38,-MIN(E38:F38)),SUM(I38,-H38))</f>
        <v>0.354166666666667</v>
      </c>
      <c r="L38" s="10" t="n">
        <f aca="false">IF(SUM(SUM(G38,-MIN(D38:F38)),SUM(MAX(I38:J38),-H38))=SUM(SUM(G38,-MIN(E38:F38)),SUM(I38,-H38)),"",SUM(SUM(G38,-MIN(D38:F38)),SUM(MAX(I38:J38),-H38)))</f>
        <v>0.5</v>
      </c>
      <c r="M38" s="10" t="str">
        <f aca="false">IF(WEEKDAY(C38,1)=6,SUMIFS(K:K,A:A,N(MONTH(C38)*1),B:B,B38),"")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8</v>
      </c>
      <c r="C39" s="9" t="n">
        <f aca="false">C38+1</f>
        <v>43152</v>
      </c>
      <c r="D39" s="10"/>
      <c r="E39" s="10"/>
      <c r="F39" s="10" t="n">
        <v>0.354166666666667</v>
      </c>
      <c r="G39" s="10" t="n">
        <v>0.520833333333333</v>
      </c>
      <c r="H39" s="10" t="n">
        <v>0.583333333333333</v>
      </c>
      <c r="I39" s="10" t="n">
        <v>0.791666666666667</v>
      </c>
      <c r="J39" s="10"/>
      <c r="K39" s="10" t="n">
        <f aca="false">SUM(SUM(G39,-MIN(E39:F39)),SUM(I39,-H39))</f>
        <v>0.375</v>
      </c>
      <c r="L39" s="10" t="str">
        <f aca="false">IF(SUM(SUM(G39,-MIN(D39:F39)),SUM(MAX(I39:J39),-H39))=SUM(SUM(G39,-MIN(E39:F39)),SUM(I39,-H39)),"",SUM(SUM(G39,-MIN(D39:F39)),SUM(MAX(I39:J39),-H39)))</f>
        <v/>
      </c>
      <c r="M39" s="10" t="str">
        <f aca="false">IF(WEEKDAY(C39,1)=6,SUMIFS(K:K,A:A,N(MONTH(C39)*1),B:B,B39),"")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8</v>
      </c>
      <c r="C40" s="9" t="n">
        <f aca="false">C39+1</f>
        <v>43153</v>
      </c>
      <c r="D40" s="10" t="n">
        <v>0.3125</v>
      </c>
      <c r="E40" s="10" t="n">
        <v>0.375</v>
      </c>
      <c r="F40" s="10"/>
      <c r="G40" s="10" t="n">
        <v>0.520833333333333</v>
      </c>
      <c r="H40" s="10" t="n">
        <v>0.5625</v>
      </c>
      <c r="I40" s="10" t="n">
        <v>0.760416666666667</v>
      </c>
      <c r="J40" s="10" t="n">
        <v>0.822916666666667</v>
      </c>
      <c r="K40" s="10" t="n">
        <f aca="false">SUM(SUM(G40,-MIN(E40:F40)),SUM(I40,-H40))</f>
        <v>0.34375</v>
      </c>
      <c r="L40" s="10" t="n">
        <f aca="false">IF(SUM(SUM(G40,-MIN(D40:F40)),SUM(MAX(I40:J40),-H40))=SUM(SUM(G40,-MIN(E40:F40)),SUM(I40,-H40)),"",SUM(SUM(G40,-MIN(D40:F40)),SUM(MAX(I40:J40),-H40)))</f>
        <v>0.46875</v>
      </c>
      <c r="M40" s="10" t="str">
        <f aca="false">IF(WEEKDAY(C40,1)=6,SUMIFS(K:K,A:A,N(MONTH(C40)*1),B:B,B40),"")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8</v>
      </c>
      <c r="C41" s="9" t="n">
        <f aca="false">C40+1</f>
        <v>43154</v>
      </c>
      <c r="D41" s="10"/>
      <c r="E41" s="10"/>
      <c r="F41" s="10" t="n">
        <v>0.34375</v>
      </c>
      <c r="G41" s="10" t="n">
        <v>0.541666666666667</v>
      </c>
      <c r="H41" s="10" t="n">
        <v>0.583333333333333</v>
      </c>
      <c r="I41" s="10" t="n">
        <v>0.75</v>
      </c>
      <c r="J41" s="10"/>
      <c r="K41" s="10" t="n">
        <f aca="false">SUM(SUM(G41,-MIN(E41:F41)),SUM(I41,-H41))</f>
        <v>0.364583333333333</v>
      </c>
      <c r="L41" s="10" t="str">
        <f aca="false">IF(SUM(SUM(G41,-MIN(D41:F41)),SUM(MAX(I41:J41),-H41))=SUM(SUM(G41,-MIN(E41:F41)),SUM(I41,-H41)),"",SUM(SUM(G41,-MIN(D41:F41)),SUM(MAX(I41:J41),-H41)))</f>
        <v/>
      </c>
      <c r="M41" s="10" t="n">
        <f aca="false">IF(WEEKDAY(C41,1)=6,SUMIFS(K:K,A:A,N(MONTH(C41)*1),B:B,B41),"")</f>
        <v>1.83333333333333</v>
      </c>
      <c r="N41" s="10" t="str">
        <f aca="false">IF(A42=A41,"",SUMIF(A:A,A41,K:K))</f>
        <v/>
      </c>
    </row>
    <row r="42" customFormat="false" ht="15" hidden="false" customHeight="false" outlineLevel="0" collapsed="false">
      <c r="A42" s="13" t="n">
        <f aca="false">MONTH(C42)</f>
        <v>2</v>
      </c>
      <c r="B42" s="14" t="str">
        <f aca="false">"SEM "&amp;WEEKNUM(C42,1)</f>
        <v>SEM 9</v>
      </c>
      <c r="C42" s="15" t="n">
        <f aca="false">C41+3</f>
        <v>43157</v>
      </c>
      <c r="D42" s="16"/>
      <c r="E42" s="16"/>
      <c r="F42" s="16" t="n">
        <v>0.354166666666667</v>
      </c>
      <c r="G42" s="16" t="n">
        <v>0.541666666666667</v>
      </c>
      <c r="H42" s="16" t="n">
        <v>0.583333333333333</v>
      </c>
      <c r="I42" s="16" t="n">
        <v>0.802083333333333</v>
      </c>
      <c r="J42" s="16"/>
      <c r="K42" s="16" t="n">
        <f aca="false">SUM(SUM(G42,-MIN(E42:F42)),SUM(I42,-H42))</f>
        <v>0.40625</v>
      </c>
      <c r="L42" s="16" t="str">
        <f aca="false">IF(SUM(SUM(G42,-MIN(D42:F42)),SUM(MAX(I42:J42),-H42))=SUM(SUM(G42,-MIN(E42:F42)),SUM(I42,-H42)),"",SUM(SUM(G42,-MIN(D42:F42)),SUM(MAX(I42:J42),-H42)))</f>
        <v/>
      </c>
      <c r="M42" s="16" t="str">
        <f aca="false">IF(WEEKDAY(C42,1)=6,SUMIFS(K:K,A:A,N(MONTH(C42)*1),B:B,B42),"")</f>
        <v/>
      </c>
      <c r="N42" s="16" t="str">
        <f aca="false">IF(A43=A42,"",SUMIF(A:A,A42,K:K))</f>
        <v/>
      </c>
    </row>
    <row r="43" customFormat="false" ht="15" hidden="false" customHeight="false" outlineLevel="0" collapsed="false">
      <c r="A43" s="13" t="n">
        <f aca="false">MONTH(C43)</f>
        <v>2</v>
      </c>
      <c r="B43" s="17" t="str">
        <f aca="false">"SEM "&amp;WEEKNUM(C43,1)</f>
        <v>SEM 9</v>
      </c>
      <c r="C43" s="15" t="n">
        <f aca="false">C42+1</f>
        <v>43158</v>
      </c>
      <c r="D43" s="16"/>
      <c r="E43" s="16"/>
      <c r="F43" s="16" t="n">
        <v>0.354166666666667</v>
      </c>
      <c r="G43" s="16" t="n">
        <v>0.541666666666667</v>
      </c>
      <c r="H43" s="16" t="n">
        <v>0.59375</v>
      </c>
      <c r="I43" s="16" t="n">
        <v>0.791666666666667</v>
      </c>
      <c r="J43" s="16"/>
      <c r="K43" s="16" t="n">
        <f aca="false">SUM(SUM(G43,-MIN(E43:F43)),SUM(I43,-H43))</f>
        <v>0.385416666666667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IF(WEEKDAY(C43,1)=6,SUMIFS(K:K,A:A,N(MONTH(C43)*1),B:B,B43),"")</f>
        <v/>
      </c>
      <c r="N43" s="16" t="str">
        <f aca="false">IF(A44=A43,"",SUMIF(A:A,A43,K:K))</f>
        <v/>
      </c>
    </row>
    <row r="44" customFormat="false" ht="15" hidden="false" customHeight="false" outlineLevel="0" collapsed="false">
      <c r="A44" s="13" t="n">
        <f aca="false">MONTH(C44)</f>
        <v>2</v>
      </c>
      <c r="B44" s="14" t="str">
        <f aca="false">"SEM "&amp;WEEKNUM(C44,1)</f>
        <v>SEM 9</v>
      </c>
      <c r="C44" s="15" t="n">
        <f aca="false">C43+1</f>
        <v>43159</v>
      </c>
      <c r="D44" s="16"/>
      <c r="E44" s="16"/>
      <c r="F44" s="16" t="n">
        <v>0.34375</v>
      </c>
      <c r="G44" s="16" t="n">
        <v>0.520833333333333</v>
      </c>
      <c r="H44" s="16" t="n">
        <v>0.5625</v>
      </c>
      <c r="I44" s="16" t="n">
        <v>0.8125</v>
      </c>
      <c r="J44" s="16"/>
      <c r="K44" s="16" t="n">
        <f aca="false">SUM(SUM(G44,-MIN(E44:F44)),SUM(I44,-H44))</f>
        <v>0.427083333333333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IF(WEEKDAY(C44,1)=6,SUMIFS(K:K,A:A,N(MONTH(C44)*1),B:B,B44),"")</f>
        <v/>
      </c>
      <c r="N44" s="16" t="n">
        <f aca="false">IF(A45=A44,"",SUMIF(A:A,A44,K:K))</f>
        <v>7.46875</v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9</v>
      </c>
      <c r="C45" s="15" t="n">
        <f aca="false">C44+1</f>
        <v>43160</v>
      </c>
      <c r="D45" s="16" t="n">
        <v>0.3125</v>
      </c>
      <c r="E45" s="16" t="n">
        <v>0.364583333333333</v>
      </c>
      <c r="F45" s="16"/>
      <c r="G45" s="16" t="n">
        <v>0.53125</v>
      </c>
      <c r="H45" s="16" t="n">
        <v>0.59375</v>
      </c>
      <c r="I45" s="16" t="n">
        <v>0.770833333333333</v>
      </c>
      <c r="J45" s="16" t="n">
        <v>0.854166666666667</v>
      </c>
      <c r="K45" s="16" t="n">
        <f aca="false">SUM(SUM(G45,-MIN(E45:F45)),SUM(I45,-H45))</f>
        <v>0.34375</v>
      </c>
      <c r="L45" s="16" t="n">
        <f aca="false">IF(SUM(SUM(G45,-MIN(D45:F45)),SUM(MAX(I45:J45),-H45))=SUM(SUM(G45,-MIN(E45:F45)),SUM(I45,-H45)),"",SUM(SUM(G45,-MIN(D45:F45)),SUM(MAX(I45:J45),-H45)))</f>
        <v>0.479166666666667</v>
      </c>
      <c r="M45" s="16" t="str">
        <f aca="false">IF(WEEKDAY(C45,1)=6,SUMIFS(K:K,A:A,N(MONTH(C45)*1),B:B,B45),"")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7" t="str">
        <f aca="false">"SEM "&amp;WEEKNUM(C46,1)</f>
        <v>SEM 9</v>
      </c>
      <c r="C46" s="15" t="n">
        <f aca="false">C45+1</f>
        <v>43161</v>
      </c>
      <c r="D46" s="16"/>
      <c r="E46" s="16"/>
      <c r="F46" s="16" t="n">
        <v>0.333333333333333</v>
      </c>
      <c r="G46" s="16" t="n">
        <v>0.541666666666667</v>
      </c>
      <c r="H46" s="16" t="n">
        <v>0.583333333333333</v>
      </c>
      <c r="I46" s="16" t="n">
        <v>0.75</v>
      </c>
      <c r="J46" s="16"/>
      <c r="K46" s="16" t="n">
        <f aca="false">SUM(SUM(G46,-MIN(E46:F46)),SUM(I46,-H46))</f>
        <v>0.375</v>
      </c>
      <c r="L46" s="16" t="str">
        <f aca="false">IF(SUM(SUM(G46,-MIN(D46:F46)),SUM(MAX(I46:J46),-H46))=SUM(SUM(G46,-MIN(E46:F46)),SUM(I46,-H46)),"",SUM(SUM(G46,-MIN(D46:F46)),SUM(MAX(I46:J46),-H46)))</f>
        <v/>
      </c>
      <c r="M46" s="16" t="n">
        <f aca="false">IF(WEEKDAY(C46,1)=6,SUMIFS(K:K,A:A,N(MONTH(C46)*1),B:B,B46),"")</f>
        <v>0.71875</v>
      </c>
      <c r="N46" s="16" t="str">
        <f aca="false">IF(A47=A46,"",SUMIF(A:A,A46,K:K))</f>
        <v/>
      </c>
    </row>
    <row r="47" customFormat="false" ht="15" hidden="false" customHeight="false" outlineLevel="0" collapsed="false">
      <c r="A47" s="8" t="n">
        <f aca="false">MONTH(C47)</f>
        <v>3</v>
      </c>
      <c r="B47" s="9" t="str">
        <f aca="false">"SEM "&amp;WEEKNUM(C47,1)</f>
        <v>SEM 10</v>
      </c>
      <c r="C47" s="9" t="n">
        <f aca="false">C46+3</f>
        <v>43164</v>
      </c>
      <c r="D47" s="10"/>
      <c r="E47" s="10"/>
      <c r="F47" s="10" t="n">
        <v>0.34375</v>
      </c>
      <c r="G47" s="10" t="n">
        <v>0.53125</v>
      </c>
      <c r="H47" s="10" t="n">
        <v>0.572916666666667</v>
      </c>
      <c r="I47" s="10" t="n">
        <v>0.770833333333333</v>
      </c>
      <c r="J47" s="10" t="n">
        <v>0.822916666666667</v>
      </c>
      <c r="K47" s="10" t="n">
        <f aca="false">SUM(SUM(G47,-MIN(E47:F47)),SUM(I47,-H47))</f>
        <v>0.385416666666667</v>
      </c>
      <c r="L47" s="10" t="n">
        <f aca="false">IF(SUM(SUM(G47,-MIN(D47:F47)),SUM(MAX(I47:J47),-H47))=SUM(SUM(G47,-MIN(E47:F47)),SUM(I47,-H47)),"",SUM(SUM(G47,-MIN(D47:F47)),SUM(MAX(I47:J47),-H47)))</f>
        <v>0.4375</v>
      </c>
      <c r="M47" s="10" t="str">
        <f aca="false">IF(WEEKDAY(C47,1)=6,SUMIFS(K:K,A:A,N(MONTH(C47)*1),B:B,B47),"")</f>
        <v/>
      </c>
      <c r="N47" s="10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10</v>
      </c>
      <c r="C48" s="9" t="n">
        <f aca="false">C47+1</f>
        <v>43165</v>
      </c>
      <c r="D48" s="10" t="n">
        <v>0.3125</v>
      </c>
      <c r="E48" s="10" t="n">
        <v>0.375</v>
      </c>
      <c r="F48" s="10"/>
      <c r="G48" s="10" t="n">
        <v>0.541666666666667</v>
      </c>
      <c r="H48" s="10" t="n">
        <v>0.5625</v>
      </c>
      <c r="I48" s="10" t="n">
        <v>0.760416666666667</v>
      </c>
      <c r="J48" s="10" t="n">
        <v>0.854166666666667</v>
      </c>
      <c r="K48" s="10" t="n">
        <f aca="false">SUM(SUM(G48,-MIN(E48:F48)),SUM(I48,-H48))</f>
        <v>0.364583333333333</v>
      </c>
      <c r="L48" s="10" t="n">
        <f aca="false">IF(SUM(SUM(G48,-MIN(D48:F48)),SUM(MAX(I48:J48),-H48))=SUM(SUM(G48,-MIN(E48:F48)),SUM(I48,-H48)),"",SUM(SUM(G48,-MIN(D48:F48)),SUM(MAX(I48:J48),-H48)))</f>
        <v>0.520833333333333</v>
      </c>
      <c r="M48" s="10" t="str">
        <f aca="false">IF(WEEKDAY(C48,1)=6,SUMIFS(K:K,A:A,N(MONTH(C48)*1),B:B,B48),"")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10</v>
      </c>
      <c r="C49" s="9" t="n">
        <f aca="false">C48+1</f>
        <v>43166</v>
      </c>
      <c r="D49" s="10"/>
      <c r="E49" s="10"/>
      <c r="F49" s="10" t="n">
        <v>0.354166666666667</v>
      </c>
      <c r="G49" s="10" t="n">
        <v>0.541666666666667</v>
      </c>
      <c r="H49" s="10" t="n">
        <v>0.583333333333333</v>
      </c>
      <c r="I49" s="10" t="n">
        <v>0.770833333333333</v>
      </c>
      <c r="J49" s="10"/>
      <c r="K49" s="10" t="n">
        <f aca="false">SUM(SUM(G49,-MIN(E49:F49)),SUM(I49,-H49))</f>
        <v>0.375</v>
      </c>
      <c r="L49" s="10" t="str">
        <f aca="false">IF(SUM(SUM(G49,-MIN(D49:F49)),SUM(MAX(I49:J49),-H49))=SUM(SUM(G49,-MIN(E49:F49)),SUM(I49,-H49)),"",SUM(SUM(G49,-MIN(D49:F49)),SUM(MAX(I49:J49),-H49)))</f>
        <v/>
      </c>
      <c r="M49" s="10" t="str">
        <f aca="false">IF(WEEKDAY(C49,1)=6,SUMIFS(K:K,A:A,N(MONTH(C49)*1),B:B,B49),"")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10</v>
      </c>
      <c r="C50" s="9" t="n">
        <f aca="false">C49+1</f>
        <v>43167</v>
      </c>
      <c r="D50" s="10"/>
      <c r="E50" s="10"/>
      <c r="F50" s="10" t="n">
        <v>0.333333333333333</v>
      </c>
      <c r="G50" s="10" t="n">
        <v>0.520833333333333</v>
      </c>
      <c r="H50" s="10" t="n">
        <v>0.583333333333333</v>
      </c>
      <c r="I50" s="10" t="n">
        <v>0.802083333333333</v>
      </c>
      <c r="J50" s="10"/>
      <c r="K50" s="10" t="n">
        <f aca="false">SUM(SUM(G50,-MIN(E50:F50)),SUM(I50,-H50))</f>
        <v>0.40625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IF(WEEKDAY(C50,1)=6,SUMIFS(K:K,A:A,N(MONTH(C50)*1),B:B,B50),"")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10</v>
      </c>
      <c r="C51" s="9" t="n">
        <f aca="false">C50+1</f>
        <v>43168</v>
      </c>
      <c r="D51" s="10"/>
      <c r="E51" s="10"/>
      <c r="F51" s="10" t="n">
        <v>0.333333333333333</v>
      </c>
      <c r="G51" s="10" t="n">
        <v>0.541666666666667</v>
      </c>
      <c r="H51" s="10" t="n">
        <v>0.583333333333333</v>
      </c>
      <c r="I51" s="10" t="n">
        <v>0.760416666666667</v>
      </c>
      <c r="J51" s="10"/>
      <c r="K51" s="10" t="n">
        <f aca="false">SUM(SUM(G51,-MIN(E51:F51)),SUM(I51,-H51))</f>
        <v>0.385416666666667</v>
      </c>
      <c r="L51" s="10" t="str">
        <f aca="false">IF(SUM(SUM(G51,-MIN(D51:F51)),SUM(MAX(I51:J51),-H51))=SUM(SUM(G51,-MIN(E51:F51)),SUM(I51,-H51)),"",SUM(SUM(G51,-MIN(D51:F51)),SUM(MAX(I51:J51),-H51)))</f>
        <v/>
      </c>
      <c r="M51" s="10" t="n">
        <f aca="false">IF(WEEKDAY(C51,1)=6,SUMIFS(K:K,A:A,N(MONTH(C51)*1),B:B,B51),"")</f>
        <v>1.91666666666667</v>
      </c>
      <c r="N51" s="10" t="str">
        <f aca="false">IF(A52=A51,"",SUMIF(A:A,A51,K:K))</f>
        <v/>
      </c>
    </row>
    <row r="52" customFormat="false" ht="15" hidden="false" customHeight="false" outlineLevel="0" collapsed="false">
      <c r="A52" s="13" t="n">
        <f aca="false">MONTH(C52)</f>
        <v>3</v>
      </c>
      <c r="B52" s="14" t="str">
        <f aca="false">"SEM "&amp;WEEKNUM(C52,1)</f>
        <v>SEM 11</v>
      </c>
      <c r="C52" s="15" t="n">
        <f aca="false">C51+3</f>
        <v>43171</v>
      </c>
      <c r="D52" s="16" t="n">
        <v>0.291666666666667</v>
      </c>
      <c r="E52" s="16" t="n">
        <v>0.375</v>
      </c>
      <c r="F52" s="16"/>
      <c r="G52" s="16" t="n">
        <v>0.541666666666667</v>
      </c>
      <c r="H52" s="16" t="n">
        <v>0.583333333333333</v>
      </c>
      <c r="I52" s="16" t="n">
        <v>0.75</v>
      </c>
      <c r="J52" s="16" t="n">
        <v>0.84375</v>
      </c>
      <c r="K52" s="16" t="n">
        <f aca="false">SUM(SUM(G52,-MIN(E52:F52)),SUM(I52,-H52))</f>
        <v>0.333333333333333</v>
      </c>
      <c r="L52" s="16" t="n">
        <f aca="false">IF(SUM(SUM(G52,-MIN(D52:F52)),SUM(MAX(I52:J52),-H52))=SUM(SUM(G52,-MIN(E52:F52)),SUM(I52,-H52)),"",SUM(SUM(G52,-MIN(D52:F52)),SUM(MAX(I52:J52),-H52)))</f>
        <v>0.510416666666667</v>
      </c>
      <c r="M52" s="16" t="str">
        <f aca="false">IF(WEEKDAY(C52,1)=6,SUMIFS(K:K,A:A,N(MONTH(C52)*1),B:B,B52),"")</f>
        <v/>
      </c>
      <c r="N52" s="16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7" t="str">
        <f aca="false">"SEM "&amp;WEEKNUM(C53,1)</f>
        <v>SEM 11</v>
      </c>
      <c r="C53" s="15" t="n">
        <f aca="false">C52+1</f>
        <v>43172</v>
      </c>
      <c r="D53" s="16"/>
      <c r="E53" s="16"/>
      <c r="F53" s="16" t="n">
        <v>0.354166666666667</v>
      </c>
      <c r="G53" s="16" t="n">
        <v>0.541666666666667</v>
      </c>
      <c r="H53" s="16" t="n">
        <v>0.583333333333333</v>
      </c>
      <c r="I53" s="16" t="n">
        <v>0.78125</v>
      </c>
      <c r="J53" s="16" t="n">
        <v>0.840277777777778</v>
      </c>
      <c r="K53" s="16" t="n">
        <f aca="false">SUM(SUM(G53,-MIN(E53:F53)),SUM(I53,-H53))</f>
        <v>0.385416666666667</v>
      </c>
      <c r="L53" s="16" t="n">
        <f aca="false">IF(SUM(SUM(G53,-MIN(D53:F53)),SUM(MAX(I53:J53),-H53))=SUM(SUM(G53,-MIN(E53:F53)),SUM(I53,-H53)),"",SUM(SUM(G53,-MIN(D53:F53)),SUM(MAX(I53:J53),-H53)))</f>
        <v>0.444444444444444</v>
      </c>
      <c r="M53" s="16" t="str">
        <f aca="false">IF(WEEKDAY(C53,1)=6,SUMIFS(K:K,A:A,N(MONTH(C53)*1),B:B,B53),"")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4" t="str">
        <f aca="false">"SEM "&amp;WEEKNUM(C54,1)</f>
        <v>SEM 11</v>
      </c>
      <c r="C54" s="15" t="n">
        <f aca="false">C53+1</f>
        <v>43173</v>
      </c>
      <c r="D54" s="16" t="n">
        <v>0.302083333333333</v>
      </c>
      <c r="E54" s="16" t="n">
        <v>0.364583333333333</v>
      </c>
      <c r="F54" s="16"/>
      <c r="G54" s="16" t="n">
        <v>0.53125</v>
      </c>
      <c r="H54" s="16" t="n">
        <v>0.5625</v>
      </c>
      <c r="I54" s="16" t="n">
        <v>0.75</v>
      </c>
      <c r="J54" s="16" t="n">
        <v>0.822916666666667</v>
      </c>
      <c r="K54" s="16" t="n">
        <f aca="false">SUM(SUM(G54,-MIN(E54:F54)),SUM(I54,-H54))</f>
        <v>0.354166666666667</v>
      </c>
      <c r="L54" s="16" t="n">
        <f aca="false">IF(SUM(SUM(G54,-MIN(D54:F54)),SUM(MAX(I54:J54),-H54))=SUM(SUM(G54,-MIN(E54:F54)),SUM(I54,-H54)),"",SUM(SUM(G54,-MIN(D54:F54)),SUM(MAX(I54:J54),-H54)))</f>
        <v>0.489583333333333</v>
      </c>
      <c r="M54" s="16" t="str">
        <f aca="false">IF(WEEKDAY(C54,1)=6,SUMIFS(K:K,A:A,N(MONTH(C54)*1),B:B,B54),"")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11</v>
      </c>
      <c r="C55" s="15" t="n">
        <f aca="false">C54+1</f>
        <v>43174</v>
      </c>
      <c r="D55" s="16" t="n">
        <v>0.3125</v>
      </c>
      <c r="E55" s="16" t="n">
        <v>0.375</v>
      </c>
      <c r="F55" s="16"/>
      <c r="G55" s="16" t="n">
        <v>0.541666666666667</v>
      </c>
      <c r="H55" s="16" t="n">
        <v>0.583333333333333</v>
      </c>
      <c r="I55" s="16" t="n">
        <v>0.78125</v>
      </c>
      <c r="J55" s="16" t="n">
        <v>0.854166666666667</v>
      </c>
      <c r="K55" s="16" t="n">
        <f aca="false">SUM(SUM(G55,-MIN(E55:F55)),SUM(I55,-H55))</f>
        <v>0.364583333333333</v>
      </c>
      <c r="L55" s="16" t="n">
        <f aca="false">IF(SUM(SUM(G55,-MIN(D55:F55)),SUM(MAX(I55:J55),-H55))=SUM(SUM(G55,-MIN(E55:F55)),SUM(I55,-H55)),"",SUM(SUM(G55,-MIN(D55:F55)),SUM(MAX(I55:J55),-H55)))</f>
        <v>0.5</v>
      </c>
      <c r="M55" s="16" t="str">
        <f aca="false">IF(WEEKDAY(C55,1)=6,SUMIFS(K:K,A:A,N(MONTH(C55)*1),B:B,B55),"")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7" t="str">
        <f aca="false">"SEM "&amp;WEEKNUM(C56,1)</f>
        <v>SEM 11</v>
      </c>
      <c r="C56" s="15" t="n">
        <f aca="false">C55+1</f>
        <v>43175</v>
      </c>
      <c r="D56" s="16"/>
      <c r="E56" s="16"/>
      <c r="F56" s="16" t="n">
        <v>0.34375</v>
      </c>
      <c r="G56" s="16" t="n">
        <v>0.520833333333333</v>
      </c>
      <c r="H56" s="16" t="n">
        <v>0.583333333333333</v>
      </c>
      <c r="I56" s="16" t="n">
        <v>0.75</v>
      </c>
      <c r="J56" s="16"/>
      <c r="K56" s="16" t="n">
        <f aca="false">SUM(SUM(G56,-MIN(E56:F56)),SUM(I56,-H56))</f>
        <v>0.34375</v>
      </c>
      <c r="L56" s="16" t="str">
        <f aca="false">IF(SUM(SUM(G56,-MIN(D56:F56)),SUM(MAX(I56:J56),-H56))=SUM(SUM(G56,-MIN(E56:F56)),SUM(I56,-H56)),"",SUM(SUM(G56,-MIN(D56:F56)),SUM(MAX(I56:J56),-H56)))</f>
        <v/>
      </c>
      <c r="M56" s="16" t="n">
        <f aca="false">IF(WEEKDAY(C56,1)=6,SUMIFS(K:K,A:A,N(MONTH(C56)*1),B:B,B56),"")</f>
        <v>1.78125</v>
      </c>
      <c r="N56" s="16" t="str">
        <f aca="false">IF(A57=A56,"",SUMIF(A:A,A56,K:K))</f>
        <v/>
      </c>
    </row>
    <row r="57" customFormat="false" ht="15" hidden="false" customHeight="false" outlineLevel="0" collapsed="false">
      <c r="A57" s="8" t="n">
        <f aca="false">MONTH(C57)</f>
        <v>3</v>
      </c>
      <c r="B57" s="9" t="str">
        <f aca="false">"SEM "&amp;WEEKNUM(C57,1)</f>
        <v>SEM 12</v>
      </c>
      <c r="C57" s="9" t="n">
        <f aca="false">C56+3</f>
        <v>43178</v>
      </c>
      <c r="D57" s="10"/>
      <c r="E57" s="10"/>
      <c r="F57" s="10" t="n">
        <v>0.354166666666667</v>
      </c>
      <c r="G57" s="10" t="n">
        <v>0.541666666666667</v>
      </c>
      <c r="H57" s="10" t="n">
        <v>0.583333333333333</v>
      </c>
      <c r="I57" s="10" t="n">
        <v>0.791666666666667</v>
      </c>
      <c r="J57" s="10"/>
      <c r="K57" s="10" t="n">
        <f aca="false">SUM(SUM(G57,-MIN(E57:F57)),SUM(I57,-H57))</f>
        <v>0.395833333333333</v>
      </c>
      <c r="L57" s="10" t="str">
        <f aca="false">IF(SUM(SUM(G57,-MIN(D57:F57)),SUM(MAX(I57:J57),-H57))=SUM(SUM(G57,-MIN(E57:F57)),SUM(I57,-H57)),"",SUM(SUM(G57,-MIN(D57:F57)),SUM(MAX(I57:J57),-H57)))</f>
        <v/>
      </c>
      <c r="M57" s="10" t="str">
        <f aca="false">IF(WEEKDAY(C57,1)=6,SUMIFS(K:K,A:A,N(MONTH(C57)*1),B:B,B57),"")</f>
        <v/>
      </c>
      <c r="N57" s="10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12</v>
      </c>
      <c r="C58" s="9" t="n">
        <f aca="false">C57+1</f>
        <v>43179</v>
      </c>
      <c r="D58" s="10" t="n">
        <v>0.3125</v>
      </c>
      <c r="E58" s="10" t="n">
        <v>0.364583333333333</v>
      </c>
      <c r="F58" s="10"/>
      <c r="G58" s="10" t="n">
        <v>0.541666666666667</v>
      </c>
      <c r="H58" s="10" t="n">
        <v>0.583333333333333</v>
      </c>
      <c r="I58" s="10" t="n">
        <v>0.760416666666667</v>
      </c>
      <c r="J58" s="10" t="n">
        <v>0.854166666666667</v>
      </c>
      <c r="K58" s="10" t="n">
        <f aca="false">SUM(SUM(G58,-MIN(E58:F58)),SUM(I58,-H58))</f>
        <v>0.354166666666667</v>
      </c>
      <c r="L58" s="10" t="n">
        <f aca="false">IF(SUM(SUM(G58,-MIN(D58:F58)),SUM(MAX(I58:J58),-H58))=SUM(SUM(G58,-MIN(E58:F58)),SUM(I58,-H58)),"",SUM(SUM(G58,-MIN(D58:F58)),SUM(MAX(I58:J58),-H58)))</f>
        <v>0.5</v>
      </c>
      <c r="M58" s="10" t="str">
        <f aca="false">IF(WEEKDAY(C58,1)=6,SUMIFS(K:K,A:A,N(MONTH(C58)*1),B:B,B58),"")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12</v>
      </c>
      <c r="C59" s="9" t="n">
        <f aca="false">C58+1</f>
        <v>43180</v>
      </c>
      <c r="D59" s="10"/>
      <c r="E59" s="10"/>
      <c r="F59" s="10" t="n">
        <v>0.354166666666667</v>
      </c>
      <c r="G59" s="10" t="n">
        <v>0.520833333333333</v>
      </c>
      <c r="H59" s="10" t="n">
        <v>0.583333333333333</v>
      </c>
      <c r="I59" s="10" t="n">
        <v>0.791666666666667</v>
      </c>
      <c r="J59" s="10"/>
      <c r="K59" s="10" t="n">
        <f aca="false">SUM(SUM(G59,-MIN(E59:F59)),SUM(I59,-H59))</f>
        <v>0.375</v>
      </c>
      <c r="L59" s="10" t="str">
        <f aca="false">IF(SUM(SUM(G59,-MIN(D59:F59)),SUM(MAX(I59:J59),-H59))=SUM(SUM(G59,-MIN(E59:F59)),SUM(I59,-H59)),"",SUM(SUM(G59,-MIN(D59:F59)),SUM(MAX(I59:J59),-H59)))</f>
        <v/>
      </c>
      <c r="M59" s="10" t="str">
        <f aca="false">IF(WEEKDAY(C59,1)=6,SUMIFS(K:K,A:A,N(MONTH(C59)*1),B:B,B59),"")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12</v>
      </c>
      <c r="C60" s="9" t="n">
        <f aca="false">C59+1</f>
        <v>43181</v>
      </c>
      <c r="D60" s="10" t="n">
        <v>0.3125</v>
      </c>
      <c r="E60" s="10" t="n">
        <v>0.375</v>
      </c>
      <c r="F60" s="10"/>
      <c r="G60" s="10" t="n">
        <v>0.520833333333333</v>
      </c>
      <c r="H60" s="10" t="n">
        <v>0.5625</v>
      </c>
      <c r="I60" s="10" t="n">
        <v>0.760416666666667</v>
      </c>
      <c r="J60" s="10" t="n">
        <v>0.822916666666667</v>
      </c>
      <c r="K60" s="10" t="n">
        <f aca="false">SUM(SUM(G60,-MIN(E60:F60)),SUM(I60,-H60))</f>
        <v>0.34375</v>
      </c>
      <c r="L60" s="10" t="n">
        <f aca="false">IF(SUM(SUM(G60,-MIN(D60:F60)),SUM(MAX(I60:J60),-H60))=SUM(SUM(G60,-MIN(E60:F60)),SUM(I60,-H60)),"",SUM(SUM(G60,-MIN(D60:F60)),SUM(MAX(I60:J60),-H60)))</f>
        <v>0.46875</v>
      </c>
      <c r="M60" s="10" t="str">
        <f aca="false">IF(WEEKDAY(C60,1)=6,SUMIFS(K:K,A:A,N(MONTH(C60)*1),B:B,B60),"")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12</v>
      </c>
      <c r="C61" s="9" t="n">
        <f aca="false">C60+1</f>
        <v>43182</v>
      </c>
      <c r="D61" s="10"/>
      <c r="E61" s="10"/>
      <c r="F61" s="10" t="n">
        <v>0.34375</v>
      </c>
      <c r="G61" s="10" t="n">
        <v>0.541666666666667</v>
      </c>
      <c r="H61" s="10" t="n">
        <v>0.583333333333333</v>
      </c>
      <c r="I61" s="10" t="n">
        <v>0.75</v>
      </c>
      <c r="J61" s="10"/>
      <c r="K61" s="10" t="n">
        <f aca="false">SUM(SUM(G61,-MIN(E61:F61)),SUM(I61,-H61))</f>
        <v>0.364583333333333</v>
      </c>
      <c r="L61" s="10" t="str">
        <f aca="false">IF(SUM(SUM(G61,-MIN(D61:F61)),SUM(MAX(I61:J61),-H61))=SUM(SUM(G61,-MIN(E61:F61)),SUM(I61,-H61)),"",SUM(SUM(G61,-MIN(D61:F61)),SUM(MAX(I61:J61),-H61)))</f>
        <v/>
      </c>
      <c r="M61" s="10" t="n">
        <f aca="false">IF(WEEKDAY(C61,1)=6,SUMIFS(K:K,A:A,N(MONTH(C61)*1),B:B,B61),"")</f>
        <v>1.83333333333333</v>
      </c>
      <c r="N61" s="10" t="str">
        <f aca="false">IF(A62=A61,"",SUMIF(A:A,A61,K:K))</f>
        <v/>
      </c>
    </row>
    <row r="62" customFormat="false" ht="15" hidden="false" customHeight="false" outlineLevel="0" collapsed="false">
      <c r="A62" s="13" t="n">
        <f aca="false">MONTH(C62)</f>
        <v>3</v>
      </c>
      <c r="B62" s="14" t="str">
        <f aca="false">"SEM "&amp;WEEKNUM(C62,1)</f>
        <v>SEM 13</v>
      </c>
      <c r="C62" s="15" t="n">
        <f aca="false">C61+3</f>
        <v>43185</v>
      </c>
      <c r="D62" s="16"/>
      <c r="E62" s="16"/>
      <c r="F62" s="16" t="n">
        <v>0.354166666666667</v>
      </c>
      <c r="G62" s="16" t="n">
        <v>0.541666666666667</v>
      </c>
      <c r="H62" s="16" t="n">
        <v>0.583333333333333</v>
      </c>
      <c r="I62" s="16" t="n">
        <v>0.802083333333333</v>
      </c>
      <c r="J62" s="16"/>
      <c r="K62" s="16" t="n">
        <f aca="false">SUM(SUM(G62,-MIN(E62:F62)),SUM(I62,-H62))</f>
        <v>0.40625</v>
      </c>
      <c r="L62" s="16" t="str">
        <f aca="false">IF(SUM(SUM(G62,-MIN(D62:F62)),SUM(MAX(I62:J62),-H62))=SUM(SUM(G62,-MIN(E62:F62)),SUM(I62,-H62)),"",SUM(SUM(G62,-MIN(D62:F62)),SUM(MAX(I62:J62),-H62)))</f>
        <v/>
      </c>
      <c r="M62" s="16" t="str">
        <f aca="false">IF(WEEKDAY(C62,1)=6,SUMIFS(K:K,A:A,N(MONTH(C62)*1),B:B,B62),"")</f>
        <v/>
      </c>
      <c r="N62" s="16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7" t="str">
        <f aca="false">"SEM "&amp;WEEKNUM(C63,1)</f>
        <v>SEM 13</v>
      </c>
      <c r="C63" s="15" t="n">
        <f aca="false">C62+1</f>
        <v>43186</v>
      </c>
      <c r="D63" s="16"/>
      <c r="E63" s="16"/>
      <c r="F63" s="16" t="n">
        <v>0.354166666666667</v>
      </c>
      <c r="G63" s="16" t="n">
        <v>0.541666666666667</v>
      </c>
      <c r="H63" s="16" t="n">
        <v>0.59375</v>
      </c>
      <c r="I63" s="16" t="n">
        <v>0.791666666666667</v>
      </c>
      <c r="J63" s="16"/>
      <c r="K63" s="16" t="n">
        <f aca="false">SUM(SUM(G63,-MIN(E63:F63)),SUM(I63,-H63))</f>
        <v>0.385416666666667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IF(WEEKDAY(C63,1)=6,SUMIFS(K:K,A:A,N(MONTH(C63)*1),B:B,B63),"")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4" t="str">
        <f aca="false">"SEM "&amp;WEEKNUM(C64,1)</f>
        <v>SEM 13</v>
      </c>
      <c r="C64" s="15" t="n">
        <f aca="false">C63+1</f>
        <v>43187</v>
      </c>
      <c r="D64" s="16"/>
      <c r="E64" s="16"/>
      <c r="F64" s="16" t="n">
        <v>0.34375</v>
      </c>
      <c r="G64" s="16" t="n">
        <v>0.520833333333333</v>
      </c>
      <c r="H64" s="16" t="n">
        <v>0.5625</v>
      </c>
      <c r="I64" s="16" t="n">
        <v>0.8125</v>
      </c>
      <c r="J64" s="16"/>
      <c r="K64" s="16" t="n">
        <f aca="false">SUM(SUM(G64,-MIN(E64:F64)),SUM(I64,-H64))</f>
        <v>0.427083333333333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IF(WEEKDAY(C64,1)=6,SUMIFS(K:K,A:A,N(MONTH(C64)*1),B:B,B64),"")</f>
        <v/>
      </c>
      <c r="N64" s="16" t="str">
        <f aca="false">IF(A65=A64,"",SUMIF(A:A,A64,K:K))</f>
        <v/>
      </c>
    </row>
    <row r="65" customFormat="false" ht="15" hidden="false" customHeight="false" outlineLevel="0" collapsed="false">
      <c r="A65" s="13" t="n">
        <f aca="false">MONTH(C65)</f>
        <v>3</v>
      </c>
      <c r="B65" s="14" t="str">
        <f aca="false">"SEM "&amp;WEEKNUM(C65,1)</f>
        <v>SEM 13</v>
      </c>
      <c r="C65" s="15" t="n">
        <f aca="false">C64+1</f>
        <v>43188</v>
      </c>
      <c r="D65" s="16" t="n">
        <v>0.3125</v>
      </c>
      <c r="E65" s="16" t="n">
        <v>0.364583333333333</v>
      </c>
      <c r="F65" s="16"/>
      <c r="G65" s="16" t="n">
        <v>0.53125</v>
      </c>
      <c r="H65" s="16" t="n">
        <v>0.59375</v>
      </c>
      <c r="I65" s="16" t="n">
        <v>0.770833333333333</v>
      </c>
      <c r="J65" s="16" t="n">
        <v>0.854166666666667</v>
      </c>
      <c r="K65" s="16" t="n">
        <f aca="false">SUM(SUM(G65,-MIN(E65:F65)),SUM(I65,-H65))</f>
        <v>0.34375</v>
      </c>
      <c r="L65" s="16" t="n">
        <f aca="false">IF(SUM(SUM(G65,-MIN(D65:F65)),SUM(MAX(I65:J65),-H65))=SUM(SUM(G65,-MIN(E65:F65)),SUM(I65,-H65)),"",SUM(SUM(G65,-MIN(D65:F65)),SUM(MAX(I65:J65),-H65)))</f>
        <v>0.479166666666667</v>
      </c>
      <c r="M65" s="16" t="str">
        <f aca="false">IF(WEEKDAY(C65,1)=6,SUMIFS(K:K,A:A,N(MONTH(C65)*1),B:B,B65),"")</f>
        <v/>
      </c>
      <c r="N65" s="16" t="str">
        <f aca="false">IF(A66=A65,"",SUMIF(A:A,A65,K:K))</f>
        <v/>
      </c>
    </row>
    <row r="66" customFormat="false" ht="15" hidden="false" customHeight="false" outlineLevel="0" collapsed="false">
      <c r="A66" s="13" t="n">
        <f aca="false">MONTH(C66)</f>
        <v>3</v>
      </c>
      <c r="B66" s="17" t="str">
        <f aca="false">"SEM "&amp;WEEKNUM(C66,1)</f>
        <v>SEM 13</v>
      </c>
      <c r="C66" s="15" t="n">
        <f aca="false">C65+1</f>
        <v>43189</v>
      </c>
      <c r="D66" s="16"/>
      <c r="E66" s="16"/>
      <c r="F66" s="16" t="n">
        <v>0.333333333333333</v>
      </c>
      <c r="G66" s="16" t="n">
        <v>0.541666666666667</v>
      </c>
      <c r="H66" s="16" t="n">
        <v>0.583333333333333</v>
      </c>
      <c r="I66" s="16" t="n">
        <v>0.75</v>
      </c>
      <c r="J66" s="16"/>
      <c r="K66" s="16" t="n">
        <f aca="false">SUM(SUM(G66,-MIN(E66:F66)),SUM(I66,-H66))</f>
        <v>0.375</v>
      </c>
      <c r="L66" s="16" t="str">
        <f aca="false">IF(SUM(SUM(G66,-MIN(D66:F66)),SUM(MAX(I66:J66),-H66))=SUM(SUM(G66,-MIN(E66:F66)),SUM(I66,-H66)),"",SUM(SUM(G66,-MIN(D66:F66)),SUM(MAX(I66:J66),-H66)))</f>
        <v/>
      </c>
      <c r="M66" s="16" t="n">
        <f aca="false">IF(WEEKDAY(C66,1)=6,SUMIFS(K:K,A:A,N(MONTH(C66)*1),B:B,B66),"")</f>
        <v>1.9375</v>
      </c>
      <c r="N66" s="16" t="n">
        <f aca="false">IF(A67=A66,"",SUMIF(A:A,A66,K:K))</f>
        <v>8.1875</v>
      </c>
    </row>
    <row r="67" customFormat="false" ht="15" hidden="false" customHeight="false" outlineLevel="0" collapsed="false">
      <c r="A67" s="8" t="n">
        <f aca="false">MONTH(C67)</f>
        <v>4</v>
      </c>
      <c r="B67" s="9" t="str">
        <f aca="false">"SEM "&amp;WEEKNUM(C67,1)</f>
        <v>SEM 14</v>
      </c>
      <c r="C67" s="9" t="n">
        <f aca="false">C66+3</f>
        <v>43192</v>
      </c>
      <c r="D67" s="10"/>
      <c r="E67" s="10"/>
      <c r="F67" s="10" t="n">
        <v>0.34375</v>
      </c>
      <c r="G67" s="10" t="n">
        <v>0.53125</v>
      </c>
      <c r="H67" s="10" t="n">
        <v>0.572916666666667</v>
      </c>
      <c r="I67" s="10" t="n">
        <v>0.770833333333333</v>
      </c>
      <c r="J67" s="10" t="n">
        <v>0.822916666666667</v>
      </c>
      <c r="K67" s="10" t="n">
        <f aca="false">SUM(SUM(G67,-MIN(E67:F67)),SUM(I67,-H67))</f>
        <v>0.385416666666667</v>
      </c>
      <c r="L67" s="10" t="n">
        <f aca="false">IF(SUM(SUM(G67,-MIN(D67:F67)),SUM(MAX(I67:J67),-H67))=SUM(SUM(G67,-MIN(E67:F67)),SUM(I67,-H67)),"",SUM(SUM(G67,-MIN(D67:F67)),SUM(MAX(I67:J67),-H67)))</f>
        <v>0.4375</v>
      </c>
      <c r="M67" s="10" t="str">
        <f aca="false">IF(WEEKDAY(C67,1)=6,SUMIFS(K:K,A:A,N(MONTH(C67)*1),B:B,B67),"")</f>
        <v/>
      </c>
      <c r="N67" s="10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14</v>
      </c>
      <c r="C68" s="9" t="n">
        <f aca="false">C67+1</f>
        <v>43193</v>
      </c>
      <c r="D68" s="10" t="n">
        <v>0.3125</v>
      </c>
      <c r="E68" s="10" t="n">
        <v>0.375</v>
      </c>
      <c r="F68" s="10"/>
      <c r="G68" s="10" t="n">
        <v>0.541666666666667</v>
      </c>
      <c r="H68" s="10" t="n">
        <v>0.5625</v>
      </c>
      <c r="I68" s="10" t="n">
        <v>0.760416666666667</v>
      </c>
      <c r="J68" s="10" t="n">
        <v>0.854166666666667</v>
      </c>
      <c r="K68" s="10" t="n">
        <f aca="false">SUM(SUM(G68,-MIN(E68:F68)),SUM(I68,-H68))</f>
        <v>0.364583333333333</v>
      </c>
      <c r="L68" s="10" t="n">
        <f aca="false">IF(SUM(SUM(G68,-MIN(D68:F68)),SUM(MAX(I68:J68),-H68))=SUM(SUM(G68,-MIN(E68:F68)),SUM(I68,-H68)),"",SUM(SUM(G68,-MIN(D68:F68)),SUM(MAX(I68:J68),-H68)))</f>
        <v>0.520833333333333</v>
      </c>
      <c r="M68" s="10" t="str">
        <f aca="false">IF(WEEKDAY(C68,1)=6,SUMIFS(K:K,A:A,N(MONTH(C68)*1),B:B,B68),"")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14</v>
      </c>
      <c r="C69" s="9" t="n">
        <f aca="false">C68+1</f>
        <v>43194</v>
      </c>
      <c r="D69" s="10"/>
      <c r="E69" s="10"/>
      <c r="F69" s="10" t="n">
        <v>0.354166666666667</v>
      </c>
      <c r="G69" s="10" t="n">
        <v>0.541666666666667</v>
      </c>
      <c r="H69" s="10" t="n">
        <v>0.583333333333333</v>
      </c>
      <c r="I69" s="10" t="n">
        <v>0.770833333333333</v>
      </c>
      <c r="J69" s="10"/>
      <c r="K69" s="10" t="n">
        <f aca="false">SUM(SUM(G69,-MIN(E69:F69)),SUM(I69,-H69))</f>
        <v>0.375</v>
      </c>
      <c r="L69" s="10" t="str">
        <f aca="false">IF(SUM(SUM(G69,-MIN(D69:F69)),SUM(MAX(I69:J69),-H69))=SUM(SUM(G69,-MIN(E69:F69)),SUM(I69,-H69)),"",SUM(SUM(G69,-MIN(D69:F69)),SUM(MAX(I69:J69),-H69)))</f>
        <v/>
      </c>
      <c r="M69" s="10" t="str">
        <f aca="false">IF(WEEKDAY(C69,1)=6,SUMIFS(K:K,A:A,N(MONTH(C69)*1),B:B,B69),"")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14</v>
      </c>
      <c r="C70" s="9" t="n">
        <f aca="false">C69+1</f>
        <v>43195</v>
      </c>
      <c r="D70" s="10"/>
      <c r="E70" s="10"/>
      <c r="F70" s="10" t="n">
        <v>0.333333333333333</v>
      </c>
      <c r="G70" s="10" t="n">
        <v>0.520833333333333</v>
      </c>
      <c r="H70" s="10" t="n">
        <v>0.583333333333333</v>
      </c>
      <c r="I70" s="10" t="n">
        <v>0.802083333333333</v>
      </c>
      <c r="J70" s="10"/>
      <c r="K70" s="10" t="n">
        <f aca="false">SUM(SUM(G70,-MIN(E70:F70)),SUM(I70,-H70))</f>
        <v>0.40625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IF(WEEKDAY(C70,1)=6,SUMIFS(K:K,A:A,N(MONTH(C70)*1),B:B,B70),"")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14</v>
      </c>
      <c r="C71" s="9" t="n">
        <f aca="false">C70+1</f>
        <v>43196</v>
      </c>
      <c r="D71" s="10"/>
      <c r="E71" s="10"/>
      <c r="F71" s="10" t="n">
        <v>0.333333333333333</v>
      </c>
      <c r="G71" s="10" t="n">
        <v>0.541666666666667</v>
      </c>
      <c r="H71" s="10" t="n">
        <v>0.583333333333333</v>
      </c>
      <c r="I71" s="10" t="n">
        <v>0.760416666666667</v>
      </c>
      <c r="J71" s="10"/>
      <c r="K71" s="10" t="n">
        <f aca="false">SUM(SUM(G71,-MIN(E71:F71)),SUM(I71,-H71))</f>
        <v>0.385416666666667</v>
      </c>
      <c r="L71" s="10" t="str">
        <f aca="false">IF(SUM(SUM(G71,-MIN(D71:F71)),SUM(MAX(I71:J71),-H71))=SUM(SUM(G71,-MIN(E71:F71)),SUM(I71,-H71)),"",SUM(SUM(G71,-MIN(D71:F71)),SUM(MAX(I71:J71),-H71)))</f>
        <v/>
      </c>
      <c r="M71" s="10" t="n">
        <f aca="false">IF(WEEKDAY(C71,1)=6,SUMIFS(K:K,A:A,N(MONTH(C71)*1),B:B,B71),"")</f>
        <v>1.91666666666667</v>
      </c>
      <c r="N71" s="10" t="str">
        <f aca="false">IF(A72=A71,"",SUMIF(A:A,A71,K:K))</f>
        <v/>
      </c>
    </row>
    <row r="72" customFormat="false" ht="15" hidden="false" customHeight="false" outlineLevel="0" collapsed="false">
      <c r="A72" s="13" t="n">
        <f aca="false">MONTH(C72)</f>
        <v>4</v>
      </c>
      <c r="B72" s="14" t="str">
        <f aca="false">"SEM "&amp;WEEKNUM(C72,1)</f>
        <v>SEM 15</v>
      </c>
      <c r="C72" s="15" t="n">
        <f aca="false">C71+3</f>
        <v>43199</v>
      </c>
      <c r="D72" s="16" t="n">
        <v>0.291666666666667</v>
      </c>
      <c r="E72" s="16" t="n">
        <v>0.375</v>
      </c>
      <c r="F72" s="16"/>
      <c r="G72" s="16" t="n">
        <v>0.541666666666667</v>
      </c>
      <c r="H72" s="16" t="n">
        <v>0.583333333333333</v>
      </c>
      <c r="I72" s="16" t="n">
        <v>0.75</v>
      </c>
      <c r="J72" s="16" t="n">
        <v>0.84375</v>
      </c>
      <c r="K72" s="16" t="n">
        <f aca="false">SUM(SUM(G72,-MIN(E72:F72)),SUM(I72,-H72))</f>
        <v>0.333333333333333</v>
      </c>
      <c r="L72" s="16" t="n">
        <f aca="false">IF(SUM(SUM(G72,-MIN(D72:F72)),SUM(MAX(I72:J72),-H72))=SUM(SUM(G72,-MIN(E72:F72)),SUM(I72,-H72)),"",SUM(SUM(G72,-MIN(D72:F72)),SUM(MAX(I72:J72),-H72)))</f>
        <v>0.510416666666667</v>
      </c>
      <c r="M72" s="16" t="str">
        <f aca="false">IF(WEEKDAY(C72,1)=6,SUMIFS(K:K,A:A,N(MONTH(C72)*1),B:B,B72),"")</f>
        <v/>
      </c>
      <c r="N72" s="16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7" t="str">
        <f aca="false">"SEM "&amp;WEEKNUM(C73,1)</f>
        <v>SEM 15</v>
      </c>
      <c r="C73" s="15" t="n">
        <f aca="false">C72+1</f>
        <v>43200</v>
      </c>
      <c r="D73" s="16"/>
      <c r="E73" s="16"/>
      <c r="F73" s="16" t="n">
        <v>0.354166666666667</v>
      </c>
      <c r="G73" s="16" t="n">
        <v>0.541666666666667</v>
      </c>
      <c r="H73" s="16" t="n">
        <v>0.583333333333333</v>
      </c>
      <c r="I73" s="16" t="n">
        <v>0.78125</v>
      </c>
      <c r="J73" s="16" t="n">
        <v>0.840277777777778</v>
      </c>
      <c r="K73" s="16" t="n">
        <f aca="false">SUM(SUM(G73,-MIN(E73:F73)),SUM(I73,-H73))</f>
        <v>0.385416666666667</v>
      </c>
      <c r="L73" s="16" t="n">
        <f aca="false">IF(SUM(SUM(G73,-MIN(D73:F73)),SUM(MAX(I73:J73),-H73))=SUM(SUM(G73,-MIN(E73:F73)),SUM(I73,-H73)),"",SUM(SUM(G73,-MIN(D73:F73)),SUM(MAX(I73:J73),-H73)))</f>
        <v>0.444444444444444</v>
      </c>
      <c r="M73" s="16" t="str">
        <f aca="false">IF(WEEKDAY(C73,1)=6,SUMIFS(K:K,A:A,N(MONTH(C73)*1),B:B,B73),"")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4" t="str">
        <f aca="false">"SEM "&amp;WEEKNUM(C74,1)</f>
        <v>SEM 15</v>
      </c>
      <c r="C74" s="15" t="n">
        <f aca="false">C73+1</f>
        <v>43201</v>
      </c>
      <c r="D74" s="16" t="n">
        <v>0.302083333333333</v>
      </c>
      <c r="E74" s="16" t="n">
        <v>0.364583333333333</v>
      </c>
      <c r="F74" s="16"/>
      <c r="G74" s="16" t="n">
        <v>0.53125</v>
      </c>
      <c r="H74" s="16" t="n">
        <v>0.5625</v>
      </c>
      <c r="I74" s="16" t="n">
        <v>0.75</v>
      </c>
      <c r="J74" s="16" t="n">
        <v>0.822916666666667</v>
      </c>
      <c r="K74" s="16" t="n">
        <f aca="false">SUM(SUM(G74,-MIN(E74:F74)),SUM(I74,-H74))</f>
        <v>0.354166666666667</v>
      </c>
      <c r="L74" s="16" t="n">
        <f aca="false">IF(SUM(SUM(G74,-MIN(D74:F74)),SUM(MAX(I74:J74),-H74))=SUM(SUM(G74,-MIN(E74:F74)),SUM(I74,-H74)),"",SUM(SUM(G74,-MIN(D74:F74)),SUM(MAX(I74:J74),-H74)))</f>
        <v>0.489583333333333</v>
      </c>
      <c r="M74" s="16" t="str">
        <f aca="false">IF(WEEKDAY(C74,1)=6,SUMIFS(K:K,A:A,N(MONTH(C74)*1),B:B,B74),"")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15</v>
      </c>
      <c r="C75" s="15" t="n">
        <f aca="false">C74+1</f>
        <v>43202</v>
      </c>
      <c r="D75" s="16" t="n">
        <v>0.3125</v>
      </c>
      <c r="E75" s="16" t="n">
        <v>0.375</v>
      </c>
      <c r="F75" s="16"/>
      <c r="G75" s="16" t="n">
        <v>0.541666666666667</v>
      </c>
      <c r="H75" s="16" t="n">
        <v>0.583333333333333</v>
      </c>
      <c r="I75" s="16" t="n">
        <v>0.78125</v>
      </c>
      <c r="J75" s="16" t="n">
        <v>0.854166666666667</v>
      </c>
      <c r="K75" s="16" t="n">
        <f aca="false">SUM(SUM(G75,-MIN(E75:F75)),SUM(I75,-H75))</f>
        <v>0.364583333333333</v>
      </c>
      <c r="L75" s="16" t="n">
        <f aca="false">IF(SUM(SUM(G75,-MIN(D75:F75)),SUM(MAX(I75:J75),-H75))=SUM(SUM(G75,-MIN(E75:F75)),SUM(I75,-H75)),"",SUM(SUM(G75,-MIN(D75:F75)),SUM(MAX(I75:J75),-H75)))</f>
        <v>0.5</v>
      </c>
      <c r="M75" s="16" t="str">
        <f aca="false">IF(WEEKDAY(C75,1)=6,SUMIFS(K:K,A:A,N(MONTH(C75)*1),B:B,B75),"")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7" t="str">
        <f aca="false">"SEM "&amp;WEEKNUM(C76,1)</f>
        <v>SEM 15</v>
      </c>
      <c r="C76" s="15" t="n">
        <f aca="false">C75+1</f>
        <v>43203</v>
      </c>
      <c r="D76" s="16"/>
      <c r="E76" s="16"/>
      <c r="F76" s="16" t="n">
        <v>0.34375</v>
      </c>
      <c r="G76" s="16" t="n">
        <v>0.520833333333333</v>
      </c>
      <c r="H76" s="16" t="n">
        <v>0.583333333333333</v>
      </c>
      <c r="I76" s="16" t="n">
        <v>0.75</v>
      </c>
      <c r="J76" s="16"/>
      <c r="K76" s="16" t="n">
        <f aca="false">SUM(SUM(G76,-MIN(E76:F76)),SUM(I76,-H76))</f>
        <v>0.34375</v>
      </c>
      <c r="L76" s="16" t="str">
        <f aca="false">IF(SUM(SUM(G76,-MIN(D76:F76)),SUM(MAX(I76:J76),-H76))=SUM(SUM(G76,-MIN(E76:F76)),SUM(I76,-H76)),"",SUM(SUM(G76,-MIN(D76:F76)),SUM(MAX(I76:J76),-H76)))</f>
        <v/>
      </c>
      <c r="M76" s="16" t="n">
        <f aca="false">IF(WEEKDAY(C76,1)=6,SUMIFS(K:K,A:A,N(MONTH(C76)*1),B:B,B76),"")</f>
        <v>1.78125</v>
      </c>
      <c r="N76" s="16" t="str">
        <f aca="false">IF(A77=A76,"",SUMIF(A:A,A76,K:K))</f>
        <v/>
      </c>
    </row>
    <row r="77" customFormat="false" ht="15" hidden="false" customHeight="false" outlineLevel="0" collapsed="false">
      <c r="A77" s="8" t="n">
        <f aca="false">MONTH(C77)</f>
        <v>4</v>
      </c>
      <c r="B77" s="9" t="str">
        <f aca="false">"SEM "&amp;WEEKNUM(C77,1)</f>
        <v>SEM 16</v>
      </c>
      <c r="C77" s="9" t="n">
        <f aca="false">C76+3</f>
        <v>43206</v>
      </c>
      <c r="D77" s="10"/>
      <c r="E77" s="10"/>
      <c r="F77" s="10" t="n">
        <v>0.354166666666667</v>
      </c>
      <c r="G77" s="10" t="n">
        <v>0.541666666666667</v>
      </c>
      <c r="H77" s="10" t="n">
        <v>0.583333333333333</v>
      </c>
      <c r="I77" s="10" t="n">
        <v>0.791666666666667</v>
      </c>
      <c r="J77" s="10"/>
      <c r="K77" s="10" t="n">
        <f aca="false">SUM(SUM(G77,-MIN(E77:F77)),SUM(I77,-H77))</f>
        <v>0.395833333333333</v>
      </c>
      <c r="L77" s="10" t="str">
        <f aca="false">IF(SUM(SUM(G77,-MIN(D77:F77)),SUM(MAX(I77:J77),-H77))=SUM(SUM(G77,-MIN(E77:F77)),SUM(I77,-H77)),"",SUM(SUM(G77,-MIN(D77:F77)),SUM(MAX(I77:J77),-H77)))</f>
        <v/>
      </c>
      <c r="M77" s="10" t="str">
        <f aca="false">IF(WEEKDAY(C77,1)=6,SUMIFS(K:K,A:A,N(MONTH(C77)*1),B:B,B77),"")</f>
        <v/>
      </c>
      <c r="N77" s="10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16</v>
      </c>
      <c r="C78" s="9" t="n">
        <f aca="false">C77+1</f>
        <v>43207</v>
      </c>
      <c r="D78" s="10" t="n">
        <v>0.3125</v>
      </c>
      <c r="E78" s="10" t="n">
        <v>0.364583333333333</v>
      </c>
      <c r="F78" s="10"/>
      <c r="G78" s="10" t="n">
        <v>0.541666666666667</v>
      </c>
      <c r="H78" s="10" t="n">
        <v>0.583333333333333</v>
      </c>
      <c r="I78" s="10" t="n">
        <v>0.760416666666667</v>
      </c>
      <c r="J78" s="10" t="n">
        <v>0.854166666666667</v>
      </c>
      <c r="K78" s="10" t="n">
        <f aca="false">SUM(SUM(G78,-MIN(E78:F78)),SUM(I78,-H78))</f>
        <v>0.354166666666667</v>
      </c>
      <c r="L78" s="10" t="n">
        <f aca="false">IF(SUM(SUM(G78,-MIN(D78:F78)),SUM(MAX(I78:J78),-H78))=SUM(SUM(G78,-MIN(E78:F78)),SUM(I78,-H78)),"",SUM(SUM(G78,-MIN(D78:F78)),SUM(MAX(I78:J78),-H78)))</f>
        <v>0.5</v>
      </c>
      <c r="M78" s="10" t="str">
        <f aca="false">IF(WEEKDAY(C78,1)=6,SUMIFS(K:K,A:A,N(MONTH(C78)*1),B:B,B78),"")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16</v>
      </c>
      <c r="C79" s="9" t="n">
        <f aca="false">C78+1</f>
        <v>43208</v>
      </c>
      <c r="D79" s="10"/>
      <c r="E79" s="10"/>
      <c r="F79" s="10" t="n">
        <v>0.354166666666667</v>
      </c>
      <c r="G79" s="10" t="n">
        <v>0.520833333333333</v>
      </c>
      <c r="H79" s="10" t="n">
        <v>0.583333333333333</v>
      </c>
      <c r="I79" s="10" t="n">
        <v>0.791666666666667</v>
      </c>
      <c r="J79" s="10"/>
      <c r="K79" s="10" t="n">
        <f aca="false">SUM(SUM(G79,-MIN(E79:F79)),SUM(I79,-H79))</f>
        <v>0.375</v>
      </c>
      <c r="L79" s="10" t="str">
        <f aca="false">IF(SUM(SUM(G79,-MIN(D79:F79)),SUM(MAX(I79:J79),-H79))=SUM(SUM(G79,-MIN(E79:F79)),SUM(I79,-H79)),"",SUM(SUM(G79,-MIN(D79:F79)),SUM(MAX(I79:J79),-H79)))</f>
        <v/>
      </c>
      <c r="M79" s="10" t="str">
        <f aca="false">IF(WEEKDAY(C79,1)=6,SUMIFS(K:K,A:A,N(MONTH(C79)*1),B:B,B79),"")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16</v>
      </c>
      <c r="C80" s="9" t="n">
        <f aca="false">C79+1</f>
        <v>43209</v>
      </c>
      <c r="D80" s="10" t="n">
        <v>0.3125</v>
      </c>
      <c r="E80" s="10" t="n">
        <v>0.375</v>
      </c>
      <c r="F80" s="10"/>
      <c r="G80" s="10" t="n">
        <v>0.520833333333333</v>
      </c>
      <c r="H80" s="10" t="n">
        <v>0.5625</v>
      </c>
      <c r="I80" s="10" t="n">
        <v>0.760416666666667</v>
      </c>
      <c r="J80" s="10" t="n">
        <v>0.822916666666667</v>
      </c>
      <c r="K80" s="10" t="n">
        <f aca="false">SUM(SUM(G80,-MIN(E80:F80)),SUM(I80,-H80))</f>
        <v>0.34375</v>
      </c>
      <c r="L80" s="10" t="n">
        <f aca="false">IF(SUM(SUM(G80,-MIN(D80:F80)),SUM(MAX(I80:J80),-H80))=SUM(SUM(G80,-MIN(E80:F80)),SUM(I80,-H80)),"",SUM(SUM(G80,-MIN(D80:F80)),SUM(MAX(I80:J80),-H80)))</f>
        <v>0.46875</v>
      </c>
      <c r="M80" s="10" t="str">
        <f aca="false">IF(WEEKDAY(C80,1)=6,SUMIFS(K:K,A:A,N(MONTH(C80)*1),B:B,B80),"")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16</v>
      </c>
      <c r="C81" s="9" t="n">
        <f aca="false">C80+1</f>
        <v>43210</v>
      </c>
      <c r="D81" s="10"/>
      <c r="E81" s="10"/>
      <c r="F81" s="10" t="n">
        <v>0.34375</v>
      </c>
      <c r="G81" s="10" t="n">
        <v>0.541666666666667</v>
      </c>
      <c r="H81" s="10" t="n">
        <v>0.583333333333333</v>
      </c>
      <c r="I81" s="10" t="n">
        <v>0.75</v>
      </c>
      <c r="J81" s="10"/>
      <c r="K81" s="10" t="n">
        <f aca="false">SUM(SUM(G81,-MIN(E81:F81)),SUM(I81,-H81))</f>
        <v>0.364583333333333</v>
      </c>
      <c r="L81" s="10" t="str">
        <f aca="false">IF(SUM(SUM(G81,-MIN(D81:F81)),SUM(MAX(I81:J81),-H81))=SUM(SUM(G81,-MIN(E81:F81)),SUM(I81,-H81)),"",SUM(SUM(G81,-MIN(D81:F81)),SUM(MAX(I81:J81),-H81)))</f>
        <v/>
      </c>
      <c r="M81" s="10" t="n">
        <f aca="false">IF(WEEKDAY(C81,1)=6,SUMIFS(K:K,A:A,N(MONTH(C81)*1),B:B,B81),"")</f>
        <v>1.83333333333333</v>
      </c>
      <c r="N81" s="10" t="str">
        <f aca="false">IF(A82=A81,"",SUMIF(A:A,A81,K:K))</f>
        <v/>
      </c>
    </row>
    <row r="82" customFormat="false" ht="15" hidden="false" customHeight="false" outlineLevel="0" collapsed="false">
      <c r="A82" s="13" t="n">
        <f aca="false">MONTH(C82)</f>
        <v>4</v>
      </c>
      <c r="B82" s="14" t="str">
        <f aca="false">"SEM "&amp;WEEKNUM(C82,1)</f>
        <v>SEM 17</v>
      </c>
      <c r="C82" s="15" t="n">
        <f aca="false">C81+3</f>
        <v>43213</v>
      </c>
      <c r="D82" s="16"/>
      <c r="E82" s="16"/>
      <c r="F82" s="16" t="n">
        <v>0.354166666666667</v>
      </c>
      <c r="G82" s="16" t="n">
        <v>0.541666666666667</v>
      </c>
      <c r="H82" s="16" t="n">
        <v>0.583333333333333</v>
      </c>
      <c r="I82" s="16" t="n">
        <v>0.802083333333333</v>
      </c>
      <c r="J82" s="16"/>
      <c r="K82" s="16" t="n">
        <f aca="false">SUM(SUM(G82,-MIN(E82:F82)),SUM(I82,-H82))</f>
        <v>0.40625</v>
      </c>
      <c r="L82" s="16" t="str">
        <f aca="false">IF(SUM(SUM(G82,-MIN(D82:F82)),SUM(MAX(I82:J82),-H82))=SUM(SUM(G82,-MIN(E82:F82)),SUM(I82,-H82)),"",SUM(SUM(G82,-MIN(D82:F82)),SUM(MAX(I82:J82),-H82)))</f>
        <v/>
      </c>
      <c r="M82" s="16" t="str">
        <f aca="false">IF(WEEKDAY(C82,1)=6,SUMIFS(K:K,A:A,N(MONTH(C82)*1),B:B,B82),"")</f>
        <v/>
      </c>
      <c r="N82" s="16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7" t="str">
        <f aca="false">"SEM "&amp;WEEKNUM(C83,1)</f>
        <v>SEM 17</v>
      </c>
      <c r="C83" s="15" t="n">
        <f aca="false">C82+1</f>
        <v>43214</v>
      </c>
      <c r="D83" s="16"/>
      <c r="E83" s="16"/>
      <c r="F83" s="16" t="n">
        <v>0.354166666666667</v>
      </c>
      <c r="G83" s="16" t="n">
        <v>0.541666666666667</v>
      </c>
      <c r="H83" s="16" t="n">
        <v>0.59375</v>
      </c>
      <c r="I83" s="16" t="n">
        <v>0.791666666666667</v>
      </c>
      <c r="J83" s="16"/>
      <c r="K83" s="16" t="n">
        <f aca="false">SUM(SUM(G83,-MIN(E83:F83)),SUM(I83,-H83))</f>
        <v>0.385416666666667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IF(WEEKDAY(C83,1)=6,SUMIFS(K:K,A:A,N(MONTH(C83)*1),B:B,B83),"")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4" t="str">
        <f aca="false">"SEM "&amp;WEEKNUM(C84,1)</f>
        <v>SEM 17</v>
      </c>
      <c r="C84" s="15" t="n">
        <f aca="false">C83+1</f>
        <v>43215</v>
      </c>
      <c r="D84" s="16"/>
      <c r="E84" s="16"/>
      <c r="F84" s="16" t="n">
        <v>0.34375</v>
      </c>
      <c r="G84" s="16" t="n">
        <v>0.520833333333333</v>
      </c>
      <c r="H84" s="16" t="n">
        <v>0.5625</v>
      </c>
      <c r="I84" s="16" t="n">
        <v>0.8125</v>
      </c>
      <c r="J84" s="16"/>
      <c r="K84" s="16" t="n">
        <f aca="false">SUM(SUM(G84,-MIN(E84:F84)),SUM(I84,-H84))</f>
        <v>0.427083333333333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IF(WEEKDAY(C84,1)=6,SUMIFS(K:K,A:A,N(MONTH(C84)*1),B:B,B84),"")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17</v>
      </c>
      <c r="C85" s="15" t="n">
        <f aca="false">C84+1</f>
        <v>43216</v>
      </c>
      <c r="D85" s="16" t="n">
        <v>0.3125</v>
      </c>
      <c r="E85" s="16" t="n">
        <v>0.364583333333333</v>
      </c>
      <c r="F85" s="16"/>
      <c r="G85" s="16" t="n">
        <v>0.53125</v>
      </c>
      <c r="H85" s="16" t="n">
        <v>0.59375</v>
      </c>
      <c r="I85" s="16" t="n">
        <v>0.770833333333333</v>
      </c>
      <c r="J85" s="16" t="n">
        <v>0.854166666666667</v>
      </c>
      <c r="K85" s="16" t="n">
        <f aca="false">SUM(SUM(G85,-MIN(E85:F85)),SUM(I85,-H85))</f>
        <v>0.34375</v>
      </c>
      <c r="L85" s="16" t="n">
        <f aca="false">IF(SUM(SUM(G85,-MIN(D85:F85)),SUM(MAX(I85:J85),-H85))=SUM(SUM(G85,-MIN(E85:F85)),SUM(I85,-H85)),"",SUM(SUM(G85,-MIN(D85:F85)),SUM(MAX(I85:J85),-H85)))</f>
        <v>0.479166666666667</v>
      </c>
      <c r="M85" s="16" t="str">
        <f aca="false">IF(WEEKDAY(C85,1)=6,SUMIFS(K:K,A:A,N(MONTH(C85)*1),B:B,B85),"")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7" t="str">
        <f aca="false">"SEM "&amp;WEEKNUM(C86,1)</f>
        <v>SEM 17</v>
      </c>
      <c r="C86" s="15" t="n">
        <f aca="false">C85+1</f>
        <v>43217</v>
      </c>
      <c r="D86" s="16"/>
      <c r="E86" s="16"/>
      <c r="F86" s="16" t="n">
        <v>0.333333333333333</v>
      </c>
      <c r="G86" s="16" t="n">
        <v>0.541666666666667</v>
      </c>
      <c r="H86" s="16" t="n">
        <v>0.583333333333333</v>
      </c>
      <c r="I86" s="16" t="n">
        <v>0.75</v>
      </c>
      <c r="J86" s="16"/>
      <c r="K86" s="16" t="n">
        <f aca="false">SUM(SUM(G86,-MIN(E86:F86)),SUM(I86,-H86))</f>
        <v>0.375</v>
      </c>
      <c r="L86" s="16" t="str">
        <f aca="false">IF(SUM(SUM(G86,-MIN(D86:F86)),SUM(MAX(I86:J86),-H86))=SUM(SUM(G86,-MIN(E86:F86)),SUM(I86,-H86)),"",SUM(SUM(G86,-MIN(D86:F86)),SUM(MAX(I86:J86),-H86)))</f>
        <v/>
      </c>
      <c r="M86" s="16" t="n">
        <f aca="false">IF(WEEKDAY(C86,1)=6,SUMIFS(K:K,A:A,N(MONTH(C86)*1),B:B,B86),"")</f>
        <v>1.9375</v>
      </c>
      <c r="N86" s="16" t="str">
        <f aca="false">IF(A87=A86,"",SUMIF(A:A,A86,K:K))</f>
        <v/>
      </c>
    </row>
    <row r="87" customFormat="false" ht="15" hidden="false" customHeight="false" outlineLevel="0" collapsed="false">
      <c r="A87" s="8" t="n">
        <f aca="false">MONTH(C87)</f>
        <v>4</v>
      </c>
      <c r="B87" s="9" t="str">
        <f aca="false">"SEM "&amp;WEEKNUM(C87,1)</f>
        <v>SEM 18</v>
      </c>
      <c r="C87" s="9" t="n">
        <f aca="false">C86+3</f>
        <v>43220</v>
      </c>
      <c r="D87" s="10"/>
      <c r="E87" s="10"/>
      <c r="F87" s="10" t="n">
        <v>0.34375</v>
      </c>
      <c r="G87" s="10" t="n">
        <v>0.53125</v>
      </c>
      <c r="H87" s="10" t="n">
        <v>0.572916666666667</v>
      </c>
      <c r="I87" s="10" t="n">
        <v>0.770833333333333</v>
      </c>
      <c r="J87" s="10" t="n">
        <v>0.822916666666667</v>
      </c>
      <c r="K87" s="10" t="n">
        <f aca="false">SUM(SUM(G87,-MIN(E87:F87)),SUM(I87,-H87))</f>
        <v>0.385416666666667</v>
      </c>
      <c r="L87" s="10" t="n">
        <f aca="false">IF(SUM(SUM(G87,-MIN(D87:F87)),SUM(MAX(I87:J87),-H87))=SUM(SUM(G87,-MIN(E87:F87)),SUM(I87,-H87)),"",SUM(SUM(G87,-MIN(D87:F87)),SUM(MAX(I87:J87),-H87)))</f>
        <v>0.4375</v>
      </c>
      <c r="M87" s="10" t="str">
        <f aca="false">IF(WEEKDAY(C87,1)=6,SUMIFS(K:K,A:A,N(MONTH(C87)*1),B:B,B87),"")</f>
        <v/>
      </c>
      <c r="N87" s="10" t="n">
        <f aca="false">IF(A88=A87,"",SUMIF(A:A,A87,K:K))</f>
        <v>7.85416666666667</v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18</v>
      </c>
      <c r="C88" s="9" t="n">
        <f aca="false">C87+1</f>
        <v>43221</v>
      </c>
      <c r="D88" s="10" t="n">
        <v>0.3125</v>
      </c>
      <c r="E88" s="10" t="n">
        <v>0.375</v>
      </c>
      <c r="F88" s="10"/>
      <c r="G88" s="10" t="n">
        <v>0.541666666666667</v>
      </c>
      <c r="H88" s="10" t="n">
        <v>0.5625</v>
      </c>
      <c r="I88" s="10" t="n">
        <v>0.760416666666667</v>
      </c>
      <c r="J88" s="10" t="n">
        <v>0.854166666666667</v>
      </c>
      <c r="K88" s="10" t="n">
        <f aca="false">SUM(SUM(G88,-MIN(E88:F88)),SUM(I88,-H88))</f>
        <v>0.364583333333333</v>
      </c>
      <c r="L88" s="10" t="n">
        <f aca="false">IF(SUM(SUM(G88,-MIN(D88:F88)),SUM(MAX(I88:J88),-H88))=SUM(SUM(G88,-MIN(E88:F88)),SUM(I88,-H88)),"",SUM(SUM(G88,-MIN(D88:F88)),SUM(MAX(I88:J88),-H88)))</f>
        <v>0.520833333333333</v>
      </c>
      <c r="M88" s="10" t="str">
        <f aca="false">IF(WEEKDAY(C88,1)=6,SUMIFS(K:K,A:A,N(MONTH(C88)*1),B:B,B88),"")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18</v>
      </c>
      <c r="C89" s="9" t="n">
        <f aca="false">C88+1</f>
        <v>43222</v>
      </c>
      <c r="D89" s="10"/>
      <c r="E89" s="10"/>
      <c r="F89" s="10" t="n">
        <v>0.354166666666667</v>
      </c>
      <c r="G89" s="10" t="n">
        <v>0.541666666666667</v>
      </c>
      <c r="H89" s="10" t="n">
        <v>0.583333333333333</v>
      </c>
      <c r="I89" s="10" t="n">
        <v>0.770833333333333</v>
      </c>
      <c r="J89" s="10"/>
      <c r="K89" s="10" t="n">
        <f aca="false">SUM(SUM(G89,-MIN(E89:F89)),SUM(I89,-H89))</f>
        <v>0.375</v>
      </c>
      <c r="L89" s="10" t="str">
        <f aca="false">IF(SUM(SUM(G89,-MIN(D89:F89)),SUM(MAX(I89:J89),-H89))=SUM(SUM(G89,-MIN(E89:F89)),SUM(I89,-H89)),"",SUM(SUM(G89,-MIN(D89:F89)),SUM(MAX(I89:J89),-H89)))</f>
        <v/>
      </c>
      <c r="M89" s="10" t="str">
        <f aca="false">IF(WEEKDAY(C89,1)=6,SUMIFS(K:K,A:A,N(MONTH(C89)*1),B:B,B89),"")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18</v>
      </c>
      <c r="C90" s="9" t="n">
        <f aca="false">C89+1</f>
        <v>43223</v>
      </c>
      <c r="D90" s="10"/>
      <c r="E90" s="10"/>
      <c r="F90" s="10" t="n">
        <v>0.333333333333333</v>
      </c>
      <c r="G90" s="10" t="n">
        <v>0.520833333333333</v>
      </c>
      <c r="H90" s="10" t="n">
        <v>0.583333333333333</v>
      </c>
      <c r="I90" s="10" t="n">
        <v>0.802083333333333</v>
      </c>
      <c r="J90" s="10"/>
      <c r="K90" s="10" t="n">
        <f aca="false">SUM(SUM(G90,-MIN(E90:F90)),SUM(I90,-H90))</f>
        <v>0.40625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IF(WEEKDAY(C90,1)=6,SUMIFS(K:K,A:A,N(MONTH(C90)*1),B:B,B90),"")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18</v>
      </c>
      <c r="C91" s="9" t="n">
        <f aca="false">C90+1</f>
        <v>43224</v>
      </c>
      <c r="D91" s="10"/>
      <c r="E91" s="10"/>
      <c r="F91" s="10" t="n">
        <v>0.333333333333333</v>
      </c>
      <c r="G91" s="10" t="n">
        <v>0.541666666666667</v>
      </c>
      <c r="H91" s="10" t="n">
        <v>0.583333333333333</v>
      </c>
      <c r="I91" s="10" t="n">
        <v>0.760416666666667</v>
      </c>
      <c r="J91" s="10"/>
      <c r="K91" s="10" t="n">
        <f aca="false">SUM(SUM(G91,-MIN(E91:F91)),SUM(I91,-H91))</f>
        <v>0.385416666666667</v>
      </c>
      <c r="L91" s="10" t="str">
        <f aca="false">IF(SUM(SUM(G91,-MIN(D91:F91)),SUM(MAX(I91:J91),-H91))=SUM(SUM(G91,-MIN(E91:F91)),SUM(I91,-H91)),"",SUM(SUM(G91,-MIN(D91:F91)),SUM(MAX(I91:J91),-H91)))</f>
        <v/>
      </c>
      <c r="M91" s="10" t="n">
        <f aca="false">IF(WEEKDAY(C91,1)=6,SUMIFS(K:K,A:A,N(MONTH(C91)*1),B:B,B91),"")</f>
        <v>1.53125</v>
      </c>
      <c r="N91" s="10" t="str">
        <f aca="false">IF(A92=A91,"",SUMIF(A:A,A91,K:K))</f>
        <v/>
      </c>
    </row>
    <row r="92" customFormat="false" ht="15" hidden="false" customHeight="false" outlineLevel="0" collapsed="false">
      <c r="A92" s="13" t="n">
        <f aca="false">MONTH(C92)</f>
        <v>5</v>
      </c>
      <c r="B92" s="14" t="str">
        <f aca="false">"SEM "&amp;WEEKNUM(C92,1)</f>
        <v>SEM 19</v>
      </c>
      <c r="C92" s="15" t="n">
        <f aca="false">C91+3</f>
        <v>43227</v>
      </c>
      <c r="D92" s="16" t="n">
        <v>0.291666666666667</v>
      </c>
      <c r="E92" s="16" t="n">
        <v>0.375</v>
      </c>
      <c r="F92" s="16"/>
      <c r="G92" s="16" t="n">
        <v>0.541666666666667</v>
      </c>
      <c r="H92" s="16" t="n">
        <v>0.583333333333333</v>
      </c>
      <c r="I92" s="16" t="n">
        <v>0.75</v>
      </c>
      <c r="J92" s="16" t="n">
        <v>0.84375</v>
      </c>
      <c r="K92" s="16" t="n">
        <f aca="false">SUM(SUM(G92,-MIN(E92:F92)),SUM(I92,-H92))</f>
        <v>0.333333333333333</v>
      </c>
      <c r="L92" s="16" t="n">
        <f aca="false">IF(SUM(SUM(G92,-MIN(D92:F92)),SUM(MAX(I92:J92),-H92))=SUM(SUM(G92,-MIN(E92:F92)),SUM(I92,-H92)),"",SUM(SUM(G92,-MIN(D92:F92)),SUM(MAX(I92:J92),-H92)))</f>
        <v>0.510416666666667</v>
      </c>
      <c r="M92" s="16" t="str">
        <f aca="false">IF(WEEKDAY(C92,1)=6,SUMIFS(K:K,A:A,N(MONTH(C92)*1),B:B,B92),"")</f>
        <v/>
      </c>
      <c r="N92" s="16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7" t="str">
        <f aca="false">"SEM "&amp;WEEKNUM(C93,1)</f>
        <v>SEM 19</v>
      </c>
      <c r="C93" s="15" t="n">
        <f aca="false">C92+1</f>
        <v>43228</v>
      </c>
      <c r="D93" s="16"/>
      <c r="E93" s="16"/>
      <c r="F93" s="16" t="n">
        <v>0.354166666666667</v>
      </c>
      <c r="G93" s="16" t="n">
        <v>0.541666666666667</v>
      </c>
      <c r="H93" s="16" t="n">
        <v>0.583333333333333</v>
      </c>
      <c r="I93" s="16" t="n">
        <v>0.78125</v>
      </c>
      <c r="J93" s="16" t="n">
        <v>0.840277777777778</v>
      </c>
      <c r="K93" s="16" t="n">
        <f aca="false">SUM(SUM(G93,-MIN(E93:F93)),SUM(I93,-H93))</f>
        <v>0.385416666666667</v>
      </c>
      <c r="L93" s="16" t="n">
        <f aca="false">IF(SUM(SUM(G93,-MIN(D93:F93)),SUM(MAX(I93:J93),-H93))=SUM(SUM(G93,-MIN(E93:F93)),SUM(I93,-H93)),"",SUM(SUM(G93,-MIN(D93:F93)),SUM(MAX(I93:J93),-H93)))</f>
        <v>0.444444444444444</v>
      </c>
      <c r="M93" s="16" t="str">
        <f aca="false">IF(WEEKDAY(C93,1)=6,SUMIFS(K:K,A:A,N(MONTH(C93)*1),B:B,B93),"")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4" t="str">
        <f aca="false">"SEM "&amp;WEEKNUM(C94,1)</f>
        <v>SEM 19</v>
      </c>
      <c r="C94" s="15" t="n">
        <f aca="false">C93+1</f>
        <v>43229</v>
      </c>
      <c r="D94" s="16" t="n">
        <v>0.302083333333333</v>
      </c>
      <c r="E94" s="16" t="n">
        <v>0.364583333333333</v>
      </c>
      <c r="F94" s="16"/>
      <c r="G94" s="16" t="n">
        <v>0.53125</v>
      </c>
      <c r="H94" s="16" t="n">
        <v>0.5625</v>
      </c>
      <c r="I94" s="16" t="n">
        <v>0.75</v>
      </c>
      <c r="J94" s="16" t="n">
        <v>0.822916666666667</v>
      </c>
      <c r="K94" s="16" t="n">
        <f aca="false">SUM(SUM(G94,-MIN(E94:F94)),SUM(I94,-H94))</f>
        <v>0.354166666666667</v>
      </c>
      <c r="L94" s="16" t="n">
        <f aca="false">IF(SUM(SUM(G94,-MIN(D94:F94)),SUM(MAX(I94:J94),-H94))=SUM(SUM(G94,-MIN(E94:F94)),SUM(I94,-H94)),"",SUM(SUM(G94,-MIN(D94:F94)),SUM(MAX(I94:J94),-H94)))</f>
        <v>0.489583333333333</v>
      </c>
      <c r="M94" s="16" t="str">
        <f aca="false">IF(WEEKDAY(C94,1)=6,SUMIFS(K:K,A:A,N(MONTH(C94)*1),B:B,B94),"")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19</v>
      </c>
      <c r="C95" s="15" t="n">
        <f aca="false">C94+1</f>
        <v>43230</v>
      </c>
      <c r="D95" s="16" t="n">
        <v>0.3125</v>
      </c>
      <c r="E95" s="16" t="n">
        <v>0.375</v>
      </c>
      <c r="F95" s="16"/>
      <c r="G95" s="16" t="n">
        <v>0.541666666666667</v>
      </c>
      <c r="H95" s="16" t="n">
        <v>0.583333333333333</v>
      </c>
      <c r="I95" s="16" t="n">
        <v>0.78125</v>
      </c>
      <c r="J95" s="16" t="n">
        <v>0.854166666666667</v>
      </c>
      <c r="K95" s="16" t="n">
        <f aca="false">SUM(SUM(G95,-MIN(E95:F95)),SUM(I95,-H95))</f>
        <v>0.364583333333333</v>
      </c>
      <c r="L95" s="16" t="n">
        <f aca="false">IF(SUM(SUM(G95,-MIN(D95:F95)),SUM(MAX(I95:J95),-H95))=SUM(SUM(G95,-MIN(E95:F95)),SUM(I95,-H95)),"",SUM(SUM(G95,-MIN(D95:F95)),SUM(MAX(I95:J95),-H95)))</f>
        <v>0.5</v>
      </c>
      <c r="M95" s="16" t="str">
        <f aca="false">IF(WEEKDAY(C95,1)=6,SUMIFS(K:K,A:A,N(MONTH(C95)*1),B:B,B95),"")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7" t="str">
        <f aca="false">"SEM "&amp;WEEKNUM(C96,1)</f>
        <v>SEM 19</v>
      </c>
      <c r="C96" s="15" t="n">
        <f aca="false">C95+1</f>
        <v>43231</v>
      </c>
      <c r="D96" s="16"/>
      <c r="E96" s="16"/>
      <c r="F96" s="16" t="n">
        <v>0.34375</v>
      </c>
      <c r="G96" s="16" t="n">
        <v>0.520833333333333</v>
      </c>
      <c r="H96" s="16" t="n">
        <v>0.583333333333333</v>
      </c>
      <c r="I96" s="16" t="n">
        <v>0.75</v>
      </c>
      <c r="J96" s="16"/>
      <c r="K96" s="16" t="n">
        <f aca="false">SUM(SUM(G96,-MIN(E96:F96)),SUM(I96,-H96))</f>
        <v>0.34375</v>
      </c>
      <c r="L96" s="16" t="str">
        <f aca="false">IF(SUM(SUM(G96,-MIN(D96:F96)),SUM(MAX(I96:J96),-H96))=SUM(SUM(G96,-MIN(E96:F96)),SUM(I96,-H96)),"",SUM(SUM(G96,-MIN(D96:F96)),SUM(MAX(I96:J96),-H96)))</f>
        <v/>
      </c>
      <c r="M96" s="16" t="n">
        <f aca="false">IF(WEEKDAY(C96,1)=6,SUMIFS(K:K,A:A,N(MONTH(C96)*1),B:B,B96),"")</f>
        <v>1.78125</v>
      </c>
      <c r="N96" s="16" t="str">
        <f aca="false">IF(A97=A96,"",SUMIF(A:A,A96,K:K))</f>
        <v/>
      </c>
    </row>
    <row r="97" customFormat="false" ht="15" hidden="false" customHeight="false" outlineLevel="0" collapsed="false">
      <c r="A97" s="8" t="n">
        <f aca="false">MONTH(C97)</f>
        <v>5</v>
      </c>
      <c r="B97" s="9" t="str">
        <f aca="false">"SEM "&amp;WEEKNUM(C97,1)</f>
        <v>SEM 20</v>
      </c>
      <c r="C97" s="9" t="n">
        <f aca="false">C96+3</f>
        <v>43234</v>
      </c>
      <c r="D97" s="10"/>
      <c r="E97" s="10"/>
      <c r="F97" s="10" t="n">
        <v>0.354166666666667</v>
      </c>
      <c r="G97" s="10" t="n">
        <v>0.541666666666667</v>
      </c>
      <c r="H97" s="10" t="n">
        <v>0.583333333333333</v>
      </c>
      <c r="I97" s="10" t="n">
        <v>0.791666666666667</v>
      </c>
      <c r="J97" s="10"/>
      <c r="K97" s="10" t="n">
        <f aca="false">SUM(SUM(G97,-MIN(E97:F97)),SUM(I97,-H97))</f>
        <v>0.395833333333333</v>
      </c>
      <c r="L97" s="10" t="str">
        <f aca="false">IF(SUM(SUM(G97,-MIN(D97:F97)),SUM(MAX(I97:J97),-H97))=SUM(SUM(G97,-MIN(E97:F97)),SUM(I97,-H97)),"",SUM(SUM(G97,-MIN(D97:F97)),SUM(MAX(I97:J97),-H97)))</f>
        <v/>
      </c>
      <c r="M97" s="10" t="str">
        <f aca="false">IF(WEEKDAY(C97,1)=6,SUMIFS(K:K,A:A,N(MONTH(C97)*1),B:B,B97),"")</f>
        <v/>
      </c>
      <c r="N97" s="10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20</v>
      </c>
      <c r="C98" s="9" t="n">
        <f aca="false">C97+1</f>
        <v>43235</v>
      </c>
      <c r="D98" s="10" t="n">
        <v>0.3125</v>
      </c>
      <c r="E98" s="10" t="n">
        <v>0.364583333333333</v>
      </c>
      <c r="F98" s="10"/>
      <c r="G98" s="10" t="n">
        <v>0.541666666666667</v>
      </c>
      <c r="H98" s="10" t="n">
        <v>0.583333333333333</v>
      </c>
      <c r="I98" s="10" t="n">
        <v>0.760416666666667</v>
      </c>
      <c r="J98" s="10" t="n">
        <v>0.854166666666667</v>
      </c>
      <c r="K98" s="10" t="n">
        <f aca="false">SUM(SUM(G98,-MIN(E98:F98)),SUM(I98,-H98))</f>
        <v>0.354166666666667</v>
      </c>
      <c r="L98" s="10" t="n">
        <f aca="false">IF(SUM(SUM(G98,-MIN(D98:F98)),SUM(MAX(I98:J98),-H98))=SUM(SUM(G98,-MIN(E98:F98)),SUM(I98,-H98)),"",SUM(SUM(G98,-MIN(D98:F98)),SUM(MAX(I98:J98),-H98)))</f>
        <v>0.5</v>
      </c>
      <c r="M98" s="10" t="str">
        <f aca="false">IF(WEEKDAY(C98,1)=6,SUMIFS(K:K,A:A,N(MONTH(C98)*1),B:B,B98),"")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20</v>
      </c>
      <c r="C99" s="9" t="n">
        <f aca="false">C98+1</f>
        <v>43236</v>
      </c>
      <c r="D99" s="10"/>
      <c r="E99" s="10"/>
      <c r="F99" s="10" t="n">
        <v>0.354166666666667</v>
      </c>
      <c r="G99" s="10" t="n">
        <v>0.520833333333333</v>
      </c>
      <c r="H99" s="10" t="n">
        <v>0.583333333333333</v>
      </c>
      <c r="I99" s="10" t="n">
        <v>0.791666666666667</v>
      </c>
      <c r="J99" s="10"/>
      <c r="K99" s="10" t="n">
        <f aca="false">SUM(SUM(G99,-MIN(E99:F99)),SUM(I99,-H99))</f>
        <v>0.375</v>
      </c>
      <c r="L99" s="10" t="str">
        <f aca="false">IF(SUM(SUM(G99,-MIN(D99:F99)),SUM(MAX(I99:J99),-H99))=SUM(SUM(G99,-MIN(E99:F99)),SUM(I99,-H99)),"",SUM(SUM(G99,-MIN(D99:F99)),SUM(MAX(I99:J99),-H99)))</f>
        <v/>
      </c>
      <c r="M99" s="10" t="str">
        <f aca="false">IF(WEEKDAY(C99,1)=6,SUMIFS(K:K,A:A,N(MONTH(C99)*1),B:B,B99),"")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20</v>
      </c>
      <c r="C100" s="9" t="n">
        <f aca="false">C99+1</f>
        <v>43237</v>
      </c>
      <c r="D100" s="10" t="n">
        <v>0.3125</v>
      </c>
      <c r="E100" s="10" t="n">
        <v>0.375</v>
      </c>
      <c r="F100" s="10"/>
      <c r="G100" s="10" t="n">
        <v>0.520833333333333</v>
      </c>
      <c r="H100" s="10" t="n">
        <v>0.5625</v>
      </c>
      <c r="I100" s="10" t="n">
        <v>0.760416666666667</v>
      </c>
      <c r="J100" s="10" t="n">
        <v>0.822916666666667</v>
      </c>
      <c r="K100" s="10" t="n">
        <f aca="false">SUM(SUM(G100,-MIN(E100:F100)),SUM(I100,-H100))</f>
        <v>0.34375</v>
      </c>
      <c r="L100" s="10" t="n">
        <f aca="false">IF(SUM(SUM(G100,-MIN(D100:F100)),SUM(MAX(I100:J100),-H100))=SUM(SUM(G100,-MIN(E100:F100)),SUM(I100,-H100)),"",SUM(SUM(G100,-MIN(D100:F100)),SUM(MAX(I100:J100),-H100)))</f>
        <v>0.46875</v>
      </c>
      <c r="M100" s="10" t="str">
        <f aca="false">IF(WEEKDAY(C100,1)=6,SUMIFS(K:K,A:A,N(MONTH(C100)*1),B:B,B100),"")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20</v>
      </c>
      <c r="C101" s="9" t="n">
        <f aca="false">C100+1</f>
        <v>43238</v>
      </c>
      <c r="D101" s="10"/>
      <c r="E101" s="10"/>
      <c r="F101" s="10" t="n">
        <v>0.34375</v>
      </c>
      <c r="G101" s="10" t="n">
        <v>0.541666666666667</v>
      </c>
      <c r="H101" s="10" t="n">
        <v>0.583333333333333</v>
      </c>
      <c r="I101" s="10" t="n">
        <v>0.75</v>
      </c>
      <c r="J101" s="10"/>
      <c r="K101" s="10" t="n">
        <f aca="false">SUM(SUM(G101,-MIN(E101:F101)),SUM(I101,-H101))</f>
        <v>0.364583333333333</v>
      </c>
      <c r="L101" s="10" t="str">
        <f aca="false">IF(SUM(SUM(G101,-MIN(D101:F101)),SUM(MAX(I101:J101),-H101))=SUM(SUM(G101,-MIN(E101:F101)),SUM(I101,-H101)),"",SUM(SUM(G101,-MIN(D101:F101)),SUM(MAX(I101:J101),-H101)))</f>
        <v/>
      </c>
      <c r="M101" s="10" t="n">
        <f aca="false">IF(WEEKDAY(C101,1)=6,SUMIFS(K:K,A:A,N(MONTH(C101)*1),B:B,B101),"")</f>
        <v>1.83333333333333</v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13" t="n">
        <f aca="false">MONTH(C102)</f>
        <v>5</v>
      </c>
      <c r="B102" s="14" t="str">
        <f aca="false">"SEM "&amp;WEEKNUM(C102,1)</f>
        <v>SEM 21</v>
      </c>
      <c r="C102" s="15" t="n">
        <f aca="false">C101+3</f>
        <v>43241</v>
      </c>
      <c r="D102" s="16"/>
      <c r="E102" s="16"/>
      <c r="F102" s="16" t="n">
        <v>0.354166666666667</v>
      </c>
      <c r="G102" s="16" t="n">
        <v>0.541666666666667</v>
      </c>
      <c r="H102" s="16" t="n">
        <v>0.583333333333333</v>
      </c>
      <c r="I102" s="16" t="n">
        <v>0.802083333333333</v>
      </c>
      <c r="J102" s="16"/>
      <c r="K102" s="16" t="n">
        <f aca="false">SUM(SUM(G102,-MIN(E102:F102)),SUM(I102,-H102))</f>
        <v>0.40625</v>
      </c>
      <c r="L102" s="16" t="str">
        <f aca="false">IF(SUM(SUM(G102,-MIN(D102:F102)),SUM(MAX(I102:J102),-H102))=SUM(SUM(G102,-MIN(E102:F102)),SUM(I102,-H102)),"",SUM(SUM(G102,-MIN(D102:F102)),SUM(MAX(I102:J102),-H102)))</f>
        <v/>
      </c>
      <c r="M102" s="16" t="str">
        <f aca="false">IF(WEEKDAY(C102,1)=6,SUMIFS(K:K,A:A,N(MONTH(C102)*1),B:B,B102),"")</f>
        <v/>
      </c>
      <c r="N102" s="16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7" t="str">
        <f aca="false">"SEM "&amp;WEEKNUM(C103,1)</f>
        <v>SEM 21</v>
      </c>
      <c r="C103" s="15" t="n">
        <f aca="false">C102+1</f>
        <v>43242</v>
      </c>
      <c r="D103" s="16"/>
      <c r="E103" s="16"/>
      <c r="F103" s="16" t="n">
        <v>0.354166666666667</v>
      </c>
      <c r="G103" s="16" t="n">
        <v>0.541666666666667</v>
      </c>
      <c r="H103" s="16" t="n">
        <v>0.59375</v>
      </c>
      <c r="I103" s="16" t="n">
        <v>0.791666666666667</v>
      </c>
      <c r="J103" s="16"/>
      <c r="K103" s="16" t="n">
        <f aca="false">SUM(SUM(G103,-MIN(E103:F103)),SUM(I103,-H103))</f>
        <v>0.385416666666667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IF(WEEKDAY(C103,1)=6,SUMIFS(K:K,A:A,N(MONTH(C103)*1),B:B,B103),"")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4" t="str">
        <f aca="false">"SEM "&amp;WEEKNUM(C104,1)</f>
        <v>SEM 21</v>
      </c>
      <c r="C104" s="15" t="n">
        <f aca="false">C103+1</f>
        <v>43243</v>
      </c>
      <c r="D104" s="16"/>
      <c r="E104" s="16"/>
      <c r="F104" s="16" t="n">
        <v>0.34375</v>
      </c>
      <c r="G104" s="16" t="n">
        <v>0.520833333333333</v>
      </c>
      <c r="H104" s="16" t="n">
        <v>0.5625</v>
      </c>
      <c r="I104" s="16" t="n">
        <v>0.8125</v>
      </c>
      <c r="J104" s="16"/>
      <c r="K104" s="16" t="n">
        <f aca="false">SUM(SUM(G104,-MIN(E104:F104)),SUM(I104,-H104))</f>
        <v>0.427083333333333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IF(WEEKDAY(C104,1)=6,SUMIFS(K:K,A:A,N(MONTH(C104)*1),B:B,B104),"")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21</v>
      </c>
      <c r="C105" s="15" t="n">
        <f aca="false">C104+1</f>
        <v>43244</v>
      </c>
      <c r="D105" s="16" t="n">
        <v>0.3125</v>
      </c>
      <c r="E105" s="16" t="n">
        <v>0.364583333333333</v>
      </c>
      <c r="F105" s="16"/>
      <c r="G105" s="16" t="n">
        <v>0.53125</v>
      </c>
      <c r="H105" s="16" t="n">
        <v>0.59375</v>
      </c>
      <c r="I105" s="16" t="n">
        <v>0.770833333333333</v>
      </c>
      <c r="J105" s="16" t="n">
        <v>0.854166666666667</v>
      </c>
      <c r="K105" s="16" t="n">
        <f aca="false">SUM(SUM(G105,-MIN(E105:F105)),SUM(I105,-H105))</f>
        <v>0.34375</v>
      </c>
      <c r="L105" s="16" t="n">
        <f aca="false">IF(SUM(SUM(G105,-MIN(D105:F105)),SUM(MAX(I105:J105),-H105))=SUM(SUM(G105,-MIN(E105:F105)),SUM(I105,-H105)),"",SUM(SUM(G105,-MIN(D105:F105)),SUM(MAX(I105:J105),-H105)))</f>
        <v>0.479166666666667</v>
      </c>
      <c r="M105" s="16" t="str">
        <f aca="false">IF(WEEKDAY(C105,1)=6,SUMIFS(K:K,A:A,N(MONTH(C105)*1),B:B,B105),"")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7" t="str">
        <f aca="false">"SEM "&amp;WEEKNUM(C106,1)</f>
        <v>SEM 21</v>
      </c>
      <c r="C106" s="15" t="n">
        <f aca="false">C105+1</f>
        <v>43245</v>
      </c>
      <c r="D106" s="16"/>
      <c r="E106" s="16"/>
      <c r="F106" s="16" t="n">
        <v>0.333333333333333</v>
      </c>
      <c r="G106" s="16" t="n">
        <v>0.541666666666667</v>
      </c>
      <c r="H106" s="16" t="n">
        <v>0.583333333333333</v>
      </c>
      <c r="I106" s="16" t="n">
        <v>0.75</v>
      </c>
      <c r="J106" s="16"/>
      <c r="K106" s="16" t="n">
        <f aca="false">SUM(SUM(G106,-MIN(E106:F106)),SUM(I106,-H106))</f>
        <v>0.375</v>
      </c>
      <c r="L106" s="16" t="str">
        <f aca="false">IF(SUM(SUM(G106,-MIN(D106:F106)),SUM(MAX(I106:J106),-H106))=SUM(SUM(G106,-MIN(E106:F106)),SUM(I106,-H106)),"",SUM(SUM(G106,-MIN(D106:F106)),SUM(MAX(I106:J106),-H106)))</f>
        <v/>
      </c>
      <c r="M106" s="16" t="n">
        <f aca="false">IF(WEEKDAY(C106,1)=6,SUMIFS(K:K,A:A,N(MONTH(C106)*1),B:B,B106),"")</f>
        <v>1.9375</v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8" t="n">
        <f aca="false">MONTH(C107)</f>
        <v>5</v>
      </c>
      <c r="B107" s="9" t="str">
        <f aca="false">"SEM "&amp;WEEKNUM(C107,1)</f>
        <v>SEM 22</v>
      </c>
      <c r="C107" s="9" t="n">
        <f aca="false">C106+3</f>
        <v>43248</v>
      </c>
      <c r="D107" s="10"/>
      <c r="E107" s="10"/>
      <c r="F107" s="10" t="n">
        <v>0.34375</v>
      </c>
      <c r="G107" s="10" t="n">
        <v>0.53125</v>
      </c>
      <c r="H107" s="10" t="n">
        <v>0.572916666666667</v>
      </c>
      <c r="I107" s="10" t="n">
        <v>0.770833333333333</v>
      </c>
      <c r="J107" s="10" t="n">
        <v>0.822916666666667</v>
      </c>
      <c r="K107" s="10" t="n">
        <f aca="false">SUM(SUM(G107,-MIN(E107:F107)),SUM(I107,-H107))</f>
        <v>0.385416666666667</v>
      </c>
      <c r="L107" s="10" t="n">
        <f aca="false">IF(SUM(SUM(G107,-MIN(D107:F107)),SUM(MAX(I107:J107),-H107))=SUM(SUM(G107,-MIN(E107:F107)),SUM(I107,-H107)),"",SUM(SUM(G107,-MIN(D107:F107)),SUM(MAX(I107:J107),-H107)))</f>
        <v>0.4375</v>
      </c>
      <c r="M107" s="10" t="str">
        <f aca="false">IF(WEEKDAY(C107,1)=6,SUMIFS(K:K,A:A,N(MONTH(C107)*1),B:B,B107),"")</f>
        <v/>
      </c>
      <c r="N107" s="10" t="str">
        <f aca="false">IF(A108=A107,"",SUMIF(A:A,A107,K:K))</f>
        <v/>
      </c>
    </row>
    <row r="108" customFormat="false" ht="15" hidden="false" customHeight="false" outlineLevel="0" collapsed="false">
      <c r="A108" s="8" t="n">
        <f aca="false">MONTH(C108)</f>
        <v>5</v>
      </c>
      <c r="B108" s="9" t="str">
        <f aca="false">"SEM "&amp;WEEKNUM(C108,1)</f>
        <v>SEM 22</v>
      </c>
      <c r="C108" s="9" t="n">
        <f aca="false">C107+1</f>
        <v>43249</v>
      </c>
      <c r="D108" s="10" t="n">
        <v>0.3125</v>
      </c>
      <c r="E108" s="10" t="n">
        <v>0.375</v>
      </c>
      <c r="F108" s="10"/>
      <c r="G108" s="10" t="n">
        <v>0.541666666666667</v>
      </c>
      <c r="H108" s="10" t="n">
        <v>0.5625</v>
      </c>
      <c r="I108" s="10" t="n">
        <v>0.760416666666667</v>
      </c>
      <c r="J108" s="10" t="n">
        <v>0.854166666666667</v>
      </c>
      <c r="K108" s="10" t="n">
        <f aca="false">SUM(SUM(G108,-MIN(E108:F108)),SUM(I108,-H108))</f>
        <v>0.364583333333333</v>
      </c>
      <c r="L108" s="10" t="n">
        <f aca="false">IF(SUM(SUM(G108,-MIN(D108:F108)),SUM(MAX(I108:J108),-H108))=SUM(SUM(G108,-MIN(E108:F108)),SUM(I108,-H108)),"",SUM(SUM(G108,-MIN(D108:F108)),SUM(MAX(I108:J108),-H108)))</f>
        <v>0.520833333333333</v>
      </c>
      <c r="M108" s="10" t="str">
        <f aca="false">IF(WEEKDAY(C108,1)=6,SUMIFS(K:K,A:A,N(MONTH(C108)*1),B:B,B108),"")</f>
        <v/>
      </c>
      <c r="N108" s="10" t="str">
        <f aca="false">IF(A109=A108,"",SUMIF(A:A,A108,K:K))</f>
        <v/>
      </c>
    </row>
    <row r="109" customFormat="false" ht="15" hidden="false" customHeight="false" outlineLevel="0" collapsed="false">
      <c r="A109" s="8" t="n">
        <f aca="false">MONTH(C109)</f>
        <v>5</v>
      </c>
      <c r="B109" s="9" t="str">
        <f aca="false">"SEM "&amp;WEEKNUM(C109,1)</f>
        <v>SEM 22</v>
      </c>
      <c r="C109" s="9" t="n">
        <f aca="false">C108+1</f>
        <v>43250</v>
      </c>
      <c r="D109" s="10"/>
      <c r="E109" s="10"/>
      <c r="F109" s="10" t="n">
        <v>0.354166666666667</v>
      </c>
      <c r="G109" s="10" t="n">
        <v>0.541666666666667</v>
      </c>
      <c r="H109" s="10" t="n">
        <v>0.583333333333333</v>
      </c>
      <c r="I109" s="10" t="n">
        <v>0.770833333333333</v>
      </c>
      <c r="J109" s="10"/>
      <c r="K109" s="10" t="n">
        <f aca="false">SUM(SUM(G109,-MIN(E109:F109)),SUM(I109,-H109))</f>
        <v>0.375</v>
      </c>
      <c r="L109" s="10" t="str">
        <f aca="false">IF(SUM(SUM(G109,-MIN(D109:F109)),SUM(MAX(I109:J109),-H109))=SUM(SUM(G109,-MIN(E109:F109)),SUM(I109,-H109)),"",SUM(SUM(G109,-MIN(D109:F109)),SUM(MAX(I109:J109),-H109)))</f>
        <v/>
      </c>
      <c r="M109" s="10" t="str">
        <f aca="false">IF(WEEKDAY(C109,1)=6,SUMIFS(K:K,A:A,N(MONTH(C109)*1),B:B,B109),"")</f>
        <v/>
      </c>
      <c r="N109" s="10" t="str">
        <f aca="false">IF(A110=A109,"",SUMIF(A:A,A109,K:K))</f>
        <v/>
      </c>
    </row>
    <row r="110" customFormat="false" ht="15" hidden="false" customHeight="false" outlineLevel="0" collapsed="false">
      <c r="A110" s="8" t="n">
        <f aca="false">MONTH(C110)</f>
        <v>5</v>
      </c>
      <c r="B110" s="9" t="str">
        <f aca="false">"SEM "&amp;WEEKNUM(C110,1)</f>
        <v>SEM 22</v>
      </c>
      <c r="C110" s="9" t="n">
        <f aca="false">C109+1</f>
        <v>43251</v>
      </c>
      <c r="D110" s="10"/>
      <c r="E110" s="10"/>
      <c r="F110" s="10" t="n">
        <v>0.333333333333333</v>
      </c>
      <c r="G110" s="10" t="n">
        <v>0.520833333333333</v>
      </c>
      <c r="H110" s="10" t="n">
        <v>0.583333333333333</v>
      </c>
      <c r="I110" s="10" t="n">
        <v>0.802083333333333</v>
      </c>
      <c r="J110" s="10"/>
      <c r="K110" s="10" t="n">
        <f aca="false">SUM(SUM(G110,-MIN(E110:F110)),SUM(I110,-H110))</f>
        <v>0.40625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IF(WEEKDAY(C110,1)=6,SUMIFS(K:K,A:A,N(MONTH(C110)*1),B:B,B110),"")</f>
        <v/>
      </c>
      <c r="N110" s="10" t="n">
        <f aca="false">IF(A111=A110,"",SUMIF(A:A,A110,K:K))</f>
        <v>8.61458333333333</v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22</v>
      </c>
      <c r="C111" s="9" t="n">
        <f aca="false">C110+1</f>
        <v>43252</v>
      </c>
      <c r="D111" s="10"/>
      <c r="E111" s="10"/>
      <c r="F111" s="10" t="n">
        <v>0.333333333333333</v>
      </c>
      <c r="G111" s="10" t="n">
        <v>0.541666666666667</v>
      </c>
      <c r="H111" s="10" t="n">
        <v>0.583333333333333</v>
      </c>
      <c r="I111" s="10" t="n">
        <v>0.760416666666667</v>
      </c>
      <c r="J111" s="10"/>
      <c r="K111" s="10" t="n">
        <f aca="false">SUM(SUM(G111,-MIN(E111:F111)),SUM(I111,-H111))</f>
        <v>0.385416666666667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n">
        <f aca="false">IF(WEEKDAY(C111,1)=6,SUMIFS(K:K,A:A,N(MONTH(C111)*1),B:B,B111),"")</f>
        <v>0.385416666666667</v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13" t="n">
        <f aca="false">MONTH(C112)</f>
        <v>6</v>
      </c>
      <c r="B112" s="14" t="str">
        <f aca="false">"SEM "&amp;WEEKNUM(C112,1)</f>
        <v>SEM 23</v>
      </c>
      <c r="C112" s="15" t="n">
        <f aca="false">C111+3</f>
        <v>43255</v>
      </c>
      <c r="D112" s="16" t="n">
        <v>0.291666666666667</v>
      </c>
      <c r="E112" s="16" t="n">
        <v>0.375</v>
      </c>
      <c r="F112" s="16"/>
      <c r="G112" s="16" t="n">
        <v>0.541666666666667</v>
      </c>
      <c r="H112" s="16" t="n">
        <v>0.583333333333333</v>
      </c>
      <c r="I112" s="16" t="n">
        <v>0.75</v>
      </c>
      <c r="J112" s="16" t="n">
        <v>0.84375</v>
      </c>
      <c r="K112" s="16" t="n">
        <f aca="false">SUM(SUM(G112,-MIN(E112:F112)),SUM(I112,-H112))</f>
        <v>0.333333333333333</v>
      </c>
      <c r="L112" s="16" t="n">
        <f aca="false">IF(SUM(SUM(G112,-MIN(D112:F112)),SUM(MAX(I112:J112),-H112))=SUM(SUM(G112,-MIN(E112:F112)),SUM(I112,-H112)),"",SUM(SUM(G112,-MIN(D112:F112)),SUM(MAX(I112:J112),-H112)))</f>
        <v>0.510416666666667</v>
      </c>
      <c r="M112" s="16" t="str">
        <f aca="false">IF(WEEKDAY(C112,1)=6,SUMIFS(K:K,A:A,N(MONTH(C112)*1),B:B,B112),"")</f>
        <v/>
      </c>
      <c r="N112" s="16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7" t="str">
        <f aca="false">"SEM "&amp;WEEKNUM(C113,1)</f>
        <v>SEM 23</v>
      </c>
      <c r="C113" s="15" t="n">
        <f aca="false">C112+1</f>
        <v>43256</v>
      </c>
      <c r="D113" s="16"/>
      <c r="E113" s="16"/>
      <c r="F113" s="16" t="n">
        <v>0.354166666666667</v>
      </c>
      <c r="G113" s="16" t="n">
        <v>0.541666666666667</v>
      </c>
      <c r="H113" s="16" t="n">
        <v>0.583333333333333</v>
      </c>
      <c r="I113" s="16" t="n">
        <v>0.78125</v>
      </c>
      <c r="J113" s="16" t="n">
        <v>0.840277777777778</v>
      </c>
      <c r="K113" s="16" t="n">
        <f aca="false">SUM(SUM(G113,-MIN(E113:F113)),SUM(I113,-H113))</f>
        <v>0.385416666666667</v>
      </c>
      <c r="L113" s="16" t="n">
        <f aca="false">IF(SUM(SUM(G113,-MIN(D113:F113)),SUM(MAX(I113:J113),-H113))=SUM(SUM(G113,-MIN(E113:F113)),SUM(I113,-H113)),"",SUM(SUM(G113,-MIN(D113:F113)),SUM(MAX(I113:J113),-H113)))</f>
        <v>0.444444444444444</v>
      </c>
      <c r="M113" s="16" t="str">
        <f aca="false">IF(WEEKDAY(C113,1)=6,SUMIFS(K:K,A:A,N(MONTH(C113)*1),B:B,B113),"")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4" t="str">
        <f aca="false">"SEM "&amp;WEEKNUM(C114,1)</f>
        <v>SEM 23</v>
      </c>
      <c r="C114" s="15" t="n">
        <f aca="false">C113+1</f>
        <v>43257</v>
      </c>
      <c r="D114" s="16" t="n">
        <v>0.302083333333333</v>
      </c>
      <c r="E114" s="16" t="n">
        <v>0.364583333333333</v>
      </c>
      <c r="F114" s="16"/>
      <c r="G114" s="16" t="n">
        <v>0.53125</v>
      </c>
      <c r="H114" s="16" t="n">
        <v>0.5625</v>
      </c>
      <c r="I114" s="16" t="n">
        <v>0.75</v>
      </c>
      <c r="J114" s="16" t="n">
        <v>0.822916666666667</v>
      </c>
      <c r="K114" s="16" t="n">
        <f aca="false">SUM(SUM(G114,-MIN(E114:F114)),SUM(I114,-H114))</f>
        <v>0.354166666666667</v>
      </c>
      <c r="L114" s="16" t="n">
        <f aca="false">IF(SUM(SUM(G114,-MIN(D114:F114)),SUM(MAX(I114:J114),-H114))=SUM(SUM(G114,-MIN(E114:F114)),SUM(I114,-H114)),"",SUM(SUM(G114,-MIN(D114:F114)),SUM(MAX(I114:J114),-H114)))</f>
        <v>0.489583333333333</v>
      </c>
      <c r="M114" s="16" t="str">
        <f aca="false">IF(WEEKDAY(C114,1)=6,SUMIFS(K:K,A:A,N(MONTH(C114)*1),B:B,B114),"")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23</v>
      </c>
      <c r="C115" s="15" t="n">
        <f aca="false">C114+1</f>
        <v>43258</v>
      </c>
      <c r="D115" s="16" t="n">
        <v>0.3125</v>
      </c>
      <c r="E115" s="16" t="n">
        <v>0.375</v>
      </c>
      <c r="F115" s="16"/>
      <c r="G115" s="16" t="n">
        <v>0.541666666666667</v>
      </c>
      <c r="H115" s="16" t="n">
        <v>0.583333333333333</v>
      </c>
      <c r="I115" s="16" t="n">
        <v>0.78125</v>
      </c>
      <c r="J115" s="16" t="n">
        <v>0.854166666666667</v>
      </c>
      <c r="K115" s="16" t="n">
        <f aca="false">SUM(SUM(G115,-MIN(E115:F115)),SUM(I115,-H115))</f>
        <v>0.364583333333333</v>
      </c>
      <c r="L115" s="16" t="n">
        <f aca="false">IF(SUM(SUM(G115,-MIN(D115:F115)),SUM(MAX(I115:J115),-H115))=SUM(SUM(G115,-MIN(E115:F115)),SUM(I115,-H115)),"",SUM(SUM(G115,-MIN(D115:F115)),SUM(MAX(I115:J115),-H115)))</f>
        <v>0.5</v>
      </c>
      <c r="M115" s="16" t="str">
        <f aca="false">IF(WEEKDAY(C115,1)=6,SUMIFS(K:K,A:A,N(MONTH(C115)*1),B:B,B115),"")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7" t="str">
        <f aca="false">"SEM "&amp;WEEKNUM(C116,1)</f>
        <v>SEM 23</v>
      </c>
      <c r="C116" s="15" t="n">
        <f aca="false">C115+1</f>
        <v>43259</v>
      </c>
      <c r="D116" s="16"/>
      <c r="E116" s="16"/>
      <c r="F116" s="16" t="n">
        <v>0.34375</v>
      </c>
      <c r="G116" s="16" t="n">
        <v>0.520833333333333</v>
      </c>
      <c r="H116" s="16" t="n">
        <v>0.583333333333333</v>
      </c>
      <c r="I116" s="16" t="n">
        <v>0.75</v>
      </c>
      <c r="J116" s="16"/>
      <c r="K116" s="16" t="n">
        <f aca="false">SUM(SUM(G116,-MIN(E116:F116)),SUM(I116,-H116))</f>
        <v>0.34375</v>
      </c>
      <c r="L116" s="16" t="str">
        <f aca="false">IF(SUM(SUM(G116,-MIN(D116:F116)),SUM(MAX(I116:J116),-H116))=SUM(SUM(G116,-MIN(E116:F116)),SUM(I116,-H116)),"",SUM(SUM(G116,-MIN(D116:F116)),SUM(MAX(I116:J116),-H116)))</f>
        <v/>
      </c>
      <c r="M116" s="16" t="n">
        <f aca="false">IF(WEEKDAY(C116,1)=6,SUMIFS(K:K,A:A,N(MONTH(C116)*1),B:B,B116),"")</f>
        <v>1.78125</v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8" t="n">
        <f aca="false">MONTH(C117)</f>
        <v>6</v>
      </c>
      <c r="B117" s="9" t="str">
        <f aca="false">"SEM "&amp;WEEKNUM(C117,1)</f>
        <v>SEM 24</v>
      </c>
      <c r="C117" s="9" t="n">
        <f aca="false">C116+3</f>
        <v>43262</v>
      </c>
      <c r="D117" s="10"/>
      <c r="E117" s="10"/>
      <c r="F117" s="10" t="n">
        <v>0.354166666666667</v>
      </c>
      <c r="G117" s="10" t="n">
        <v>0.541666666666667</v>
      </c>
      <c r="H117" s="10" t="n">
        <v>0.583333333333333</v>
      </c>
      <c r="I117" s="10" t="n">
        <v>0.791666666666667</v>
      </c>
      <c r="J117" s="10"/>
      <c r="K117" s="10" t="n">
        <f aca="false">SUM(SUM(G117,-MIN(E117:F117)),SUM(I117,-H117))</f>
        <v>0.395833333333333</v>
      </c>
      <c r="L117" s="10" t="str">
        <f aca="false">IF(SUM(SUM(G117,-MIN(D117:F117)),SUM(MAX(I117:J117),-H117))=SUM(SUM(G117,-MIN(E117:F117)),SUM(I117,-H117)),"",SUM(SUM(G117,-MIN(D117:F117)),SUM(MAX(I117:J117),-H117)))</f>
        <v/>
      </c>
      <c r="M117" s="10" t="str">
        <f aca="false">IF(WEEKDAY(C117,1)=6,SUMIFS(K:K,A:A,N(MONTH(C117)*1),B:B,B117),"")</f>
        <v/>
      </c>
      <c r="N117" s="10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24</v>
      </c>
      <c r="C118" s="9" t="n">
        <f aca="false">C117+1</f>
        <v>43263</v>
      </c>
      <c r="D118" s="10" t="n">
        <v>0.3125</v>
      </c>
      <c r="E118" s="10" t="n">
        <v>0.364583333333333</v>
      </c>
      <c r="F118" s="10"/>
      <c r="G118" s="10" t="n">
        <v>0.541666666666667</v>
      </c>
      <c r="H118" s="10" t="n">
        <v>0.583333333333333</v>
      </c>
      <c r="I118" s="10" t="n">
        <v>0.760416666666667</v>
      </c>
      <c r="J118" s="10" t="n">
        <v>0.854166666666667</v>
      </c>
      <c r="K118" s="10" t="n">
        <f aca="false">SUM(SUM(G118,-MIN(E118:F118)),SUM(I118,-H118))</f>
        <v>0.354166666666667</v>
      </c>
      <c r="L118" s="10" t="n">
        <f aca="false">IF(SUM(SUM(G118,-MIN(D118:F118)),SUM(MAX(I118:J118),-H118))=SUM(SUM(G118,-MIN(E118:F118)),SUM(I118,-H118)),"",SUM(SUM(G118,-MIN(D118:F118)),SUM(MAX(I118:J118),-H118)))</f>
        <v>0.5</v>
      </c>
      <c r="M118" s="10" t="str">
        <f aca="false">IF(WEEKDAY(C118,1)=6,SUMIFS(K:K,A:A,N(MONTH(C118)*1),B:B,B118),"")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24</v>
      </c>
      <c r="C119" s="9" t="n">
        <f aca="false">C118+1</f>
        <v>43264</v>
      </c>
      <c r="D119" s="10"/>
      <c r="E119" s="10"/>
      <c r="F119" s="10" t="n">
        <v>0.354166666666667</v>
      </c>
      <c r="G119" s="10" t="n">
        <v>0.520833333333333</v>
      </c>
      <c r="H119" s="10" t="n">
        <v>0.583333333333333</v>
      </c>
      <c r="I119" s="10" t="n">
        <v>0.791666666666667</v>
      </c>
      <c r="J119" s="10"/>
      <c r="K119" s="10" t="n">
        <f aca="false">SUM(SUM(G119,-MIN(E119:F119)),SUM(I119,-H119))</f>
        <v>0.375</v>
      </c>
      <c r="L119" s="10" t="str">
        <f aca="false">IF(SUM(SUM(G119,-MIN(D119:F119)),SUM(MAX(I119:J119),-H119))=SUM(SUM(G119,-MIN(E119:F119)),SUM(I119,-H119)),"",SUM(SUM(G119,-MIN(D119:F119)),SUM(MAX(I119:J119),-H119)))</f>
        <v/>
      </c>
      <c r="M119" s="10" t="str">
        <f aca="false">IF(WEEKDAY(C119,1)=6,SUMIFS(K:K,A:A,N(MONTH(C119)*1),B:B,B119),"")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24</v>
      </c>
      <c r="C120" s="9" t="n">
        <f aca="false">C119+1</f>
        <v>43265</v>
      </c>
      <c r="D120" s="10" t="n">
        <v>0.3125</v>
      </c>
      <c r="E120" s="10" t="n">
        <v>0.375</v>
      </c>
      <c r="F120" s="10"/>
      <c r="G120" s="10" t="n">
        <v>0.520833333333333</v>
      </c>
      <c r="H120" s="10" t="n">
        <v>0.5625</v>
      </c>
      <c r="I120" s="10" t="n">
        <v>0.760416666666667</v>
      </c>
      <c r="J120" s="10" t="n">
        <v>0.822916666666667</v>
      </c>
      <c r="K120" s="10" t="n">
        <f aca="false">SUM(SUM(G120,-MIN(E120:F120)),SUM(I120,-H120))</f>
        <v>0.34375</v>
      </c>
      <c r="L120" s="10" t="n">
        <f aca="false">IF(SUM(SUM(G120,-MIN(D120:F120)),SUM(MAX(I120:J120),-H120))=SUM(SUM(G120,-MIN(E120:F120)),SUM(I120,-H120)),"",SUM(SUM(G120,-MIN(D120:F120)),SUM(MAX(I120:J120),-H120)))</f>
        <v>0.46875</v>
      </c>
      <c r="M120" s="10" t="str">
        <f aca="false">IF(WEEKDAY(C120,1)=6,SUMIFS(K:K,A:A,N(MONTH(C120)*1),B:B,B120),"")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24</v>
      </c>
      <c r="C121" s="9" t="n">
        <f aca="false">C120+1</f>
        <v>43266</v>
      </c>
      <c r="D121" s="10"/>
      <c r="E121" s="10"/>
      <c r="F121" s="10" t="n">
        <v>0.34375</v>
      </c>
      <c r="G121" s="10" t="n">
        <v>0.541666666666667</v>
      </c>
      <c r="H121" s="10" t="n">
        <v>0.583333333333333</v>
      </c>
      <c r="I121" s="10" t="n">
        <v>0.75</v>
      </c>
      <c r="J121" s="10"/>
      <c r="K121" s="10" t="n">
        <f aca="false">SUM(SUM(G121,-MIN(E121:F121)),SUM(I121,-H121))</f>
        <v>0.364583333333333</v>
      </c>
      <c r="L121" s="10" t="str">
        <f aca="false">IF(SUM(SUM(G121,-MIN(D121:F121)),SUM(MAX(I121:J121),-H121))=SUM(SUM(G121,-MIN(E121:F121)),SUM(I121,-H121)),"",SUM(SUM(G121,-MIN(D121:F121)),SUM(MAX(I121:J121),-H121)))</f>
        <v/>
      </c>
      <c r="M121" s="10" t="n">
        <f aca="false">IF(WEEKDAY(C121,1)=6,SUMIFS(K:K,A:A,N(MONTH(C121)*1),B:B,B121),"")</f>
        <v>1.83333333333333</v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13" t="n">
        <f aca="false">MONTH(C122)</f>
        <v>6</v>
      </c>
      <c r="B122" s="14" t="str">
        <f aca="false">"SEM "&amp;WEEKNUM(C122,1)</f>
        <v>SEM 25</v>
      </c>
      <c r="C122" s="15" t="n">
        <f aca="false">C121+3</f>
        <v>43269</v>
      </c>
      <c r="D122" s="16"/>
      <c r="E122" s="16"/>
      <c r="F122" s="16" t="n">
        <v>0.354166666666667</v>
      </c>
      <c r="G122" s="16" t="n">
        <v>0.541666666666667</v>
      </c>
      <c r="H122" s="16" t="n">
        <v>0.583333333333333</v>
      </c>
      <c r="I122" s="16" t="n">
        <v>0.802083333333333</v>
      </c>
      <c r="J122" s="16"/>
      <c r="K122" s="16" t="n">
        <f aca="false">SUM(SUM(G122,-MIN(E122:F122)),SUM(I122,-H122))</f>
        <v>0.40625</v>
      </c>
      <c r="L122" s="16" t="str">
        <f aca="false">IF(SUM(SUM(G122,-MIN(D122:F122)),SUM(MAX(I122:J122),-H122))=SUM(SUM(G122,-MIN(E122:F122)),SUM(I122,-H122)),"",SUM(SUM(G122,-MIN(D122:F122)),SUM(MAX(I122:J122),-H122)))</f>
        <v/>
      </c>
      <c r="M122" s="16" t="str">
        <f aca="false">IF(WEEKDAY(C122,1)=6,SUMIFS(K:K,A:A,N(MONTH(C122)*1),B:B,B122),"")</f>
        <v/>
      </c>
      <c r="N122" s="16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7" t="str">
        <f aca="false">"SEM "&amp;WEEKNUM(C123,1)</f>
        <v>SEM 25</v>
      </c>
      <c r="C123" s="15" t="n">
        <f aca="false">C122+1</f>
        <v>43270</v>
      </c>
      <c r="D123" s="16"/>
      <c r="E123" s="16"/>
      <c r="F123" s="16" t="n">
        <v>0.354166666666667</v>
      </c>
      <c r="G123" s="16" t="n">
        <v>0.541666666666667</v>
      </c>
      <c r="H123" s="16" t="n">
        <v>0.59375</v>
      </c>
      <c r="I123" s="16" t="n">
        <v>0.791666666666667</v>
      </c>
      <c r="J123" s="16"/>
      <c r="K123" s="16" t="n">
        <f aca="false">SUM(SUM(G123,-MIN(E123:F123)),SUM(I123,-H123))</f>
        <v>0.385416666666667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IF(WEEKDAY(C123,1)=6,SUMIFS(K:K,A:A,N(MONTH(C123)*1),B:B,B123),"")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4" t="str">
        <f aca="false">"SEM "&amp;WEEKNUM(C124,1)</f>
        <v>SEM 25</v>
      </c>
      <c r="C124" s="15" t="n">
        <f aca="false">C123+1</f>
        <v>43271</v>
      </c>
      <c r="D124" s="16"/>
      <c r="E124" s="16"/>
      <c r="F124" s="16" t="n">
        <v>0.34375</v>
      </c>
      <c r="G124" s="16" t="n">
        <v>0.520833333333333</v>
      </c>
      <c r="H124" s="16" t="n">
        <v>0.5625</v>
      </c>
      <c r="I124" s="16" t="n">
        <v>0.8125</v>
      </c>
      <c r="J124" s="16"/>
      <c r="K124" s="16" t="n">
        <f aca="false">SUM(SUM(G124,-MIN(E124:F124)),SUM(I124,-H124))</f>
        <v>0.427083333333333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IF(WEEKDAY(C124,1)=6,SUMIFS(K:K,A:A,N(MONTH(C124)*1),B:B,B124),"")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25</v>
      </c>
      <c r="C125" s="15" t="n">
        <f aca="false">C124+1</f>
        <v>43272</v>
      </c>
      <c r="D125" s="16" t="n">
        <v>0.3125</v>
      </c>
      <c r="E125" s="16" t="n">
        <v>0.364583333333333</v>
      </c>
      <c r="F125" s="16"/>
      <c r="G125" s="16" t="n">
        <v>0.53125</v>
      </c>
      <c r="H125" s="16" t="n">
        <v>0.59375</v>
      </c>
      <c r="I125" s="16" t="n">
        <v>0.770833333333333</v>
      </c>
      <c r="J125" s="16" t="n">
        <v>0.854166666666667</v>
      </c>
      <c r="K125" s="16" t="n">
        <f aca="false">SUM(SUM(G125,-MIN(E125:F125)),SUM(I125,-H125))</f>
        <v>0.34375</v>
      </c>
      <c r="L125" s="16" t="n">
        <f aca="false">IF(SUM(SUM(G125,-MIN(D125:F125)),SUM(MAX(I125:J125),-H125))=SUM(SUM(G125,-MIN(E125:F125)),SUM(I125,-H125)),"",SUM(SUM(G125,-MIN(D125:F125)),SUM(MAX(I125:J125),-H125)))</f>
        <v>0.479166666666667</v>
      </c>
      <c r="M125" s="16" t="str">
        <f aca="false">IF(WEEKDAY(C125,1)=6,SUMIFS(K:K,A:A,N(MONTH(C125)*1),B:B,B125),"")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7" t="str">
        <f aca="false">"SEM "&amp;WEEKNUM(C126,1)</f>
        <v>SEM 25</v>
      </c>
      <c r="C126" s="15" t="n">
        <f aca="false">C125+1</f>
        <v>43273</v>
      </c>
      <c r="D126" s="16"/>
      <c r="E126" s="16"/>
      <c r="F126" s="16" t="n">
        <v>0.333333333333333</v>
      </c>
      <c r="G126" s="16" t="n">
        <v>0.541666666666667</v>
      </c>
      <c r="H126" s="16" t="n">
        <v>0.583333333333333</v>
      </c>
      <c r="I126" s="16" t="n">
        <v>0.75</v>
      </c>
      <c r="J126" s="16"/>
      <c r="K126" s="16" t="n">
        <f aca="false">SUM(SUM(G126,-MIN(E126:F126)),SUM(I126,-H126))</f>
        <v>0.375</v>
      </c>
      <c r="L126" s="16" t="str">
        <f aca="false">IF(SUM(SUM(G126,-MIN(D126:F126)),SUM(MAX(I126:J126),-H126))=SUM(SUM(G126,-MIN(E126:F126)),SUM(I126,-H126)),"",SUM(SUM(G126,-MIN(D126:F126)),SUM(MAX(I126:J126),-H126)))</f>
        <v/>
      </c>
      <c r="M126" s="16" t="n">
        <f aca="false">IF(WEEKDAY(C126,1)=6,SUMIFS(K:K,A:A,N(MONTH(C126)*1),B:B,B126),"")</f>
        <v>1.9375</v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8" t="n">
        <f aca="false">MONTH(C127)</f>
        <v>6</v>
      </c>
      <c r="B127" s="9" t="str">
        <f aca="false">"SEM "&amp;WEEKNUM(C127,1)</f>
        <v>SEM 26</v>
      </c>
      <c r="C127" s="9" t="n">
        <f aca="false">C126+3</f>
        <v>43276</v>
      </c>
      <c r="D127" s="10"/>
      <c r="E127" s="10"/>
      <c r="F127" s="10" t="n">
        <v>0.34375</v>
      </c>
      <c r="G127" s="10" t="n">
        <v>0.53125</v>
      </c>
      <c r="H127" s="10" t="n">
        <v>0.572916666666667</v>
      </c>
      <c r="I127" s="10" t="n">
        <v>0.770833333333333</v>
      </c>
      <c r="J127" s="10" t="n">
        <v>0.822916666666667</v>
      </c>
      <c r="K127" s="10" t="n">
        <f aca="false">SUM(SUM(G127,-MIN(E127:F127)),SUM(I127,-H127))</f>
        <v>0.385416666666667</v>
      </c>
      <c r="L127" s="10" t="n">
        <f aca="false">IF(SUM(SUM(G127,-MIN(D127:F127)),SUM(MAX(I127:J127),-H127))=SUM(SUM(G127,-MIN(E127:F127)),SUM(I127,-H127)),"",SUM(SUM(G127,-MIN(D127:F127)),SUM(MAX(I127:J127),-H127)))</f>
        <v>0.4375</v>
      </c>
      <c r="M127" s="10" t="str">
        <f aca="false">IF(WEEKDAY(C127,1)=6,SUMIFS(K:K,A:A,N(MONTH(C127)*1),B:B,B127),"")</f>
        <v/>
      </c>
      <c r="N127" s="10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26</v>
      </c>
      <c r="C128" s="9" t="n">
        <f aca="false">C127+1</f>
        <v>43277</v>
      </c>
      <c r="D128" s="10" t="n">
        <v>0.3125</v>
      </c>
      <c r="E128" s="10" t="n">
        <v>0.375</v>
      </c>
      <c r="F128" s="10"/>
      <c r="G128" s="10" t="n">
        <v>0.541666666666667</v>
      </c>
      <c r="H128" s="10" t="n">
        <v>0.5625</v>
      </c>
      <c r="I128" s="10" t="n">
        <v>0.760416666666667</v>
      </c>
      <c r="J128" s="10" t="n">
        <v>0.854166666666667</v>
      </c>
      <c r="K128" s="10" t="n">
        <f aca="false">SUM(SUM(G128,-MIN(E128:F128)),SUM(I128,-H128))</f>
        <v>0.364583333333333</v>
      </c>
      <c r="L128" s="10" t="n">
        <f aca="false">IF(SUM(SUM(G128,-MIN(D128:F128)),SUM(MAX(I128:J128),-H128))=SUM(SUM(G128,-MIN(E128:F128)),SUM(I128,-H128)),"",SUM(SUM(G128,-MIN(D128:F128)),SUM(MAX(I128:J128),-H128)))</f>
        <v>0.520833333333333</v>
      </c>
      <c r="M128" s="10" t="str">
        <f aca="false">IF(WEEKDAY(C128,1)=6,SUMIFS(K:K,A:A,N(MONTH(C128)*1),B:B,B128),"")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26</v>
      </c>
      <c r="C129" s="9" t="n">
        <f aca="false">C128+1</f>
        <v>43278</v>
      </c>
      <c r="D129" s="10"/>
      <c r="E129" s="10"/>
      <c r="F129" s="10" t="n">
        <v>0.354166666666667</v>
      </c>
      <c r="G129" s="10" t="n">
        <v>0.541666666666667</v>
      </c>
      <c r="H129" s="10" t="n">
        <v>0.583333333333333</v>
      </c>
      <c r="I129" s="10" t="n">
        <v>0.770833333333333</v>
      </c>
      <c r="J129" s="10"/>
      <c r="K129" s="10" t="n">
        <f aca="false">SUM(SUM(G129,-MIN(E129:F129)),SUM(I129,-H129))</f>
        <v>0.375</v>
      </c>
      <c r="L129" s="10" t="str">
        <f aca="false">IF(SUM(SUM(G129,-MIN(D129:F129)),SUM(MAX(I129:J129),-H129))=SUM(SUM(G129,-MIN(E129:F129)),SUM(I129,-H129)),"",SUM(SUM(G129,-MIN(D129:F129)),SUM(MAX(I129:J129),-H129)))</f>
        <v/>
      </c>
      <c r="M129" s="10" t="str">
        <f aca="false">IF(WEEKDAY(C129,1)=6,SUMIFS(K:K,A:A,N(MONTH(C129)*1),B:B,B129),"")</f>
        <v/>
      </c>
      <c r="N129" s="10" t="str">
        <f aca="false">IF(A130=A129,"",SUMIF(A:A,A129,K:K))</f>
        <v/>
      </c>
    </row>
    <row r="130" customFormat="false" ht="15" hidden="false" customHeight="false" outlineLevel="0" collapsed="false">
      <c r="A130" s="8" t="n">
        <f aca="false">MONTH(C130)</f>
        <v>6</v>
      </c>
      <c r="B130" s="9" t="str">
        <f aca="false">"SEM "&amp;WEEKNUM(C130,1)</f>
        <v>SEM 26</v>
      </c>
      <c r="C130" s="9" t="n">
        <f aca="false">C129+1</f>
        <v>43279</v>
      </c>
      <c r="D130" s="10"/>
      <c r="E130" s="10"/>
      <c r="F130" s="10" t="n">
        <v>0.333333333333333</v>
      </c>
      <c r="G130" s="10" t="n">
        <v>0.520833333333333</v>
      </c>
      <c r="H130" s="10" t="n">
        <v>0.583333333333333</v>
      </c>
      <c r="I130" s="10" t="n">
        <v>0.802083333333333</v>
      </c>
      <c r="J130" s="10"/>
      <c r="K130" s="10" t="n">
        <f aca="false">SUM(SUM(G130,-MIN(E130:F130)),SUM(I130,-H130))</f>
        <v>0.40625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IF(WEEKDAY(C130,1)=6,SUMIFS(K:K,A:A,N(MONTH(C130)*1),B:B,B130),"")</f>
        <v/>
      </c>
      <c r="N130" s="10" t="str">
        <f aca="false">IF(A131=A130,"",SUMIF(A:A,A130,K:K))</f>
        <v/>
      </c>
    </row>
    <row r="131" customFormat="false" ht="15" hidden="false" customHeight="false" outlineLevel="0" collapsed="false">
      <c r="A131" s="8" t="n">
        <f aca="false">MONTH(C131)</f>
        <v>6</v>
      </c>
      <c r="B131" s="9" t="str">
        <f aca="false">"SEM "&amp;WEEKNUM(C131,1)</f>
        <v>SEM 26</v>
      </c>
      <c r="C131" s="9" t="n">
        <f aca="false">C130+1</f>
        <v>43280</v>
      </c>
      <c r="D131" s="10"/>
      <c r="E131" s="10"/>
      <c r="F131" s="10" t="n">
        <v>0.333333333333333</v>
      </c>
      <c r="G131" s="10" t="n">
        <v>0.541666666666667</v>
      </c>
      <c r="H131" s="10" t="n">
        <v>0.583333333333333</v>
      </c>
      <c r="I131" s="10" t="n">
        <v>0.760416666666667</v>
      </c>
      <c r="J131" s="10"/>
      <c r="K131" s="10" t="n">
        <f aca="false">SUM(SUM(G131,-MIN(E131:F131)),SUM(I131,-H131))</f>
        <v>0.385416666666667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n">
        <f aca="false">IF(WEEKDAY(C131,1)=6,SUMIFS(K:K,A:A,N(MONTH(C131)*1),B:B,B131),"")</f>
        <v>1.91666666666667</v>
      </c>
      <c r="N131" s="10" t="n">
        <f aca="false">IF(A132=A131,"",SUMIF(A:A,A131,K:K))</f>
        <v>7.85416666666667</v>
      </c>
    </row>
    <row r="132" customFormat="false" ht="15" hidden="false" customHeight="false" outlineLevel="0" collapsed="false">
      <c r="A132" s="13" t="n">
        <f aca="false">MONTH(C132)</f>
        <v>7</v>
      </c>
      <c r="B132" s="14" t="str">
        <f aca="false">"SEM "&amp;WEEKNUM(C132,1)</f>
        <v>SEM 27</v>
      </c>
      <c r="C132" s="15" t="n">
        <f aca="false">C131+3</f>
        <v>43283</v>
      </c>
      <c r="D132" s="16" t="n">
        <v>0.291666666666667</v>
      </c>
      <c r="E132" s="16" t="n">
        <v>0.375</v>
      </c>
      <c r="F132" s="16"/>
      <c r="G132" s="16" t="n">
        <v>0.541666666666667</v>
      </c>
      <c r="H132" s="16" t="n">
        <v>0.583333333333333</v>
      </c>
      <c r="I132" s="16" t="n">
        <v>0.75</v>
      </c>
      <c r="J132" s="16" t="n">
        <v>0.84375</v>
      </c>
      <c r="K132" s="16" t="n">
        <f aca="false">SUM(SUM(G132,-MIN(E132:F132)),SUM(I132,-H132))</f>
        <v>0.333333333333333</v>
      </c>
      <c r="L132" s="16" t="n">
        <f aca="false">IF(SUM(SUM(G132,-MIN(D132:F132)),SUM(MAX(I132:J132),-H132))=SUM(SUM(G132,-MIN(E132:F132)),SUM(I132,-H132)),"",SUM(SUM(G132,-MIN(D132:F132)),SUM(MAX(I132:J132),-H132)))</f>
        <v>0.510416666666667</v>
      </c>
      <c r="M132" s="16" t="str">
        <f aca="false">IF(WEEKDAY(C132,1)=6,SUMIFS(K:K,A:A,N(MONTH(C132)*1),B:B,B132),"")</f>
        <v/>
      </c>
      <c r="N132" s="16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7" t="str">
        <f aca="false">"SEM "&amp;WEEKNUM(C133,1)</f>
        <v>SEM 27</v>
      </c>
      <c r="C133" s="15" t="n">
        <f aca="false">C132+1</f>
        <v>43284</v>
      </c>
      <c r="D133" s="16"/>
      <c r="E133" s="16"/>
      <c r="F133" s="16" t="n">
        <v>0.354166666666667</v>
      </c>
      <c r="G133" s="16" t="n">
        <v>0.541666666666667</v>
      </c>
      <c r="H133" s="16" t="n">
        <v>0.583333333333333</v>
      </c>
      <c r="I133" s="16" t="n">
        <v>0.78125</v>
      </c>
      <c r="J133" s="16" t="n">
        <v>0.840277777777778</v>
      </c>
      <c r="K133" s="16" t="n">
        <f aca="false">SUM(SUM(G133,-MIN(E133:F133)),SUM(I133,-H133))</f>
        <v>0.385416666666667</v>
      </c>
      <c r="L133" s="16" t="n">
        <f aca="false">IF(SUM(SUM(G133,-MIN(D133:F133)),SUM(MAX(I133:J133),-H133))=SUM(SUM(G133,-MIN(E133:F133)),SUM(I133,-H133)),"",SUM(SUM(G133,-MIN(D133:F133)),SUM(MAX(I133:J133),-H133)))</f>
        <v>0.444444444444444</v>
      </c>
      <c r="M133" s="16" t="str">
        <f aca="false">IF(WEEKDAY(C133,1)=6,SUMIFS(K:K,A:A,N(MONTH(C133)*1),B:B,B133),"")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4" t="str">
        <f aca="false">"SEM "&amp;WEEKNUM(C134,1)</f>
        <v>SEM 27</v>
      </c>
      <c r="C134" s="15" t="n">
        <f aca="false">C133+1</f>
        <v>43285</v>
      </c>
      <c r="D134" s="16" t="n">
        <v>0.302083333333333</v>
      </c>
      <c r="E134" s="16" t="n">
        <v>0.364583333333333</v>
      </c>
      <c r="F134" s="16"/>
      <c r="G134" s="16" t="n">
        <v>0.53125</v>
      </c>
      <c r="H134" s="16" t="n">
        <v>0.5625</v>
      </c>
      <c r="I134" s="16" t="n">
        <v>0.75</v>
      </c>
      <c r="J134" s="16" t="n">
        <v>0.822916666666667</v>
      </c>
      <c r="K134" s="16" t="n">
        <f aca="false">SUM(SUM(G134,-MIN(E134:F134)),SUM(I134,-H134))</f>
        <v>0.354166666666667</v>
      </c>
      <c r="L134" s="16" t="n">
        <f aca="false">IF(SUM(SUM(G134,-MIN(D134:F134)),SUM(MAX(I134:J134),-H134))=SUM(SUM(G134,-MIN(E134:F134)),SUM(I134,-H134)),"",SUM(SUM(G134,-MIN(D134:F134)),SUM(MAX(I134:J134),-H134)))</f>
        <v>0.489583333333333</v>
      </c>
      <c r="M134" s="16" t="str">
        <f aca="false">IF(WEEKDAY(C134,1)=6,SUMIFS(K:K,A:A,N(MONTH(C134)*1),B:B,B134),"")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27</v>
      </c>
      <c r="C135" s="15" t="n">
        <f aca="false">C134+1</f>
        <v>43286</v>
      </c>
      <c r="D135" s="16" t="n">
        <v>0.3125</v>
      </c>
      <c r="E135" s="16" t="n">
        <v>0.375</v>
      </c>
      <c r="F135" s="16"/>
      <c r="G135" s="16" t="n">
        <v>0.541666666666667</v>
      </c>
      <c r="H135" s="16" t="n">
        <v>0.583333333333333</v>
      </c>
      <c r="I135" s="16" t="n">
        <v>0.78125</v>
      </c>
      <c r="J135" s="16" t="n">
        <v>0.854166666666667</v>
      </c>
      <c r="K135" s="16" t="n">
        <f aca="false">SUM(SUM(G135,-MIN(E135:F135)),SUM(I135,-H135))</f>
        <v>0.364583333333333</v>
      </c>
      <c r="L135" s="16" t="n">
        <f aca="false">IF(SUM(SUM(G135,-MIN(D135:F135)),SUM(MAX(I135:J135),-H135))=SUM(SUM(G135,-MIN(E135:F135)),SUM(I135,-H135)),"",SUM(SUM(G135,-MIN(D135:F135)),SUM(MAX(I135:J135),-H135)))</f>
        <v>0.5</v>
      </c>
      <c r="M135" s="16" t="str">
        <f aca="false">IF(WEEKDAY(C135,1)=6,SUMIFS(K:K,A:A,N(MONTH(C135)*1),B:B,B135),"")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7" t="str">
        <f aca="false">"SEM "&amp;WEEKNUM(C136,1)</f>
        <v>SEM 27</v>
      </c>
      <c r="C136" s="15" t="n">
        <f aca="false">C135+1</f>
        <v>43287</v>
      </c>
      <c r="D136" s="16"/>
      <c r="E136" s="16"/>
      <c r="F136" s="16" t="n">
        <v>0.34375</v>
      </c>
      <c r="G136" s="16" t="n">
        <v>0.520833333333333</v>
      </c>
      <c r="H136" s="16" t="n">
        <v>0.583333333333333</v>
      </c>
      <c r="I136" s="16" t="n">
        <v>0.75</v>
      </c>
      <c r="J136" s="16"/>
      <c r="K136" s="16" t="n">
        <f aca="false">SUM(SUM(G136,-MIN(E136:F136)),SUM(I136,-H136))</f>
        <v>0.34375</v>
      </c>
      <c r="L136" s="16" t="str">
        <f aca="false">IF(SUM(SUM(G136,-MIN(D136:F136)),SUM(MAX(I136:J136),-H136))=SUM(SUM(G136,-MIN(E136:F136)),SUM(I136,-H136)),"",SUM(SUM(G136,-MIN(D136:F136)),SUM(MAX(I136:J136),-H136)))</f>
        <v/>
      </c>
      <c r="M136" s="16" t="n">
        <f aca="false">IF(WEEKDAY(C136,1)=6,SUMIFS(K:K,A:A,N(MONTH(C136)*1),B:B,B136),"")</f>
        <v>1.78125</v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8" t="n">
        <f aca="false">MONTH(C137)</f>
        <v>7</v>
      </c>
      <c r="B137" s="9" t="str">
        <f aca="false">"SEM "&amp;WEEKNUM(C137,1)</f>
        <v>SEM 28</v>
      </c>
      <c r="C137" s="9" t="n">
        <f aca="false">C136+3</f>
        <v>43290</v>
      </c>
      <c r="D137" s="10"/>
      <c r="E137" s="10"/>
      <c r="F137" s="10" t="n">
        <v>0.354166666666667</v>
      </c>
      <c r="G137" s="10" t="n">
        <v>0.541666666666667</v>
      </c>
      <c r="H137" s="10" t="n">
        <v>0.583333333333333</v>
      </c>
      <c r="I137" s="10" t="n">
        <v>0.791666666666667</v>
      </c>
      <c r="J137" s="10"/>
      <c r="K137" s="10" t="n">
        <f aca="false">SUM(SUM(G137,-MIN(E137:F137)),SUM(I137,-H137))</f>
        <v>0.395833333333333</v>
      </c>
      <c r="L137" s="10" t="str">
        <f aca="false">IF(SUM(SUM(G137,-MIN(D137:F137)),SUM(MAX(I137:J137),-H137))=SUM(SUM(G137,-MIN(E137:F137)),SUM(I137,-H137)),"",SUM(SUM(G137,-MIN(D137:F137)),SUM(MAX(I137:J137),-H137)))</f>
        <v/>
      </c>
      <c r="M137" s="10" t="str">
        <f aca="false">IF(WEEKDAY(C137,1)=6,SUMIFS(K:K,A:A,N(MONTH(C137)*1),B:B,B137),"")</f>
        <v/>
      </c>
      <c r="N137" s="10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28</v>
      </c>
      <c r="C138" s="9" t="n">
        <f aca="false">C137+1</f>
        <v>43291</v>
      </c>
      <c r="D138" s="10" t="n">
        <v>0.3125</v>
      </c>
      <c r="E138" s="10" t="n">
        <v>0.364583333333333</v>
      </c>
      <c r="F138" s="10"/>
      <c r="G138" s="10" t="n">
        <v>0.541666666666667</v>
      </c>
      <c r="H138" s="10" t="n">
        <v>0.583333333333333</v>
      </c>
      <c r="I138" s="10" t="n">
        <v>0.760416666666667</v>
      </c>
      <c r="J138" s="10" t="n">
        <v>0.854166666666667</v>
      </c>
      <c r="K138" s="10" t="n">
        <f aca="false">SUM(SUM(G138,-MIN(E138:F138)),SUM(I138,-H138))</f>
        <v>0.354166666666667</v>
      </c>
      <c r="L138" s="10" t="n">
        <f aca="false">IF(SUM(SUM(G138,-MIN(D138:F138)),SUM(MAX(I138:J138),-H138))=SUM(SUM(G138,-MIN(E138:F138)),SUM(I138,-H138)),"",SUM(SUM(G138,-MIN(D138:F138)),SUM(MAX(I138:J138),-H138)))</f>
        <v>0.5</v>
      </c>
      <c r="M138" s="10" t="str">
        <f aca="false">IF(WEEKDAY(C138,1)=6,SUMIFS(K:K,A:A,N(MONTH(C138)*1),B:B,B138),"")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28</v>
      </c>
      <c r="C139" s="9" t="n">
        <f aca="false">C138+1</f>
        <v>43292</v>
      </c>
      <c r="D139" s="10"/>
      <c r="E139" s="10"/>
      <c r="F139" s="10" t="n">
        <v>0.354166666666667</v>
      </c>
      <c r="G139" s="10" t="n">
        <v>0.520833333333333</v>
      </c>
      <c r="H139" s="10" t="n">
        <v>0.583333333333333</v>
      </c>
      <c r="I139" s="10" t="n">
        <v>0.791666666666667</v>
      </c>
      <c r="J139" s="10"/>
      <c r="K139" s="10" t="n">
        <f aca="false">SUM(SUM(G139,-MIN(E139:F139)),SUM(I139,-H139))</f>
        <v>0.375</v>
      </c>
      <c r="L139" s="10" t="str">
        <f aca="false">IF(SUM(SUM(G139,-MIN(D139:F139)),SUM(MAX(I139:J139),-H139))=SUM(SUM(G139,-MIN(E139:F139)),SUM(I139,-H139)),"",SUM(SUM(G139,-MIN(D139:F139)),SUM(MAX(I139:J139),-H139)))</f>
        <v/>
      </c>
      <c r="M139" s="10" t="str">
        <f aca="false">IF(WEEKDAY(C139,1)=6,SUMIFS(K:K,A:A,N(MONTH(C139)*1),B:B,B139),"")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28</v>
      </c>
      <c r="C140" s="9" t="n">
        <f aca="false">C139+1</f>
        <v>43293</v>
      </c>
      <c r="D140" s="10" t="n">
        <v>0.3125</v>
      </c>
      <c r="E140" s="10" t="n">
        <v>0.375</v>
      </c>
      <c r="F140" s="10"/>
      <c r="G140" s="10" t="n">
        <v>0.520833333333333</v>
      </c>
      <c r="H140" s="10" t="n">
        <v>0.5625</v>
      </c>
      <c r="I140" s="10" t="n">
        <v>0.760416666666667</v>
      </c>
      <c r="J140" s="10" t="n">
        <v>0.822916666666667</v>
      </c>
      <c r="K140" s="10" t="n">
        <f aca="false">SUM(SUM(G140,-MIN(E140:F140)),SUM(I140,-H140))</f>
        <v>0.34375</v>
      </c>
      <c r="L140" s="10" t="n">
        <f aca="false">IF(SUM(SUM(G140,-MIN(D140:F140)),SUM(MAX(I140:J140),-H140))=SUM(SUM(G140,-MIN(E140:F140)),SUM(I140,-H140)),"",SUM(SUM(G140,-MIN(D140:F140)),SUM(MAX(I140:J140),-H140)))</f>
        <v>0.46875</v>
      </c>
      <c r="M140" s="10" t="str">
        <f aca="false">IF(WEEKDAY(C140,1)=6,SUMIFS(K:K,A:A,N(MONTH(C140)*1),B:B,B140),"")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28</v>
      </c>
      <c r="C141" s="9" t="n">
        <f aca="false">C140+1</f>
        <v>43294</v>
      </c>
      <c r="D141" s="10"/>
      <c r="E141" s="10"/>
      <c r="F141" s="10" t="n">
        <v>0.34375</v>
      </c>
      <c r="G141" s="10" t="n">
        <v>0.541666666666667</v>
      </c>
      <c r="H141" s="10" t="n">
        <v>0.583333333333333</v>
      </c>
      <c r="I141" s="10" t="n">
        <v>0.75</v>
      </c>
      <c r="J141" s="10"/>
      <c r="K141" s="10" t="n">
        <f aca="false">SUM(SUM(G141,-MIN(E141:F141)),SUM(I141,-H141))</f>
        <v>0.364583333333333</v>
      </c>
      <c r="L141" s="10" t="str">
        <f aca="false">IF(SUM(SUM(G141,-MIN(D141:F141)),SUM(MAX(I141:J141),-H141))=SUM(SUM(G141,-MIN(E141:F141)),SUM(I141,-H141)),"",SUM(SUM(G141,-MIN(D141:F141)),SUM(MAX(I141:J141),-H141)))</f>
        <v/>
      </c>
      <c r="M141" s="10" t="n">
        <f aca="false">IF(WEEKDAY(C141,1)=6,SUMIFS(K:K,A:A,N(MONTH(C141)*1),B:B,B141),"")</f>
        <v>1.83333333333333</v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13" t="n">
        <f aca="false">MONTH(C142)</f>
        <v>7</v>
      </c>
      <c r="B142" s="14" t="str">
        <f aca="false">"SEM "&amp;WEEKNUM(C142,1)</f>
        <v>SEM 29</v>
      </c>
      <c r="C142" s="15" t="n">
        <f aca="false">C141+3</f>
        <v>43297</v>
      </c>
      <c r="D142" s="16"/>
      <c r="E142" s="16"/>
      <c r="F142" s="16" t="n">
        <v>0.354166666666667</v>
      </c>
      <c r="G142" s="16" t="n">
        <v>0.541666666666667</v>
      </c>
      <c r="H142" s="16" t="n">
        <v>0.583333333333333</v>
      </c>
      <c r="I142" s="16" t="n">
        <v>0.802083333333333</v>
      </c>
      <c r="J142" s="16"/>
      <c r="K142" s="16" t="n">
        <f aca="false">SUM(SUM(G142,-MIN(E142:F142)),SUM(I142,-H142))</f>
        <v>0.40625</v>
      </c>
      <c r="L142" s="16" t="str">
        <f aca="false">IF(SUM(SUM(G142,-MIN(D142:F142)),SUM(MAX(I142:J142),-H142))=SUM(SUM(G142,-MIN(E142:F142)),SUM(I142,-H142)),"",SUM(SUM(G142,-MIN(D142:F142)),SUM(MAX(I142:J142),-H142)))</f>
        <v/>
      </c>
      <c r="M142" s="16" t="str">
        <f aca="false">IF(WEEKDAY(C142,1)=6,SUMIFS(K:K,A:A,N(MONTH(C142)*1),B:B,B142),"")</f>
        <v/>
      </c>
      <c r="N142" s="16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7" t="str">
        <f aca="false">"SEM "&amp;WEEKNUM(C143,1)</f>
        <v>SEM 29</v>
      </c>
      <c r="C143" s="15" t="n">
        <f aca="false">C142+1</f>
        <v>43298</v>
      </c>
      <c r="D143" s="16"/>
      <c r="E143" s="16"/>
      <c r="F143" s="16" t="n">
        <v>0.354166666666667</v>
      </c>
      <c r="G143" s="16" t="n">
        <v>0.541666666666667</v>
      </c>
      <c r="H143" s="16" t="n">
        <v>0.59375</v>
      </c>
      <c r="I143" s="16" t="n">
        <v>0.791666666666667</v>
      </c>
      <c r="J143" s="16"/>
      <c r="K143" s="16" t="n">
        <f aca="false">SUM(SUM(G143,-MIN(E143:F143)),SUM(I143,-H143))</f>
        <v>0.385416666666667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IF(WEEKDAY(C143,1)=6,SUMIFS(K:K,A:A,N(MONTH(C143)*1),B:B,B143),"")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4" t="str">
        <f aca="false">"SEM "&amp;WEEKNUM(C144,1)</f>
        <v>SEM 29</v>
      </c>
      <c r="C144" s="15" t="n">
        <f aca="false">C143+1</f>
        <v>43299</v>
      </c>
      <c r="D144" s="16"/>
      <c r="E144" s="16"/>
      <c r="F144" s="16" t="n">
        <v>0.34375</v>
      </c>
      <c r="G144" s="16" t="n">
        <v>0.520833333333333</v>
      </c>
      <c r="H144" s="16" t="n">
        <v>0.5625</v>
      </c>
      <c r="I144" s="16" t="n">
        <v>0.8125</v>
      </c>
      <c r="J144" s="16"/>
      <c r="K144" s="16" t="n">
        <f aca="false">SUM(SUM(G144,-MIN(E144:F144)),SUM(I144,-H144))</f>
        <v>0.427083333333333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IF(WEEKDAY(C144,1)=6,SUMIFS(K:K,A:A,N(MONTH(C144)*1),B:B,B144),"")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29</v>
      </c>
      <c r="C145" s="15" t="n">
        <f aca="false">C144+1</f>
        <v>43300</v>
      </c>
      <c r="D145" s="16" t="n">
        <v>0.3125</v>
      </c>
      <c r="E145" s="16" t="n">
        <v>0.364583333333333</v>
      </c>
      <c r="F145" s="16"/>
      <c r="G145" s="16" t="n">
        <v>0.53125</v>
      </c>
      <c r="H145" s="16" t="n">
        <v>0.59375</v>
      </c>
      <c r="I145" s="16" t="n">
        <v>0.770833333333333</v>
      </c>
      <c r="J145" s="16" t="n">
        <v>0.854166666666667</v>
      </c>
      <c r="K145" s="16" t="n">
        <f aca="false">SUM(SUM(G145,-MIN(E145:F145)),SUM(I145,-H145))</f>
        <v>0.34375</v>
      </c>
      <c r="L145" s="16" t="n">
        <f aca="false">IF(SUM(SUM(G145,-MIN(D145:F145)),SUM(MAX(I145:J145),-H145))=SUM(SUM(G145,-MIN(E145:F145)),SUM(I145,-H145)),"",SUM(SUM(G145,-MIN(D145:F145)),SUM(MAX(I145:J145),-H145)))</f>
        <v>0.479166666666667</v>
      </c>
      <c r="M145" s="16" t="str">
        <f aca="false">IF(WEEKDAY(C145,1)=6,SUMIFS(K:K,A:A,N(MONTH(C145)*1),B:B,B145),"")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7" t="str">
        <f aca="false">"SEM "&amp;WEEKNUM(C146,1)</f>
        <v>SEM 29</v>
      </c>
      <c r="C146" s="15" t="n">
        <f aca="false">C145+1</f>
        <v>43301</v>
      </c>
      <c r="D146" s="16"/>
      <c r="E146" s="16"/>
      <c r="F146" s="16" t="n">
        <v>0.333333333333333</v>
      </c>
      <c r="G146" s="16" t="n">
        <v>0.541666666666667</v>
      </c>
      <c r="H146" s="16" t="n">
        <v>0.583333333333333</v>
      </c>
      <c r="I146" s="16" t="n">
        <v>0.75</v>
      </c>
      <c r="J146" s="16"/>
      <c r="K146" s="16" t="n">
        <f aca="false">SUM(SUM(G146,-MIN(E146:F146)),SUM(I146,-H146))</f>
        <v>0.375</v>
      </c>
      <c r="L146" s="16" t="str">
        <f aca="false">IF(SUM(SUM(G146,-MIN(D146:F146)),SUM(MAX(I146:J146),-H146))=SUM(SUM(G146,-MIN(E146:F146)),SUM(I146,-H146)),"",SUM(SUM(G146,-MIN(D146:F146)),SUM(MAX(I146:J146),-H146)))</f>
        <v/>
      </c>
      <c r="M146" s="16" t="n">
        <f aca="false">IF(WEEKDAY(C146,1)=6,SUMIFS(K:K,A:A,N(MONTH(C146)*1),B:B,B146),"")</f>
        <v>1.9375</v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8" t="n">
        <f aca="false">MONTH(C147)</f>
        <v>7</v>
      </c>
      <c r="B147" s="9" t="str">
        <f aca="false">"SEM "&amp;WEEKNUM(C147,1)</f>
        <v>SEM 30</v>
      </c>
      <c r="C147" s="9" t="n">
        <f aca="false">C146+3</f>
        <v>43304</v>
      </c>
      <c r="D147" s="10"/>
      <c r="E147" s="10"/>
      <c r="F147" s="10" t="n">
        <v>0.34375</v>
      </c>
      <c r="G147" s="10" t="n">
        <v>0.53125</v>
      </c>
      <c r="H147" s="10" t="n">
        <v>0.572916666666667</v>
      </c>
      <c r="I147" s="10" t="n">
        <v>0.770833333333333</v>
      </c>
      <c r="J147" s="10" t="n">
        <v>0.822916666666667</v>
      </c>
      <c r="K147" s="10" t="n">
        <f aca="false">SUM(SUM(G147,-MIN(E147:F147)),SUM(I147,-H147))</f>
        <v>0.385416666666667</v>
      </c>
      <c r="L147" s="10" t="n">
        <f aca="false">IF(SUM(SUM(G147,-MIN(D147:F147)),SUM(MAX(I147:J147),-H147))=SUM(SUM(G147,-MIN(E147:F147)),SUM(I147,-H147)),"",SUM(SUM(G147,-MIN(D147:F147)),SUM(MAX(I147:J147),-H147)))</f>
        <v>0.4375</v>
      </c>
      <c r="M147" s="10" t="str">
        <f aca="false">IF(WEEKDAY(C147,1)=6,SUMIFS(K:K,A:A,N(MONTH(C147)*1),B:B,B147),"")</f>
        <v/>
      </c>
      <c r="N147" s="10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30</v>
      </c>
      <c r="C148" s="9" t="n">
        <f aca="false">C147+1</f>
        <v>43305</v>
      </c>
      <c r="D148" s="10" t="n">
        <v>0.3125</v>
      </c>
      <c r="E148" s="10" t="n">
        <v>0.375</v>
      </c>
      <c r="F148" s="10"/>
      <c r="G148" s="10" t="n">
        <v>0.541666666666667</v>
      </c>
      <c r="H148" s="10" t="n">
        <v>0.5625</v>
      </c>
      <c r="I148" s="10" t="n">
        <v>0.760416666666667</v>
      </c>
      <c r="J148" s="10" t="n">
        <v>0.854166666666667</v>
      </c>
      <c r="K148" s="10" t="n">
        <f aca="false">SUM(SUM(G148,-MIN(E148:F148)),SUM(I148,-H148))</f>
        <v>0.364583333333333</v>
      </c>
      <c r="L148" s="10" t="n">
        <f aca="false">IF(SUM(SUM(G148,-MIN(D148:F148)),SUM(MAX(I148:J148),-H148))=SUM(SUM(G148,-MIN(E148:F148)),SUM(I148,-H148)),"",SUM(SUM(G148,-MIN(D148:F148)),SUM(MAX(I148:J148),-H148)))</f>
        <v>0.520833333333333</v>
      </c>
      <c r="M148" s="10" t="str">
        <f aca="false">IF(WEEKDAY(C148,1)=6,SUMIFS(K:K,A:A,N(MONTH(C148)*1),B:B,B148),"")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30</v>
      </c>
      <c r="C149" s="9" t="n">
        <f aca="false">C148+1</f>
        <v>43306</v>
      </c>
      <c r="D149" s="10"/>
      <c r="E149" s="10"/>
      <c r="F149" s="10" t="n">
        <v>0.354166666666667</v>
      </c>
      <c r="G149" s="10" t="n">
        <v>0.541666666666667</v>
      </c>
      <c r="H149" s="10" t="n">
        <v>0.583333333333333</v>
      </c>
      <c r="I149" s="10" t="n">
        <v>0.770833333333333</v>
      </c>
      <c r="J149" s="10"/>
      <c r="K149" s="10" t="n">
        <f aca="false">SUM(SUM(G149,-MIN(E149:F149)),SUM(I149,-H149))</f>
        <v>0.375</v>
      </c>
      <c r="L149" s="10" t="str">
        <f aca="false">IF(SUM(SUM(G149,-MIN(D149:F149)),SUM(MAX(I149:J149),-H149))=SUM(SUM(G149,-MIN(E149:F149)),SUM(I149,-H149)),"",SUM(SUM(G149,-MIN(D149:F149)),SUM(MAX(I149:J149),-H149)))</f>
        <v/>
      </c>
      <c r="M149" s="10" t="str">
        <f aca="false">IF(WEEKDAY(C149,1)=6,SUMIFS(K:K,A:A,N(MONTH(C149)*1),B:B,B149),"")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30</v>
      </c>
      <c r="C150" s="9" t="n">
        <f aca="false">C149+1</f>
        <v>43307</v>
      </c>
      <c r="D150" s="10"/>
      <c r="E150" s="10"/>
      <c r="F150" s="10" t="n">
        <v>0.333333333333333</v>
      </c>
      <c r="G150" s="10" t="n">
        <v>0.520833333333333</v>
      </c>
      <c r="H150" s="10" t="n">
        <v>0.583333333333333</v>
      </c>
      <c r="I150" s="10" t="n">
        <v>0.802083333333333</v>
      </c>
      <c r="J150" s="10"/>
      <c r="K150" s="10" t="n">
        <f aca="false">SUM(SUM(G150,-MIN(E150:F150)),SUM(I150,-H150))</f>
        <v>0.40625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IF(WEEKDAY(C150,1)=6,SUMIFS(K:K,A:A,N(MONTH(C150)*1),B:B,B150),"")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30</v>
      </c>
      <c r="C151" s="9" t="n">
        <f aca="false">C150+1</f>
        <v>43308</v>
      </c>
      <c r="D151" s="10"/>
      <c r="E151" s="10"/>
      <c r="F151" s="10" t="n">
        <v>0.333333333333333</v>
      </c>
      <c r="G151" s="10" t="n">
        <v>0.541666666666667</v>
      </c>
      <c r="H151" s="10" t="n">
        <v>0.583333333333333</v>
      </c>
      <c r="I151" s="10" t="n">
        <v>0.760416666666667</v>
      </c>
      <c r="J151" s="10"/>
      <c r="K151" s="10" t="n">
        <f aca="false">SUM(SUM(G151,-MIN(E151:F151)),SUM(I151,-H151))</f>
        <v>0.385416666666667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n">
        <f aca="false">IF(WEEKDAY(C151,1)=6,SUMIFS(K:K,A:A,N(MONTH(C151)*1),B:B,B151),"")</f>
        <v>1.91666666666667</v>
      </c>
      <c r="N151" s="10" t="str">
        <f aca="false">IF(A152=A151,"",SUMIF(A:A,A151,K:K))</f>
        <v/>
      </c>
    </row>
    <row r="152" customFormat="false" ht="15" hidden="false" customHeight="false" outlineLevel="0" collapsed="false">
      <c r="A152" s="13" t="n">
        <f aca="false">MONTH(C152)</f>
        <v>7</v>
      </c>
      <c r="B152" s="14" t="str">
        <f aca="false">"SEM "&amp;WEEKNUM(C152,1)</f>
        <v>SEM 31</v>
      </c>
      <c r="C152" s="15" t="n">
        <f aca="false">C151+3</f>
        <v>43311</v>
      </c>
      <c r="D152" s="16" t="n">
        <v>0.291666666666667</v>
      </c>
      <c r="E152" s="16" t="n">
        <v>0.375</v>
      </c>
      <c r="F152" s="16"/>
      <c r="G152" s="16" t="n">
        <v>0.541666666666667</v>
      </c>
      <c r="H152" s="16" t="n">
        <v>0.583333333333333</v>
      </c>
      <c r="I152" s="16" t="n">
        <v>0.75</v>
      </c>
      <c r="J152" s="16" t="n">
        <v>0.84375</v>
      </c>
      <c r="K152" s="16" t="n">
        <f aca="false">SUM(SUM(G152,-MIN(E152:F152)),SUM(I152,-H152))</f>
        <v>0.333333333333333</v>
      </c>
      <c r="L152" s="16" t="n">
        <f aca="false">IF(SUM(SUM(G152,-MIN(D152:F152)),SUM(MAX(I152:J152),-H152))=SUM(SUM(G152,-MIN(E152:F152)),SUM(I152,-H152)),"",SUM(SUM(G152,-MIN(D152:F152)),SUM(MAX(I152:J152),-H152)))</f>
        <v>0.510416666666667</v>
      </c>
      <c r="M152" s="16" t="str">
        <f aca="false">IF(WEEKDAY(C152,1)=6,SUMIFS(K:K,A:A,N(MONTH(C152)*1),B:B,B152),"")</f>
        <v/>
      </c>
      <c r="N152" s="16" t="str">
        <f aca="false">IF(A153=A152,"",SUMIF(A:A,A152,K:K))</f>
        <v/>
      </c>
    </row>
    <row r="153" customFormat="false" ht="15" hidden="false" customHeight="false" outlineLevel="0" collapsed="false">
      <c r="A153" s="13" t="n">
        <f aca="false">MONTH(C153)</f>
        <v>7</v>
      </c>
      <c r="B153" s="17" t="str">
        <f aca="false">"SEM "&amp;WEEKNUM(C153,1)</f>
        <v>SEM 31</v>
      </c>
      <c r="C153" s="15" t="n">
        <f aca="false">C152+1</f>
        <v>43312</v>
      </c>
      <c r="D153" s="16"/>
      <c r="E153" s="16"/>
      <c r="F153" s="16" t="n">
        <v>0.354166666666667</v>
      </c>
      <c r="G153" s="16" t="n">
        <v>0.541666666666667</v>
      </c>
      <c r="H153" s="16" t="n">
        <v>0.583333333333333</v>
      </c>
      <c r="I153" s="16" t="n">
        <v>0.78125</v>
      </c>
      <c r="J153" s="16" t="n">
        <v>0.840277777777778</v>
      </c>
      <c r="K153" s="16" t="n">
        <f aca="false">SUM(SUM(G153,-MIN(E153:F153)),SUM(I153,-H153))</f>
        <v>0.385416666666667</v>
      </c>
      <c r="L153" s="16" t="n">
        <f aca="false">IF(SUM(SUM(G153,-MIN(D153:F153)),SUM(MAX(I153:J153),-H153))=SUM(SUM(G153,-MIN(E153:F153)),SUM(I153,-H153)),"",SUM(SUM(G153,-MIN(D153:F153)),SUM(MAX(I153:J153),-H153)))</f>
        <v>0.444444444444444</v>
      </c>
      <c r="M153" s="16" t="str">
        <f aca="false">IF(WEEKDAY(C153,1)=6,SUMIFS(K:K,A:A,N(MONTH(C153)*1),B:B,B153),"")</f>
        <v/>
      </c>
      <c r="N153" s="16" t="n">
        <f aca="false">IF(A154=A153,"",SUMIF(A:A,A153,K:K))</f>
        <v>8.1875</v>
      </c>
    </row>
    <row r="154" customFormat="false" ht="15" hidden="false" customHeight="false" outlineLevel="0" collapsed="false">
      <c r="A154" s="13" t="n">
        <f aca="false">MONTH(C154)</f>
        <v>8</v>
      </c>
      <c r="B154" s="14" t="str">
        <f aca="false">"SEM "&amp;WEEKNUM(C154,1)</f>
        <v>SEM 31</v>
      </c>
      <c r="C154" s="15" t="n">
        <f aca="false">C153+1</f>
        <v>43313</v>
      </c>
      <c r="D154" s="16" t="n">
        <v>0.302083333333333</v>
      </c>
      <c r="E154" s="16" t="n">
        <v>0.364583333333333</v>
      </c>
      <c r="F154" s="16"/>
      <c r="G154" s="16" t="n">
        <v>0.53125</v>
      </c>
      <c r="H154" s="16" t="n">
        <v>0.5625</v>
      </c>
      <c r="I154" s="16" t="n">
        <v>0.75</v>
      </c>
      <c r="J154" s="16" t="n">
        <v>0.822916666666667</v>
      </c>
      <c r="K154" s="16" t="n">
        <f aca="false">SUM(SUM(G154,-MIN(E154:F154)),SUM(I154,-H154))</f>
        <v>0.354166666666667</v>
      </c>
      <c r="L154" s="16" t="n">
        <f aca="false">IF(SUM(SUM(G154,-MIN(D154:F154)),SUM(MAX(I154:J154),-H154))=SUM(SUM(G154,-MIN(E154:F154)),SUM(I154,-H154)),"",SUM(SUM(G154,-MIN(D154:F154)),SUM(MAX(I154:J154),-H154)))</f>
        <v>0.489583333333333</v>
      </c>
      <c r="M154" s="16" t="str">
        <f aca="false">IF(WEEKDAY(C154,1)=6,SUMIFS(K:K,A:A,N(MONTH(C154)*1),B:B,B154),"")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31</v>
      </c>
      <c r="C155" s="15" t="n">
        <f aca="false">C154+1</f>
        <v>43314</v>
      </c>
      <c r="D155" s="16" t="n">
        <v>0.3125</v>
      </c>
      <c r="E155" s="16" t="n">
        <v>0.375</v>
      </c>
      <c r="F155" s="16"/>
      <c r="G155" s="16" t="n">
        <v>0.541666666666667</v>
      </c>
      <c r="H155" s="16" t="n">
        <v>0.583333333333333</v>
      </c>
      <c r="I155" s="16" t="n">
        <v>0.78125</v>
      </c>
      <c r="J155" s="16" t="n">
        <v>0.854166666666667</v>
      </c>
      <c r="K155" s="16" t="n">
        <f aca="false">SUM(SUM(G155,-MIN(E155:F155)),SUM(I155,-H155))</f>
        <v>0.364583333333333</v>
      </c>
      <c r="L155" s="16" t="n">
        <f aca="false">IF(SUM(SUM(G155,-MIN(D155:F155)),SUM(MAX(I155:J155),-H155))=SUM(SUM(G155,-MIN(E155:F155)),SUM(I155,-H155)),"",SUM(SUM(G155,-MIN(D155:F155)),SUM(MAX(I155:J155),-H155)))</f>
        <v>0.5</v>
      </c>
      <c r="M155" s="16" t="str">
        <f aca="false">IF(WEEKDAY(C155,1)=6,SUMIFS(K:K,A:A,N(MONTH(C155)*1),B:B,B155),"")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7" t="str">
        <f aca="false">"SEM "&amp;WEEKNUM(C156,1)</f>
        <v>SEM 31</v>
      </c>
      <c r="C156" s="15" t="n">
        <f aca="false">C155+1</f>
        <v>43315</v>
      </c>
      <c r="D156" s="16"/>
      <c r="E156" s="16"/>
      <c r="F156" s="16" t="n">
        <v>0.34375</v>
      </c>
      <c r="G156" s="16" t="n">
        <v>0.520833333333333</v>
      </c>
      <c r="H156" s="16" t="n">
        <v>0.583333333333333</v>
      </c>
      <c r="I156" s="16" t="n">
        <v>0.75</v>
      </c>
      <c r="J156" s="16"/>
      <c r="K156" s="16" t="n">
        <f aca="false">SUM(SUM(G156,-MIN(E156:F156)),SUM(I156,-H156))</f>
        <v>0.34375</v>
      </c>
      <c r="L156" s="16" t="str">
        <f aca="false">IF(SUM(SUM(G156,-MIN(D156:F156)),SUM(MAX(I156:J156),-H156))=SUM(SUM(G156,-MIN(E156:F156)),SUM(I156,-H156)),"",SUM(SUM(G156,-MIN(D156:F156)),SUM(MAX(I156:J156),-H156)))</f>
        <v/>
      </c>
      <c r="M156" s="16" t="n">
        <f aca="false">IF(WEEKDAY(C156,1)=6,SUMIFS(K:K,A:A,N(MONTH(C156)*1),B:B,B156),"")</f>
        <v>1.0625</v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8" t="n">
        <f aca="false">MONTH(C157)</f>
        <v>8</v>
      </c>
      <c r="B157" s="9" t="str">
        <f aca="false">"SEM "&amp;WEEKNUM(C157,1)</f>
        <v>SEM 32</v>
      </c>
      <c r="C157" s="9" t="n">
        <f aca="false">C156+3</f>
        <v>43318</v>
      </c>
      <c r="D157" s="10"/>
      <c r="E157" s="10"/>
      <c r="F157" s="10" t="n">
        <v>0.354166666666667</v>
      </c>
      <c r="G157" s="10" t="n">
        <v>0.541666666666667</v>
      </c>
      <c r="H157" s="10" t="n">
        <v>0.583333333333333</v>
      </c>
      <c r="I157" s="10" t="n">
        <v>0.791666666666667</v>
      </c>
      <c r="J157" s="10"/>
      <c r="K157" s="10" t="n">
        <f aca="false">SUM(SUM(G157,-MIN(E157:F157)),SUM(I157,-H157))</f>
        <v>0.395833333333333</v>
      </c>
      <c r="L157" s="10" t="str">
        <f aca="false">IF(SUM(SUM(G157,-MIN(D157:F157)),SUM(MAX(I157:J157),-H157))=SUM(SUM(G157,-MIN(E157:F157)),SUM(I157,-H157)),"",SUM(SUM(G157,-MIN(D157:F157)),SUM(MAX(I157:J157),-H157)))</f>
        <v/>
      </c>
      <c r="M157" s="10" t="str">
        <f aca="false">IF(WEEKDAY(C157,1)=6,SUMIFS(K:K,A:A,N(MONTH(C157)*1),B:B,B157),"")</f>
        <v/>
      </c>
      <c r="N157" s="10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32</v>
      </c>
      <c r="C158" s="9" t="n">
        <f aca="false">C157+1</f>
        <v>43319</v>
      </c>
      <c r="D158" s="10" t="n">
        <v>0.3125</v>
      </c>
      <c r="E158" s="10" t="n">
        <v>0.364583333333333</v>
      </c>
      <c r="F158" s="10"/>
      <c r="G158" s="10" t="n">
        <v>0.541666666666667</v>
      </c>
      <c r="H158" s="10" t="n">
        <v>0.583333333333333</v>
      </c>
      <c r="I158" s="10" t="n">
        <v>0.760416666666667</v>
      </c>
      <c r="J158" s="10" t="n">
        <v>0.854166666666667</v>
      </c>
      <c r="K158" s="10" t="n">
        <f aca="false">SUM(SUM(G158,-MIN(E158:F158)),SUM(I158,-H158))</f>
        <v>0.354166666666667</v>
      </c>
      <c r="L158" s="10" t="n">
        <f aca="false">IF(SUM(SUM(G158,-MIN(D158:F158)),SUM(MAX(I158:J158),-H158))=SUM(SUM(G158,-MIN(E158:F158)),SUM(I158,-H158)),"",SUM(SUM(G158,-MIN(D158:F158)),SUM(MAX(I158:J158),-H158)))</f>
        <v>0.5</v>
      </c>
      <c r="M158" s="10" t="str">
        <f aca="false">IF(WEEKDAY(C158,1)=6,SUMIFS(K:K,A:A,N(MONTH(C158)*1),B:B,B158),"")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32</v>
      </c>
      <c r="C159" s="9" t="n">
        <f aca="false">C158+1</f>
        <v>43320</v>
      </c>
      <c r="D159" s="10"/>
      <c r="E159" s="10"/>
      <c r="F159" s="10" t="n">
        <v>0.354166666666667</v>
      </c>
      <c r="G159" s="10" t="n">
        <v>0.520833333333333</v>
      </c>
      <c r="H159" s="10" t="n">
        <v>0.583333333333333</v>
      </c>
      <c r="I159" s="10" t="n">
        <v>0.791666666666667</v>
      </c>
      <c r="J159" s="10"/>
      <c r="K159" s="10" t="n">
        <f aca="false">SUM(SUM(G159,-MIN(E159:F159)),SUM(I159,-H159))</f>
        <v>0.375</v>
      </c>
      <c r="L159" s="10" t="str">
        <f aca="false">IF(SUM(SUM(G159,-MIN(D159:F159)),SUM(MAX(I159:J159),-H159))=SUM(SUM(G159,-MIN(E159:F159)),SUM(I159,-H159)),"",SUM(SUM(G159,-MIN(D159:F159)),SUM(MAX(I159:J159),-H159)))</f>
        <v/>
      </c>
      <c r="M159" s="10" t="str">
        <f aca="false">IF(WEEKDAY(C159,1)=6,SUMIFS(K:K,A:A,N(MONTH(C159)*1),B:B,B159),"")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32</v>
      </c>
      <c r="C160" s="9" t="n">
        <f aca="false">C159+1</f>
        <v>43321</v>
      </c>
      <c r="D160" s="10" t="n">
        <v>0.3125</v>
      </c>
      <c r="E160" s="10" t="n">
        <v>0.375</v>
      </c>
      <c r="F160" s="10"/>
      <c r="G160" s="10" t="n">
        <v>0.520833333333333</v>
      </c>
      <c r="H160" s="10" t="n">
        <v>0.5625</v>
      </c>
      <c r="I160" s="10" t="n">
        <v>0.760416666666667</v>
      </c>
      <c r="J160" s="10" t="n">
        <v>0.822916666666667</v>
      </c>
      <c r="K160" s="10" t="n">
        <f aca="false">SUM(SUM(G160,-MIN(E160:F160)),SUM(I160,-H160))</f>
        <v>0.34375</v>
      </c>
      <c r="L160" s="10" t="n">
        <f aca="false">IF(SUM(SUM(G160,-MIN(D160:F160)),SUM(MAX(I160:J160),-H160))=SUM(SUM(G160,-MIN(E160:F160)),SUM(I160,-H160)),"",SUM(SUM(G160,-MIN(D160:F160)),SUM(MAX(I160:J160),-H160)))</f>
        <v>0.46875</v>
      </c>
      <c r="M160" s="10" t="str">
        <f aca="false">IF(WEEKDAY(C160,1)=6,SUMIFS(K:K,A:A,N(MONTH(C160)*1),B:B,B160),"")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32</v>
      </c>
      <c r="C161" s="9" t="n">
        <f aca="false">C160+1</f>
        <v>43322</v>
      </c>
      <c r="D161" s="10"/>
      <c r="E161" s="10"/>
      <c r="F161" s="10" t="n">
        <v>0.34375</v>
      </c>
      <c r="G161" s="10" t="n">
        <v>0.541666666666667</v>
      </c>
      <c r="H161" s="10" t="n">
        <v>0.583333333333333</v>
      </c>
      <c r="I161" s="10" t="n">
        <v>0.75</v>
      </c>
      <c r="J161" s="10"/>
      <c r="K161" s="10" t="n">
        <f aca="false">SUM(SUM(G161,-MIN(E161:F161)),SUM(I161,-H161))</f>
        <v>0.364583333333333</v>
      </c>
      <c r="L161" s="10" t="str">
        <f aca="false">IF(SUM(SUM(G161,-MIN(D161:F161)),SUM(MAX(I161:J161),-H161))=SUM(SUM(G161,-MIN(E161:F161)),SUM(I161,-H161)),"",SUM(SUM(G161,-MIN(D161:F161)),SUM(MAX(I161:J161),-H161)))</f>
        <v/>
      </c>
      <c r="M161" s="10" t="n">
        <f aca="false">IF(WEEKDAY(C161,1)=6,SUMIFS(K:K,A:A,N(MONTH(C161)*1),B:B,B161),"")</f>
        <v>1.83333333333333</v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13" t="n">
        <f aca="false">MONTH(C162)</f>
        <v>8</v>
      </c>
      <c r="B162" s="14" t="str">
        <f aca="false">"SEM "&amp;WEEKNUM(C162,1)</f>
        <v>SEM 33</v>
      </c>
      <c r="C162" s="15" t="n">
        <f aca="false">C161+3</f>
        <v>43325</v>
      </c>
      <c r="D162" s="16"/>
      <c r="E162" s="16"/>
      <c r="F162" s="16" t="n">
        <v>0.354166666666667</v>
      </c>
      <c r="G162" s="16" t="n">
        <v>0.541666666666667</v>
      </c>
      <c r="H162" s="16" t="n">
        <v>0.583333333333333</v>
      </c>
      <c r="I162" s="16" t="n">
        <v>0.802083333333333</v>
      </c>
      <c r="J162" s="16"/>
      <c r="K162" s="16" t="n">
        <f aca="false">SUM(SUM(G162,-MIN(E162:F162)),SUM(I162,-H162))</f>
        <v>0.40625</v>
      </c>
      <c r="L162" s="16" t="str">
        <f aca="false">IF(SUM(SUM(G162,-MIN(D162:F162)),SUM(MAX(I162:J162),-H162))=SUM(SUM(G162,-MIN(E162:F162)),SUM(I162,-H162)),"",SUM(SUM(G162,-MIN(D162:F162)),SUM(MAX(I162:J162),-H162)))</f>
        <v/>
      </c>
      <c r="M162" s="16" t="str">
        <f aca="false">IF(WEEKDAY(C162,1)=6,SUMIFS(K:K,A:A,N(MONTH(C162)*1),B:B,B162),"")</f>
        <v/>
      </c>
      <c r="N162" s="16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7" t="str">
        <f aca="false">"SEM "&amp;WEEKNUM(C163,1)</f>
        <v>SEM 33</v>
      </c>
      <c r="C163" s="15" t="n">
        <f aca="false">C162+1</f>
        <v>43326</v>
      </c>
      <c r="D163" s="16"/>
      <c r="E163" s="16"/>
      <c r="F163" s="16" t="n">
        <v>0.354166666666667</v>
      </c>
      <c r="G163" s="16" t="n">
        <v>0.541666666666667</v>
      </c>
      <c r="H163" s="16" t="n">
        <v>0.59375</v>
      </c>
      <c r="I163" s="16" t="n">
        <v>0.791666666666667</v>
      </c>
      <c r="J163" s="16"/>
      <c r="K163" s="16" t="n">
        <f aca="false">SUM(SUM(G163,-MIN(E163:F163)),SUM(I163,-H163))</f>
        <v>0.385416666666667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IF(WEEKDAY(C163,1)=6,SUMIFS(K:K,A:A,N(MONTH(C163)*1),B:B,B163),"")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4" t="str">
        <f aca="false">"SEM "&amp;WEEKNUM(C164,1)</f>
        <v>SEM 33</v>
      </c>
      <c r="C164" s="15" t="n">
        <f aca="false">C163+1</f>
        <v>43327</v>
      </c>
      <c r="D164" s="16"/>
      <c r="E164" s="16"/>
      <c r="F164" s="16" t="n">
        <v>0.34375</v>
      </c>
      <c r="G164" s="16" t="n">
        <v>0.520833333333333</v>
      </c>
      <c r="H164" s="16" t="n">
        <v>0.5625</v>
      </c>
      <c r="I164" s="16" t="n">
        <v>0.8125</v>
      </c>
      <c r="J164" s="16"/>
      <c r="K164" s="16" t="n">
        <f aca="false">SUM(SUM(G164,-MIN(E164:F164)),SUM(I164,-H164))</f>
        <v>0.427083333333333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IF(WEEKDAY(C164,1)=6,SUMIFS(K:K,A:A,N(MONTH(C164)*1),B:B,B164),"")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33</v>
      </c>
      <c r="C165" s="15" t="n">
        <f aca="false">C164+1</f>
        <v>43328</v>
      </c>
      <c r="D165" s="16" t="n">
        <v>0.3125</v>
      </c>
      <c r="E165" s="16" t="n">
        <v>0.364583333333333</v>
      </c>
      <c r="F165" s="16"/>
      <c r="G165" s="16" t="n">
        <v>0.53125</v>
      </c>
      <c r="H165" s="16" t="n">
        <v>0.59375</v>
      </c>
      <c r="I165" s="16" t="n">
        <v>0.770833333333333</v>
      </c>
      <c r="J165" s="16" t="n">
        <v>0.854166666666667</v>
      </c>
      <c r="K165" s="16" t="n">
        <f aca="false">SUM(SUM(G165,-MIN(E165:F165)),SUM(I165,-H165))</f>
        <v>0.34375</v>
      </c>
      <c r="L165" s="16" t="n">
        <f aca="false">IF(SUM(SUM(G165,-MIN(D165:F165)),SUM(MAX(I165:J165),-H165))=SUM(SUM(G165,-MIN(E165:F165)),SUM(I165,-H165)),"",SUM(SUM(G165,-MIN(D165:F165)),SUM(MAX(I165:J165),-H165)))</f>
        <v>0.479166666666667</v>
      </c>
      <c r="M165" s="16" t="str">
        <f aca="false">IF(WEEKDAY(C165,1)=6,SUMIFS(K:K,A:A,N(MONTH(C165)*1),B:B,B165),"")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7" t="str">
        <f aca="false">"SEM "&amp;WEEKNUM(C166,1)</f>
        <v>SEM 33</v>
      </c>
      <c r="C166" s="15" t="n">
        <f aca="false">C165+1</f>
        <v>43329</v>
      </c>
      <c r="D166" s="16"/>
      <c r="E166" s="16"/>
      <c r="F166" s="16" t="n">
        <v>0.333333333333333</v>
      </c>
      <c r="G166" s="16" t="n">
        <v>0.541666666666667</v>
      </c>
      <c r="H166" s="16" t="n">
        <v>0.583333333333333</v>
      </c>
      <c r="I166" s="16" t="n">
        <v>0.75</v>
      </c>
      <c r="J166" s="16"/>
      <c r="K166" s="16" t="n">
        <f aca="false">SUM(SUM(G166,-MIN(E166:F166)),SUM(I166,-H166))</f>
        <v>0.375</v>
      </c>
      <c r="L166" s="16" t="str">
        <f aca="false">IF(SUM(SUM(G166,-MIN(D166:F166)),SUM(MAX(I166:J166),-H166))=SUM(SUM(G166,-MIN(E166:F166)),SUM(I166,-H166)),"",SUM(SUM(G166,-MIN(D166:F166)),SUM(MAX(I166:J166),-H166)))</f>
        <v/>
      </c>
      <c r="M166" s="16" t="n">
        <f aca="false">IF(WEEKDAY(C166,1)=6,SUMIFS(K:K,A:A,N(MONTH(C166)*1),B:B,B166),"")</f>
        <v>1.9375</v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8" t="n">
        <f aca="false">MONTH(C167)</f>
        <v>8</v>
      </c>
      <c r="B167" s="9" t="str">
        <f aca="false">"SEM "&amp;WEEKNUM(C167,1)</f>
        <v>SEM 34</v>
      </c>
      <c r="C167" s="9" t="n">
        <f aca="false">C166+3</f>
        <v>43332</v>
      </c>
      <c r="D167" s="10"/>
      <c r="E167" s="10"/>
      <c r="F167" s="10" t="n">
        <v>0.34375</v>
      </c>
      <c r="G167" s="10" t="n">
        <v>0.53125</v>
      </c>
      <c r="H167" s="10" t="n">
        <v>0.572916666666667</v>
      </c>
      <c r="I167" s="10" t="n">
        <v>0.770833333333333</v>
      </c>
      <c r="J167" s="10" t="n">
        <v>0.822916666666667</v>
      </c>
      <c r="K167" s="10" t="n">
        <f aca="false">SUM(SUM(G167,-MIN(E167:F167)),SUM(I167,-H167))</f>
        <v>0.385416666666667</v>
      </c>
      <c r="L167" s="10" t="n">
        <f aca="false">IF(SUM(SUM(G167,-MIN(D167:F167)),SUM(MAX(I167:J167),-H167))=SUM(SUM(G167,-MIN(E167:F167)),SUM(I167,-H167)),"",SUM(SUM(G167,-MIN(D167:F167)),SUM(MAX(I167:J167),-H167)))</f>
        <v>0.4375</v>
      </c>
      <c r="M167" s="10" t="str">
        <f aca="false">IF(WEEKDAY(C167,1)=6,SUMIFS(K:K,A:A,N(MONTH(C167)*1),B:B,B167),"")</f>
        <v/>
      </c>
      <c r="N167" s="10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34</v>
      </c>
      <c r="C168" s="9" t="n">
        <f aca="false">C167+1</f>
        <v>43333</v>
      </c>
      <c r="D168" s="10" t="n">
        <v>0.3125</v>
      </c>
      <c r="E168" s="10" t="n">
        <v>0.375</v>
      </c>
      <c r="F168" s="10"/>
      <c r="G168" s="10" t="n">
        <v>0.541666666666667</v>
      </c>
      <c r="H168" s="10" t="n">
        <v>0.5625</v>
      </c>
      <c r="I168" s="10" t="n">
        <v>0.760416666666667</v>
      </c>
      <c r="J168" s="10" t="n">
        <v>0.854166666666667</v>
      </c>
      <c r="K168" s="10" t="n">
        <f aca="false">SUM(SUM(G168,-MIN(E168:F168)),SUM(I168,-H168))</f>
        <v>0.364583333333333</v>
      </c>
      <c r="L168" s="10" t="n">
        <f aca="false">IF(SUM(SUM(G168,-MIN(D168:F168)),SUM(MAX(I168:J168),-H168))=SUM(SUM(G168,-MIN(E168:F168)),SUM(I168,-H168)),"",SUM(SUM(G168,-MIN(D168:F168)),SUM(MAX(I168:J168),-H168)))</f>
        <v>0.520833333333333</v>
      </c>
      <c r="M168" s="10" t="str">
        <f aca="false">IF(WEEKDAY(C168,1)=6,SUMIFS(K:K,A:A,N(MONTH(C168)*1),B:B,B168),"")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34</v>
      </c>
      <c r="C169" s="9" t="n">
        <f aca="false">C168+1</f>
        <v>43334</v>
      </c>
      <c r="D169" s="10"/>
      <c r="E169" s="10"/>
      <c r="F169" s="10" t="n">
        <v>0.354166666666667</v>
      </c>
      <c r="G169" s="10" t="n">
        <v>0.541666666666667</v>
      </c>
      <c r="H169" s="10" t="n">
        <v>0.583333333333333</v>
      </c>
      <c r="I169" s="10" t="n">
        <v>0.770833333333333</v>
      </c>
      <c r="J169" s="10"/>
      <c r="K169" s="10" t="n">
        <f aca="false">SUM(SUM(G169,-MIN(E169:F169)),SUM(I169,-H169))</f>
        <v>0.375</v>
      </c>
      <c r="L169" s="10" t="str">
        <f aca="false">IF(SUM(SUM(G169,-MIN(D169:F169)),SUM(MAX(I169:J169),-H169))=SUM(SUM(G169,-MIN(E169:F169)),SUM(I169,-H169)),"",SUM(SUM(G169,-MIN(D169:F169)),SUM(MAX(I169:J169),-H169)))</f>
        <v/>
      </c>
      <c r="M169" s="10" t="str">
        <f aca="false">IF(WEEKDAY(C169,1)=6,SUMIFS(K:K,A:A,N(MONTH(C169)*1),B:B,B169),"")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34</v>
      </c>
      <c r="C170" s="9" t="n">
        <f aca="false">C169+1</f>
        <v>43335</v>
      </c>
      <c r="D170" s="10"/>
      <c r="E170" s="10"/>
      <c r="F170" s="10" t="n">
        <v>0.333333333333333</v>
      </c>
      <c r="G170" s="10" t="n">
        <v>0.520833333333333</v>
      </c>
      <c r="H170" s="10" t="n">
        <v>0.583333333333333</v>
      </c>
      <c r="I170" s="10" t="n">
        <v>0.802083333333333</v>
      </c>
      <c r="J170" s="10"/>
      <c r="K170" s="10" t="n">
        <f aca="false">SUM(SUM(G170,-MIN(E170:F170)),SUM(I170,-H170))</f>
        <v>0.40625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IF(WEEKDAY(C170,1)=6,SUMIFS(K:K,A:A,N(MONTH(C170)*1),B:B,B170),"")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34</v>
      </c>
      <c r="C171" s="9" t="n">
        <f aca="false">C170+1</f>
        <v>43336</v>
      </c>
      <c r="D171" s="10"/>
      <c r="E171" s="10"/>
      <c r="F171" s="10" t="n">
        <v>0.333333333333333</v>
      </c>
      <c r="G171" s="10" t="n">
        <v>0.541666666666667</v>
      </c>
      <c r="H171" s="10" t="n">
        <v>0.583333333333333</v>
      </c>
      <c r="I171" s="10" t="n">
        <v>0.760416666666667</v>
      </c>
      <c r="J171" s="10"/>
      <c r="K171" s="10" t="n">
        <f aca="false">SUM(SUM(G171,-MIN(E171:F171)),SUM(I171,-H171))</f>
        <v>0.385416666666667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n">
        <f aca="false">IF(WEEKDAY(C171,1)=6,SUMIFS(K:K,A:A,N(MONTH(C171)*1),B:B,B171),"")</f>
        <v>1.91666666666667</v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13" t="n">
        <f aca="false">MONTH(C172)</f>
        <v>8</v>
      </c>
      <c r="B172" s="14" t="str">
        <f aca="false">"SEM "&amp;WEEKNUM(C172,1)</f>
        <v>SEM 35</v>
      </c>
      <c r="C172" s="15" t="n">
        <f aca="false">C171+3</f>
        <v>43339</v>
      </c>
      <c r="D172" s="16" t="n">
        <v>0.291666666666667</v>
      </c>
      <c r="E172" s="16" t="n">
        <v>0.375</v>
      </c>
      <c r="F172" s="16"/>
      <c r="G172" s="16" t="n">
        <v>0.541666666666667</v>
      </c>
      <c r="H172" s="16" t="n">
        <v>0.583333333333333</v>
      </c>
      <c r="I172" s="16" t="n">
        <v>0.75</v>
      </c>
      <c r="J172" s="16" t="n">
        <v>0.84375</v>
      </c>
      <c r="K172" s="16" t="n">
        <f aca="false">SUM(SUM(G172,-MIN(E172:F172)),SUM(I172,-H172))</f>
        <v>0.333333333333333</v>
      </c>
      <c r="L172" s="16" t="n">
        <f aca="false">IF(SUM(SUM(G172,-MIN(D172:F172)),SUM(MAX(I172:J172),-H172))=SUM(SUM(G172,-MIN(E172:F172)),SUM(I172,-H172)),"",SUM(SUM(G172,-MIN(D172:F172)),SUM(MAX(I172:J172),-H172)))</f>
        <v>0.510416666666667</v>
      </c>
      <c r="M172" s="16" t="str">
        <f aca="false">IF(WEEKDAY(C172,1)=6,SUMIFS(K:K,A:A,N(MONTH(C172)*1),B:B,B172),"")</f>
        <v/>
      </c>
      <c r="N172" s="16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7" t="str">
        <f aca="false">"SEM "&amp;WEEKNUM(C173,1)</f>
        <v>SEM 35</v>
      </c>
      <c r="C173" s="15" t="n">
        <f aca="false">C172+1</f>
        <v>43340</v>
      </c>
      <c r="D173" s="16"/>
      <c r="E173" s="16"/>
      <c r="F173" s="16" t="n">
        <v>0.354166666666667</v>
      </c>
      <c r="G173" s="16" t="n">
        <v>0.541666666666667</v>
      </c>
      <c r="H173" s="16" t="n">
        <v>0.583333333333333</v>
      </c>
      <c r="I173" s="16" t="n">
        <v>0.78125</v>
      </c>
      <c r="J173" s="16" t="n">
        <v>0.840277777777778</v>
      </c>
      <c r="K173" s="16" t="n">
        <f aca="false">SUM(SUM(G173,-MIN(E173:F173)),SUM(I173,-H173))</f>
        <v>0.385416666666667</v>
      </c>
      <c r="L173" s="16" t="n">
        <f aca="false">IF(SUM(SUM(G173,-MIN(D173:F173)),SUM(MAX(I173:J173),-H173))=SUM(SUM(G173,-MIN(E173:F173)),SUM(I173,-H173)),"",SUM(SUM(G173,-MIN(D173:F173)),SUM(MAX(I173:J173),-H173)))</f>
        <v>0.444444444444444</v>
      </c>
      <c r="M173" s="16" t="str">
        <f aca="false">IF(WEEKDAY(C173,1)=6,SUMIFS(K:K,A:A,N(MONTH(C173)*1),B:B,B173),"")</f>
        <v/>
      </c>
      <c r="N173" s="16" t="str">
        <f aca="false">IF(A174=A173,"",SUMIF(A:A,A173,K:K))</f>
        <v/>
      </c>
    </row>
    <row r="174" customFormat="false" ht="15" hidden="false" customHeight="false" outlineLevel="0" collapsed="false">
      <c r="A174" s="13" t="n">
        <f aca="false">MONTH(C174)</f>
        <v>8</v>
      </c>
      <c r="B174" s="14" t="str">
        <f aca="false">"SEM "&amp;WEEKNUM(C174,1)</f>
        <v>SEM 35</v>
      </c>
      <c r="C174" s="15" t="n">
        <f aca="false">C173+1</f>
        <v>43341</v>
      </c>
      <c r="D174" s="16" t="n">
        <v>0.302083333333333</v>
      </c>
      <c r="E174" s="16" t="n">
        <v>0.364583333333333</v>
      </c>
      <c r="F174" s="16"/>
      <c r="G174" s="16" t="n">
        <v>0.53125</v>
      </c>
      <c r="H174" s="16" t="n">
        <v>0.5625</v>
      </c>
      <c r="I174" s="16" t="n">
        <v>0.75</v>
      </c>
      <c r="J174" s="16" t="n">
        <v>0.822916666666667</v>
      </c>
      <c r="K174" s="16" t="n">
        <f aca="false">SUM(SUM(G174,-MIN(E174:F174)),SUM(I174,-H174))</f>
        <v>0.354166666666667</v>
      </c>
      <c r="L174" s="16" t="n">
        <f aca="false">IF(SUM(SUM(G174,-MIN(D174:F174)),SUM(MAX(I174:J174),-H174))=SUM(SUM(G174,-MIN(E174:F174)),SUM(I174,-H174)),"",SUM(SUM(G174,-MIN(D174:F174)),SUM(MAX(I174:J174),-H174)))</f>
        <v>0.489583333333333</v>
      </c>
      <c r="M174" s="16" t="str">
        <f aca="false">IF(WEEKDAY(C174,1)=6,SUMIFS(K:K,A:A,N(MONTH(C174)*1),B:B,B174),"")</f>
        <v/>
      </c>
      <c r="N174" s="16" t="str">
        <f aca="false">IF(A175=A174,"",SUMIF(A:A,A174,K:K))</f>
        <v/>
      </c>
    </row>
    <row r="175" customFormat="false" ht="15" hidden="false" customHeight="false" outlineLevel="0" collapsed="false">
      <c r="A175" s="13" t="n">
        <f aca="false">MONTH(C175)</f>
        <v>8</v>
      </c>
      <c r="B175" s="14" t="str">
        <f aca="false">"SEM "&amp;WEEKNUM(C175,1)</f>
        <v>SEM 35</v>
      </c>
      <c r="C175" s="15" t="n">
        <f aca="false">C174+1</f>
        <v>43342</v>
      </c>
      <c r="D175" s="16" t="n">
        <v>0.3125</v>
      </c>
      <c r="E175" s="16" t="n">
        <v>0.375</v>
      </c>
      <c r="F175" s="16"/>
      <c r="G175" s="16" t="n">
        <v>0.541666666666667</v>
      </c>
      <c r="H175" s="16" t="n">
        <v>0.583333333333333</v>
      </c>
      <c r="I175" s="16" t="n">
        <v>0.78125</v>
      </c>
      <c r="J175" s="16" t="n">
        <v>0.854166666666667</v>
      </c>
      <c r="K175" s="16" t="n">
        <f aca="false">SUM(SUM(G175,-MIN(E175:F175)),SUM(I175,-H175))</f>
        <v>0.364583333333333</v>
      </c>
      <c r="L175" s="16" t="n">
        <f aca="false">IF(SUM(SUM(G175,-MIN(D175:F175)),SUM(MAX(I175:J175),-H175))=SUM(SUM(G175,-MIN(E175:F175)),SUM(I175,-H175)),"",SUM(SUM(G175,-MIN(D175:F175)),SUM(MAX(I175:J175),-H175)))</f>
        <v>0.5</v>
      </c>
      <c r="M175" s="16" t="str">
        <f aca="false">IF(WEEKDAY(C175,1)=6,SUMIFS(K:K,A:A,N(MONTH(C175)*1),B:B,B175),"")</f>
        <v/>
      </c>
      <c r="N175" s="16" t="str">
        <f aca="false">IF(A176=A175,"",SUMIF(A:A,A175,K:K))</f>
        <v/>
      </c>
    </row>
    <row r="176" customFormat="false" ht="15" hidden="false" customHeight="false" outlineLevel="0" collapsed="false">
      <c r="A176" s="13" t="n">
        <f aca="false">MONTH(C176)</f>
        <v>8</v>
      </c>
      <c r="B176" s="17" t="str">
        <f aca="false">"SEM "&amp;WEEKNUM(C176,1)</f>
        <v>SEM 35</v>
      </c>
      <c r="C176" s="15" t="n">
        <f aca="false">C175+1</f>
        <v>43343</v>
      </c>
      <c r="D176" s="16"/>
      <c r="E176" s="16"/>
      <c r="F176" s="16" t="n">
        <v>0.34375</v>
      </c>
      <c r="G176" s="16" t="n">
        <v>0.520833333333333</v>
      </c>
      <c r="H176" s="16" t="n">
        <v>0.583333333333333</v>
      </c>
      <c r="I176" s="16" t="n">
        <v>0.75</v>
      </c>
      <c r="J176" s="16"/>
      <c r="K176" s="16" t="n">
        <f aca="false">SUM(SUM(G176,-MIN(E176:F176)),SUM(I176,-H176))</f>
        <v>0.34375</v>
      </c>
      <c r="L176" s="16" t="str">
        <f aca="false">IF(SUM(SUM(G176,-MIN(D176:F176)),SUM(MAX(I176:J176),-H176))=SUM(SUM(G176,-MIN(E176:F176)),SUM(I176,-H176)),"",SUM(SUM(G176,-MIN(D176:F176)),SUM(MAX(I176:J176),-H176)))</f>
        <v/>
      </c>
      <c r="M176" s="16" t="n">
        <f aca="false">IF(WEEKDAY(C176,1)=6,SUMIFS(K:K,A:A,N(MONTH(C176)*1),B:B,B176),"")</f>
        <v>1.78125</v>
      </c>
      <c r="N176" s="16" t="n">
        <f aca="false">IF(A177=A176,"",SUMIF(A:A,A176,K:K))</f>
        <v>8.53125</v>
      </c>
    </row>
    <row r="177" customFormat="false" ht="15" hidden="false" customHeight="false" outlineLevel="0" collapsed="false">
      <c r="A177" s="8" t="n">
        <f aca="false">MONTH(C177)</f>
        <v>9</v>
      </c>
      <c r="B177" s="9" t="str">
        <f aca="false">"SEM "&amp;WEEKNUM(C177,1)</f>
        <v>SEM 36</v>
      </c>
      <c r="C177" s="9" t="n">
        <f aca="false">C176+3</f>
        <v>43346</v>
      </c>
      <c r="D177" s="10"/>
      <c r="E177" s="10"/>
      <c r="F177" s="10" t="n">
        <v>0.354166666666667</v>
      </c>
      <c r="G177" s="10" t="n">
        <v>0.541666666666667</v>
      </c>
      <c r="H177" s="10" t="n">
        <v>0.583333333333333</v>
      </c>
      <c r="I177" s="10" t="n">
        <v>0.791666666666667</v>
      </c>
      <c r="J177" s="10"/>
      <c r="K177" s="10" t="n">
        <f aca="false">SUM(SUM(G177,-MIN(E177:F177)),SUM(I177,-H177))</f>
        <v>0.395833333333333</v>
      </c>
      <c r="L177" s="10" t="str">
        <f aca="false">IF(SUM(SUM(G177,-MIN(D177:F177)),SUM(MAX(I177:J177),-H177))=SUM(SUM(G177,-MIN(E177:F177)),SUM(I177,-H177)),"",SUM(SUM(G177,-MIN(D177:F177)),SUM(MAX(I177:J177),-H177)))</f>
        <v/>
      </c>
      <c r="M177" s="10" t="str">
        <f aca="false">IF(WEEKDAY(C177,1)=6,SUMIFS(K:K,A:A,N(MONTH(C177)*1),B:B,B177),"")</f>
        <v/>
      </c>
      <c r="N177" s="10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36</v>
      </c>
      <c r="C178" s="9" t="n">
        <f aca="false">C177+1</f>
        <v>43347</v>
      </c>
      <c r="D178" s="10" t="n">
        <v>0.3125</v>
      </c>
      <c r="E178" s="10" t="n">
        <v>0.364583333333333</v>
      </c>
      <c r="F178" s="10"/>
      <c r="G178" s="10" t="n">
        <v>0.541666666666667</v>
      </c>
      <c r="H178" s="10" t="n">
        <v>0.583333333333333</v>
      </c>
      <c r="I178" s="10" t="n">
        <v>0.760416666666667</v>
      </c>
      <c r="J178" s="10" t="n">
        <v>0.854166666666667</v>
      </c>
      <c r="K178" s="10" t="n">
        <f aca="false">SUM(SUM(G178,-MIN(E178:F178)),SUM(I178,-H178))</f>
        <v>0.354166666666667</v>
      </c>
      <c r="L178" s="10" t="n">
        <f aca="false">IF(SUM(SUM(G178,-MIN(D178:F178)),SUM(MAX(I178:J178),-H178))=SUM(SUM(G178,-MIN(E178:F178)),SUM(I178,-H178)),"",SUM(SUM(G178,-MIN(D178:F178)),SUM(MAX(I178:J178),-H178)))</f>
        <v>0.5</v>
      </c>
      <c r="M178" s="10" t="str">
        <f aca="false">IF(WEEKDAY(C178,1)=6,SUMIFS(K:K,A:A,N(MONTH(C178)*1),B:B,B178),"")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36</v>
      </c>
      <c r="C179" s="9" t="n">
        <f aca="false">C178+1</f>
        <v>43348</v>
      </c>
      <c r="D179" s="10"/>
      <c r="E179" s="10"/>
      <c r="F179" s="10" t="n">
        <v>0.354166666666667</v>
      </c>
      <c r="G179" s="10" t="n">
        <v>0.520833333333333</v>
      </c>
      <c r="H179" s="10" t="n">
        <v>0.583333333333333</v>
      </c>
      <c r="I179" s="10" t="n">
        <v>0.791666666666667</v>
      </c>
      <c r="J179" s="10"/>
      <c r="K179" s="10" t="n">
        <f aca="false">SUM(SUM(G179,-MIN(E179:F179)),SUM(I179,-H179))</f>
        <v>0.375</v>
      </c>
      <c r="L179" s="10" t="str">
        <f aca="false">IF(SUM(SUM(G179,-MIN(D179:F179)),SUM(MAX(I179:J179),-H179))=SUM(SUM(G179,-MIN(E179:F179)),SUM(I179,-H179)),"",SUM(SUM(G179,-MIN(D179:F179)),SUM(MAX(I179:J179),-H179)))</f>
        <v/>
      </c>
      <c r="M179" s="10" t="str">
        <f aca="false">IF(WEEKDAY(C179,1)=6,SUMIFS(K:K,A:A,N(MONTH(C179)*1),B:B,B179),"")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36</v>
      </c>
      <c r="C180" s="9" t="n">
        <f aca="false">C179+1</f>
        <v>43349</v>
      </c>
      <c r="D180" s="10" t="n">
        <v>0.3125</v>
      </c>
      <c r="E180" s="10" t="n">
        <v>0.375</v>
      </c>
      <c r="F180" s="10"/>
      <c r="G180" s="10" t="n">
        <v>0.520833333333333</v>
      </c>
      <c r="H180" s="10" t="n">
        <v>0.5625</v>
      </c>
      <c r="I180" s="10" t="n">
        <v>0.760416666666667</v>
      </c>
      <c r="J180" s="10" t="n">
        <v>0.822916666666667</v>
      </c>
      <c r="K180" s="10" t="n">
        <f aca="false">SUM(SUM(G180,-MIN(E180:F180)),SUM(I180,-H180))</f>
        <v>0.34375</v>
      </c>
      <c r="L180" s="10" t="n">
        <f aca="false">IF(SUM(SUM(G180,-MIN(D180:F180)),SUM(MAX(I180:J180),-H180))=SUM(SUM(G180,-MIN(E180:F180)),SUM(I180,-H180)),"",SUM(SUM(G180,-MIN(D180:F180)),SUM(MAX(I180:J180),-H180)))</f>
        <v>0.46875</v>
      </c>
      <c r="M180" s="10" t="str">
        <f aca="false">IF(WEEKDAY(C180,1)=6,SUMIFS(K:K,A:A,N(MONTH(C180)*1),B:B,B180),"")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36</v>
      </c>
      <c r="C181" s="9" t="n">
        <f aca="false">C180+1</f>
        <v>43350</v>
      </c>
      <c r="D181" s="10"/>
      <c r="E181" s="10"/>
      <c r="F181" s="10" t="n">
        <v>0.34375</v>
      </c>
      <c r="G181" s="10" t="n">
        <v>0.541666666666667</v>
      </c>
      <c r="H181" s="10" t="n">
        <v>0.583333333333333</v>
      </c>
      <c r="I181" s="10" t="n">
        <v>0.75</v>
      </c>
      <c r="J181" s="10"/>
      <c r="K181" s="10" t="n">
        <f aca="false">SUM(SUM(G181,-MIN(E181:F181)),SUM(I181,-H181))</f>
        <v>0.364583333333333</v>
      </c>
      <c r="L181" s="10" t="str">
        <f aca="false">IF(SUM(SUM(G181,-MIN(D181:F181)),SUM(MAX(I181:J181),-H181))=SUM(SUM(G181,-MIN(E181:F181)),SUM(I181,-H181)),"",SUM(SUM(G181,-MIN(D181:F181)),SUM(MAX(I181:J181),-H181)))</f>
        <v/>
      </c>
      <c r="M181" s="10" t="n">
        <f aca="false">IF(WEEKDAY(C181,1)=6,SUMIFS(K:K,A:A,N(MONTH(C181)*1),B:B,B181),"")</f>
        <v>1.83333333333333</v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13" t="n">
        <f aca="false">MONTH(C182)</f>
        <v>9</v>
      </c>
      <c r="B182" s="14" t="str">
        <f aca="false">"SEM "&amp;WEEKNUM(C182,1)</f>
        <v>SEM 37</v>
      </c>
      <c r="C182" s="15" t="n">
        <f aca="false">C181+3</f>
        <v>43353</v>
      </c>
      <c r="D182" s="16"/>
      <c r="E182" s="16"/>
      <c r="F182" s="16" t="n">
        <v>0.354166666666667</v>
      </c>
      <c r="G182" s="16" t="n">
        <v>0.541666666666667</v>
      </c>
      <c r="H182" s="16" t="n">
        <v>0.583333333333333</v>
      </c>
      <c r="I182" s="16" t="n">
        <v>0.802083333333333</v>
      </c>
      <c r="J182" s="16"/>
      <c r="K182" s="16" t="n">
        <f aca="false">SUM(SUM(G182,-MIN(E182:F182)),SUM(I182,-H182))</f>
        <v>0.40625</v>
      </c>
      <c r="L182" s="16" t="str">
        <f aca="false">IF(SUM(SUM(G182,-MIN(D182:F182)),SUM(MAX(I182:J182),-H182))=SUM(SUM(G182,-MIN(E182:F182)),SUM(I182,-H182)),"",SUM(SUM(G182,-MIN(D182:F182)),SUM(MAX(I182:J182),-H182)))</f>
        <v/>
      </c>
      <c r="M182" s="16" t="str">
        <f aca="false">IF(WEEKDAY(C182,1)=6,SUMIFS(K:K,A:A,N(MONTH(C182)*1),B:B,B182),"")</f>
        <v/>
      </c>
      <c r="N182" s="16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7" t="str">
        <f aca="false">"SEM "&amp;WEEKNUM(C183,1)</f>
        <v>SEM 37</v>
      </c>
      <c r="C183" s="15" t="n">
        <f aca="false">C182+1</f>
        <v>43354</v>
      </c>
      <c r="D183" s="16"/>
      <c r="E183" s="16"/>
      <c r="F183" s="16" t="n">
        <v>0.354166666666667</v>
      </c>
      <c r="G183" s="16" t="n">
        <v>0.541666666666667</v>
      </c>
      <c r="H183" s="16" t="n">
        <v>0.59375</v>
      </c>
      <c r="I183" s="16" t="n">
        <v>0.791666666666667</v>
      </c>
      <c r="J183" s="16"/>
      <c r="K183" s="16" t="n">
        <f aca="false">SUM(SUM(G183,-MIN(E183:F183)),SUM(I183,-H183))</f>
        <v>0.385416666666667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IF(WEEKDAY(C183,1)=6,SUMIFS(K:K,A:A,N(MONTH(C183)*1),B:B,B183),"")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4" t="str">
        <f aca="false">"SEM "&amp;WEEKNUM(C184,1)</f>
        <v>SEM 37</v>
      </c>
      <c r="C184" s="15" t="n">
        <f aca="false">C183+1</f>
        <v>43355</v>
      </c>
      <c r="D184" s="16"/>
      <c r="E184" s="16"/>
      <c r="F184" s="16" t="n">
        <v>0.34375</v>
      </c>
      <c r="G184" s="16" t="n">
        <v>0.520833333333333</v>
      </c>
      <c r="H184" s="16" t="n">
        <v>0.5625</v>
      </c>
      <c r="I184" s="16" t="n">
        <v>0.8125</v>
      </c>
      <c r="J184" s="16"/>
      <c r="K184" s="16" t="n">
        <f aca="false">SUM(SUM(G184,-MIN(E184:F184)),SUM(I184,-H184))</f>
        <v>0.427083333333333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IF(WEEKDAY(C184,1)=6,SUMIFS(K:K,A:A,N(MONTH(C184)*1),B:B,B184),"")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37</v>
      </c>
      <c r="C185" s="15" t="n">
        <f aca="false">C184+1</f>
        <v>43356</v>
      </c>
      <c r="D185" s="16" t="n">
        <v>0.3125</v>
      </c>
      <c r="E185" s="16" t="n">
        <v>0.364583333333333</v>
      </c>
      <c r="F185" s="16"/>
      <c r="G185" s="16" t="n">
        <v>0.53125</v>
      </c>
      <c r="H185" s="16" t="n">
        <v>0.59375</v>
      </c>
      <c r="I185" s="16" t="n">
        <v>0.770833333333333</v>
      </c>
      <c r="J185" s="16" t="n">
        <v>0.854166666666667</v>
      </c>
      <c r="K185" s="16" t="n">
        <f aca="false">SUM(SUM(G185,-MIN(E185:F185)),SUM(I185,-H185))</f>
        <v>0.34375</v>
      </c>
      <c r="L185" s="16" t="n">
        <f aca="false">IF(SUM(SUM(G185,-MIN(D185:F185)),SUM(MAX(I185:J185),-H185))=SUM(SUM(G185,-MIN(E185:F185)),SUM(I185,-H185)),"",SUM(SUM(G185,-MIN(D185:F185)),SUM(MAX(I185:J185),-H185)))</f>
        <v>0.479166666666667</v>
      </c>
      <c r="M185" s="16" t="str">
        <f aca="false">IF(WEEKDAY(C185,1)=6,SUMIFS(K:K,A:A,N(MONTH(C185)*1),B:B,B185),"")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7" t="str">
        <f aca="false">"SEM "&amp;WEEKNUM(C186,1)</f>
        <v>SEM 37</v>
      </c>
      <c r="C186" s="15" t="n">
        <f aca="false">C185+1</f>
        <v>43357</v>
      </c>
      <c r="D186" s="16"/>
      <c r="E186" s="16"/>
      <c r="F186" s="16" t="n">
        <v>0.333333333333333</v>
      </c>
      <c r="G186" s="16" t="n">
        <v>0.541666666666667</v>
      </c>
      <c r="H186" s="16" t="n">
        <v>0.583333333333333</v>
      </c>
      <c r="I186" s="16" t="n">
        <v>0.75</v>
      </c>
      <c r="J186" s="16"/>
      <c r="K186" s="16" t="n">
        <f aca="false">SUM(SUM(G186,-MIN(E186:F186)),SUM(I186,-H186))</f>
        <v>0.375</v>
      </c>
      <c r="L186" s="16" t="str">
        <f aca="false">IF(SUM(SUM(G186,-MIN(D186:F186)),SUM(MAX(I186:J186),-H186))=SUM(SUM(G186,-MIN(E186:F186)),SUM(I186,-H186)),"",SUM(SUM(G186,-MIN(D186:F186)),SUM(MAX(I186:J186),-H186)))</f>
        <v/>
      </c>
      <c r="M186" s="16" t="n">
        <f aca="false">IF(WEEKDAY(C186,1)=6,SUMIFS(K:K,A:A,N(MONTH(C186)*1),B:B,B186),"")</f>
        <v>1.9375</v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8" t="n">
        <f aca="false">MONTH(C187)</f>
        <v>9</v>
      </c>
      <c r="B187" s="9" t="str">
        <f aca="false">"SEM "&amp;WEEKNUM(C187,1)</f>
        <v>SEM 38</v>
      </c>
      <c r="C187" s="9" t="n">
        <f aca="false">C186+3</f>
        <v>43360</v>
      </c>
      <c r="D187" s="10"/>
      <c r="E187" s="10"/>
      <c r="F187" s="10" t="n">
        <v>0.34375</v>
      </c>
      <c r="G187" s="10" t="n">
        <v>0.53125</v>
      </c>
      <c r="H187" s="10" t="n">
        <v>0.572916666666667</v>
      </c>
      <c r="I187" s="10" t="n">
        <v>0.770833333333333</v>
      </c>
      <c r="J187" s="10" t="n">
        <v>0.822916666666667</v>
      </c>
      <c r="K187" s="10" t="n">
        <f aca="false">SUM(SUM(G187,-MIN(E187:F187)),SUM(I187,-H187))</f>
        <v>0.385416666666667</v>
      </c>
      <c r="L187" s="10" t="n">
        <f aca="false">IF(SUM(SUM(G187,-MIN(D187:F187)),SUM(MAX(I187:J187),-H187))=SUM(SUM(G187,-MIN(E187:F187)),SUM(I187,-H187)),"",SUM(SUM(G187,-MIN(D187:F187)),SUM(MAX(I187:J187),-H187)))</f>
        <v>0.4375</v>
      </c>
      <c r="M187" s="10" t="str">
        <f aca="false">IF(WEEKDAY(C187,1)=6,SUMIFS(K:K,A:A,N(MONTH(C187)*1),B:B,B187),"")</f>
        <v/>
      </c>
      <c r="N187" s="10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38</v>
      </c>
      <c r="C188" s="9" t="n">
        <f aca="false">C187+1</f>
        <v>43361</v>
      </c>
      <c r="D188" s="10" t="n">
        <v>0.3125</v>
      </c>
      <c r="E188" s="10" t="n">
        <v>0.375</v>
      </c>
      <c r="F188" s="10"/>
      <c r="G188" s="10" t="n">
        <v>0.541666666666667</v>
      </c>
      <c r="H188" s="10" t="n">
        <v>0.5625</v>
      </c>
      <c r="I188" s="10" t="n">
        <v>0.760416666666667</v>
      </c>
      <c r="J188" s="10" t="n">
        <v>0.854166666666667</v>
      </c>
      <c r="K188" s="10" t="n">
        <f aca="false">SUM(SUM(G188,-MIN(E188:F188)),SUM(I188,-H188))</f>
        <v>0.364583333333333</v>
      </c>
      <c r="L188" s="10" t="n">
        <f aca="false">IF(SUM(SUM(G188,-MIN(D188:F188)),SUM(MAX(I188:J188),-H188))=SUM(SUM(G188,-MIN(E188:F188)),SUM(I188,-H188)),"",SUM(SUM(G188,-MIN(D188:F188)),SUM(MAX(I188:J188),-H188)))</f>
        <v>0.520833333333333</v>
      </c>
      <c r="M188" s="10" t="str">
        <f aca="false">IF(WEEKDAY(C188,1)=6,SUMIFS(K:K,A:A,N(MONTH(C188)*1),B:B,B188),"")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38</v>
      </c>
      <c r="C189" s="9" t="n">
        <f aca="false">C188+1</f>
        <v>43362</v>
      </c>
      <c r="D189" s="10"/>
      <c r="E189" s="10"/>
      <c r="F189" s="10" t="n">
        <v>0.354166666666667</v>
      </c>
      <c r="G189" s="10" t="n">
        <v>0.541666666666667</v>
      </c>
      <c r="H189" s="10" t="n">
        <v>0.583333333333333</v>
      </c>
      <c r="I189" s="10" t="n">
        <v>0.770833333333333</v>
      </c>
      <c r="J189" s="10"/>
      <c r="K189" s="10" t="n">
        <f aca="false">SUM(SUM(G189,-MIN(E189:F189)),SUM(I189,-H189))</f>
        <v>0.375</v>
      </c>
      <c r="L189" s="10" t="str">
        <f aca="false">IF(SUM(SUM(G189,-MIN(D189:F189)),SUM(MAX(I189:J189),-H189))=SUM(SUM(G189,-MIN(E189:F189)),SUM(I189,-H189)),"",SUM(SUM(G189,-MIN(D189:F189)),SUM(MAX(I189:J189),-H189)))</f>
        <v/>
      </c>
      <c r="M189" s="10" t="str">
        <f aca="false">IF(WEEKDAY(C189,1)=6,SUMIFS(K:K,A:A,N(MONTH(C189)*1),B:B,B189),"")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38</v>
      </c>
      <c r="C190" s="9" t="n">
        <f aca="false">C189+1</f>
        <v>43363</v>
      </c>
      <c r="D190" s="10"/>
      <c r="E190" s="10"/>
      <c r="F190" s="10" t="n">
        <v>0.333333333333333</v>
      </c>
      <c r="G190" s="10" t="n">
        <v>0.520833333333333</v>
      </c>
      <c r="H190" s="10" t="n">
        <v>0.583333333333333</v>
      </c>
      <c r="I190" s="10" t="n">
        <v>0.802083333333333</v>
      </c>
      <c r="J190" s="10"/>
      <c r="K190" s="10" t="n">
        <f aca="false">SUM(SUM(G190,-MIN(E190:F190)),SUM(I190,-H190))</f>
        <v>0.40625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IF(WEEKDAY(C190,1)=6,SUMIFS(K:K,A:A,N(MONTH(C190)*1),B:B,B190),"")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38</v>
      </c>
      <c r="C191" s="9" t="n">
        <f aca="false">C190+1</f>
        <v>43364</v>
      </c>
      <c r="D191" s="10"/>
      <c r="E191" s="10"/>
      <c r="F191" s="10" t="n">
        <v>0.333333333333333</v>
      </c>
      <c r="G191" s="10" t="n">
        <v>0.541666666666667</v>
      </c>
      <c r="H191" s="10" t="n">
        <v>0.583333333333333</v>
      </c>
      <c r="I191" s="10" t="n">
        <v>0.760416666666667</v>
      </c>
      <c r="J191" s="10"/>
      <c r="K191" s="10" t="n">
        <f aca="false">SUM(SUM(G191,-MIN(E191:F191)),SUM(I191,-H191))</f>
        <v>0.385416666666667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n">
        <f aca="false">IF(WEEKDAY(C191,1)=6,SUMIFS(K:K,A:A,N(MONTH(C191)*1),B:B,B191),"")</f>
        <v>1.91666666666667</v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13" t="n">
        <f aca="false">MONTH(C192)</f>
        <v>9</v>
      </c>
      <c r="B192" s="14" t="str">
        <f aca="false">"SEM "&amp;WEEKNUM(C192,1)</f>
        <v>SEM 39</v>
      </c>
      <c r="C192" s="15" t="n">
        <f aca="false">C191+3</f>
        <v>43367</v>
      </c>
      <c r="D192" s="16" t="n">
        <v>0.291666666666667</v>
      </c>
      <c r="E192" s="16" t="n">
        <v>0.375</v>
      </c>
      <c r="F192" s="16"/>
      <c r="G192" s="16" t="n">
        <v>0.541666666666667</v>
      </c>
      <c r="H192" s="16" t="n">
        <v>0.583333333333333</v>
      </c>
      <c r="I192" s="16" t="n">
        <v>0.75</v>
      </c>
      <c r="J192" s="16" t="n">
        <v>0.84375</v>
      </c>
      <c r="K192" s="16" t="n">
        <f aca="false">SUM(SUM(G192,-MIN(E192:F192)),SUM(I192,-H192))</f>
        <v>0.333333333333333</v>
      </c>
      <c r="L192" s="16" t="n">
        <f aca="false">IF(SUM(SUM(G192,-MIN(D192:F192)),SUM(MAX(I192:J192),-H192))=SUM(SUM(G192,-MIN(E192:F192)),SUM(I192,-H192)),"",SUM(SUM(G192,-MIN(D192:F192)),SUM(MAX(I192:J192),-H192)))</f>
        <v>0.510416666666667</v>
      </c>
      <c r="M192" s="16" t="str">
        <f aca="false">IF(WEEKDAY(C192,1)=6,SUMIFS(K:K,A:A,N(MONTH(C192)*1),B:B,B192),"")</f>
        <v/>
      </c>
      <c r="N192" s="16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7" t="str">
        <f aca="false">"SEM "&amp;WEEKNUM(C193,1)</f>
        <v>SEM 39</v>
      </c>
      <c r="C193" s="15" t="n">
        <f aca="false">C192+1</f>
        <v>43368</v>
      </c>
      <c r="D193" s="16"/>
      <c r="E193" s="16"/>
      <c r="F193" s="16" t="n">
        <v>0.354166666666667</v>
      </c>
      <c r="G193" s="16" t="n">
        <v>0.541666666666667</v>
      </c>
      <c r="H193" s="16" t="n">
        <v>0.583333333333333</v>
      </c>
      <c r="I193" s="16" t="n">
        <v>0.78125</v>
      </c>
      <c r="J193" s="16" t="n">
        <v>0.840277777777778</v>
      </c>
      <c r="K193" s="16" t="n">
        <f aca="false">SUM(SUM(G193,-MIN(E193:F193)),SUM(I193,-H193))</f>
        <v>0.385416666666667</v>
      </c>
      <c r="L193" s="16" t="n">
        <f aca="false">IF(SUM(SUM(G193,-MIN(D193:F193)),SUM(MAX(I193:J193),-H193))=SUM(SUM(G193,-MIN(E193:F193)),SUM(I193,-H193)),"",SUM(SUM(G193,-MIN(D193:F193)),SUM(MAX(I193:J193),-H193)))</f>
        <v>0.444444444444444</v>
      </c>
      <c r="M193" s="16" t="str">
        <f aca="false">IF(WEEKDAY(C193,1)=6,SUMIFS(K:K,A:A,N(MONTH(C193)*1),B:B,B193),"")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4" t="str">
        <f aca="false">"SEM "&amp;WEEKNUM(C194,1)</f>
        <v>SEM 39</v>
      </c>
      <c r="C194" s="15" t="n">
        <f aca="false">C193+1</f>
        <v>43369</v>
      </c>
      <c r="D194" s="16" t="n">
        <v>0.302083333333333</v>
      </c>
      <c r="E194" s="16" t="n">
        <v>0.364583333333333</v>
      </c>
      <c r="F194" s="16"/>
      <c r="G194" s="16" t="n">
        <v>0.53125</v>
      </c>
      <c r="H194" s="16" t="n">
        <v>0.5625</v>
      </c>
      <c r="I194" s="16" t="n">
        <v>0.75</v>
      </c>
      <c r="J194" s="16" t="n">
        <v>0.822916666666667</v>
      </c>
      <c r="K194" s="16" t="n">
        <f aca="false">SUM(SUM(G194,-MIN(E194:F194)),SUM(I194,-H194))</f>
        <v>0.354166666666667</v>
      </c>
      <c r="L194" s="16" t="n">
        <f aca="false">IF(SUM(SUM(G194,-MIN(D194:F194)),SUM(MAX(I194:J194),-H194))=SUM(SUM(G194,-MIN(E194:F194)),SUM(I194,-H194)),"",SUM(SUM(G194,-MIN(D194:F194)),SUM(MAX(I194:J194),-H194)))</f>
        <v>0.489583333333333</v>
      </c>
      <c r="M194" s="16" t="str">
        <f aca="false">IF(WEEKDAY(C194,1)=6,SUMIFS(K:K,A:A,N(MONTH(C194)*1),B:B,B194),"")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39</v>
      </c>
      <c r="C195" s="15" t="n">
        <f aca="false">C194+1</f>
        <v>43370</v>
      </c>
      <c r="D195" s="16" t="n">
        <v>0.3125</v>
      </c>
      <c r="E195" s="16" t="n">
        <v>0.375</v>
      </c>
      <c r="F195" s="16"/>
      <c r="G195" s="16" t="n">
        <v>0.541666666666667</v>
      </c>
      <c r="H195" s="16" t="n">
        <v>0.583333333333333</v>
      </c>
      <c r="I195" s="16" t="n">
        <v>0.78125</v>
      </c>
      <c r="J195" s="16" t="n">
        <v>0.854166666666667</v>
      </c>
      <c r="K195" s="16" t="n">
        <f aca="false">SUM(SUM(G195,-MIN(E195:F195)),SUM(I195,-H195))</f>
        <v>0.364583333333333</v>
      </c>
      <c r="L195" s="16" t="n">
        <f aca="false">IF(SUM(SUM(G195,-MIN(D195:F195)),SUM(MAX(I195:J195),-H195))=SUM(SUM(G195,-MIN(E195:F195)),SUM(I195,-H195)),"",SUM(SUM(G195,-MIN(D195:F195)),SUM(MAX(I195:J195),-H195)))</f>
        <v>0.5</v>
      </c>
      <c r="M195" s="16" t="str">
        <f aca="false">IF(WEEKDAY(C195,1)=6,SUMIFS(K:K,A:A,N(MONTH(C195)*1),B:B,B195),"")</f>
        <v/>
      </c>
      <c r="N195" s="16" t="str">
        <f aca="false">IF(A196=A195,"",SUMIF(A:A,A195,K:K))</f>
        <v/>
      </c>
    </row>
    <row r="196" customFormat="false" ht="15" hidden="false" customHeight="false" outlineLevel="0" collapsed="false">
      <c r="A196" s="13" t="n">
        <f aca="false">MONTH(C196)</f>
        <v>9</v>
      </c>
      <c r="B196" s="17" t="str">
        <f aca="false">"SEM "&amp;WEEKNUM(C196,1)</f>
        <v>SEM 39</v>
      </c>
      <c r="C196" s="15" t="n">
        <f aca="false">C195+1</f>
        <v>43371</v>
      </c>
      <c r="D196" s="16"/>
      <c r="E196" s="16"/>
      <c r="F196" s="16" t="n">
        <v>0.34375</v>
      </c>
      <c r="G196" s="16" t="n">
        <v>0.520833333333333</v>
      </c>
      <c r="H196" s="16" t="n">
        <v>0.583333333333333</v>
      </c>
      <c r="I196" s="16" t="n">
        <v>0.75</v>
      </c>
      <c r="J196" s="16"/>
      <c r="K196" s="16" t="n">
        <f aca="false">SUM(SUM(G196,-MIN(E196:F196)),SUM(I196,-H196))</f>
        <v>0.34375</v>
      </c>
      <c r="L196" s="16" t="str">
        <f aca="false">IF(SUM(SUM(G196,-MIN(D196:F196)),SUM(MAX(I196:J196),-H196))=SUM(SUM(G196,-MIN(E196:F196)),SUM(I196,-H196)),"",SUM(SUM(G196,-MIN(D196:F196)),SUM(MAX(I196:J196),-H196)))</f>
        <v/>
      </c>
      <c r="M196" s="16" t="n">
        <f aca="false">IF(WEEKDAY(C196,1)=6,SUMIFS(K:K,A:A,N(MONTH(C196)*1),B:B,B196),"")</f>
        <v>1.78125</v>
      </c>
      <c r="N196" s="16" t="n">
        <f aca="false">IF(A197=A196,"",SUMIF(A:A,A196,K:K))</f>
        <v>7.46875</v>
      </c>
    </row>
    <row r="197" customFormat="false" ht="15" hidden="false" customHeight="false" outlineLevel="0" collapsed="false">
      <c r="A197" s="8" t="n">
        <f aca="false">MONTH(C197)</f>
        <v>10</v>
      </c>
      <c r="B197" s="9" t="str">
        <f aca="false">"SEM "&amp;WEEKNUM(C197,1)</f>
        <v>SEM 40</v>
      </c>
      <c r="C197" s="9" t="n">
        <f aca="false">C196+3</f>
        <v>43374</v>
      </c>
      <c r="D197" s="10"/>
      <c r="E197" s="10"/>
      <c r="F197" s="10" t="n">
        <v>0.354166666666667</v>
      </c>
      <c r="G197" s="10" t="n">
        <v>0.541666666666667</v>
      </c>
      <c r="H197" s="10" t="n">
        <v>0.583333333333333</v>
      </c>
      <c r="I197" s="10" t="n">
        <v>0.791666666666667</v>
      </c>
      <c r="J197" s="10"/>
      <c r="K197" s="10" t="n">
        <f aca="false">SUM(SUM(G197,-MIN(E197:F197)),SUM(I197,-H197))</f>
        <v>0.395833333333333</v>
      </c>
      <c r="L197" s="10" t="str">
        <f aca="false">IF(SUM(SUM(G197,-MIN(D197:F197)),SUM(MAX(I197:J197),-H197))=SUM(SUM(G197,-MIN(E197:F197)),SUM(I197,-H197)),"",SUM(SUM(G197,-MIN(D197:F197)),SUM(MAX(I197:J197),-H197)))</f>
        <v/>
      </c>
      <c r="M197" s="10" t="str">
        <f aca="false">IF(WEEKDAY(C197,1)=6,SUMIFS(K:K,A:A,N(MONTH(C197)*1),B:B,B197),"")</f>
        <v/>
      </c>
      <c r="N197" s="10" t="str">
        <f aca="false">IF(A198=A197,"",SUMIF(A:A,A197,K:K))</f>
        <v/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40</v>
      </c>
      <c r="C198" s="9" t="n">
        <f aca="false">C197+1</f>
        <v>43375</v>
      </c>
      <c r="D198" s="10" t="n">
        <v>0.3125</v>
      </c>
      <c r="E198" s="10" t="n">
        <v>0.364583333333333</v>
      </c>
      <c r="F198" s="10"/>
      <c r="G198" s="10" t="n">
        <v>0.541666666666667</v>
      </c>
      <c r="H198" s="10" t="n">
        <v>0.583333333333333</v>
      </c>
      <c r="I198" s="10" t="n">
        <v>0.760416666666667</v>
      </c>
      <c r="J198" s="10" t="n">
        <v>0.854166666666667</v>
      </c>
      <c r="K198" s="10" t="n">
        <f aca="false">SUM(SUM(G198,-MIN(E198:F198)),SUM(I198,-H198))</f>
        <v>0.354166666666667</v>
      </c>
      <c r="L198" s="10" t="n">
        <f aca="false">IF(SUM(SUM(G198,-MIN(D198:F198)),SUM(MAX(I198:J198),-H198))=SUM(SUM(G198,-MIN(E198:F198)),SUM(I198,-H198)),"",SUM(SUM(G198,-MIN(D198:F198)),SUM(MAX(I198:J198),-H198)))</f>
        <v>0.5</v>
      </c>
      <c r="M198" s="10" t="str">
        <f aca="false">IF(WEEKDAY(C198,1)=6,SUMIFS(K:K,A:A,N(MONTH(C198)*1),B:B,B198),"")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40</v>
      </c>
      <c r="C199" s="9" t="n">
        <f aca="false">C198+1</f>
        <v>43376</v>
      </c>
      <c r="D199" s="10"/>
      <c r="E199" s="10"/>
      <c r="F199" s="10" t="n">
        <v>0.354166666666667</v>
      </c>
      <c r="G199" s="10" t="n">
        <v>0.520833333333333</v>
      </c>
      <c r="H199" s="10" t="n">
        <v>0.583333333333333</v>
      </c>
      <c r="I199" s="10" t="n">
        <v>0.791666666666667</v>
      </c>
      <c r="J199" s="10"/>
      <c r="K199" s="10" t="n">
        <f aca="false">SUM(SUM(G199,-MIN(E199:F199)),SUM(I199,-H199))</f>
        <v>0.375</v>
      </c>
      <c r="L199" s="10" t="str">
        <f aca="false">IF(SUM(SUM(G199,-MIN(D199:F199)),SUM(MAX(I199:J199),-H199))=SUM(SUM(G199,-MIN(E199:F199)),SUM(I199,-H199)),"",SUM(SUM(G199,-MIN(D199:F199)),SUM(MAX(I199:J199),-H199)))</f>
        <v/>
      </c>
      <c r="M199" s="10" t="str">
        <f aca="false">IF(WEEKDAY(C199,1)=6,SUMIFS(K:K,A:A,N(MONTH(C199)*1),B:B,B199),"")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40</v>
      </c>
      <c r="C200" s="9" t="n">
        <f aca="false">C199+1</f>
        <v>43377</v>
      </c>
      <c r="D200" s="10" t="n">
        <v>0.3125</v>
      </c>
      <c r="E200" s="10" t="n">
        <v>0.375</v>
      </c>
      <c r="F200" s="10"/>
      <c r="G200" s="10" t="n">
        <v>0.520833333333333</v>
      </c>
      <c r="H200" s="10" t="n">
        <v>0.5625</v>
      </c>
      <c r="I200" s="10" t="n">
        <v>0.760416666666667</v>
      </c>
      <c r="J200" s="10" t="n">
        <v>0.822916666666667</v>
      </c>
      <c r="K200" s="10" t="n">
        <f aca="false">SUM(SUM(G200,-MIN(E200:F200)),SUM(I200,-H200))</f>
        <v>0.34375</v>
      </c>
      <c r="L200" s="10" t="n">
        <f aca="false">IF(SUM(SUM(G200,-MIN(D200:F200)),SUM(MAX(I200:J200),-H200))=SUM(SUM(G200,-MIN(E200:F200)),SUM(I200,-H200)),"",SUM(SUM(G200,-MIN(D200:F200)),SUM(MAX(I200:J200),-H200)))</f>
        <v>0.46875</v>
      </c>
      <c r="M200" s="10" t="str">
        <f aca="false">IF(WEEKDAY(C200,1)=6,SUMIFS(K:K,A:A,N(MONTH(C200)*1),B:B,B200),"")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40</v>
      </c>
      <c r="C201" s="9" t="n">
        <f aca="false">C200+1</f>
        <v>43378</v>
      </c>
      <c r="D201" s="10"/>
      <c r="E201" s="10"/>
      <c r="F201" s="10" t="n">
        <v>0.34375</v>
      </c>
      <c r="G201" s="10" t="n">
        <v>0.541666666666667</v>
      </c>
      <c r="H201" s="10" t="n">
        <v>0.583333333333333</v>
      </c>
      <c r="I201" s="10" t="n">
        <v>0.75</v>
      </c>
      <c r="J201" s="10"/>
      <c r="K201" s="10" t="n">
        <f aca="false">SUM(SUM(G201,-MIN(E201:F201)),SUM(I201,-H201))</f>
        <v>0.364583333333333</v>
      </c>
      <c r="L201" s="10" t="str">
        <f aca="false">IF(SUM(SUM(G201,-MIN(D201:F201)),SUM(MAX(I201:J201),-H201))=SUM(SUM(G201,-MIN(E201:F201)),SUM(I201,-H201)),"",SUM(SUM(G201,-MIN(D201:F201)),SUM(MAX(I201:J201),-H201)))</f>
        <v/>
      </c>
      <c r="M201" s="10" t="n">
        <f aca="false">IF(WEEKDAY(C201,1)=6,SUMIFS(K:K,A:A,N(MONTH(C201)*1),B:B,B201),"")</f>
        <v>1.83333333333333</v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13" t="n">
        <f aca="false">MONTH(C202)</f>
        <v>10</v>
      </c>
      <c r="B202" s="14" t="str">
        <f aca="false">"SEM "&amp;WEEKNUM(C202,1)</f>
        <v>SEM 41</v>
      </c>
      <c r="C202" s="15" t="n">
        <f aca="false">C201+3</f>
        <v>43381</v>
      </c>
      <c r="D202" s="16"/>
      <c r="E202" s="16"/>
      <c r="F202" s="16" t="n">
        <v>0.354166666666667</v>
      </c>
      <c r="G202" s="16" t="n">
        <v>0.541666666666667</v>
      </c>
      <c r="H202" s="16" t="n">
        <v>0.583333333333333</v>
      </c>
      <c r="I202" s="16" t="n">
        <v>0.802083333333333</v>
      </c>
      <c r="J202" s="16"/>
      <c r="K202" s="16" t="n">
        <f aca="false">SUM(SUM(G202,-MIN(E202:F202)),SUM(I202,-H202))</f>
        <v>0.40625</v>
      </c>
      <c r="L202" s="16" t="str">
        <f aca="false">IF(SUM(SUM(G202,-MIN(D202:F202)),SUM(MAX(I202:J202),-H202))=SUM(SUM(G202,-MIN(E202:F202)),SUM(I202,-H202)),"",SUM(SUM(G202,-MIN(D202:F202)),SUM(MAX(I202:J202),-H202)))</f>
        <v/>
      </c>
      <c r="M202" s="16" t="str">
        <f aca="false">IF(WEEKDAY(C202,1)=6,SUMIFS(K:K,A:A,N(MONTH(C202)*1),B:B,B202),"")</f>
        <v/>
      </c>
      <c r="N202" s="16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7" t="str">
        <f aca="false">"SEM "&amp;WEEKNUM(C203,1)</f>
        <v>SEM 41</v>
      </c>
      <c r="C203" s="15" t="n">
        <f aca="false">C202+1</f>
        <v>43382</v>
      </c>
      <c r="D203" s="16"/>
      <c r="E203" s="16"/>
      <c r="F203" s="16" t="n">
        <v>0.354166666666667</v>
      </c>
      <c r="G203" s="16" t="n">
        <v>0.541666666666667</v>
      </c>
      <c r="H203" s="16" t="n">
        <v>0.59375</v>
      </c>
      <c r="I203" s="16" t="n">
        <v>0.791666666666667</v>
      </c>
      <c r="J203" s="16"/>
      <c r="K203" s="16" t="n">
        <f aca="false">SUM(SUM(G203,-MIN(E203:F203)),SUM(I203,-H203))</f>
        <v>0.385416666666667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IF(WEEKDAY(C203,1)=6,SUMIFS(K:K,A:A,N(MONTH(C203)*1),B:B,B203),"")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4" t="str">
        <f aca="false">"SEM "&amp;WEEKNUM(C204,1)</f>
        <v>SEM 41</v>
      </c>
      <c r="C204" s="15" t="n">
        <f aca="false">C203+1</f>
        <v>43383</v>
      </c>
      <c r="D204" s="16"/>
      <c r="E204" s="16"/>
      <c r="F204" s="16" t="n">
        <v>0.34375</v>
      </c>
      <c r="G204" s="16" t="n">
        <v>0.520833333333333</v>
      </c>
      <c r="H204" s="16" t="n">
        <v>0.5625</v>
      </c>
      <c r="I204" s="16" t="n">
        <v>0.8125</v>
      </c>
      <c r="J204" s="16"/>
      <c r="K204" s="16" t="n">
        <f aca="false">SUM(SUM(G204,-MIN(E204:F204)),SUM(I204,-H204))</f>
        <v>0.427083333333333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IF(WEEKDAY(C204,1)=6,SUMIFS(K:K,A:A,N(MONTH(C204)*1),B:B,B204),"")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41</v>
      </c>
      <c r="C205" s="15" t="n">
        <f aca="false">C204+1</f>
        <v>43384</v>
      </c>
      <c r="D205" s="16" t="n">
        <v>0.3125</v>
      </c>
      <c r="E205" s="16" t="n">
        <v>0.364583333333333</v>
      </c>
      <c r="F205" s="16"/>
      <c r="G205" s="16" t="n">
        <v>0.53125</v>
      </c>
      <c r="H205" s="16" t="n">
        <v>0.59375</v>
      </c>
      <c r="I205" s="16" t="n">
        <v>0.770833333333333</v>
      </c>
      <c r="J205" s="16" t="n">
        <v>0.854166666666667</v>
      </c>
      <c r="K205" s="16" t="n">
        <f aca="false">SUM(SUM(G205,-MIN(E205:F205)),SUM(I205,-H205))</f>
        <v>0.34375</v>
      </c>
      <c r="L205" s="16" t="n">
        <f aca="false">IF(SUM(SUM(G205,-MIN(D205:F205)),SUM(MAX(I205:J205),-H205))=SUM(SUM(G205,-MIN(E205:F205)),SUM(I205,-H205)),"",SUM(SUM(G205,-MIN(D205:F205)),SUM(MAX(I205:J205),-H205)))</f>
        <v>0.479166666666667</v>
      </c>
      <c r="M205" s="16" t="str">
        <f aca="false">IF(WEEKDAY(C205,1)=6,SUMIFS(K:K,A:A,N(MONTH(C205)*1),B:B,B205),"")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7" t="str">
        <f aca="false">"SEM "&amp;WEEKNUM(C206,1)</f>
        <v>SEM 41</v>
      </c>
      <c r="C206" s="15" t="n">
        <f aca="false">C205+1</f>
        <v>43385</v>
      </c>
      <c r="D206" s="16"/>
      <c r="E206" s="16"/>
      <c r="F206" s="16" t="n">
        <v>0.333333333333333</v>
      </c>
      <c r="G206" s="16" t="n">
        <v>0.541666666666667</v>
      </c>
      <c r="H206" s="16" t="n">
        <v>0.583333333333333</v>
      </c>
      <c r="I206" s="16" t="n">
        <v>0.75</v>
      </c>
      <c r="J206" s="16"/>
      <c r="K206" s="16" t="n">
        <f aca="false">SUM(SUM(G206,-MIN(E206:F206)),SUM(I206,-H206))</f>
        <v>0.375</v>
      </c>
      <c r="L206" s="16" t="str">
        <f aca="false">IF(SUM(SUM(G206,-MIN(D206:F206)),SUM(MAX(I206:J206),-H206))=SUM(SUM(G206,-MIN(E206:F206)),SUM(I206,-H206)),"",SUM(SUM(G206,-MIN(D206:F206)),SUM(MAX(I206:J206),-H206)))</f>
        <v/>
      </c>
      <c r="M206" s="16" t="n">
        <f aca="false">IF(WEEKDAY(C206,1)=6,SUMIFS(K:K,A:A,N(MONTH(C206)*1),B:B,B206),"")</f>
        <v>1.9375</v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8" t="n">
        <f aca="false">MONTH(C207)</f>
        <v>10</v>
      </c>
      <c r="B207" s="9" t="str">
        <f aca="false">"SEM "&amp;WEEKNUM(C207,1)</f>
        <v>SEM 42</v>
      </c>
      <c r="C207" s="9" t="n">
        <f aca="false">C206+3</f>
        <v>43388</v>
      </c>
      <c r="D207" s="10"/>
      <c r="E207" s="10"/>
      <c r="F207" s="10" t="n">
        <v>0.34375</v>
      </c>
      <c r="G207" s="10" t="n">
        <v>0.53125</v>
      </c>
      <c r="H207" s="10" t="n">
        <v>0.572916666666667</v>
      </c>
      <c r="I207" s="10" t="n">
        <v>0.770833333333333</v>
      </c>
      <c r="J207" s="10" t="n">
        <v>0.822916666666667</v>
      </c>
      <c r="K207" s="10" t="n">
        <f aca="false">SUM(SUM(G207,-MIN(E207:F207)),SUM(I207,-H207))</f>
        <v>0.385416666666667</v>
      </c>
      <c r="L207" s="10" t="n">
        <f aca="false">IF(SUM(SUM(G207,-MIN(D207:F207)),SUM(MAX(I207:J207),-H207))=SUM(SUM(G207,-MIN(E207:F207)),SUM(I207,-H207)),"",SUM(SUM(G207,-MIN(D207:F207)),SUM(MAX(I207:J207),-H207)))</f>
        <v>0.4375</v>
      </c>
      <c r="M207" s="10" t="str">
        <f aca="false">IF(WEEKDAY(C207,1)=6,SUMIFS(K:K,A:A,N(MONTH(C207)*1),B:B,B207),"")</f>
        <v/>
      </c>
      <c r="N207" s="10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42</v>
      </c>
      <c r="C208" s="9" t="n">
        <f aca="false">C207+1</f>
        <v>43389</v>
      </c>
      <c r="D208" s="10" t="n">
        <v>0.3125</v>
      </c>
      <c r="E208" s="10" t="n">
        <v>0.375</v>
      </c>
      <c r="F208" s="10"/>
      <c r="G208" s="10" t="n">
        <v>0.541666666666667</v>
      </c>
      <c r="H208" s="10" t="n">
        <v>0.5625</v>
      </c>
      <c r="I208" s="10" t="n">
        <v>0.760416666666667</v>
      </c>
      <c r="J208" s="10" t="n">
        <v>0.854166666666667</v>
      </c>
      <c r="K208" s="10" t="n">
        <f aca="false">SUM(SUM(G208,-MIN(E208:F208)),SUM(I208,-H208))</f>
        <v>0.364583333333333</v>
      </c>
      <c r="L208" s="10" t="n">
        <f aca="false">IF(SUM(SUM(G208,-MIN(D208:F208)),SUM(MAX(I208:J208),-H208))=SUM(SUM(G208,-MIN(E208:F208)),SUM(I208,-H208)),"",SUM(SUM(G208,-MIN(D208:F208)),SUM(MAX(I208:J208),-H208)))</f>
        <v>0.520833333333333</v>
      </c>
      <c r="M208" s="10" t="str">
        <f aca="false">IF(WEEKDAY(C208,1)=6,SUMIFS(K:K,A:A,N(MONTH(C208)*1),B:B,B208),"")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42</v>
      </c>
      <c r="C209" s="9" t="n">
        <f aca="false">C208+1</f>
        <v>43390</v>
      </c>
      <c r="D209" s="10"/>
      <c r="E209" s="10"/>
      <c r="F209" s="10" t="n">
        <v>0.354166666666667</v>
      </c>
      <c r="G209" s="10" t="n">
        <v>0.541666666666667</v>
      </c>
      <c r="H209" s="10" t="n">
        <v>0.583333333333333</v>
      </c>
      <c r="I209" s="10" t="n">
        <v>0.770833333333333</v>
      </c>
      <c r="J209" s="10"/>
      <c r="K209" s="10" t="n">
        <f aca="false">SUM(SUM(G209,-MIN(E209:F209)),SUM(I209,-H209))</f>
        <v>0.375</v>
      </c>
      <c r="L209" s="10" t="str">
        <f aca="false">IF(SUM(SUM(G209,-MIN(D209:F209)),SUM(MAX(I209:J209),-H209))=SUM(SUM(G209,-MIN(E209:F209)),SUM(I209,-H209)),"",SUM(SUM(G209,-MIN(D209:F209)),SUM(MAX(I209:J209),-H209)))</f>
        <v/>
      </c>
      <c r="M209" s="10" t="str">
        <f aca="false">IF(WEEKDAY(C209,1)=6,SUMIFS(K:K,A:A,N(MONTH(C209)*1),B:B,B209),"")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42</v>
      </c>
      <c r="C210" s="9" t="n">
        <f aca="false">C209+1</f>
        <v>43391</v>
      </c>
      <c r="D210" s="10"/>
      <c r="E210" s="10"/>
      <c r="F210" s="10" t="n">
        <v>0.333333333333333</v>
      </c>
      <c r="G210" s="10" t="n">
        <v>0.520833333333333</v>
      </c>
      <c r="H210" s="10" t="n">
        <v>0.583333333333333</v>
      </c>
      <c r="I210" s="10" t="n">
        <v>0.802083333333333</v>
      </c>
      <c r="J210" s="10"/>
      <c r="K210" s="10" t="n">
        <f aca="false">SUM(SUM(G210,-MIN(E210:F210)),SUM(I210,-H210))</f>
        <v>0.40625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IF(WEEKDAY(C210,1)=6,SUMIFS(K:K,A:A,N(MONTH(C210)*1),B:B,B210),"")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42</v>
      </c>
      <c r="C211" s="9" t="n">
        <f aca="false">C210+1</f>
        <v>43392</v>
      </c>
      <c r="D211" s="10"/>
      <c r="E211" s="10"/>
      <c r="F211" s="10" t="n">
        <v>0.333333333333333</v>
      </c>
      <c r="G211" s="10" t="n">
        <v>0.541666666666667</v>
      </c>
      <c r="H211" s="10" t="n">
        <v>0.583333333333333</v>
      </c>
      <c r="I211" s="10" t="n">
        <v>0.760416666666667</v>
      </c>
      <c r="J211" s="10"/>
      <c r="K211" s="10" t="n">
        <f aca="false">SUM(SUM(G211,-MIN(E211:F211)),SUM(I211,-H211))</f>
        <v>0.385416666666667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n">
        <f aca="false">IF(WEEKDAY(C211,1)=6,SUMIFS(K:K,A:A,N(MONTH(C211)*1),B:B,B211),"")</f>
        <v>1.91666666666667</v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13" t="n">
        <f aca="false">MONTH(C212)</f>
        <v>10</v>
      </c>
      <c r="B212" s="14" t="str">
        <f aca="false">"SEM "&amp;WEEKNUM(C212,1)</f>
        <v>SEM 43</v>
      </c>
      <c r="C212" s="15" t="n">
        <f aca="false">C211+3</f>
        <v>43395</v>
      </c>
      <c r="D212" s="16" t="n">
        <v>0.291666666666667</v>
      </c>
      <c r="E212" s="16" t="n">
        <v>0.375</v>
      </c>
      <c r="F212" s="16"/>
      <c r="G212" s="16" t="n">
        <v>0.541666666666667</v>
      </c>
      <c r="H212" s="16" t="n">
        <v>0.583333333333333</v>
      </c>
      <c r="I212" s="16" t="n">
        <v>0.75</v>
      </c>
      <c r="J212" s="16" t="n">
        <v>0.84375</v>
      </c>
      <c r="K212" s="16" t="n">
        <f aca="false">SUM(SUM(G212,-MIN(E212:F212)),SUM(I212,-H212))</f>
        <v>0.333333333333333</v>
      </c>
      <c r="L212" s="16" t="n">
        <f aca="false">IF(SUM(SUM(G212,-MIN(D212:F212)),SUM(MAX(I212:J212),-H212))=SUM(SUM(G212,-MIN(E212:F212)),SUM(I212,-H212)),"",SUM(SUM(G212,-MIN(D212:F212)),SUM(MAX(I212:J212),-H212)))</f>
        <v>0.510416666666667</v>
      </c>
      <c r="M212" s="16" t="str">
        <f aca="false">IF(WEEKDAY(C212,1)=6,SUMIFS(K:K,A:A,N(MONTH(C212)*1),B:B,B212),"")</f>
        <v/>
      </c>
      <c r="N212" s="16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7" t="str">
        <f aca="false">"SEM "&amp;WEEKNUM(C213,1)</f>
        <v>SEM 43</v>
      </c>
      <c r="C213" s="15" t="n">
        <f aca="false">C212+1</f>
        <v>43396</v>
      </c>
      <c r="D213" s="16"/>
      <c r="E213" s="16"/>
      <c r="F213" s="16" t="n">
        <v>0.354166666666667</v>
      </c>
      <c r="G213" s="16" t="n">
        <v>0.541666666666667</v>
      </c>
      <c r="H213" s="16" t="n">
        <v>0.583333333333333</v>
      </c>
      <c r="I213" s="16" t="n">
        <v>0.78125</v>
      </c>
      <c r="J213" s="16" t="n">
        <v>0.840277777777778</v>
      </c>
      <c r="K213" s="16" t="n">
        <f aca="false">SUM(SUM(G213,-MIN(E213:F213)),SUM(I213,-H213))</f>
        <v>0.385416666666667</v>
      </c>
      <c r="L213" s="16" t="n">
        <f aca="false">IF(SUM(SUM(G213,-MIN(D213:F213)),SUM(MAX(I213:J213),-H213))=SUM(SUM(G213,-MIN(E213:F213)),SUM(I213,-H213)),"",SUM(SUM(G213,-MIN(D213:F213)),SUM(MAX(I213:J213),-H213)))</f>
        <v>0.444444444444444</v>
      </c>
      <c r="M213" s="16" t="str">
        <f aca="false">IF(WEEKDAY(C213,1)=6,SUMIFS(K:K,A:A,N(MONTH(C213)*1),B:B,B213),"")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4" t="str">
        <f aca="false">"SEM "&amp;WEEKNUM(C214,1)</f>
        <v>SEM 43</v>
      </c>
      <c r="C214" s="15" t="n">
        <f aca="false">C213+1</f>
        <v>43397</v>
      </c>
      <c r="D214" s="16" t="n">
        <v>0.302083333333333</v>
      </c>
      <c r="E214" s="16" t="n">
        <v>0.364583333333333</v>
      </c>
      <c r="F214" s="16"/>
      <c r="G214" s="16" t="n">
        <v>0.53125</v>
      </c>
      <c r="H214" s="16" t="n">
        <v>0.5625</v>
      </c>
      <c r="I214" s="16" t="n">
        <v>0.75</v>
      </c>
      <c r="J214" s="16" t="n">
        <v>0.822916666666667</v>
      </c>
      <c r="K214" s="16" t="n">
        <f aca="false">SUM(SUM(G214,-MIN(E214:F214)),SUM(I214,-H214))</f>
        <v>0.354166666666667</v>
      </c>
      <c r="L214" s="16" t="n">
        <f aca="false">IF(SUM(SUM(G214,-MIN(D214:F214)),SUM(MAX(I214:J214),-H214))=SUM(SUM(G214,-MIN(E214:F214)),SUM(I214,-H214)),"",SUM(SUM(G214,-MIN(D214:F214)),SUM(MAX(I214:J214),-H214)))</f>
        <v>0.489583333333333</v>
      </c>
      <c r="M214" s="16" t="str">
        <f aca="false">IF(WEEKDAY(C214,1)=6,SUMIFS(K:K,A:A,N(MONTH(C214)*1),B:B,B214),"")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43</v>
      </c>
      <c r="C215" s="15" t="n">
        <f aca="false">C214+1</f>
        <v>43398</v>
      </c>
      <c r="D215" s="16" t="n">
        <v>0.3125</v>
      </c>
      <c r="E215" s="16" t="n">
        <v>0.375</v>
      </c>
      <c r="F215" s="16"/>
      <c r="G215" s="16" t="n">
        <v>0.541666666666667</v>
      </c>
      <c r="H215" s="16" t="n">
        <v>0.583333333333333</v>
      </c>
      <c r="I215" s="16" t="n">
        <v>0.78125</v>
      </c>
      <c r="J215" s="16" t="n">
        <v>0.854166666666667</v>
      </c>
      <c r="K215" s="16" t="n">
        <f aca="false">SUM(SUM(G215,-MIN(E215:F215)),SUM(I215,-H215))</f>
        <v>0.364583333333333</v>
      </c>
      <c r="L215" s="16" t="n">
        <f aca="false">IF(SUM(SUM(G215,-MIN(D215:F215)),SUM(MAX(I215:J215),-H215))=SUM(SUM(G215,-MIN(E215:F215)),SUM(I215,-H215)),"",SUM(SUM(G215,-MIN(D215:F215)),SUM(MAX(I215:J215),-H215)))</f>
        <v>0.5</v>
      </c>
      <c r="M215" s="16" t="str">
        <f aca="false">IF(WEEKDAY(C215,1)=6,SUMIFS(K:K,A:A,N(MONTH(C215)*1),B:B,B215),"")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7" t="str">
        <f aca="false">"SEM "&amp;WEEKNUM(C216,1)</f>
        <v>SEM 43</v>
      </c>
      <c r="C216" s="15" t="n">
        <f aca="false">C215+1</f>
        <v>43399</v>
      </c>
      <c r="D216" s="16"/>
      <c r="E216" s="16"/>
      <c r="F216" s="16" t="n">
        <v>0.34375</v>
      </c>
      <c r="G216" s="16" t="n">
        <v>0.520833333333333</v>
      </c>
      <c r="H216" s="16" t="n">
        <v>0.583333333333333</v>
      </c>
      <c r="I216" s="16" t="n">
        <v>0.75</v>
      </c>
      <c r="J216" s="16"/>
      <c r="K216" s="16" t="n">
        <f aca="false">SUM(SUM(G216,-MIN(E216:F216)),SUM(I216,-H216))</f>
        <v>0.34375</v>
      </c>
      <c r="L216" s="16" t="str">
        <f aca="false">IF(SUM(SUM(G216,-MIN(D216:F216)),SUM(MAX(I216:J216),-H216))=SUM(SUM(G216,-MIN(E216:F216)),SUM(I216,-H216)),"",SUM(SUM(G216,-MIN(D216:F216)),SUM(MAX(I216:J216),-H216)))</f>
        <v/>
      </c>
      <c r="M216" s="16" t="n">
        <f aca="false">IF(WEEKDAY(C216,1)=6,SUMIFS(K:K,A:A,N(MONTH(C216)*1),B:B,B216),"")</f>
        <v>1.78125</v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8" t="n">
        <f aca="false">MONTH(C217)</f>
        <v>10</v>
      </c>
      <c r="B217" s="9" t="str">
        <f aca="false">"SEM "&amp;WEEKNUM(C217,1)</f>
        <v>SEM 44</v>
      </c>
      <c r="C217" s="9" t="n">
        <f aca="false">C216+3</f>
        <v>43402</v>
      </c>
      <c r="D217" s="10"/>
      <c r="E217" s="10"/>
      <c r="F217" s="10" t="n">
        <v>0.354166666666667</v>
      </c>
      <c r="G217" s="10" t="n">
        <v>0.541666666666667</v>
      </c>
      <c r="H217" s="10" t="n">
        <v>0.583333333333333</v>
      </c>
      <c r="I217" s="10" t="n">
        <v>0.791666666666667</v>
      </c>
      <c r="J217" s="10"/>
      <c r="K217" s="10" t="n">
        <f aca="false">SUM(SUM(G217,-MIN(E217:F217)),SUM(I217,-H217))</f>
        <v>0.395833333333333</v>
      </c>
      <c r="L217" s="10" t="str">
        <f aca="false">IF(SUM(SUM(G217,-MIN(D217:F217)),SUM(MAX(I217:J217),-H217))=SUM(SUM(G217,-MIN(E217:F217)),SUM(I217,-H217)),"",SUM(SUM(G217,-MIN(D217:F217)),SUM(MAX(I217:J217),-H217)))</f>
        <v/>
      </c>
      <c r="M217" s="10" t="str">
        <f aca="false">IF(WEEKDAY(C217,1)=6,SUMIFS(K:K,A:A,N(MONTH(C217)*1),B:B,B217),"")</f>
        <v/>
      </c>
      <c r="N217" s="10" t="str">
        <f aca="false">IF(A218=A217,"",SUMIF(A:A,A217,K:K))</f>
        <v/>
      </c>
    </row>
    <row r="218" customFormat="false" ht="15" hidden="false" customHeight="false" outlineLevel="0" collapsed="false">
      <c r="A218" s="8" t="n">
        <f aca="false">MONTH(C218)</f>
        <v>10</v>
      </c>
      <c r="B218" s="9" t="str">
        <f aca="false">"SEM "&amp;WEEKNUM(C218,1)</f>
        <v>SEM 44</v>
      </c>
      <c r="C218" s="9" t="n">
        <f aca="false">C217+1</f>
        <v>43403</v>
      </c>
      <c r="D218" s="10" t="n">
        <v>0.3125</v>
      </c>
      <c r="E218" s="10" t="n">
        <v>0.364583333333333</v>
      </c>
      <c r="F218" s="10"/>
      <c r="G218" s="10" t="n">
        <v>0.541666666666667</v>
      </c>
      <c r="H218" s="10" t="n">
        <v>0.583333333333333</v>
      </c>
      <c r="I218" s="10" t="n">
        <v>0.760416666666667</v>
      </c>
      <c r="J218" s="10" t="n">
        <v>0.854166666666667</v>
      </c>
      <c r="K218" s="10" t="n">
        <f aca="false">SUM(SUM(G218,-MIN(E218:F218)),SUM(I218,-H218))</f>
        <v>0.354166666666667</v>
      </c>
      <c r="L218" s="10" t="n">
        <f aca="false">IF(SUM(SUM(G218,-MIN(D218:F218)),SUM(MAX(I218:J218),-H218))=SUM(SUM(G218,-MIN(E218:F218)),SUM(I218,-H218)),"",SUM(SUM(G218,-MIN(D218:F218)),SUM(MAX(I218:J218),-H218)))</f>
        <v>0.5</v>
      </c>
      <c r="M218" s="10" t="str">
        <f aca="false">IF(WEEKDAY(C218,1)=6,SUMIFS(K:K,A:A,N(MONTH(C218)*1),B:B,B218),"")</f>
        <v/>
      </c>
      <c r="N218" s="10" t="str">
        <f aca="false">IF(A219=A218,"",SUMIF(A:A,A218,K:K))</f>
        <v/>
      </c>
    </row>
    <row r="219" customFormat="false" ht="15" hidden="false" customHeight="false" outlineLevel="0" collapsed="false">
      <c r="A219" s="8" t="n">
        <f aca="false">MONTH(C219)</f>
        <v>10</v>
      </c>
      <c r="B219" s="9" t="str">
        <f aca="false">"SEM "&amp;WEEKNUM(C219,1)</f>
        <v>SEM 44</v>
      </c>
      <c r="C219" s="9" t="n">
        <f aca="false">C218+1</f>
        <v>43404</v>
      </c>
      <c r="D219" s="10"/>
      <c r="E219" s="10"/>
      <c r="F219" s="10" t="n">
        <v>0.354166666666667</v>
      </c>
      <c r="G219" s="10" t="n">
        <v>0.520833333333333</v>
      </c>
      <c r="H219" s="10" t="n">
        <v>0.583333333333333</v>
      </c>
      <c r="I219" s="10" t="n">
        <v>0.791666666666667</v>
      </c>
      <c r="J219" s="10"/>
      <c r="K219" s="10" t="n">
        <f aca="false">SUM(SUM(G219,-MIN(E219:F219)),SUM(I219,-H219))</f>
        <v>0.375</v>
      </c>
      <c r="L219" s="10" t="str">
        <f aca="false">IF(SUM(SUM(G219,-MIN(D219:F219)),SUM(MAX(I219:J219),-H219))=SUM(SUM(G219,-MIN(E219:F219)),SUM(I219,-H219)),"",SUM(SUM(G219,-MIN(D219:F219)),SUM(MAX(I219:J219),-H219)))</f>
        <v/>
      </c>
      <c r="M219" s="10" t="str">
        <f aca="false">IF(WEEKDAY(C219,1)=6,SUMIFS(K:K,A:A,N(MONTH(C219)*1),B:B,B219),"")</f>
        <v/>
      </c>
      <c r="N219" s="10" t="n">
        <f aca="false">IF(A220=A219,"",SUMIF(A:A,A219,K:K))</f>
        <v>8.59375</v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44</v>
      </c>
      <c r="C220" s="9" t="n">
        <f aca="false">C219+1</f>
        <v>43405</v>
      </c>
      <c r="D220" s="10" t="n">
        <v>0.3125</v>
      </c>
      <c r="E220" s="10" t="n">
        <v>0.375</v>
      </c>
      <c r="F220" s="10"/>
      <c r="G220" s="10" t="n">
        <v>0.520833333333333</v>
      </c>
      <c r="H220" s="10" t="n">
        <v>0.5625</v>
      </c>
      <c r="I220" s="10" t="n">
        <v>0.760416666666667</v>
      </c>
      <c r="J220" s="10" t="n">
        <v>0.822916666666667</v>
      </c>
      <c r="K220" s="10" t="n">
        <f aca="false">SUM(SUM(G220,-MIN(E220:F220)),SUM(I220,-H220))</f>
        <v>0.34375</v>
      </c>
      <c r="L220" s="10" t="n">
        <f aca="false">IF(SUM(SUM(G220,-MIN(D220:F220)),SUM(MAX(I220:J220),-H220))=SUM(SUM(G220,-MIN(E220:F220)),SUM(I220,-H220)),"",SUM(SUM(G220,-MIN(D220:F220)),SUM(MAX(I220:J220),-H220)))</f>
        <v>0.46875</v>
      </c>
      <c r="M220" s="10" t="str">
        <f aca="false">IF(WEEKDAY(C220,1)=6,SUMIFS(K:K,A:A,N(MONTH(C220)*1),B:B,B220),"")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44</v>
      </c>
      <c r="C221" s="9" t="n">
        <f aca="false">C220+1</f>
        <v>43406</v>
      </c>
      <c r="D221" s="10"/>
      <c r="E221" s="10"/>
      <c r="F221" s="10" t="n">
        <v>0.34375</v>
      </c>
      <c r="G221" s="10" t="n">
        <v>0.541666666666667</v>
      </c>
      <c r="H221" s="10" t="n">
        <v>0.583333333333333</v>
      </c>
      <c r="I221" s="10" t="n">
        <v>0.75</v>
      </c>
      <c r="J221" s="10"/>
      <c r="K221" s="10" t="n">
        <f aca="false">SUM(SUM(G221,-MIN(E221:F221)),SUM(I221,-H221))</f>
        <v>0.364583333333333</v>
      </c>
      <c r="L221" s="10" t="str">
        <f aca="false">IF(SUM(SUM(G221,-MIN(D221:F221)),SUM(MAX(I221:J221),-H221))=SUM(SUM(G221,-MIN(E221:F221)),SUM(I221,-H221)),"",SUM(SUM(G221,-MIN(D221:F221)),SUM(MAX(I221:J221),-H221)))</f>
        <v/>
      </c>
      <c r="M221" s="10" t="n">
        <f aca="false">IF(WEEKDAY(C221,1)=6,SUMIFS(K:K,A:A,N(MONTH(C221)*1),B:B,B221),"")</f>
        <v>0.708333333333333</v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13" t="n">
        <f aca="false">MONTH(C222)</f>
        <v>11</v>
      </c>
      <c r="B222" s="14" t="str">
        <f aca="false">"SEM "&amp;WEEKNUM(C222,1)</f>
        <v>SEM 45</v>
      </c>
      <c r="C222" s="15" t="n">
        <f aca="false">C221+3</f>
        <v>43409</v>
      </c>
      <c r="D222" s="16"/>
      <c r="E222" s="16"/>
      <c r="F222" s="16" t="n">
        <v>0.354166666666667</v>
      </c>
      <c r="G222" s="16" t="n">
        <v>0.541666666666667</v>
      </c>
      <c r="H222" s="16" t="n">
        <v>0.583333333333333</v>
      </c>
      <c r="I222" s="16" t="n">
        <v>0.802083333333333</v>
      </c>
      <c r="J222" s="16"/>
      <c r="K222" s="16" t="n">
        <f aca="false">SUM(SUM(G222,-MIN(E222:F222)),SUM(I222,-H222))</f>
        <v>0.40625</v>
      </c>
      <c r="L222" s="16" t="str">
        <f aca="false">IF(SUM(SUM(G222,-MIN(D222:F222)),SUM(MAX(I222:J222),-H222))=SUM(SUM(G222,-MIN(E222:F222)),SUM(I222,-H222)),"",SUM(SUM(G222,-MIN(D222:F222)),SUM(MAX(I222:J222),-H222)))</f>
        <v/>
      </c>
      <c r="M222" s="16" t="str">
        <f aca="false">IF(WEEKDAY(C222,1)=6,SUMIFS(K:K,A:A,N(MONTH(C222)*1),B:B,B222),"")</f>
        <v/>
      </c>
      <c r="N222" s="16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7" t="str">
        <f aca="false">"SEM "&amp;WEEKNUM(C223,1)</f>
        <v>SEM 45</v>
      </c>
      <c r="C223" s="15" t="n">
        <f aca="false">C222+1</f>
        <v>43410</v>
      </c>
      <c r="D223" s="16"/>
      <c r="E223" s="16"/>
      <c r="F223" s="16" t="n">
        <v>0.354166666666667</v>
      </c>
      <c r="G223" s="16" t="n">
        <v>0.541666666666667</v>
      </c>
      <c r="H223" s="16" t="n">
        <v>0.59375</v>
      </c>
      <c r="I223" s="16" t="n">
        <v>0.791666666666667</v>
      </c>
      <c r="J223" s="16"/>
      <c r="K223" s="16" t="n">
        <f aca="false">SUM(SUM(G223,-MIN(E223:F223)),SUM(I223,-H223))</f>
        <v>0.385416666666667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IF(WEEKDAY(C223,1)=6,SUMIFS(K:K,A:A,N(MONTH(C223)*1),B:B,B223),"")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4" t="str">
        <f aca="false">"SEM "&amp;WEEKNUM(C224,1)</f>
        <v>SEM 45</v>
      </c>
      <c r="C224" s="15" t="n">
        <f aca="false">C223+1</f>
        <v>43411</v>
      </c>
      <c r="D224" s="16"/>
      <c r="E224" s="16"/>
      <c r="F224" s="16" t="n">
        <v>0.34375</v>
      </c>
      <c r="G224" s="16" t="n">
        <v>0.520833333333333</v>
      </c>
      <c r="H224" s="16" t="n">
        <v>0.5625</v>
      </c>
      <c r="I224" s="16" t="n">
        <v>0.8125</v>
      </c>
      <c r="J224" s="16"/>
      <c r="K224" s="16" t="n">
        <f aca="false">SUM(SUM(G224,-MIN(E224:F224)),SUM(I224,-H224))</f>
        <v>0.427083333333333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IF(WEEKDAY(C224,1)=6,SUMIFS(K:K,A:A,N(MONTH(C224)*1),B:B,B224),"")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45</v>
      </c>
      <c r="C225" s="15" t="n">
        <f aca="false">C224+1</f>
        <v>43412</v>
      </c>
      <c r="D225" s="16" t="n">
        <v>0.3125</v>
      </c>
      <c r="E225" s="16" t="n">
        <v>0.364583333333333</v>
      </c>
      <c r="F225" s="16"/>
      <c r="G225" s="16" t="n">
        <v>0.53125</v>
      </c>
      <c r="H225" s="16" t="n">
        <v>0.59375</v>
      </c>
      <c r="I225" s="16" t="n">
        <v>0.770833333333333</v>
      </c>
      <c r="J225" s="16" t="n">
        <v>0.854166666666667</v>
      </c>
      <c r="K225" s="16" t="n">
        <f aca="false">SUM(SUM(G225,-MIN(E225:F225)),SUM(I225,-H225))</f>
        <v>0.34375</v>
      </c>
      <c r="L225" s="16" t="n">
        <f aca="false">IF(SUM(SUM(G225,-MIN(D225:F225)),SUM(MAX(I225:J225),-H225))=SUM(SUM(G225,-MIN(E225:F225)),SUM(I225,-H225)),"",SUM(SUM(G225,-MIN(D225:F225)),SUM(MAX(I225:J225),-H225)))</f>
        <v>0.479166666666667</v>
      </c>
      <c r="M225" s="16" t="str">
        <f aca="false">IF(WEEKDAY(C225,1)=6,SUMIFS(K:K,A:A,N(MONTH(C225)*1),B:B,B225),"")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7" t="str">
        <f aca="false">"SEM "&amp;WEEKNUM(C226,1)</f>
        <v>SEM 45</v>
      </c>
      <c r="C226" s="15" t="n">
        <f aca="false">C225+1</f>
        <v>43413</v>
      </c>
      <c r="D226" s="16"/>
      <c r="E226" s="16"/>
      <c r="F226" s="16" t="n">
        <v>0.333333333333333</v>
      </c>
      <c r="G226" s="16" t="n">
        <v>0.541666666666667</v>
      </c>
      <c r="H226" s="16" t="n">
        <v>0.583333333333333</v>
      </c>
      <c r="I226" s="16" t="n">
        <v>0.75</v>
      </c>
      <c r="J226" s="16"/>
      <c r="K226" s="16" t="n">
        <f aca="false">SUM(SUM(G226,-MIN(E226:F226)),SUM(I226,-H226))</f>
        <v>0.375</v>
      </c>
      <c r="L226" s="16" t="str">
        <f aca="false">IF(SUM(SUM(G226,-MIN(D226:F226)),SUM(MAX(I226:J226),-H226))=SUM(SUM(G226,-MIN(E226:F226)),SUM(I226,-H226)),"",SUM(SUM(G226,-MIN(D226:F226)),SUM(MAX(I226:J226),-H226)))</f>
        <v/>
      </c>
      <c r="M226" s="16" t="n">
        <f aca="false">IF(WEEKDAY(C226,1)=6,SUMIFS(K:K,A:A,N(MONTH(C226)*1),B:B,B226),"")</f>
        <v>1.9375</v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8" t="n">
        <f aca="false">MONTH(C227)</f>
        <v>11</v>
      </c>
      <c r="B227" s="9" t="str">
        <f aca="false">"SEM "&amp;WEEKNUM(C227,1)</f>
        <v>SEM 46</v>
      </c>
      <c r="C227" s="9" t="n">
        <f aca="false">C226+3</f>
        <v>43416</v>
      </c>
      <c r="D227" s="10"/>
      <c r="E227" s="10"/>
      <c r="F227" s="10" t="n">
        <v>0.34375</v>
      </c>
      <c r="G227" s="10" t="n">
        <v>0.53125</v>
      </c>
      <c r="H227" s="10" t="n">
        <v>0.572916666666667</v>
      </c>
      <c r="I227" s="10" t="n">
        <v>0.770833333333333</v>
      </c>
      <c r="J227" s="10" t="n">
        <v>0.822916666666667</v>
      </c>
      <c r="K227" s="10" t="n">
        <f aca="false">SUM(SUM(G227,-MIN(E227:F227)),SUM(I227,-H227))</f>
        <v>0.385416666666667</v>
      </c>
      <c r="L227" s="10" t="n">
        <f aca="false">IF(SUM(SUM(G227,-MIN(D227:F227)),SUM(MAX(I227:J227),-H227))=SUM(SUM(G227,-MIN(E227:F227)),SUM(I227,-H227)),"",SUM(SUM(G227,-MIN(D227:F227)),SUM(MAX(I227:J227),-H227)))</f>
        <v>0.4375</v>
      </c>
      <c r="M227" s="10" t="str">
        <f aca="false">IF(WEEKDAY(C227,1)=6,SUMIFS(K:K,A:A,N(MONTH(C227)*1),B:B,B227),"")</f>
        <v/>
      </c>
      <c r="N227" s="10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46</v>
      </c>
      <c r="C228" s="9" t="n">
        <f aca="false">C227+1</f>
        <v>43417</v>
      </c>
      <c r="D228" s="10" t="n">
        <v>0.3125</v>
      </c>
      <c r="E228" s="10" t="n">
        <v>0.375</v>
      </c>
      <c r="F228" s="10"/>
      <c r="G228" s="10" t="n">
        <v>0.541666666666667</v>
      </c>
      <c r="H228" s="10" t="n">
        <v>0.5625</v>
      </c>
      <c r="I228" s="10" t="n">
        <v>0.760416666666667</v>
      </c>
      <c r="J228" s="10" t="n">
        <v>0.854166666666667</v>
      </c>
      <c r="K228" s="10" t="n">
        <f aca="false">SUM(SUM(G228,-MIN(E228:F228)),SUM(I228,-H228))</f>
        <v>0.364583333333333</v>
      </c>
      <c r="L228" s="10" t="n">
        <f aca="false">IF(SUM(SUM(G228,-MIN(D228:F228)),SUM(MAX(I228:J228),-H228))=SUM(SUM(G228,-MIN(E228:F228)),SUM(I228,-H228)),"",SUM(SUM(G228,-MIN(D228:F228)),SUM(MAX(I228:J228),-H228)))</f>
        <v>0.520833333333333</v>
      </c>
      <c r="M228" s="10" t="str">
        <f aca="false">IF(WEEKDAY(C228,1)=6,SUMIFS(K:K,A:A,N(MONTH(C228)*1),B:B,B228),"")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46</v>
      </c>
      <c r="C229" s="9" t="n">
        <f aca="false">C228+1</f>
        <v>43418</v>
      </c>
      <c r="D229" s="10"/>
      <c r="E229" s="10"/>
      <c r="F229" s="10" t="n">
        <v>0.354166666666667</v>
      </c>
      <c r="G229" s="10" t="n">
        <v>0.541666666666667</v>
      </c>
      <c r="H229" s="10" t="n">
        <v>0.583333333333333</v>
      </c>
      <c r="I229" s="10" t="n">
        <v>0.770833333333333</v>
      </c>
      <c r="J229" s="10"/>
      <c r="K229" s="10" t="n">
        <f aca="false">SUM(SUM(G229,-MIN(E229:F229)),SUM(I229,-H229))</f>
        <v>0.375</v>
      </c>
      <c r="L229" s="10" t="str">
        <f aca="false">IF(SUM(SUM(G229,-MIN(D229:F229)),SUM(MAX(I229:J229),-H229))=SUM(SUM(G229,-MIN(E229:F229)),SUM(I229,-H229)),"",SUM(SUM(G229,-MIN(D229:F229)),SUM(MAX(I229:J229),-H229)))</f>
        <v/>
      </c>
      <c r="M229" s="10" t="str">
        <f aca="false">IF(WEEKDAY(C229,1)=6,SUMIFS(K:K,A:A,N(MONTH(C229)*1),B:B,B229),"")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46</v>
      </c>
      <c r="C230" s="9" t="n">
        <f aca="false">C229+1</f>
        <v>43419</v>
      </c>
      <c r="D230" s="10"/>
      <c r="E230" s="10"/>
      <c r="F230" s="10" t="n">
        <v>0.333333333333333</v>
      </c>
      <c r="G230" s="10" t="n">
        <v>0.520833333333333</v>
      </c>
      <c r="H230" s="10" t="n">
        <v>0.583333333333333</v>
      </c>
      <c r="I230" s="10" t="n">
        <v>0.802083333333333</v>
      </c>
      <c r="J230" s="10"/>
      <c r="K230" s="10" t="n">
        <f aca="false">SUM(SUM(G230,-MIN(E230:F230)),SUM(I230,-H230))</f>
        <v>0.40625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IF(WEEKDAY(C230,1)=6,SUMIFS(K:K,A:A,N(MONTH(C230)*1),B:B,B230),"")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46</v>
      </c>
      <c r="C231" s="9" t="n">
        <f aca="false">C230+1</f>
        <v>43420</v>
      </c>
      <c r="D231" s="10"/>
      <c r="E231" s="10"/>
      <c r="F231" s="10" t="n">
        <v>0.333333333333333</v>
      </c>
      <c r="G231" s="10" t="n">
        <v>0.541666666666667</v>
      </c>
      <c r="H231" s="10" t="n">
        <v>0.583333333333333</v>
      </c>
      <c r="I231" s="10" t="n">
        <v>0.760416666666667</v>
      </c>
      <c r="J231" s="10"/>
      <c r="K231" s="10" t="n">
        <f aca="false">SUM(SUM(G231,-MIN(E231:F231)),SUM(I231,-H231))</f>
        <v>0.385416666666667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n">
        <f aca="false">IF(WEEKDAY(C231,1)=6,SUMIFS(K:K,A:A,N(MONTH(C231)*1),B:B,B231),"")</f>
        <v>1.91666666666667</v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13" t="n">
        <f aca="false">MONTH(C232)</f>
        <v>11</v>
      </c>
      <c r="B232" s="14" t="str">
        <f aca="false">"SEM "&amp;WEEKNUM(C232,1)</f>
        <v>SEM 47</v>
      </c>
      <c r="C232" s="15" t="n">
        <f aca="false">C231+3</f>
        <v>43423</v>
      </c>
      <c r="D232" s="16" t="n">
        <v>0.291666666666667</v>
      </c>
      <c r="E232" s="16" t="n">
        <v>0.375</v>
      </c>
      <c r="F232" s="16"/>
      <c r="G232" s="16" t="n">
        <v>0.541666666666667</v>
      </c>
      <c r="H232" s="16" t="n">
        <v>0.583333333333333</v>
      </c>
      <c r="I232" s="16" t="n">
        <v>0.75</v>
      </c>
      <c r="J232" s="16" t="n">
        <v>0.84375</v>
      </c>
      <c r="K232" s="16" t="n">
        <f aca="false">SUM(SUM(G232,-MIN(E232:F232)),SUM(I232,-H232))</f>
        <v>0.333333333333333</v>
      </c>
      <c r="L232" s="16" t="n">
        <f aca="false">IF(SUM(SUM(G232,-MIN(D232:F232)),SUM(MAX(I232:J232),-H232))=SUM(SUM(G232,-MIN(E232:F232)),SUM(I232,-H232)),"",SUM(SUM(G232,-MIN(D232:F232)),SUM(MAX(I232:J232),-H232)))</f>
        <v>0.510416666666667</v>
      </c>
      <c r="M232" s="16" t="str">
        <f aca="false">IF(WEEKDAY(C232,1)=6,SUMIFS(K:K,A:A,N(MONTH(C232)*1),B:B,B232),"")</f>
        <v/>
      </c>
      <c r="N232" s="16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7" t="str">
        <f aca="false">"SEM "&amp;WEEKNUM(C233,1)</f>
        <v>SEM 47</v>
      </c>
      <c r="C233" s="15" t="n">
        <f aca="false">C232+1</f>
        <v>43424</v>
      </c>
      <c r="D233" s="16"/>
      <c r="E233" s="16"/>
      <c r="F233" s="16" t="n">
        <v>0.354166666666667</v>
      </c>
      <c r="G233" s="16" t="n">
        <v>0.541666666666667</v>
      </c>
      <c r="H233" s="16" t="n">
        <v>0.583333333333333</v>
      </c>
      <c r="I233" s="16" t="n">
        <v>0.78125</v>
      </c>
      <c r="J233" s="16" t="n">
        <v>0.840277777777778</v>
      </c>
      <c r="K233" s="16" t="n">
        <f aca="false">SUM(SUM(G233,-MIN(E233:F233)),SUM(I233,-H233))</f>
        <v>0.385416666666667</v>
      </c>
      <c r="L233" s="16" t="n">
        <f aca="false">IF(SUM(SUM(G233,-MIN(D233:F233)),SUM(MAX(I233:J233),-H233))=SUM(SUM(G233,-MIN(E233:F233)),SUM(I233,-H233)),"",SUM(SUM(G233,-MIN(D233:F233)),SUM(MAX(I233:J233),-H233)))</f>
        <v>0.444444444444444</v>
      </c>
      <c r="M233" s="16" t="str">
        <f aca="false">IF(WEEKDAY(C233,1)=6,SUMIFS(K:K,A:A,N(MONTH(C233)*1),B:B,B233),"")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4" t="str">
        <f aca="false">"SEM "&amp;WEEKNUM(C234,1)</f>
        <v>SEM 47</v>
      </c>
      <c r="C234" s="15" t="n">
        <f aca="false">C233+1</f>
        <v>43425</v>
      </c>
      <c r="D234" s="16" t="n">
        <v>0.302083333333333</v>
      </c>
      <c r="E234" s="16" t="n">
        <v>0.364583333333333</v>
      </c>
      <c r="F234" s="16"/>
      <c r="G234" s="16" t="n">
        <v>0.53125</v>
      </c>
      <c r="H234" s="16" t="n">
        <v>0.5625</v>
      </c>
      <c r="I234" s="16" t="n">
        <v>0.75</v>
      </c>
      <c r="J234" s="16" t="n">
        <v>0.822916666666667</v>
      </c>
      <c r="K234" s="16" t="n">
        <f aca="false">SUM(SUM(G234,-MIN(E234:F234)),SUM(I234,-H234))</f>
        <v>0.354166666666667</v>
      </c>
      <c r="L234" s="16" t="n">
        <f aca="false">IF(SUM(SUM(G234,-MIN(D234:F234)),SUM(MAX(I234:J234),-H234))=SUM(SUM(G234,-MIN(E234:F234)),SUM(I234,-H234)),"",SUM(SUM(G234,-MIN(D234:F234)),SUM(MAX(I234:J234),-H234)))</f>
        <v>0.489583333333333</v>
      </c>
      <c r="M234" s="16" t="str">
        <f aca="false">IF(WEEKDAY(C234,1)=6,SUMIFS(K:K,A:A,N(MONTH(C234)*1),B:B,B234),"")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47</v>
      </c>
      <c r="C235" s="15" t="n">
        <f aca="false">C234+1</f>
        <v>43426</v>
      </c>
      <c r="D235" s="16" t="n">
        <v>0.3125</v>
      </c>
      <c r="E235" s="16" t="n">
        <v>0.375</v>
      </c>
      <c r="F235" s="16"/>
      <c r="G235" s="16" t="n">
        <v>0.541666666666667</v>
      </c>
      <c r="H235" s="16" t="n">
        <v>0.583333333333333</v>
      </c>
      <c r="I235" s="16" t="n">
        <v>0.78125</v>
      </c>
      <c r="J235" s="16" t="n">
        <v>0.854166666666667</v>
      </c>
      <c r="K235" s="16" t="n">
        <f aca="false">SUM(SUM(G235,-MIN(E235:F235)),SUM(I235,-H235))</f>
        <v>0.364583333333333</v>
      </c>
      <c r="L235" s="16" t="n">
        <f aca="false">IF(SUM(SUM(G235,-MIN(D235:F235)),SUM(MAX(I235:J235),-H235))=SUM(SUM(G235,-MIN(E235:F235)),SUM(I235,-H235)),"",SUM(SUM(G235,-MIN(D235:F235)),SUM(MAX(I235:J235),-H235)))</f>
        <v>0.5</v>
      </c>
      <c r="M235" s="16" t="str">
        <f aca="false">IF(WEEKDAY(C235,1)=6,SUMIFS(K:K,A:A,N(MONTH(C235)*1),B:B,B235),"")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7" t="str">
        <f aca="false">"SEM "&amp;WEEKNUM(C236,1)</f>
        <v>SEM 47</v>
      </c>
      <c r="C236" s="15" t="n">
        <f aca="false">C235+1</f>
        <v>43427</v>
      </c>
      <c r="D236" s="16"/>
      <c r="E236" s="16"/>
      <c r="F236" s="16" t="n">
        <v>0.34375</v>
      </c>
      <c r="G236" s="16" t="n">
        <v>0.520833333333333</v>
      </c>
      <c r="H236" s="16" t="n">
        <v>0.583333333333333</v>
      </c>
      <c r="I236" s="16" t="n">
        <v>0.75</v>
      </c>
      <c r="J236" s="16"/>
      <c r="K236" s="16" t="n">
        <f aca="false">SUM(SUM(G236,-MIN(E236:F236)),SUM(I236,-H236))</f>
        <v>0.34375</v>
      </c>
      <c r="L236" s="16" t="str">
        <f aca="false">IF(SUM(SUM(G236,-MIN(D236:F236)),SUM(MAX(I236:J236),-H236))=SUM(SUM(G236,-MIN(E236:F236)),SUM(I236,-H236)),"",SUM(SUM(G236,-MIN(D236:F236)),SUM(MAX(I236:J236),-H236)))</f>
        <v/>
      </c>
      <c r="M236" s="16" t="n">
        <f aca="false">IF(WEEKDAY(C236,1)=6,SUMIFS(K:K,A:A,N(MONTH(C236)*1),B:B,B236),"")</f>
        <v>1.78125</v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8" t="n">
        <f aca="false">MONTH(C237)</f>
        <v>11</v>
      </c>
      <c r="B237" s="9" t="str">
        <f aca="false">"SEM "&amp;WEEKNUM(C237,1)</f>
        <v>SEM 48</v>
      </c>
      <c r="C237" s="9" t="n">
        <f aca="false">C236+3</f>
        <v>43430</v>
      </c>
      <c r="D237" s="10"/>
      <c r="E237" s="10"/>
      <c r="F237" s="10" t="n">
        <v>0.354166666666667</v>
      </c>
      <c r="G237" s="10" t="n">
        <v>0.541666666666667</v>
      </c>
      <c r="H237" s="10" t="n">
        <v>0.583333333333333</v>
      </c>
      <c r="I237" s="10" t="n">
        <v>0.791666666666667</v>
      </c>
      <c r="J237" s="10"/>
      <c r="K237" s="10" t="n">
        <f aca="false">SUM(SUM(G237,-MIN(E237:F237)),SUM(I237,-H237))</f>
        <v>0.395833333333333</v>
      </c>
      <c r="L237" s="10" t="str">
        <f aca="false">IF(SUM(SUM(G237,-MIN(D237:F237)),SUM(MAX(I237:J237),-H237))=SUM(SUM(G237,-MIN(E237:F237)),SUM(I237,-H237)),"",SUM(SUM(G237,-MIN(D237:F237)),SUM(MAX(I237:J237),-H237)))</f>
        <v/>
      </c>
      <c r="M237" s="10" t="str">
        <f aca="false">IF(WEEKDAY(C237,1)=6,SUMIFS(K:K,A:A,N(MONTH(C237)*1),B:B,B237),"")</f>
        <v/>
      </c>
      <c r="N237" s="10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48</v>
      </c>
      <c r="C238" s="9" t="n">
        <f aca="false">C237+1</f>
        <v>43431</v>
      </c>
      <c r="D238" s="10" t="n">
        <v>0.3125</v>
      </c>
      <c r="E238" s="10" t="n">
        <v>0.364583333333333</v>
      </c>
      <c r="F238" s="10"/>
      <c r="G238" s="10" t="n">
        <v>0.541666666666667</v>
      </c>
      <c r="H238" s="10" t="n">
        <v>0.583333333333333</v>
      </c>
      <c r="I238" s="10" t="n">
        <v>0.760416666666667</v>
      </c>
      <c r="J238" s="10" t="n">
        <v>0.854166666666667</v>
      </c>
      <c r="K238" s="10" t="n">
        <f aca="false">SUM(SUM(G238,-MIN(E238:F238)),SUM(I238,-H238))</f>
        <v>0.354166666666667</v>
      </c>
      <c r="L238" s="10" t="n">
        <f aca="false">IF(SUM(SUM(G238,-MIN(D238:F238)),SUM(MAX(I238:J238),-H238))=SUM(SUM(G238,-MIN(E238:F238)),SUM(I238,-H238)),"",SUM(SUM(G238,-MIN(D238:F238)),SUM(MAX(I238:J238),-H238)))</f>
        <v>0.5</v>
      </c>
      <c r="M238" s="10" t="str">
        <f aca="false">IF(WEEKDAY(C238,1)=6,SUMIFS(K:K,A:A,N(MONTH(C238)*1),B:B,B238),"")</f>
        <v/>
      </c>
      <c r="N238" s="10" t="str">
        <f aca="false">IF(A239=A238,"",SUMIF(A:A,A238,K:K))</f>
        <v/>
      </c>
    </row>
    <row r="239" customFormat="false" ht="15" hidden="false" customHeight="false" outlineLevel="0" collapsed="false">
      <c r="A239" s="8" t="n">
        <f aca="false">MONTH(C239)</f>
        <v>11</v>
      </c>
      <c r="B239" s="9" t="str">
        <f aca="false">"SEM "&amp;WEEKNUM(C239,1)</f>
        <v>SEM 48</v>
      </c>
      <c r="C239" s="9" t="n">
        <f aca="false">C238+1</f>
        <v>43432</v>
      </c>
      <c r="D239" s="10"/>
      <c r="E239" s="10"/>
      <c r="F239" s="10" t="n">
        <v>0.354166666666667</v>
      </c>
      <c r="G239" s="10" t="n">
        <v>0.520833333333333</v>
      </c>
      <c r="H239" s="10" t="n">
        <v>0.583333333333333</v>
      </c>
      <c r="I239" s="10" t="n">
        <v>0.791666666666667</v>
      </c>
      <c r="J239" s="10"/>
      <c r="K239" s="10" t="n">
        <f aca="false">SUM(SUM(G239,-MIN(E239:F239)),SUM(I239,-H239))</f>
        <v>0.375</v>
      </c>
      <c r="L239" s="10" t="str">
        <f aca="false">IF(SUM(SUM(G239,-MIN(D239:F239)),SUM(MAX(I239:J239),-H239))=SUM(SUM(G239,-MIN(E239:F239)),SUM(I239,-H239)),"",SUM(SUM(G239,-MIN(D239:F239)),SUM(MAX(I239:J239),-H239)))</f>
        <v/>
      </c>
      <c r="M239" s="10" t="str">
        <f aca="false">IF(WEEKDAY(C239,1)=6,SUMIFS(K:K,A:A,N(MONTH(C239)*1),B:B,B239),"")</f>
        <v/>
      </c>
      <c r="N239" s="10" t="str">
        <f aca="false">IF(A240=A239,"",SUMIF(A:A,A239,K:K))</f>
        <v/>
      </c>
    </row>
    <row r="240" customFormat="false" ht="15" hidden="false" customHeight="false" outlineLevel="0" collapsed="false">
      <c r="A240" s="8" t="n">
        <f aca="false">MONTH(C240)</f>
        <v>11</v>
      </c>
      <c r="B240" s="9" t="str">
        <f aca="false">"SEM "&amp;WEEKNUM(C240,1)</f>
        <v>SEM 48</v>
      </c>
      <c r="C240" s="9" t="n">
        <f aca="false">C239+1</f>
        <v>43433</v>
      </c>
      <c r="D240" s="10" t="n">
        <v>0.3125</v>
      </c>
      <c r="E240" s="10" t="n">
        <v>0.375</v>
      </c>
      <c r="F240" s="10"/>
      <c r="G240" s="10" t="n">
        <v>0.520833333333333</v>
      </c>
      <c r="H240" s="10" t="n">
        <v>0.5625</v>
      </c>
      <c r="I240" s="10" t="n">
        <v>0.760416666666667</v>
      </c>
      <c r="J240" s="10" t="n">
        <v>0.822916666666667</v>
      </c>
      <c r="K240" s="10" t="n">
        <f aca="false">SUM(SUM(G240,-MIN(E240:F240)),SUM(I240,-H240))</f>
        <v>0.34375</v>
      </c>
      <c r="L240" s="10" t="n">
        <f aca="false">IF(SUM(SUM(G240,-MIN(D240:F240)),SUM(MAX(I240:J240),-H240))=SUM(SUM(G240,-MIN(E240:F240)),SUM(I240,-H240)),"",SUM(SUM(G240,-MIN(D240:F240)),SUM(MAX(I240:J240),-H240)))</f>
        <v>0.46875</v>
      </c>
      <c r="M240" s="10" t="str">
        <f aca="false">IF(WEEKDAY(C240,1)=6,SUMIFS(K:K,A:A,N(MONTH(C240)*1),B:B,B240),"")</f>
        <v/>
      </c>
      <c r="N240" s="10" t="str">
        <f aca="false">IF(A241=A240,"",SUMIF(A:A,A240,K:K))</f>
        <v/>
      </c>
    </row>
    <row r="241" customFormat="false" ht="15" hidden="false" customHeight="false" outlineLevel="0" collapsed="false">
      <c r="A241" s="8" t="n">
        <f aca="false">MONTH(C241)</f>
        <v>11</v>
      </c>
      <c r="B241" s="9" t="str">
        <f aca="false">"SEM "&amp;WEEKNUM(C241,1)</f>
        <v>SEM 48</v>
      </c>
      <c r="C241" s="9" t="n">
        <f aca="false">C240+1</f>
        <v>43434</v>
      </c>
      <c r="D241" s="10"/>
      <c r="E241" s="10"/>
      <c r="F241" s="10" t="n">
        <v>0.34375</v>
      </c>
      <c r="G241" s="10" t="n">
        <v>0.541666666666667</v>
      </c>
      <c r="H241" s="10" t="n">
        <v>0.583333333333333</v>
      </c>
      <c r="I241" s="10" t="n">
        <v>0.75</v>
      </c>
      <c r="J241" s="10"/>
      <c r="K241" s="10" t="n">
        <f aca="false">SUM(SUM(G241,-MIN(E241:F241)),SUM(I241,-H241))</f>
        <v>0.364583333333333</v>
      </c>
      <c r="L241" s="10" t="str">
        <f aca="false">IF(SUM(SUM(G241,-MIN(D241:F241)),SUM(MAX(I241:J241),-H241))=SUM(SUM(G241,-MIN(E241:F241)),SUM(I241,-H241)),"",SUM(SUM(G241,-MIN(D241:F241)),SUM(MAX(I241:J241),-H241)))</f>
        <v/>
      </c>
      <c r="M241" s="10" t="n">
        <f aca="false">IF(WEEKDAY(C241,1)=6,SUMIFS(K:K,A:A,N(MONTH(C241)*1),B:B,B241),"")</f>
        <v>1.83333333333333</v>
      </c>
      <c r="N241" s="10" t="n">
        <f aca="false">IF(A242=A241,"",SUMIF(A:A,A241,K:K))</f>
        <v>8.17708333333333</v>
      </c>
    </row>
    <row r="242" customFormat="false" ht="15" hidden="false" customHeight="false" outlineLevel="0" collapsed="false">
      <c r="A242" s="13" t="n">
        <f aca="false">MONTH(C242)</f>
        <v>12</v>
      </c>
      <c r="B242" s="14" t="str">
        <f aca="false">"SEM "&amp;WEEKNUM(C242,1)</f>
        <v>SEM 49</v>
      </c>
      <c r="C242" s="15" t="n">
        <f aca="false">C241+3</f>
        <v>43437</v>
      </c>
      <c r="D242" s="16"/>
      <c r="E242" s="16"/>
      <c r="F242" s="16" t="n">
        <v>0.354166666666667</v>
      </c>
      <c r="G242" s="16" t="n">
        <v>0.541666666666667</v>
      </c>
      <c r="H242" s="16" t="n">
        <v>0.583333333333333</v>
      </c>
      <c r="I242" s="16" t="n">
        <v>0.802083333333333</v>
      </c>
      <c r="J242" s="16"/>
      <c r="K242" s="16" t="n">
        <f aca="false">SUM(SUM(G242,-MIN(E242:F242)),SUM(I242,-H242))</f>
        <v>0.40625</v>
      </c>
      <c r="L242" s="16" t="str">
        <f aca="false">IF(SUM(SUM(G242,-MIN(D242:F242)),SUM(MAX(I242:J242),-H242))=SUM(SUM(G242,-MIN(E242:F242)),SUM(I242,-H242)),"",SUM(SUM(G242,-MIN(D242:F242)),SUM(MAX(I242:J242),-H242)))</f>
        <v/>
      </c>
      <c r="M242" s="16" t="str">
        <f aca="false">IF(WEEKDAY(C242,1)=6,SUMIFS(K:K,A:A,N(MONTH(C242)*1),B:B,B242),"")</f>
        <v/>
      </c>
      <c r="N242" s="16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7" t="str">
        <f aca="false">"SEM "&amp;WEEKNUM(C243,1)</f>
        <v>SEM 49</v>
      </c>
      <c r="C243" s="15" t="n">
        <f aca="false">C242+1</f>
        <v>43438</v>
      </c>
      <c r="D243" s="16"/>
      <c r="E243" s="16"/>
      <c r="F243" s="16" t="n">
        <v>0.354166666666667</v>
      </c>
      <c r="G243" s="16" t="n">
        <v>0.541666666666667</v>
      </c>
      <c r="H243" s="16" t="n">
        <v>0.59375</v>
      </c>
      <c r="I243" s="16" t="n">
        <v>0.791666666666667</v>
      </c>
      <c r="J243" s="16"/>
      <c r="K243" s="16" t="n">
        <f aca="false">SUM(SUM(G243,-MIN(E243:F243)),SUM(I243,-H243))</f>
        <v>0.385416666666667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IF(WEEKDAY(C243,1)=6,SUMIFS(K:K,A:A,N(MONTH(C243)*1),B:B,B243),"")</f>
        <v/>
      </c>
      <c r="N243" s="16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4" t="str">
        <f aca="false">"SEM "&amp;WEEKNUM(C244,1)</f>
        <v>SEM 49</v>
      </c>
      <c r="C244" s="15" t="n">
        <f aca="false">C243+1</f>
        <v>43439</v>
      </c>
      <c r="D244" s="16"/>
      <c r="E244" s="16"/>
      <c r="F244" s="16" t="n">
        <v>0.34375</v>
      </c>
      <c r="G244" s="16" t="n">
        <v>0.520833333333333</v>
      </c>
      <c r="H244" s="16" t="n">
        <v>0.5625</v>
      </c>
      <c r="I244" s="16" t="n">
        <v>0.8125</v>
      </c>
      <c r="J244" s="16"/>
      <c r="K244" s="16" t="n">
        <f aca="false">SUM(SUM(G244,-MIN(E244:F244)),SUM(I244,-H244))</f>
        <v>0.427083333333333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IF(WEEKDAY(C244,1)=6,SUMIFS(K:K,A:A,N(MONTH(C244)*1),B:B,B244),"")</f>
        <v/>
      </c>
      <c r="N244" s="16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49</v>
      </c>
      <c r="C245" s="15" t="n">
        <f aca="false">C244+1</f>
        <v>43440</v>
      </c>
      <c r="D245" s="16" t="n">
        <v>0.3125</v>
      </c>
      <c r="E245" s="16" t="n">
        <v>0.364583333333333</v>
      </c>
      <c r="F245" s="16"/>
      <c r="G245" s="16" t="n">
        <v>0.53125</v>
      </c>
      <c r="H245" s="16" t="n">
        <v>0.59375</v>
      </c>
      <c r="I245" s="16" t="n">
        <v>0.770833333333333</v>
      </c>
      <c r="J245" s="16" t="n">
        <v>0.854166666666667</v>
      </c>
      <c r="K245" s="16" t="n">
        <f aca="false">SUM(SUM(G245,-MIN(E245:F245)),SUM(I245,-H245))</f>
        <v>0.34375</v>
      </c>
      <c r="L245" s="16" t="n">
        <f aca="false">IF(SUM(SUM(G245,-MIN(D245:F245)),SUM(MAX(I245:J245),-H245))=SUM(SUM(G245,-MIN(E245:F245)),SUM(I245,-H245)),"",SUM(SUM(G245,-MIN(D245:F245)),SUM(MAX(I245:J245),-H245)))</f>
        <v>0.479166666666667</v>
      </c>
      <c r="M245" s="16" t="str">
        <f aca="false">IF(WEEKDAY(C245,1)=6,SUMIFS(K:K,A:A,N(MONTH(C245)*1),B:B,B245),"")</f>
        <v/>
      </c>
      <c r="N245" s="16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7" t="str">
        <f aca="false">"SEM "&amp;WEEKNUM(C246,1)</f>
        <v>SEM 49</v>
      </c>
      <c r="C246" s="15" t="n">
        <f aca="false">C245+1</f>
        <v>43441</v>
      </c>
      <c r="D246" s="16"/>
      <c r="E246" s="16"/>
      <c r="F246" s="16" t="n">
        <v>0.333333333333333</v>
      </c>
      <c r="G246" s="16" t="n">
        <v>0.541666666666667</v>
      </c>
      <c r="H246" s="16" t="n">
        <v>0.583333333333333</v>
      </c>
      <c r="I246" s="16" t="n">
        <v>0.75</v>
      </c>
      <c r="J246" s="16"/>
      <c r="K246" s="16" t="n">
        <f aca="false">SUM(SUM(G246,-MIN(E246:F246)),SUM(I246,-H246))</f>
        <v>0.375</v>
      </c>
      <c r="L246" s="16" t="str">
        <f aca="false">IF(SUM(SUM(G246,-MIN(D246:F246)),SUM(MAX(I246:J246),-H246))=SUM(SUM(G246,-MIN(E246:F246)),SUM(I246,-H246)),"",SUM(SUM(G246,-MIN(D246:F246)),SUM(MAX(I246:J246),-H246)))</f>
        <v/>
      </c>
      <c r="M246" s="16" t="n">
        <f aca="false">IF(WEEKDAY(C246,1)=6,SUMIFS(K:K,A:A,N(MONTH(C246)*1),B:B,B246),"")</f>
        <v>1.9375</v>
      </c>
      <c r="N246" s="16" t="str">
        <f aca="false">IF(A247=A246,"",SUMIF(A:A,A246,K:K))</f>
        <v/>
      </c>
    </row>
    <row r="247" customFormat="false" ht="15" hidden="false" customHeight="false" outlineLevel="0" collapsed="false">
      <c r="A247" s="8" t="n">
        <f aca="false">MONTH(C247)</f>
        <v>12</v>
      </c>
      <c r="B247" s="9" t="str">
        <f aca="false">"SEM "&amp;WEEKNUM(C247,1)</f>
        <v>SEM 50</v>
      </c>
      <c r="C247" s="9" t="n">
        <f aca="false">C246+3</f>
        <v>43444</v>
      </c>
      <c r="D247" s="10"/>
      <c r="E247" s="10"/>
      <c r="F247" s="10" t="n">
        <v>0.34375</v>
      </c>
      <c r="G247" s="10" t="n">
        <v>0.53125</v>
      </c>
      <c r="H247" s="10" t="n">
        <v>0.572916666666667</v>
      </c>
      <c r="I247" s="10" t="n">
        <v>0.770833333333333</v>
      </c>
      <c r="J247" s="10" t="n">
        <v>0.822916666666667</v>
      </c>
      <c r="K247" s="10" t="n">
        <f aca="false">SUM(SUM(G247,-MIN(E247:F247)),SUM(I247,-H247))</f>
        <v>0.385416666666667</v>
      </c>
      <c r="L247" s="10" t="n">
        <f aca="false">IF(SUM(SUM(G247,-MIN(D247:F247)),SUM(MAX(I247:J247),-H247))=SUM(SUM(G247,-MIN(E247:F247)),SUM(I247,-H247)),"",SUM(SUM(G247,-MIN(D247:F247)),SUM(MAX(I247:J247),-H247)))</f>
        <v>0.4375</v>
      </c>
      <c r="M247" s="10" t="str">
        <f aca="false">IF(WEEKDAY(C247,1)=6,SUMIFS(K:K,A:A,N(MONTH(C247)*1),B:B,B247),"")</f>
        <v/>
      </c>
      <c r="N247" s="10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50</v>
      </c>
      <c r="C248" s="9" t="n">
        <f aca="false">C247+1</f>
        <v>43445</v>
      </c>
      <c r="D248" s="10" t="n">
        <v>0.3125</v>
      </c>
      <c r="E248" s="10" t="n">
        <v>0.375</v>
      </c>
      <c r="F248" s="10"/>
      <c r="G248" s="10" t="n">
        <v>0.541666666666667</v>
      </c>
      <c r="H248" s="10" t="n">
        <v>0.5625</v>
      </c>
      <c r="I248" s="10" t="n">
        <v>0.760416666666667</v>
      </c>
      <c r="J248" s="10" t="n">
        <v>0.854166666666667</v>
      </c>
      <c r="K248" s="10" t="n">
        <f aca="false">SUM(SUM(G248,-MIN(E248:F248)),SUM(I248,-H248))</f>
        <v>0.364583333333333</v>
      </c>
      <c r="L248" s="10" t="n">
        <f aca="false">IF(SUM(SUM(G248,-MIN(D248:F248)),SUM(MAX(I248:J248),-H248))=SUM(SUM(G248,-MIN(E248:F248)),SUM(I248,-H248)),"",SUM(SUM(G248,-MIN(D248:F248)),SUM(MAX(I248:J248),-H248)))</f>
        <v>0.520833333333333</v>
      </c>
      <c r="M248" s="10" t="str">
        <f aca="false">IF(WEEKDAY(C248,1)=6,SUMIFS(K:K,A:A,N(MONTH(C248)*1),B:B,B248),"")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50</v>
      </c>
      <c r="C249" s="9" t="n">
        <f aca="false">C248+1</f>
        <v>43446</v>
      </c>
      <c r="D249" s="10"/>
      <c r="E249" s="10"/>
      <c r="F249" s="10" t="n">
        <v>0.354166666666667</v>
      </c>
      <c r="G249" s="10" t="n">
        <v>0.541666666666667</v>
      </c>
      <c r="H249" s="10" t="n">
        <v>0.583333333333333</v>
      </c>
      <c r="I249" s="10" t="n">
        <v>0.770833333333333</v>
      </c>
      <c r="J249" s="10"/>
      <c r="K249" s="10" t="n">
        <f aca="false">SUM(SUM(G249,-MIN(E249:F249)),SUM(I249,-H249))</f>
        <v>0.375</v>
      </c>
      <c r="L249" s="10" t="str">
        <f aca="false">IF(SUM(SUM(G249,-MIN(D249:F249)),SUM(MAX(I249:J249),-H249))=SUM(SUM(G249,-MIN(E249:F249)),SUM(I249,-H249)),"",SUM(SUM(G249,-MIN(D249:F249)),SUM(MAX(I249:J249),-H249)))</f>
        <v/>
      </c>
      <c r="M249" s="10" t="str">
        <f aca="false">IF(WEEKDAY(C249,1)=6,SUMIFS(K:K,A:A,N(MONTH(C249)*1),B:B,B249),"")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50</v>
      </c>
      <c r="C250" s="9" t="n">
        <f aca="false">C249+1</f>
        <v>43447</v>
      </c>
      <c r="D250" s="10"/>
      <c r="E250" s="10"/>
      <c r="F250" s="10" t="n">
        <v>0.333333333333333</v>
      </c>
      <c r="G250" s="10" t="n">
        <v>0.520833333333333</v>
      </c>
      <c r="H250" s="10" t="n">
        <v>0.583333333333333</v>
      </c>
      <c r="I250" s="10" t="n">
        <v>0.802083333333333</v>
      </c>
      <c r="J250" s="10"/>
      <c r="K250" s="10" t="n">
        <f aca="false">SUM(SUM(G250,-MIN(E250:F250)),SUM(I250,-H250))</f>
        <v>0.40625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IF(WEEKDAY(C250,1)=6,SUMIFS(K:K,A:A,N(MONTH(C250)*1),B:B,B250),"")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50</v>
      </c>
      <c r="C251" s="9" t="n">
        <f aca="false">C250+1</f>
        <v>43448</v>
      </c>
      <c r="D251" s="10"/>
      <c r="E251" s="10"/>
      <c r="F251" s="10" t="n">
        <v>0.333333333333333</v>
      </c>
      <c r="G251" s="10" t="n">
        <v>0.541666666666667</v>
      </c>
      <c r="H251" s="10" t="n">
        <v>0.583333333333333</v>
      </c>
      <c r="I251" s="10" t="n">
        <v>0.760416666666667</v>
      </c>
      <c r="J251" s="10"/>
      <c r="K251" s="10" t="n">
        <f aca="false">SUM(SUM(G251,-MIN(E251:F251)),SUM(I251,-H251))</f>
        <v>0.385416666666667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n">
        <f aca="false">IF(WEEKDAY(C251,1)=6,SUMIFS(K:K,A:A,N(MONTH(C251)*1),B:B,B251),"")</f>
        <v>1.91666666666667</v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13" t="n">
        <f aca="false">MONTH(C252)</f>
        <v>12</v>
      </c>
      <c r="B252" s="14" t="str">
        <f aca="false">"SEM "&amp;WEEKNUM(C252,1)</f>
        <v>SEM 51</v>
      </c>
      <c r="C252" s="15" t="n">
        <f aca="false">C251+3</f>
        <v>43451</v>
      </c>
      <c r="D252" s="16" t="n">
        <v>0.291666666666667</v>
      </c>
      <c r="E252" s="16" t="n">
        <v>0.375</v>
      </c>
      <c r="F252" s="16"/>
      <c r="G252" s="16" t="n">
        <v>0.541666666666667</v>
      </c>
      <c r="H252" s="16" t="n">
        <v>0.583333333333333</v>
      </c>
      <c r="I252" s="16" t="n">
        <v>0.75</v>
      </c>
      <c r="J252" s="16" t="n">
        <v>0.84375</v>
      </c>
      <c r="K252" s="16" t="n">
        <f aca="false">SUM(SUM(G252,-MIN(E252:F252)),SUM(I252,-H252))</f>
        <v>0.333333333333333</v>
      </c>
      <c r="L252" s="16" t="n">
        <f aca="false">IF(SUM(SUM(G252,-MIN(D252:F252)),SUM(MAX(I252:J252),-H252))=SUM(SUM(G252,-MIN(E252:F252)),SUM(I252,-H252)),"",SUM(SUM(G252,-MIN(D252:F252)),SUM(MAX(I252:J252),-H252)))</f>
        <v>0.510416666666667</v>
      </c>
      <c r="M252" s="16" t="str">
        <f aca="false">IF(WEEKDAY(C252,1)=6,SUMIFS(K:K,A:A,N(MONTH(C252)*1),B:B,B252),"")</f>
        <v/>
      </c>
      <c r="N252" s="16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7" t="str">
        <f aca="false">"SEM "&amp;WEEKNUM(C253,1)</f>
        <v>SEM 51</v>
      </c>
      <c r="C253" s="15" t="n">
        <f aca="false">C252+1</f>
        <v>43452</v>
      </c>
      <c r="D253" s="16"/>
      <c r="E253" s="16"/>
      <c r="F253" s="16" t="n">
        <v>0.354166666666667</v>
      </c>
      <c r="G253" s="16" t="n">
        <v>0.541666666666667</v>
      </c>
      <c r="H253" s="16" t="n">
        <v>0.583333333333333</v>
      </c>
      <c r="I253" s="16" t="n">
        <v>0.78125</v>
      </c>
      <c r="J253" s="16" t="n">
        <v>0.840277777777778</v>
      </c>
      <c r="K253" s="16" t="n">
        <f aca="false">SUM(SUM(G253,-MIN(E253:F253)),SUM(I253,-H253))</f>
        <v>0.385416666666667</v>
      </c>
      <c r="L253" s="16" t="n">
        <f aca="false">IF(SUM(SUM(G253,-MIN(D253:F253)),SUM(MAX(I253:J253),-H253))=SUM(SUM(G253,-MIN(E253:F253)),SUM(I253,-H253)),"",SUM(SUM(G253,-MIN(D253:F253)),SUM(MAX(I253:J253),-H253)))</f>
        <v>0.444444444444444</v>
      </c>
      <c r="M253" s="16" t="str">
        <f aca="false">IF(WEEKDAY(C253,1)=6,SUMIFS(K:K,A:A,N(MONTH(C253)*1),B:B,B253),"")</f>
        <v/>
      </c>
      <c r="N253" s="16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4" t="str">
        <f aca="false">"SEM "&amp;WEEKNUM(C254,1)</f>
        <v>SEM 51</v>
      </c>
      <c r="C254" s="15" t="n">
        <f aca="false">C253+1</f>
        <v>43453</v>
      </c>
      <c r="D254" s="16" t="n">
        <v>0.302083333333333</v>
      </c>
      <c r="E254" s="16" t="n">
        <v>0.364583333333333</v>
      </c>
      <c r="F254" s="16"/>
      <c r="G254" s="16" t="n">
        <v>0.53125</v>
      </c>
      <c r="H254" s="16" t="n">
        <v>0.5625</v>
      </c>
      <c r="I254" s="16" t="n">
        <v>0.75</v>
      </c>
      <c r="J254" s="16" t="n">
        <v>0.822916666666667</v>
      </c>
      <c r="K254" s="16" t="n">
        <f aca="false">SUM(SUM(G254,-MIN(E254:F254)),SUM(I254,-H254))</f>
        <v>0.354166666666667</v>
      </c>
      <c r="L254" s="16" t="n">
        <f aca="false">IF(SUM(SUM(G254,-MIN(D254:F254)),SUM(MAX(I254:J254),-H254))=SUM(SUM(G254,-MIN(E254:F254)),SUM(I254,-H254)),"",SUM(SUM(G254,-MIN(D254:F254)),SUM(MAX(I254:J254),-H254)))</f>
        <v>0.489583333333333</v>
      </c>
      <c r="M254" s="16" t="str">
        <f aca="false">IF(WEEKDAY(C254,1)=6,SUMIFS(K:K,A:A,N(MONTH(C254)*1),B:B,B254),"")</f>
        <v/>
      </c>
      <c r="N254" s="16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51</v>
      </c>
      <c r="C255" s="15" t="n">
        <f aca="false">C254+1</f>
        <v>43454</v>
      </c>
      <c r="D255" s="16" t="n">
        <v>0.3125</v>
      </c>
      <c r="E255" s="16" t="n">
        <v>0.375</v>
      </c>
      <c r="F255" s="16"/>
      <c r="G255" s="16" t="n">
        <v>0.541666666666667</v>
      </c>
      <c r="H255" s="16" t="n">
        <v>0.583333333333333</v>
      </c>
      <c r="I255" s="16" t="n">
        <v>0.78125</v>
      </c>
      <c r="J255" s="16" t="n">
        <v>0.854166666666667</v>
      </c>
      <c r="K255" s="16" t="n">
        <f aca="false">SUM(SUM(G255,-MIN(E255:F255)),SUM(I255,-H255))</f>
        <v>0.364583333333333</v>
      </c>
      <c r="L255" s="16" t="n">
        <f aca="false">IF(SUM(SUM(G255,-MIN(D255:F255)),SUM(MAX(I255:J255),-H255))=SUM(SUM(G255,-MIN(E255:F255)),SUM(I255,-H255)),"",SUM(SUM(G255,-MIN(D255:F255)),SUM(MAX(I255:J255),-H255)))</f>
        <v>0.5</v>
      </c>
      <c r="M255" s="16" t="str">
        <f aca="false">IF(WEEKDAY(C255,1)=6,SUMIFS(K:K,A:A,N(MONTH(C255)*1),B:B,B255),"")</f>
        <v/>
      </c>
      <c r="N255" s="16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7" t="str">
        <f aca="false">"SEM "&amp;WEEKNUM(C256,1)</f>
        <v>SEM 51</v>
      </c>
      <c r="C256" s="15" t="n">
        <f aca="false">C255+1</f>
        <v>43455</v>
      </c>
      <c r="D256" s="16"/>
      <c r="E256" s="16"/>
      <c r="F256" s="16" t="n">
        <v>0.34375</v>
      </c>
      <c r="G256" s="16" t="n">
        <v>0.520833333333333</v>
      </c>
      <c r="H256" s="16" t="n">
        <v>0.583333333333333</v>
      </c>
      <c r="I256" s="16" t="n">
        <v>0.75</v>
      </c>
      <c r="J256" s="16"/>
      <c r="K256" s="16" t="n">
        <f aca="false">SUM(SUM(G256,-MIN(E256:F256)),SUM(I256,-H256))</f>
        <v>0.34375</v>
      </c>
      <c r="L256" s="16" t="str">
        <f aca="false">IF(SUM(SUM(G256,-MIN(D256:F256)),SUM(MAX(I256:J256),-H256))=SUM(SUM(G256,-MIN(E256:F256)),SUM(I256,-H256)),"",SUM(SUM(G256,-MIN(D256:F256)),SUM(MAX(I256:J256),-H256)))</f>
        <v/>
      </c>
      <c r="M256" s="16" t="n">
        <f aca="false">IF(WEEKDAY(C256,1)=6,SUMIFS(K:K,A:A,N(MONTH(C256)*1),B:B,B256),"")</f>
        <v>1.78125</v>
      </c>
      <c r="N256" s="16" t="str">
        <f aca="false">IF(A257=A256,"",SUMIF(A:A,A256,K:K))</f>
        <v/>
      </c>
    </row>
    <row r="257" customFormat="false" ht="15" hidden="false" customHeight="false" outlineLevel="0" collapsed="false">
      <c r="A257" s="8" t="n">
        <f aca="false">MONTH(C257)</f>
        <v>12</v>
      </c>
      <c r="B257" s="9" t="str">
        <f aca="false">"SEM "&amp;WEEKNUM(C257,1)</f>
        <v>SEM 52</v>
      </c>
      <c r="C257" s="9" t="n">
        <f aca="false">C256+3</f>
        <v>43458</v>
      </c>
      <c r="D257" s="10"/>
      <c r="E257" s="10"/>
      <c r="F257" s="10" t="n">
        <v>0.34375</v>
      </c>
      <c r="G257" s="10" t="n">
        <v>0.53125</v>
      </c>
      <c r="H257" s="10" t="n">
        <v>0.572916666666667</v>
      </c>
      <c r="I257" s="10" t="n">
        <v>0.770833333333333</v>
      </c>
      <c r="J257" s="10" t="n">
        <v>0.822916666666667</v>
      </c>
      <c r="K257" s="10" t="n">
        <f aca="false">SUM(SUM(G257,-MIN(E257:F257)),SUM(I257,-H257))</f>
        <v>0.385416666666667</v>
      </c>
      <c r="L257" s="10" t="n">
        <f aca="false">IF(SUM(SUM(G257,-MIN(D257:F257)),SUM(MAX(I257:J257),-H257))=SUM(SUM(G257,-MIN(E257:F257)),SUM(I257,-H257)),"",SUM(SUM(G257,-MIN(D257:F257)),SUM(MAX(I257:J257),-H257)))</f>
        <v>0.4375</v>
      </c>
      <c r="M257" s="10" t="str">
        <f aca="false">IF(WEEKDAY(C257,1)=6,SUMIFS(K:K,A:A,N(MONTH(C257)*1),B:B,B257),"")</f>
        <v/>
      </c>
      <c r="N257" s="10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52</v>
      </c>
      <c r="C258" s="9" t="n">
        <f aca="false">C257+1</f>
        <v>43459</v>
      </c>
      <c r="D258" s="10" t="n">
        <v>0.3125</v>
      </c>
      <c r="E258" s="10" t="n">
        <v>0.375</v>
      </c>
      <c r="F258" s="10"/>
      <c r="G258" s="10" t="n">
        <v>0.541666666666667</v>
      </c>
      <c r="H258" s="10" t="n">
        <v>0.5625</v>
      </c>
      <c r="I258" s="10" t="n">
        <v>0.760416666666667</v>
      </c>
      <c r="J258" s="10" t="n">
        <v>0.854166666666667</v>
      </c>
      <c r="K258" s="10" t="n">
        <f aca="false">SUM(SUM(G258,-MIN(E258:F258)),SUM(I258,-H258))</f>
        <v>0.364583333333333</v>
      </c>
      <c r="L258" s="10" t="n">
        <f aca="false">IF(SUM(SUM(G258,-MIN(D258:F258)),SUM(MAX(I258:J258),-H258))=SUM(SUM(G258,-MIN(E258:F258)),SUM(I258,-H258)),"",SUM(SUM(G258,-MIN(D258:F258)),SUM(MAX(I258:J258),-H258)))</f>
        <v>0.520833333333333</v>
      </c>
      <c r="M258" s="10" t="str">
        <f aca="false">IF(WEEKDAY(C258,1)=6,SUMIFS(K:K,A:A,N(MONTH(C258)*1),B:B,B258),"")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52</v>
      </c>
      <c r="C259" s="9" t="n">
        <f aca="false">C258+1</f>
        <v>43460</v>
      </c>
      <c r="D259" s="10"/>
      <c r="E259" s="10"/>
      <c r="F259" s="10" t="n">
        <v>0.354166666666667</v>
      </c>
      <c r="G259" s="10" t="n">
        <v>0.541666666666667</v>
      </c>
      <c r="H259" s="10" t="n">
        <v>0.583333333333333</v>
      </c>
      <c r="I259" s="10" t="n">
        <v>0.770833333333333</v>
      </c>
      <c r="J259" s="10"/>
      <c r="K259" s="10" t="n">
        <f aca="false">SUM(SUM(G259,-MIN(E259:F259)),SUM(I259,-H259))</f>
        <v>0.375</v>
      </c>
      <c r="L259" s="10" t="str">
        <f aca="false">IF(SUM(SUM(G259,-MIN(D259:F259)),SUM(MAX(I259:J259),-H259))=SUM(SUM(G259,-MIN(E259:F259)),SUM(I259,-H259)),"",SUM(SUM(G259,-MIN(D259:F259)),SUM(MAX(I259:J259),-H259)))</f>
        <v/>
      </c>
      <c r="M259" s="10" t="str">
        <f aca="false">IF(WEEKDAY(C259,1)=6,SUMIFS(K:K,A:A,N(MONTH(C259)*1),B:B,B259),"")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52</v>
      </c>
      <c r="C260" s="9" t="n">
        <f aca="false">C259+1</f>
        <v>43461</v>
      </c>
      <c r="D260" s="10"/>
      <c r="E260" s="10"/>
      <c r="F260" s="10" t="n">
        <v>0.333333333333333</v>
      </c>
      <c r="G260" s="10" t="n">
        <v>0.520833333333333</v>
      </c>
      <c r="H260" s="10" t="n">
        <v>0.583333333333333</v>
      </c>
      <c r="I260" s="10" t="n">
        <v>0.802083333333333</v>
      </c>
      <c r="J260" s="10"/>
      <c r="K260" s="10" t="n">
        <f aca="false">SUM(SUM(G260,-MIN(E260:F260)),SUM(I260,-H260))</f>
        <v>0.40625</v>
      </c>
      <c r="L260" s="10" t="str">
        <f aca="false">IF(SUM(SUM(G260,-MIN(D260:F260)),SUM(MAX(I260:J260),-H260))=SUM(SUM(G260,-MIN(E260:F260)),SUM(I260,-H260)),"",SUM(SUM(G260,-MIN(D260:F260)),SUM(MAX(I260:J260),-H260)))</f>
        <v/>
      </c>
      <c r="M260" s="10" t="str">
        <f aca="false">IF(WEEKDAY(C260,1)=6,SUMIFS(K:K,A:A,N(MONTH(C260)*1),B:B,B260),"")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52</v>
      </c>
      <c r="C261" s="9" t="n">
        <f aca="false">C260+1</f>
        <v>43462</v>
      </c>
      <c r="D261" s="10"/>
      <c r="E261" s="10"/>
      <c r="F261" s="10" t="n">
        <v>0.333333333333333</v>
      </c>
      <c r="G261" s="10" t="n">
        <v>0.541666666666667</v>
      </c>
      <c r="H261" s="10" t="n">
        <v>0.583333333333333</v>
      </c>
      <c r="I261" s="10" t="n">
        <v>0.760416666666667</v>
      </c>
      <c r="J261" s="10"/>
      <c r="K261" s="10" t="n">
        <f aca="false">SUM(SUM(G261,-MIN(E261:F261)),SUM(I261,-H261))</f>
        <v>0.385416666666667</v>
      </c>
      <c r="L261" s="10" t="str">
        <f aca="false">IF(SUM(SUM(G261,-MIN(D261:F261)),SUM(MAX(I261:J261),-H261))=SUM(SUM(G261,-MIN(E261:F261)),SUM(I261,-H261)),"",SUM(SUM(G261,-MIN(D261:F261)),SUM(MAX(I261:J261),-H261)))</f>
        <v/>
      </c>
      <c r="M261" s="10" t="n">
        <f aca="false">IF(WEEKDAY(C261,1)=6,SUMIFS(K:K,A:A,N(MONTH(C261)*1),B:B,B261),"")</f>
        <v>1.91666666666667</v>
      </c>
      <c r="N261" s="10" t="str">
        <f aca="false">IF(A262=A261,"",SUMIF(A:A,A261,K:K))</f>
        <v/>
      </c>
    </row>
    <row r="262" customFormat="false" ht="15" hidden="false" customHeight="false" outlineLevel="0" collapsed="false">
      <c r="A262" s="13" t="n">
        <f aca="false">MONTH(C262)</f>
        <v>12</v>
      </c>
      <c r="B262" s="14" t="str">
        <f aca="false">"SEM "&amp;WEEKNUM(C262,1)</f>
        <v>SEM 1</v>
      </c>
      <c r="C262" s="15" t="n">
        <f aca="false">C261+3</f>
        <v>43465</v>
      </c>
      <c r="D262" s="16" t="n">
        <v>0.291666666666667</v>
      </c>
      <c r="E262" s="16" t="n">
        <v>0.375</v>
      </c>
      <c r="F262" s="16"/>
      <c r="G262" s="16" t="n">
        <v>0.541666666666667</v>
      </c>
      <c r="H262" s="16" t="n">
        <v>0.583333333333333</v>
      </c>
      <c r="I262" s="16" t="n">
        <v>0.75</v>
      </c>
      <c r="J262" s="16" t="n">
        <v>0.84375</v>
      </c>
      <c r="K262" s="16" t="n">
        <f aca="false">SUM(SUM(G262,-MIN(E262:F262)),SUM(I262,-H262))</f>
        <v>0.333333333333333</v>
      </c>
      <c r="L262" s="16" t="n">
        <f aca="false">IF(SUM(SUM(G262,-MIN(D262:F262)),SUM(MAX(I262:J262),-H262))=SUM(SUM(G262,-MIN(E262:F262)),SUM(I262,-H262)),"",SUM(SUM(G262,-MIN(D262:F262)),SUM(MAX(I262:J262),-H262)))</f>
        <v>0.510416666666667</v>
      </c>
      <c r="M262" s="16" t="str">
        <f aca="false">IF(WEEKDAY(C262,1)=6,SUMIFS(K:K,A:A,N(MONTH(C262)*1),B:B,B262),"")</f>
        <v/>
      </c>
      <c r="N262" s="16" t="n">
        <f aca="false">IF(A263=A262,"",SUMIF(A:A,A262,K:K))</f>
        <v>7.88541666666667</v>
      </c>
    </row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6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" activeCellId="0" sqref="H1"/>
    </sheetView>
  </sheetViews>
  <sheetFormatPr defaultRowHeight="15.65" zeroHeight="false" outlineLevelRow="0" outlineLevelCol="0"/>
  <cols>
    <col collapsed="false" customWidth="true" hidden="false" outlineLevel="0" max="1" min="1" style="18" width="6.52"/>
    <col collapsed="false" customWidth="true" hidden="false" outlineLevel="0" max="2" min="2" style="18" width="5.4"/>
    <col collapsed="false" customWidth="true" hidden="false" outlineLevel="0" max="3" min="3" style="18" width="7.52"/>
    <col collapsed="false" customWidth="true" hidden="false" outlineLevel="0" max="4" min="4" style="19" width="13.5"/>
    <col collapsed="false" customWidth="true" hidden="false" outlineLevel="0" max="10" min="5" style="19" width="10.61"/>
    <col collapsed="false" customWidth="true" hidden="false" outlineLevel="0" max="15" min="11" style="19" width="10.5"/>
    <col collapsed="false" customWidth="true" hidden="false" outlineLevel="0" max="1025" min="16" style="19" width="10.61"/>
  </cols>
  <sheetData>
    <row r="1" customFormat="false" ht="15.65" hidden="false" customHeight="true" outlineLevel="0" collapsed="false">
      <c r="A1" s="20" t="s">
        <v>10</v>
      </c>
      <c r="B1" s="21" t="n">
        <v>2018</v>
      </c>
      <c r="D1" s="20" t="s">
        <v>11</v>
      </c>
      <c r="E1" s="21" t="n">
        <v>8</v>
      </c>
      <c r="G1" s="20" t="s">
        <v>12</v>
      </c>
      <c r="H1" s="22"/>
      <c r="Q1" s="23" t="n">
        <v>1</v>
      </c>
      <c r="R1" s="24" t="s">
        <v>13</v>
      </c>
      <c r="S1" s="19" t="str">
        <f aca="false">IF(E$1=Q1,R1,"")</f>
        <v/>
      </c>
    </row>
    <row r="2" customFormat="false" ht="20.85" hidden="false" customHeight="true" outlineLevel="0" collapsed="false">
      <c r="A2" s="25" t="s">
        <v>14</v>
      </c>
      <c r="B2" s="25" t="s">
        <v>11</v>
      </c>
      <c r="C2" s="25"/>
      <c r="D2" s="25"/>
      <c r="E2" s="25" t="s">
        <v>15</v>
      </c>
      <c r="F2" s="26" t="s">
        <v>1</v>
      </c>
      <c r="G2" s="26" t="s">
        <v>2</v>
      </c>
      <c r="H2" s="26" t="s">
        <v>3</v>
      </c>
      <c r="I2" s="26" t="s">
        <v>4</v>
      </c>
      <c r="J2" s="26" t="s">
        <v>5</v>
      </c>
      <c r="K2" s="26" t="s">
        <v>6</v>
      </c>
      <c r="L2" s="26"/>
      <c r="M2" s="27" t="s">
        <v>16</v>
      </c>
      <c r="N2" s="26" t="s">
        <v>8</v>
      </c>
      <c r="O2" s="26" t="s">
        <v>9</v>
      </c>
      <c r="Q2" s="23" t="n">
        <v>1</v>
      </c>
      <c r="R2" s="28" t="s">
        <v>17</v>
      </c>
      <c r="S2" s="19" t="str">
        <f aca="false">IF(E$1=Q2,R2,"")</f>
        <v/>
      </c>
    </row>
    <row r="3" customFormat="false" ht="15.65" hidden="false" customHeight="true" outlineLevel="0" collapsed="false">
      <c r="A3" s="29" t="n">
        <f aca="true">IF($H$1="",MATCH(E$1,INDIRECT(B$1&amp;"!a:a",1),0),MATCH(H$1,INDIRECT(B$1&amp;"!B:B",1),0))</f>
        <v>154</v>
      </c>
      <c r="B3" s="30" t="n">
        <f aca="true">INDIRECT($B$1&amp;"!a"&amp;$A3,1)</f>
        <v>8</v>
      </c>
      <c r="C3" s="30" t="str">
        <f aca="true">INDIRECT($B$1&amp;"!b"&amp;$A3,1)</f>
        <v>SEM 31</v>
      </c>
      <c r="D3" s="31" t="n">
        <f aca="true">INDIRECT($B$1&amp;"!c"&amp;$A3,1)</f>
        <v>43313</v>
      </c>
      <c r="E3" s="32" t="n">
        <f aca="true">INDIRECT($B$1&amp;"!d"&amp;$A3,1)</f>
        <v>0.302083333333333</v>
      </c>
      <c r="F3" s="32" t="n">
        <f aca="true">INDIRECT($B$1&amp;"!e"&amp;$A3,1)</f>
        <v>0.364583333333333</v>
      </c>
      <c r="G3" s="32" t="n">
        <f aca="true">INDIRECT($B$1&amp;"!f"&amp;$A3,1)</f>
        <v>0</v>
      </c>
      <c r="H3" s="32" t="n">
        <f aca="true">INDIRECT($B$1&amp;"!g"&amp;$A3,1)</f>
        <v>0.53125</v>
      </c>
      <c r="I3" s="32" t="n">
        <f aca="true">INDIRECT($B$1&amp;"!h"&amp;$A3,1)</f>
        <v>0.5625</v>
      </c>
      <c r="J3" s="32" t="n">
        <f aca="true">INDIRECT($B$1&amp;"!i"&amp;$A3,1)</f>
        <v>0.75</v>
      </c>
      <c r="K3" s="32" t="n">
        <f aca="true">INDIRECT($B$1&amp;"!j"&amp;$A3,1)</f>
        <v>0.822916666666667</v>
      </c>
      <c r="L3" s="32" t="n">
        <f aca="true">INDIRECT($B$1&amp;"!k"&amp;$A3,1)</f>
        <v>0.354166666666667</v>
      </c>
      <c r="M3" s="32" t="n">
        <f aca="true">INDIRECT($B$1&amp;"!l"&amp;$A3,1)</f>
        <v>0.489583333333333</v>
      </c>
      <c r="N3" s="32" t="str">
        <f aca="true">INDIRECT($B$1&amp;"!m"&amp;$A3,1)</f>
        <v/>
      </c>
      <c r="O3" s="32" t="str">
        <f aca="true">INDIRECT($B$1&amp;"!n"&amp;$A3,1)</f>
        <v/>
      </c>
      <c r="Q3" s="23" t="n">
        <v>1</v>
      </c>
      <c r="R3" s="24" t="s">
        <v>18</v>
      </c>
      <c r="S3" s="19" t="str">
        <f aca="false">IF(E$1=Q3,R3,"")</f>
        <v/>
      </c>
    </row>
    <row r="4" customFormat="false" ht="15.65" hidden="false" customHeight="true" outlineLevel="0" collapsed="false">
      <c r="A4" s="29" t="n">
        <f aca="false">IF($H$1="",SUM($A$3,ROW()-3),SUM($A$3,ROW()-3))</f>
        <v>155</v>
      </c>
      <c r="B4" s="30" t="n">
        <f aca="true">INDIRECT($B$1&amp;"!a"&amp;$A4,1)</f>
        <v>8</v>
      </c>
      <c r="C4" s="30" t="str">
        <f aca="true">INDIRECT($B$1&amp;"!b"&amp;$A4,1)</f>
        <v>SEM 31</v>
      </c>
      <c r="D4" s="31" t="n">
        <f aca="true">INDIRECT($B$1&amp;"!c"&amp;$A4,1)</f>
        <v>43314</v>
      </c>
      <c r="E4" s="32" t="n">
        <f aca="true">INDIRECT($B$1&amp;"!d"&amp;$A4,1)</f>
        <v>0.3125</v>
      </c>
      <c r="F4" s="32" t="n">
        <f aca="true">INDIRECT($B$1&amp;"!e"&amp;$A4,1)</f>
        <v>0.375</v>
      </c>
      <c r="G4" s="32" t="n">
        <f aca="true">INDIRECT($B$1&amp;"!f"&amp;$A4,1)</f>
        <v>0</v>
      </c>
      <c r="H4" s="32" t="n">
        <f aca="true">INDIRECT($B$1&amp;"!g"&amp;$A4,1)</f>
        <v>0.541666666666667</v>
      </c>
      <c r="I4" s="32" t="n">
        <f aca="true">INDIRECT($B$1&amp;"!h"&amp;$A4,1)</f>
        <v>0.583333333333333</v>
      </c>
      <c r="J4" s="32" t="n">
        <f aca="true">INDIRECT($B$1&amp;"!i"&amp;$A4,1)</f>
        <v>0.78125</v>
      </c>
      <c r="K4" s="32" t="n">
        <f aca="true">INDIRECT($B$1&amp;"!j"&amp;$A4,1)</f>
        <v>0.854166666666667</v>
      </c>
      <c r="L4" s="32" t="n">
        <f aca="true">INDIRECT($B$1&amp;"!k"&amp;$A4,1)</f>
        <v>0.364583333333333</v>
      </c>
      <c r="M4" s="32" t="n">
        <f aca="true">INDIRECT($B$1&amp;"!l"&amp;$A4,1)</f>
        <v>0.5</v>
      </c>
      <c r="N4" s="32" t="str">
        <f aca="true">INDIRECT($B$1&amp;"!m"&amp;$A4,1)</f>
        <v/>
      </c>
      <c r="O4" s="32" t="str">
        <f aca="true">INDIRECT($B$1&amp;"!n"&amp;$A4,1)</f>
        <v/>
      </c>
      <c r="Q4" s="23" t="n">
        <v>1</v>
      </c>
      <c r="R4" s="28" t="s">
        <v>19</v>
      </c>
      <c r="S4" s="19" t="str">
        <f aca="false">IF(E$1=Q4,R4,"")</f>
        <v/>
      </c>
    </row>
    <row r="5" customFormat="false" ht="15.65" hidden="false" customHeight="true" outlineLevel="0" collapsed="false">
      <c r="A5" s="29" t="n">
        <f aca="false">IF($H$1="",SUM($A$3,ROW()-3),SUM($A$3,ROW()-3))</f>
        <v>156</v>
      </c>
      <c r="B5" s="30" t="n">
        <f aca="true">INDIRECT($B$1&amp;"!a"&amp;$A5,1)</f>
        <v>8</v>
      </c>
      <c r="C5" s="30" t="str">
        <f aca="true">INDIRECT($B$1&amp;"!b"&amp;$A5,1)</f>
        <v>SEM 31</v>
      </c>
      <c r="D5" s="31" t="n">
        <f aca="true">INDIRECT($B$1&amp;"!c"&amp;$A5,1)</f>
        <v>43315</v>
      </c>
      <c r="E5" s="32" t="n">
        <f aca="true">INDIRECT($B$1&amp;"!d"&amp;$A5,1)</f>
        <v>0</v>
      </c>
      <c r="F5" s="32" t="n">
        <f aca="true">INDIRECT($B$1&amp;"!e"&amp;$A5,1)</f>
        <v>0</v>
      </c>
      <c r="G5" s="32" t="n">
        <f aca="true">INDIRECT($B$1&amp;"!f"&amp;$A5,1)</f>
        <v>0.34375</v>
      </c>
      <c r="H5" s="32" t="n">
        <f aca="true">INDIRECT($B$1&amp;"!g"&amp;$A5,1)</f>
        <v>0.520833333333333</v>
      </c>
      <c r="I5" s="32" t="n">
        <f aca="true">INDIRECT($B$1&amp;"!h"&amp;$A5,1)</f>
        <v>0.583333333333333</v>
      </c>
      <c r="J5" s="32" t="n">
        <f aca="true">INDIRECT($B$1&amp;"!i"&amp;$A5,1)</f>
        <v>0.75</v>
      </c>
      <c r="K5" s="32" t="n">
        <f aca="true">INDIRECT($B$1&amp;"!j"&amp;$A5,1)</f>
        <v>0</v>
      </c>
      <c r="L5" s="32" t="n">
        <f aca="true">INDIRECT($B$1&amp;"!k"&amp;$A5,1)</f>
        <v>0.34375</v>
      </c>
      <c r="M5" s="32" t="str">
        <f aca="true">INDIRECT($B$1&amp;"!l"&amp;$A5,1)</f>
        <v/>
      </c>
      <c r="N5" s="32" t="n">
        <f aca="true">INDIRECT($B$1&amp;"!m"&amp;$A5,1)</f>
        <v>1.0625</v>
      </c>
      <c r="O5" s="32" t="str">
        <f aca="true">INDIRECT($B$1&amp;"!n"&amp;$A5,1)</f>
        <v/>
      </c>
      <c r="Q5" s="23" t="n">
        <v>1</v>
      </c>
      <c r="R5" s="24" t="s">
        <v>20</v>
      </c>
      <c r="S5" s="19" t="str">
        <f aca="false">IF(E$1=Q5,R5,"")</f>
        <v/>
      </c>
    </row>
    <row r="6" customFormat="false" ht="15.65" hidden="false" customHeight="true" outlineLevel="0" collapsed="false">
      <c r="A6" s="29" t="n">
        <f aca="false">IF($H$1="",SUM($A$3,ROW()-3),SUM($A$3,ROW()-3))</f>
        <v>157</v>
      </c>
      <c r="B6" s="30" t="n">
        <f aca="true">INDIRECT($B$1&amp;"!a"&amp;$A6,1)</f>
        <v>8</v>
      </c>
      <c r="C6" s="30" t="str">
        <f aca="true">INDIRECT($B$1&amp;"!b"&amp;$A6,1)</f>
        <v>SEM 32</v>
      </c>
      <c r="D6" s="31" t="n">
        <f aca="true">INDIRECT($B$1&amp;"!c"&amp;$A6,1)</f>
        <v>43318</v>
      </c>
      <c r="E6" s="32" t="n">
        <f aca="true">INDIRECT($B$1&amp;"!d"&amp;$A6,1)</f>
        <v>0</v>
      </c>
      <c r="F6" s="32" t="n">
        <f aca="true">INDIRECT($B$1&amp;"!e"&amp;$A6,1)</f>
        <v>0</v>
      </c>
      <c r="G6" s="32" t="n">
        <f aca="true">INDIRECT($B$1&amp;"!f"&amp;$A6,1)</f>
        <v>0.354166666666667</v>
      </c>
      <c r="H6" s="32" t="n">
        <f aca="true">INDIRECT($B$1&amp;"!g"&amp;$A6,1)</f>
        <v>0.541666666666667</v>
      </c>
      <c r="I6" s="32" t="n">
        <f aca="true">INDIRECT($B$1&amp;"!h"&amp;$A6,1)</f>
        <v>0.583333333333333</v>
      </c>
      <c r="J6" s="32" t="n">
        <f aca="true">INDIRECT($B$1&amp;"!i"&amp;$A6,1)</f>
        <v>0.791666666666667</v>
      </c>
      <c r="K6" s="32" t="n">
        <f aca="true">INDIRECT($B$1&amp;"!j"&amp;$A6,1)</f>
        <v>0</v>
      </c>
      <c r="L6" s="32" t="n">
        <f aca="true">INDIRECT($B$1&amp;"!k"&amp;$A6,1)</f>
        <v>0.395833333333333</v>
      </c>
      <c r="M6" s="32" t="str">
        <f aca="true">INDIRECT($B$1&amp;"!l"&amp;$A6,1)</f>
        <v/>
      </c>
      <c r="N6" s="32" t="str">
        <f aca="true">INDIRECT($B$1&amp;"!m"&amp;$A6,1)</f>
        <v/>
      </c>
      <c r="O6" s="32" t="str">
        <f aca="true">INDIRECT($B$1&amp;"!n"&amp;$A6,1)</f>
        <v/>
      </c>
      <c r="Q6" s="23" t="n">
        <v>2</v>
      </c>
      <c r="R6" s="28" t="s">
        <v>21</v>
      </c>
      <c r="S6" s="19" t="str">
        <f aca="false">IF(E$1=Q6,R6,"")</f>
        <v/>
      </c>
    </row>
    <row r="7" customFormat="false" ht="15.65" hidden="false" customHeight="true" outlineLevel="0" collapsed="false">
      <c r="A7" s="29" t="n">
        <f aca="false">IF($H$1="",SUM($A$3,ROW()-3),SUM($A$3,ROW()-3))</f>
        <v>158</v>
      </c>
      <c r="B7" s="30" t="n">
        <f aca="true">INDIRECT($B$1&amp;"!a"&amp;$A7,1)</f>
        <v>8</v>
      </c>
      <c r="C7" s="30" t="str">
        <f aca="true">INDIRECT($B$1&amp;"!b"&amp;$A7,1)</f>
        <v>SEM 32</v>
      </c>
      <c r="D7" s="31" t="n">
        <f aca="true">INDIRECT($B$1&amp;"!c"&amp;$A7,1)</f>
        <v>43319</v>
      </c>
      <c r="E7" s="32" t="n">
        <f aca="true">INDIRECT($B$1&amp;"!d"&amp;$A7,1)</f>
        <v>0.3125</v>
      </c>
      <c r="F7" s="32" t="n">
        <f aca="true">INDIRECT($B$1&amp;"!e"&amp;$A7,1)</f>
        <v>0.364583333333333</v>
      </c>
      <c r="G7" s="32" t="n">
        <f aca="true">INDIRECT($B$1&amp;"!f"&amp;$A7,1)</f>
        <v>0</v>
      </c>
      <c r="H7" s="32" t="n">
        <f aca="true">INDIRECT($B$1&amp;"!g"&amp;$A7,1)</f>
        <v>0.541666666666667</v>
      </c>
      <c r="I7" s="32" t="n">
        <f aca="true">INDIRECT($B$1&amp;"!h"&amp;$A7,1)</f>
        <v>0.583333333333333</v>
      </c>
      <c r="J7" s="32" t="n">
        <f aca="true">INDIRECT($B$1&amp;"!i"&amp;$A7,1)</f>
        <v>0.760416666666667</v>
      </c>
      <c r="K7" s="32" t="n">
        <f aca="true">INDIRECT($B$1&amp;"!j"&amp;$A7,1)</f>
        <v>0.854166666666667</v>
      </c>
      <c r="L7" s="32" t="n">
        <f aca="true">INDIRECT($B$1&amp;"!k"&amp;$A7,1)</f>
        <v>0.354166666666667</v>
      </c>
      <c r="M7" s="32" t="n">
        <f aca="true">INDIRECT($B$1&amp;"!l"&amp;$A7,1)</f>
        <v>0.5</v>
      </c>
      <c r="N7" s="32" t="str">
        <f aca="true">INDIRECT($B$1&amp;"!m"&amp;$A7,1)</f>
        <v/>
      </c>
      <c r="O7" s="32" t="str">
        <f aca="true">INDIRECT($B$1&amp;"!n"&amp;$A7,1)</f>
        <v/>
      </c>
      <c r="Q7" s="23" t="n">
        <v>2</v>
      </c>
      <c r="R7" s="24" t="s">
        <v>22</v>
      </c>
      <c r="S7" s="19" t="str">
        <f aca="false">IF(E$1=Q7,R7,"")</f>
        <v/>
      </c>
    </row>
    <row r="8" customFormat="false" ht="15.65" hidden="false" customHeight="true" outlineLevel="0" collapsed="false">
      <c r="A8" s="33" t="n">
        <f aca="false">IF($H$1&lt;&gt;"","",SUM($A$3,ROW()-3))</f>
        <v>159</v>
      </c>
      <c r="B8" s="34" t="n">
        <f aca="true">IF($A8="","",INDIRECT($B$1&amp;"!a"&amp;$A8,1))</f>
        <v>8</v>
      </c>
      <c r="C8" s="34" t="str">
        <f aca="true">IF($A8="","",INDIRECT($B$1&amp;"!B"&amp;$A8,1))</f>
        <v>SEM 32</v>
      </c>
      <c r="D8" s="35" t="n">
        <f aca="true">IF($A8="","",INDIRECT($B$1&amp;"!C"&amp;$A8,1))</f>
        <v>43320</v>
      </c>
      <c r="E8" s="36" t="n">
        <f aca="true">IF($A8="","",INDIRECT($B$1&amp;"!D"&amp;$A8,1))</f>
        <v>0</v>
      </c>
      <c r="F8" s="36" t="n">
        <f aca="true">IF($A8="","",INDIRECT($B$1&amp;"!E"&amp;$A8,1))</f>
        <v>0</v>
      </c>
      <c r="G8" s="36" t="n">
        <f aca="true">IF($A8="","",INDIRECT($B$1&amp;"!F"&amp;$A8,1))</f>
        <v>0.354166666666667</v>
      </c>
      <c r="H8" s="36" t="n">
        <f aca="true">IF($A8="","",INDIRECT($B$1&amp;"!G"&amp;$A8,1))</f>
        <v>0.520833333333333</v>
      </c>
      <c r="I8" s="36" t="n">
        <f aca="true">IF($A8="","",INDIRECT($B$1&amp;"!H"&amp;$A8,1))</f>
        <v>0.583333333333333</v>
      </c>
      <c r="J8" s="36" t="n">
        <f aca="true">IF($A8="","",INDIRECT($B$1&amp;"!I"&amp;$A8,1))</f>
        <v>0.791666666666667</v>
      </c>
      <c r="K8" s="36" t="n">
        <f aca="true">IF($A8="","",INDIRECT($B$1&amp;"!J"&amp;$A8,1))</f>
        <v>0</v>
      </c>
      <c r="L8" s="36" t="n">
        <f aca="true">IF($A8="","",INDIRECT($B$1&amp;"!K"&amp;$A8,1))</f>
        <v>0.375</v>
      </c>
      <c r="M8" s="36" t="str">
        <f aca="true">IF($A8="","",INDIRECT($B$1&amp;"!L"&amp;$A8,1))</f>
        <v/>
      </c>
      <c r="N8" s="36" t="str">
        <f aca="true">IF($A8="","",INDIRECT($B$1&amp;"!M"&amp;$A8,1))</f>
        <v/>
      </c>
      <c r="O8" s="36" t="str">
        <f aca="true">IF($A8="","",INDIRECT($B$1&amp;"!N"&amp;$A8,1))</f>
        <v/>
      </c>
      <c r="Q8" s="23" t="n">
        <v>2</v>
      </c>
      <c r="R8" s="28" t="s">
        <v>23</v>
      </c>
      <c r="S8" s="19" t="str">
        <f aca="false">IF(E$1=Q8,R8,"")</f>
        <v/>
      </c>
    </row>
    <row r="9" customFormat="false" ht="15.65" hidden="false" customHeight="true" outlineLevel="0" collapsed="false">
      <c r="A9" s="37" t="n">
        <f aca="false">IF($H$1&lt;&gt;"","",SUM($A$3,ROW()-3))</f>
        <v>160</v>
      </c>
      <c r="B9" s="34" t="n">
        <f aca="true">IF($A9="","",INDIRECT($B$1&amp;"!a"&amp;$A9,1))</f>
        <v>8</v>
      </c>
      <c r="C9" s="34" t="str">
        <f aca="true">IF($A9="","",INDIRECT($B$1&amp;"!B"&amp;$A9,1))</f>
        <v>SEM 32</v>
      </c>
      <c r="D9" s="35" t="n">
        <f aca="true">IF($A9="","",INDIRECT($B$1&amp;"!C"&amp;$A9,1))</f>
        <v>43321</v>
      </c>
      <c r="E9" s="36" t="n">
        <f aca="true">IF($A9="","",INDIRECT($B$1&amp;"!D"&amp;$A9,1))</f>
        <v>0.3125</v>
      </c>
      <c r="F9" s="36" t="n">
        <f aca="true">IF($A9="","",INDIRECT($B$1&amp;"!E"&amp;$A9,1))</f>
        <v>0.375</v>
      </c>
      <c r="G9" s="36" t="n">
        <f aca="true">IF($A9="","",INDIRECT($B$1&amp;"!F"&amp;$A9,1))</f>
        <v>0</v>
      </c>
      <c r="H9" s="36" t="n">
        <f aca="true">IF($A9="","",INDIRECT($B$1&amp;"!G"&amp;$A9,1))</f>
        <v>0.520833333333333</v>
      </c>
      <c r="I9" s="36" t="n">
        <f aca="true">IF($A9="","",INDIRECT($B$1&amp;"!H"&amp;$A9,1))</f>
        <v>0.5625</v>
      </c>
      <c r="J9" s="36" t="n">
        <f aca="true">IF($A9="","",INDIRECT($B$1&amp;"!I"&amp;$A9,1))</f>
        <v>0.760416666666667</v>
      </c>
      <c r="K9" s="36" t="n">
        <f aca="true">IF($A9="","",INDIRECT($B$1&amp;"!J"&amp;$A9,1))</f>
        <v>0.822916666666667</v>
      </c>
      <c r="L9" s="36" t="n">
        <f aca="true">IF($A9="","",INDIRECT($B$1&amp;"!K"&amp;$A9,1))</f>
        <v>0.34375</v>
      </c>
      <c r="M9" s="36" t="n">
        <f aca="true">IF($A9="","",INDIRECT($B$1&amp;"!L"&amp;$A9,1))</f>
        <v>0.46875</v>
      </c>
      <c r="N9" s="36" t="str">
        <f aca="true">IF($A9="","",INDIRECT($B$1&amp;"!M"&amp;$A9,1))</f>
        <v/>
      </c>
      <c r="O9" s="36" t="str">
        <f aca="true">IF($A9="","",INDIRECT($B$1&amp;"!N"&amp;$A9,1))</f>
        <v/>
      </c>
      <c r="Q9" s="23" t="n">
        <v>2</v>
      </c>
      <c r="R9" s="24" t="s">
        <v>24</v>
      </c>
      <c r="S9" s="19" t="str">
        <f aca="false">IF(E$1=Q9,R9,"")</f>
        <v/>
      </c>
    </row>
    <row r="10" customFormat="false" ht="15.65" hidden="false" customHeight="true" outlineLevel="0" collapsed="false">
      <c r="A10" s="37" t="n">
        <f aca="false">IF($H$1&lt;&gt;"","",SUM($A$3,ROW()-3))</f>
        <v>161</v>
      </c>
      <c r="B10" s="34" t="n">
        <f aca="true">IF($A10="","",INDIRECT($B$1&amp;"!a"&amp;$A10,1))</f>
        <v>8</v>
      </c>
      <c r="C10" s="34" t="str">
        <f aca="true">IF($A10="","",INDIRECT($B$1&amp;"!B"&amp;$A10,1))</f>
        <v>SEM 32</v>
      </c>
      <c r="D10" s="35" t="n">
        <f aca="true">IF($A10="","",INDIRECT($B$1&amp;"!C"&amp;$A10,1))</f>
        <v>43322</v>
      </c>
      <c r="E10" s="36" t="n">
        <f aca="true">IF($A10="","",INDIRECT($B$1&amp;"!D"&amp;$A10,1))</f>
        <v>0</v>
      </c>
      <c r="F10" s="36" t="n">
        <f aca="true">IF($A10="","",INDIRECT($B$1&amp;"!E"&amp;$A10,1))</f>
        <v>0</v>
      </c>
      <c r="G10" s="36" t="n">
        <f aca="true">IF($A10="","",INDIRECT($B$1&amp;"!F"&amp;$A10,1))</f>
        <v>0.34375</v>
      </c>
      <c r="H10" s="36" t="n">
        <f aca="true">IF($A10="","",INDIRECT($B$1&amp;"!G"&amp;$A10,1))</f>
        <v>0.541666666666667</v>
      </c>
      <c r="I10" s="36" t="n">
        <f aca="true">IF($A10="","",INDIRECT($B$1&amp;"!H"&amp;$A10,1))</f>
        <v>0.583333333333333</v>
      </c>
      <c r="J10" s="36" t="n">
        <f aca="true">IF($A10="","",INDIRECT($B$1&amp;"!I"&amp;$A10,1))</f>
        <v>0.75</v>
      </c>
      <c r="K10" s="36" t="n">
        <f aca="true">IF($A10="","",INDIRECT($B$1&amp;"!J"&amp;$A10,1))</f>
        <v>0</v>
      </c>
      <c r="L10" s="36" t="n">
        <f aca="true">IF($A10="","",INDIRECT($B$1&amp;"!K"&amp;$A10,1))</f>
        <v>0.364583333333333</v>
      </c>
      <c r="M10" s="36" t="str">
        <f aca="true">IF($A10="","",INDIRECT($B$1&amp;"!L"&amp;$A10,1))</f>
        <v/>
      </c>
      <c r="N10" s="36" t="n">
        <f aca="true">IF($A10="","",INDIRECT($B$1&amp;"!M"&amp;$A10,1))</f>
        <v>1.83333333333333</v>
      </c>
      <c r="O10" s="36" t="str">
        <f aca="true">IF($A10="","",INDIRECT($B$1&amp;"!N"&amp;$A10,1))</f>
        <v/>
      </c>
      <c r="Q10" s="23" t="n">
        <v>3</v>
      </c>
      <c r="R10" s="28" t="s">
        <v>25</v>
      </c>
      <c r="S10" s="19" t="str">
        <f aca="false">IF(E$1=Q10,R10,"")</f>
        <v/>
      </c>
    </row>
    <row r="11" customFormat="false" ht="15.65" hidden="false" customHeight="true" outlineLevel="0" collapsed="false">
      <c r="A11" s="37" t="n">
        <f aca="false">IF($H$1&lt;&gt;"","",SUM($A$3,ROW()-3))</f>
        <v>162</v>
      </c>
      <c r="B11" s="34" t="n">
        <f aca="true">IF($A11="","",INDIRECT($B$1&amp;"!a"&amp;$A11,1))</f>
        <v>8</v>
      </c>
      <c r="C11" s="34" t="str">
        <f aca="true">IF($A11="","",INDIRECT($B$1&amp;"!B"&amp;$A11,1))</f>
        <v>SEM 33</v>
      </c>
      <c r="D11" s="35" t="n">
        <f aca="true">IF($A11="","",INDIRECT($B$1&amp;"!C"&amp;$A11,1))</f>
        <v>43325</v>
      </c>
      <c r="E11" s="36" t="n">
        <f aca="true">IF($A11="","",INDIRECT($B$1&amp;"!D"&amp;$A11,1))</f>
        <v>0</v>
      </c>
      <c r="F11" s="36" t="n">
        <f aca="true">IF($A11="","",INDIRECT($B$1&amp;"!E"&amp;$A11,1))</f>
        <v>0</v>
      </c>
      <c r="G11" s="36" t="n">
        <f aca="true">IF($A11="","",INDIRECT($B$1&amp;"!F"&amp;$A11,1))</f>
        <v>0.354166666666667</v>
      </c>
      <c r="H11" s="36" t="n">
        <f aca="true">IF($A11="","",INDIRECT($B$1&amp;"!G"&amp;$A11,1))</f>
        <v>0.541666666666667</v>
      </c>
      <c r="I11" s="36" t="n">
        <f aca="true">IF($A11="","",INDIRECT($B$1&amp;"!H"&amp;$A11,1))</f>
        <v>0.583333333333333</v>
      </c>
      <c r="J11" s="36" t="n">
        <f aca="true">IF($A11="","",INDIRECT($B$1&amp;"!I"&amp;$A11,1))</f>
        <v>0.802083333333333</v>
      </c>
      <c r="K11" s="36" t="n">
        <f aca="true">IF($A11="","",INDIRECT($B$1&amp;"!J"&amp;$A11,1))</f>
        <v>0</v>
      </c>
      <c r="L11" s="36" t="n">
        <f aca="true">IF($A11="","",INDIRECT($B$1&amp;"!K"&amp;$A11,1))</f>
        <v>0.40625</v>
      </c>
      <c r="M11" s="36" t="str">
        <f aca="true">IF($A11="","",INDIRECT($B$1&amp;"!L"&amp;$A11,1))</f>
        <v/>
      </c>
      <c r="N11" s="36" t="str">
        <f aca="true">IF($A11="","",INDIRECT($B$1&amp;"!M"&amp;$A11,1))</f>
        <v/>
      </c>
      <c r="O11" s="36" t="str">
        <f aca="true">IF($A11="","",INDIRECT($B$1&amp;"!N"&amp;$A11,1))</f>
        <v/>
      </c>
      <c r="Q11" s="23" t="n">
        <v>3</v>
      </c>
      <c r="R11" s="24" t="s">
        <v>26</v>
      </c>
      <c r="S11" s="19" t="str">
        <f aca="false">IF(E$1=Q11,R11,"")</f>
        <v/>
      </c>
    </row>
    <row r="12" customFormat="false" ht="15.65" hidden="false" customHeight="true" outlineLevel="0" collapsed="false">
      <c r="A12" s="37" t="n">
        <f aca="false">IF($H$1&lt;&gt;"","",SUM($A$3,ROW()-3))</f>
        <v>163</v>
      </c>
      <c r="B12" s="34" t="n">
        <f aca="true">IF($A12="","",INDIRECT($B$1&amp;"!a"&amp;$A12,1))</f>
        <v>8</v>
      </c>
      <c r="C12" s="34" t="str">
        <f aca="true">IF($A12="","",INDIRECT($B$1&amp;"!B"&amp;$A12,1))</f>
        <v>SEM 33</v>
      </c>
      <c r="D12" s="35" t="n">
        <f aca="true">IF($A12="","",INDIRECT($B$1&amp;"!C"&amp;$A12,1))</f>
        <v>43326</v>
      </c>
      <c r="E12" s="36" t="n">
        <f aca="true">IF($A12="","",INDIRECT($B$1&amp;"!D"&amp;$A12,1))</f>
        <v>0</v>
      </c>
      <c r="F12" s="36" t="n">
        <f aca="true">IF($A12="","",INDIRECT($B$1&amp;"!E"&amp;$A12,1))</f>
        <v>0</v>
      </c>
      <c r="G12" s="36" t="n">
        <f aca="true">IF($A12="","",INDIRECT($B$1&amp;"!F"&amp;$A12,1))</f>
        <v>0.354166666666667</v>
      </c>
      <c r="H12" s="36" t="n">
        <f aca="true">IF($A12="","",INDIRECT($B$1&amp;"!G"&amp;$A12,1))</f>
        <v>0.541666666666667</v>
      </c>
      <c r="I12" s="36" t="n">
        <f aca="true">IF($A12="","",INDIRECT($B$1&amp;"!H"&amp;$A12,1))</f>
        <v>0.59375</v>
      </c>
      <c r="J12" s="36" t="n">
        <f aca="true">IF($A12="","",INDIRECT($B$1&amp;"!I"&amp;$A12,1))</f>
        <v>0.791666666666667</v>
      </c>
      <c r="K12" s="36" t="n">
        <f aca="true">IF($A12="","",INDIRECT($B$1&amp;"!J"&amp;$A12,1))</f>
        <v>0</v>
      </c>
      <c r="L12" s="36" t="n">
        <f aca="true">IF($A12="","",INDIRECT($B$1&amp;"!K"&amp;$A12,1))</f>
        <v>0.385416666666667</v>
      </c>
      <c r="M12" s="36" t="str">
        <f aca="true">IF($A12="","",INDIRECT($B$1&amp;"!L"&amp;$A12,1))</f>
        <v/>
      </c>
      <c r="N12" s="36" t="str">
        <f aca="true">IF($A12="","",INDIRECT($B$1&amp;"!M"&amp;$A12,1))</f>
        <v/>
      </c>
      <c r="O12" s="36" t="str">
        <f aca="true">IF($A12="","",INDIRECT($B$1&amp;"!N"&amp;$A12,1))</f>
        <v/>
      </c>
      <c r="Q12" s="23" t="n">
        <v>3</v>
      </c>
      <c r="R12" s="28" t="s">
        <v>27</v>
      </c>
      <c r="S12" s="19" t="str">
        <f aca="false">IF(E$1=Q12,R12,"")</f>
        <v/>
      </c>
    </row>
    <row r="13" customFormat="false" ht="15.65" hidden="false" customHeight="true" outlineLevel="0" collapsed="false">
      <c r="A13" s="29" t="n">
        <f aca="false">IF($H$1&lt;&gt;"","",SUM($A$3,ROW()-3))</f>
        <v>164</v>
      </c>
      <c r="B13" s="30" t="n">
        <f aca="true">IF($A13="","",INDIRECT($B$1&amp;"!a"&amp;$A13,1))</f>
        <v>8</v>
      </c>
      <c r="C13" s="30" t="str">
        <f aca="true">IF($A13="","",INDIRECT($B$1&amp;"!B"&amp;$A13,1))</f>
        <v>SEM 33</v>
      </c>
      <c r="D13" s="31" t="n">
        <f aca="true">IF($A13="","",INDIRECT($B$1&amp;"!C"&amp;$A13,1))</f>
        <v>43327</v>
      </c>
      <c r="E13" s="32" t="n">
        <f aca="true">IF($A13="","",INDIRECT($B$1&amp;"!D"&amp;$A13,1))</f>
        <v>0</v>
      </c>
      <c r="F13" s="32" t="n">
        <f aca="true">IF($A13="","",INDIRECT($B$1&amp;"!E"&amp;$A13,1))</f>
        <v>0</v>
      </c>
      <c r="G13" s="32" t="n">
        <f aca="true">IF($A13="","",INDIRECT($B$1&amp;"!F"&amp;$A13,1))</f>
        <v>0.34375</v>
      </c>
      <c r="H13" s="32" t="n">
        <f aca="true">IF($A13="","",INDIRECT($B$1&amp;"!G"&amp;$A13,1))</f>
        <v>0.520833333333333</v>
      </c>
      <c r="I13" s="32" t="n">
        <f aca="true">IF($A13="","",INDIRECT($B$1&amp;"!H"&amp;$A13,1))</f>
        <v>0.5625</v>
      </c>
      <c r="J13" s="32" t="n">
        <f aca="true">IF($A13="","",INDIRECT($B$1&amp;"!I"&amp;$A13,1))</f>
        <v>0.8125</v>
      </c>
      <c r="K13" s="32" t="n">
        <f aca="true">IF($A13="","",INDIRECT($B$1&amp;"!J"&amp;$A13,1))</f>
        <v>0</v>
      </c>
      <c r="L13" s="32" t="n">
        <f aca="true">IF($A13="","",INDIRECT($B$1&amp;"!K"&amp;$A13,1))</f>
        <v>0.427083333333333</v>
      </c>
      <c r="M13" s="32" t="str">
        <f aca="true">IF($A13="","",INDIRECT($B$1&amp;"!L"&amp;$A13,1))</f>
        <v/>
      </c>
      <c r="N13" s="32" t="str">
        <f aca="true">IF($A13="","",INDIRECT($B$1&amp;"!M"&amp;$A13,1))</f>
        <v/>
      </c>
      <c r="O13" s="32" t="str">
        <f aca="true">IF($A13="","",INDIRECT($B$1&amp;"!N"&amp;$A13,1))</f>
        <v/>
      </c>
      <c r="Q13" s="23" t="n">
        <v>3</v>
      </c>
      <c r="R13" s="24" t="s">
        <v>28</v>
      </c>
      <c r="S13" s="19" t="str">
        <f aca="false">IF(E$1=Q13,R13,"")</f>
        <v/>
      </c>
    </row>
    <row r="14" customFormat="false" ht="15.65" hidden="false" customHeight="true" outlineLevel="0" collapsed="false">
      <c r="A14" s="29" t="n">
        <f aca="false">IF($H$1&lt;&gt;"","",SUM($A$3,ROW()-3))</f>
        <v>165</v>
      </c>
      <c r="B14" s="30" t="n">
        <f aca="true">IF($A14="","",INDIRECT($B$1&amp;"!a"&amp;$A14,1))</f>
        <v>8</v>
      </c>
      <c r="C14" s="30" t="str">
        <f aca="true">IF($A14="","",INDIRECT($B$1&amp;"!B"&amp;$A14,1))</f>
        <v>SEM 33</v>
      </c>
      <c r="D14" s="31" t="n">
        <f aca="true">IF($A14="","",INDIRECT($B$1&amp;"!C"&amp;$A14,1))</f>
        <v>43328</v>
      </c>
      <c r="E14" s="32" t="n">
        <f aca="true">IF($A14="","",INDIRECT($B$1&amp;"!D"&amp;$A14,1))</f>
        <v>0.3125</v>
      </c>
      <c r="F14" s="32" t="n">
        <f aca="true">IF($A14="","",INDIRECT($B$1&amp;"!E"&amp;$A14,1))</f>
        <v>0.364583333333333</v>
      </c>
      <c r="G14" s="32" t="n">
        <f aca="true">IF($A14="","",INDIRECT($B$1&amp;"!F"&amp;$A14,1))</f>
        <v>0</v>
      </c>
      <c r="H14" s="32" t="n">
        <f aca="true">IF($A14="","",INDIRECT($B$1&amp;"!G"&amp;$A14,1))</f>
        <v>0.53125</v>
      </c>
      <c r="I14" s="32" t="n">
        <f aca="true">IF($A14="","",INDIRECT($B$1&amp;"!H"&amp;$A14,1))</f>
        <v>0.59375</v>
      </c>
      <c r="J14" s="32" t="n">
        <f aca="true">IF($A14="","",INDIRECT($B$1&amp;"!I"&amp;$A14,1))</f>
        <v>0.770833333333333</v>
      </c>
      <c r="K14" s="32" t="n">
        <f aca="true">IF($A14="","",INDIRECT($B$1&amp;"!J"&amp;$A14,1))</f>
        <v>0.854166666666667</v>
      </c>
      <c r="L14" s="32" t="n">
        <f aca="true">IF($A14="","",INDIRECT($B$1&amp;"!K"&amp;$A14,1))</f>
        <v>0.34375</v>
      </c>
      <c r="M14" s="32" t="n">
        <f aca="true">IF($A14="","",INDIRECT($B$1&amp;"!L"&amp;$A14,1))</f>
        <v>0.479166666666667</v>
      </c>
      <c r="N14" s="32" t="str">
        <f aca="true">IF($A14="","",INDIRECT($B$1&amp;"!M"&amp;$A14,1))</f>
        <v/>
      </c>
      <c r="O14" s="32" t="str">
        <f aca="true">IF($A14="","",INDIRECT($B$1&amp;"!N"&amp;$A14,1))</f>
        <v/>
      </c>
      <c r="Q14" s="23" t="n">
        <v>3</v>
      </c>
      <c r="R14" s="28" t="s">
        <v>29</v>
      </c>
      <c r="S14" s="19" t="str">
        <f aca="false">IF(E$1=Q14,R14,"")</f>
        <v/>
      </c>
    </row>
    <row r="15" customFormat="false" ht="15.65" hidden="false" customHeight="true" outlineLevel="0" collapsed="false">
      <c r="A15" s="29" t="n">
        <f aca="false">IF($H$1&lt;&gt;"","",SUM($A$3,ROW()-3))</f>
        <v>166</v>
      </c>
      <c r="B15" s="30" t="n">
        <f aca="true">IF($A15="","",INDIRECT($B$1&amp;"!a"&amp;$A15,1))</f>
        <v>8</v>
      </c>
      <c r="C15" s="30" t="str">
        <f aca="true">IF($A15="","",INDIRECT($B$1&amp;"!B"&amp;$A15,1))</f>
        <v>SEM 33</v>
      </c>
      <c r="D15" s="31" t="n">
        <f aca="true">IF($A15="","",INDIRECT($B$1&amp;"!C"&amp;$A15,1))</f>
        <v>43329</v>
      </c>
      <c r="E15" s="32" t="n">
        <f aca="true">IF($A15="","",INDIRECT($B$1&amp;"!D"&amp;$A15,1))</f>
        <v>0</v>
      </c>
      <c r="F15" s="32" t="n">
        <f aca="true">IF($A15="","",INDIRECT($B$1&amp;"!E"&amp;$A15,1))</f>
        <v>0</v>
      </c>
      <c r="G15" s="32" t="n">
        <f aca="true">IF($A15="","",INDIRECT($B$1&amp;"!F"&amp;$A15,1))</f>
        <v>0.333333333333333</v>
      </c>
      <c r="H15" s="32" t="n">
        <f aca="true">IF($A15="","",INDIRECT($B$1&amp;"!G"&amp;$A15,1))</f>
        <v>0.541666666666667</v>
      </c>
      <c r="I15" s="32" t="n">
        <f aca="true">IF($A15="","",INDIRECT($B$1&amp;"!H"&amp;$A15,1))</f>
        <v>0.583333333333333</v>
      </c>
      <c r="J15" s="32" t="n">
        <f aca="true">IF($A15="","",INDIRECT($B$1&amp;"!I"&amp;$A15,1))</f>
        <v>0.75</v>
      </c>
      <c r="K15" s="32" t="n">
        <f aca="true">IF($A15="","",INDIRECT($B$1&amp;"!J"&amp;$A15,1))</f>
        <v>0</v>
      </c>
      <c r="L15" s="32" t="n">
        <f aca="true">IF($A15="","",INDIRECT($B$1&amp;"!K"&amp;$A15,1))</f>
        <v>0.375</v>
      </c>
      <c r="M15" s="32" t="str">
        <f aca="true">IF($A15="","",INDIRECT($B$1&amp;"!L"&amp;$A15,1))</f>
        <v/>
      </c>
      <c r="N15" s="32" t="n">
        <f aca="true">IF($A15="","",INDIRECT($B$1&amp;"!M"&amp;$A15,1))</f>
        <v>1.9375</v>
      </c>
      <c r="O15" s="32" t="str">
        <f aca="true">IF($A15="","",INDIRECT($B$1&amp;"!N"&amp;$A15,1))</f>
        <v/>
      </c>
      <c r="Q15" s="23" t="n">
        <v>4</v>
      </c>
      <c r="R15" s="28" t="s">
        <v>29</v>
      </c>
      <c r="S15" s="19" t="str">
        <f aca="false">IF(E$1=Q15,R15,"")</f>
        <v/>
      </c>
    </row>
    <row r="16" customFormat="false" ht="15.65" hidden="false" customHeight="true" outlineLevel="0" collapsed="false">
      <c r="A16" s="29" t="n">
        <f aca="false">IF($H$1&lt;&gt;"","",SUM($A$3,ROW()-3))</f>
        <v>167</v>
      </c>
      <c r="B16" s="30" t="n">
        <f aca="true">IF($A16="","",INDIRECT($B$1&amp;"!a"&amp;$A16,1))</f>
        <v>8</v>
      </c>
      <c r="C16" s="30" t="str">
        <f aca="true">IF($A16="","",INDIRECT($B$1&amp;"!B"&amp;$A16,1))</f>
        <v>SEM 34</v>
      </c>
      <c r="D16" s="31" t="n">
        <f aca="true">IF($A16="","",INDIRECT($B$1&amp;"!C"&amp;$A16,1))</f>
        <v>43332</v>
      </c>
      <c r="E16" s="32" t="n">
        <f aca="true">IF($A16="","",INDIRECT($B$1&amp;"!D"&amp;$A16,1))</f>
        <v>0</v>
      </c>
      <c r="F16" s="32" t="n">
        <f aca="true">IF($A16="","",INDIRECT($B$1&amp;"!E"&amp;$A16,1))</f>
        <v>0</v>
      </c>
      <c r="G16" s="32" t="n">
        <f aca="true">IF($A16="","",INDIRECT($B$1&amp;"!F"&amp;$A16,1))</f>
        <v>0.34375</v>
      </c>
      <c r="H16" s="32" t="n">
        <f aca="true">IF($A16="","",INDIRECT($B$1&amp;"!G"&amp;$A16,1))</f>
        <v>0.53125</v>
      </c>
      <c r="I16" s="32" t="n">
        <f aca="true">IF($A16="","",INDIRECT($B$1&amp;"!H"&amp;$A16,1))</f>
        <v>0.572916666666667</v>
      </c>
      <c r="J16" s="32" t="n">
        <f aca="true">IF($A16="","",INDIRECT($B$1&amp;"!I"&amp;$A16,1))</f>
        <v>0.770833333333333</v>
      </c>
      <c r="K16" s="32" t="n">
        <f aca="true">IF($A16="","",INDIRECT($B$1&amp;"!J"&amp;$A16,1))</f>
        <v>0.822916666666667</v>
      </c>
      <c r="L16" s="32" t="n">
        <f aca="true">IF($A16="","",INDIRECT($B$1&amp;"!K"&amp;$A16,1))</f>
        <v>0.385416666666667</v>
      </c>
      <c r="M16" s="32" t="n">
        <f aca="true">IF($A16="","",INDIRECT($B$1&amp;"!L"&amp;$A16,1))</f>
        <v>0.4375</v>
      </c>
      <c r="N16" s="32" t="str">
        <f aca="true">IF($A16="","",INDIRECT($B$1&amp;"!M"&amp;$A16,1))</f>
        <v/>
      </c>
      <c r="O16" s="32" t="str">
        <f aca="true">IF($A16="","",INDIRECT($B$1&amp;"!N"&amp;$A16,1))</f>
        <v/>
      </c>
      <c r="Q16" s="23" t="n">
        <v>4</v>
      </c>
      <c r="R16" s="24" t="s">
        <v>30</v>
      </c>
      <c r="S16" s="19" t="str">
        <f aca="false">IF(E$1=Q16,R16,"")</f>
        <v/>
      </c>
    </row>
    <row r="17" customFormat="false" ht="15.65" hidden="false" customHeight="true" outlineLevel="0" collapsed="false">
      <c r="A17" s="29" t="n">
        <f aca="true">IF(OR(A16="",$H$1&lt;&gt;"",MONTH(INDIRECT($B$1&amp;"!C"&amp;MAX(A$3:A16)+1,1))&lt;&gt;MONTH(INDIRECT($B$1&amp;"!C"&amp;MAX(A$3:A16),1))),"",SUM($A$3,ROW()-3))</f>
        <v>168</v>
      </c>
      <c r="B17" s="30" t="n">
        <f aca="true">IF($A17="","",INDIRECT($B$1&amp;"!a"&amp;$A17,1))</f>
        <v>8</v>
      </c>
      <c r="C17" s="30" t="str">
        <f aca="true">IF($A17="","",INDIRECT($B$1&amp;"!B"&amp;$A17,1))</f>
        <v>SEM 34</v>
      </c>
      <c r="D17" s="31" t="n">
        <f aca="true">IF($A17="","",INDIRECT($B$1&amp;"!C"&amp;$A17,1))</f>
        <v>43333</v>
      </c>
      <c r="E17" s="32" t="n">
        <f aca="true">IF($A17="","",INDIRECT($B$1&amp;"!D"&amp;$A17,1))</f>
        <v>0.3125</v>
      </c>
      <c r="F17" s="32" t="n">
        <f aca="true">IF($A17="","",INDIRECT($B$1&amp;"!E"&amp;$A17,1))</f>
        <v>0.375</v>
      </c>
      <c r="G17" s="32" t="n">
        <f aca="true">IF($A17="","",INDIRECT($B$1&amp;"!F"&amp;$A17,1))</f>
        <v>0</v>
      </c>
      <c r="H17" s="32" t="n">
        <f aca="true">IF($A17="","",INDIRECT($B$1&amp;"!G"&amp;$A17,1))</f>
        <v>0.541666666666667</v>
      </c>
      <c r="I17" s="32" t="n">
        <f aca="true">IF($A17="","",INDIRECT($B$1&amp;"!H"&amp;$A17,1))</f>
        <v>0.5625</v>
      </c>
      <c r="J17" s="32" t="n">
        <f aca="true">IF($A17="","",INDIRECT($B$1&amp;"!I"&amp;$A17,1))</f>
        <v>0.760416666666667</v>
      </c>
      <c r="K17" s="32" t="n">
        <f aca="true">IF($A17="","",INDIRECT($B$1&amp;"!J"&amp;$A17,1))</f>
        <v>0.854166666666667</v>
      </c>
      <c r="L17" s="32" t="n">
        <f aca="true">IF($A17="","",INDIRECT($B$1&amp;"!K"&amp;$A17,1))</f>
        <v>0.364583333333333</v>
      </c>
      <c r="M17" s="32" t="n">
        <f aca="true">IF($A17="","",INDIRECT($B$1&amp;"!L"&amp;$A17,1))</f>
        <v>0.520833333333333</v>
      </c>
      <c r="N17" s="32" t="str">
        <f aca="true">IF($A17="","",INDIRECT($B$1&amp;"!M"&amp;$A17,1))</f>
        <v/>
      </c>
      <c r="O17" s="32" t="str">
        <f aca="true">IF($A17="","",INDIRECT($B$1&amp;"!N"&amp;$A17,1))</f>
        <v/>
      </c>
      <c r="Q17" s="23" t="n">
        <v>4</v>
      </c>
      <c r="R17" s="28" t="s">
        <v>31</v>
      </c>
      <c r="S17" s="19" t="str">
        <f aca="false">IF(E$1=Q17,R17,"")</f>
        <v/>
      </c>
    </row>
    <row r="18" customFormat="false" ht="15.65" hidden="false" customHeight="true" outlineLevel="0" collapsed="false">
      <c r="A18" s="37" t="n">
        <f aca="true">IF(OR(A17="",$H$1&lt;&gt;"",MONTH(INDIRECT($B$1&amp;"!C"&amp;MAX(A$3:A17)+1,1))&lt;&gt;MONTH(INDIRECT($B$1&amp;"!C"&amp;MAX(A$3:A17),1))),"",SUM($A$3,ROW()-3))</f>
        <v>169</v>
      </c>
      <c r="B18" s="34" t="n">
        <f aca="true">IF($A18="","",INDIRECT($B$1&amp;"!a"&amp;$A18,1))</f>
        <v>8</v>
      </c>
      <c r="C18" s="34" t="str">
        <f aca="true">IF($A18="","",INDIRECT($B$1&amp;"!B"&amp;$A18,1))</f>
        <v>SEM 34</v>
      </c>
      <c r="D18" s="35" t="n">
        <f aca="true">IF($A18="","",INDIRECT($B$1&amp;"!C"&amp;$A18,1))</f>
        <v>43334</v>
      </c>
      <c r="E18" s="36" t="n">
        <f aca="true">IF($A18="","",INDIRECT($B$1&amp;"!D"&amp;$A18,1))</f>
        <v>0</v>
      </c>
      <c r="F18" s="36" t="n">
        <f aca="true">IF($A18="","",INDIRECT($B$1&amp;"!E"&amp;$A18,1))</f>
        <v>0</v>
      </c>
      <c r="G18" s="36" t="n">
        <f aca="true">IF($A18="","",INDIRECT($B$1&amp;"!F"&amp;$A18,1))</f>
        <v>0.354166666666667</v>
      </c>
      <c r="H18" s="36" t="n">
        <f aca="true">IF($A18="","",INDIRECT($B$1&amp;"!G"&amp;$A18,1))</f>
        <v>0.541666666666667</v>
      </c>
      <c r="I18" s="36" t="n">
        <f aca="true">IF($A18="","",INDIRECT($B$1&amp;"!H"&amp;$A18,1))</f>
        <v>0.583333333333333</v>
      </c>
      <c r="J18" s="36" t="n">
        <f aca="true">IF($A18="","",INDIRECT($B$1&amp;"!I"&amp;$A18,1))</f>
        <v>0.770833333333333</v>
      </c>
      <c r="K18" s="36" t="n">
        <f aca="true">IF($A18="","",INDIRECT($B$1&amp;"!J"&amp;$A18,1))</f>
        <v>0</v>
      </c>
      <c r="L18" s="36" t="n">
        <f aca="true">IF($A18="","",INDIRECT($B$1&amp;"!K"&amp;$A18,1))</f>
        <v>0.375</v>
      </c>
      <c r="M18" s="36" t="str">
        <f aca="true">IF($A18="","",INDIRECT($B$1&amp;"!L"&amp;$A18,1))</f>
        <v/>
      </c>
      <c r="N18" s="36" t="str">
        <f aca="true">IF($A18="","",INDIRECT($B$1&amp;"!M"&amp;$A18,1))</f>
        <v/>
      </c>
      <c r="O18" s="36" t="str">
        <f aca="true">IF($A18="","",INDIRECT($B$1&amp;"!N"&amp;$A18,1))</f>
        <v/>
      </c>
      <c r="Q18" s="23" t="n">
        <v>4</v>
      </c>
      <c r="R18" s="24" t="s">
        <v>32</v>
      </c>
      <c r="S18" s="19" t="str">
        <f aca="false">IF(E$1=Q18,R18,"")</f>
        <v/>
      </c>
    </row>
    <row r="19" customFormat="false" ht="15.65" hidden="false" customHeight="true" outlineLevel="0" collapsed="false">
      <c r="A19" s="37" t="n">
        <f aca="true">IF(OR(A18="",$H$1&lt;&gt;"",MONTH(INDIRECT($B$1&amp;"!C"&amp;MAX(A$3:A18)+1,1))&lt;&gt;MONTH(INDIRECT($B$1&amp;"!C"&amp;MAX(A$3:A18),1))),"",SUM($A$3,ROW()-3))</f>
        <v>170</v>
      </c>
      <c r="B19" s="34" t="n">
        <f aca="true">IF($A19="","",INDIRECT($B$1&amp;"!a"&amp;$A19,1))</f>
        <v>8</v>
      </c>
      <c r="C19" s="34" t="str">
        <f aca="true">IF($A19="","",INDIRECT($B$1&amp;"!B"&amp;$A19,1))</f>
        <v>SEM 34</v>
      </c>
      <c r="D19" s="35" t="n">
        <f aca="true">IF($A19="","",INDIRECT($B$1&amp;"!C"&amp;$A19,1))</f>
        <v>43335</v>
      </c>
      <c r="E19" s="36" t="n">
        <f aca="true">IF($A19="","",INDIRECT($B$1&amp;"!D"&amp;$A19,1))</f>
        <v>0</v>
      </c>
      <c r="F19" s="36" t="n">
        <f aca="true">IF($A19="","",INDIRECT($B$1&amp;"!E"&amp;$A19,1))</f>
        <v>0</v>
      </c>
      <c r="G19" s="36" t="n">
        <f aca="true">IF($A19="","",INDIRECT($B$1&amp;"!F"&amp;$A19,1))</f>
        <v>0.333333333333333</v>
      </c>
      <c r="H19" s="36" t="n">
        <f aca="true">IF($A19="","",INDIRECT($B$1&amp;"!G"&amp;$A19,1))</f>
        <v>0.520833333333333</v>
      </c>
      <c r="I19" s="36" t="n">
        <f aca="true">IF($A19="","",INDIRECT($B$1&amp;"!H"&amp;$A19,1))</f>
        <v>0.583333333333333</v>
      </c>
      <c r="J19" s="36" t="n">
        <f aca="true">IF($A19="","",INDIRECT($B$1&amp;"!I"&amp;$A19,1))</f>
        <v>0.802083333333333</v>
      </c>
      <c r="K19" s="36" t="n">
        <f aca="true">IF($A19="","",INDIRECT($B$1&amp;"!J"&amp;$A19,1))</f>
        <v>0</v>
      </c>
      <c r="L19" s="36" t="n">
        <f aca="true">IF($A19="","",INDIRECT($B$1&amp;"!K"&amp;$A19,1))</f>
        <v>0.40625</v>
      </c>
      <c r="M19" s="36" t="str">
        <f aca="true">IF($A19="","",INDIRECT($B$1&amp;"!L"&amp;$A19,1))</f>
        <v/>
      </c>
      <c r="N19" s="36" t="str">
        <f aca="true">IF($A19="","",INDIRECT($B$1&amp;"!M"&amp;$A19,1))</f>
        <v/>
      </c>
      <c r="O19" s="36" t="str">
        <f aca="true">IF($A19="","",INDIRECT($B$1&amp;"!N"&amp;$A19,1))</f>
        <v/>
      </c>
      <c r="Q19" s="23" t="n">
        <v>4</v>
      </c>
      <c r="R19" s="28" t="s">
        <v>33</v>
      </c>
      <c r="S19" s="19" t="str">
        <f aca="false">IF(E$1=Q19,R19,"")</f>
        <v/>
      </c>
    </row>
    <row r="20" customFormat="false" ht="15.65" hidden="false" customHeight="true" outlineLevel="0" collapsed="false">
      <c r="A20" s="37" t="n">
        <f aca="true">IF(OR(A19="",$H$1&lt;&gt;"",MONTH(INDIRECT($B$1&amp;"!C"&amp;MAX(A$3:A19)+1,1))&lt;&gt;MONTH(INDIRECT($B$1&amp;"!C"&amp;MAX(A$3:A19),1))),"",SUM($A$3,ROW()-3))</f>
        <v>171</v>
      </c>
      <c r="B20" s="34" t="n">
        <f aca="true">IF($A20="","",INDIRECT($B$1&amp;"!a"&amp;$A20,1))</f>
        <v>8</v>
      </c>
      <c r="C20" s="34" t="str">
        <f aca="true">IF($A20="","",INDIRECT($B$1&amp;"!B"&amp;$A20,1))</f>
        <v>SEM 34</v>
      </c>
      <c r="D20" s="35" t="n">
        <f aca="true">IF($A20="","",INDIRECT($B$1&amp;"!C"&amp;$A20,1))</f>
        <v>43336</v>
      </c>
      <c r="E20" s="36" t="n">
        <f aca="true">IF($A20="","",INDIRECT($B$1&amp;"!D"&amp;$A20,1))</f>
        <v>0</v>
      </c>
      <c r="F20" s="36" t="n">
        <f aca="true">IF($A20="","",INDIRECT($B$1&amp;"!E"&amp;$A20,1))</f>
        <v>0</v>
      </c>
      <c r="G20" s="36" t="n">
        <f aca="true">IF($A20="","",INDIRECT($B$1&amp;"!F"&amp;$A20,1))</f>
        <v>0.333333333333333</v>
      </c>
      <c r="H20" s="36" t="n">
        <f aca="true">IF($A20="","",INDIRECT($B$1&amp;"!G"&amp;$A20,1))</f>
        <v>0.541666666666667</v>
      </c>
      <c r="I20" s="36" t="n">
        <f aca="true">IF($A20="","",INDIRECT($B$1&amp;"!H"&amp;$A20,1))</f>
        <v>0.583333333333333</v>
      </c>
      <c r="J20" s="36" t="n">
        <f aca="true">IF($A20="","",INDIRECT($B$1&amp;"!I"&amp;$A20,1))</f>
        <v>0.760416666666667</v>
      </c>
      <c r="K20" s="36" t="n">
        <f aca="true">IF($A20="","",INDIRECT($B$1&amp;"!J"&amp;$A20,1))</f>
        <v>0</v>
      </c>
      <c r="L20" s="36" t="n">
        <f aca="true">IF($A20="","",INDIRECT($B$1&amp;"!K"&amp;$A20,1))</f>
        <v>0.385416666666667</v>
      </c>
      <c r="M20" s="36" t="str">
        <f aca="true">IF($A20="","",INDIRECT($B$1&amp;"!L"&amp;$A20,1))</f>
        <v/>
      </c>
      <c r="N20" s="36" t="n">
        <f aca="true">IF($A20="","",INDIRECT($B$1&amp;"!M"&amp;$A20,1))</f>
        <v>1.91666666666667</v>
      </c>
      <c r="O20" s="36" t="str">
        <f aca="true">IF($A20="","",INDIRECT($B$1&amp;"!N"&amp;$A20,1))</f>
        <v/>
      </c>
      <c r="Q20" s="23" t="n">
        <v>5</v>
      </c>
      <c r="R20" s="38" t="s">
        <v>33</v>
      </c>
      <c r="S20" s="19" t="str">
        <f aca="false">IF(E$1=Q20,R20,"")</f>
        <v/>
      </c>
    </row>
    <row r="21" customFormat="false" ht="15.65" hidden="false" customHeight="true" outlineLevel="0" collapsed="false">
      <c r="A21" s="37" t="n">
        <f aca="true">IF(OR(A20="",$H$1&lt;&gt;"",MONTH(INDIRECT($B$1&amp;"!C"&amp;MAX(A$3:A20)+1,1))&lt;&gt;MONTH(INDIRECT($B$1&amp;"!C"&amp;MAX(A$3:A20),1))),"",SUM($A$3,ROW()-3))</f>
        <v>172</v>
      </c>
      <c r="B21" s="34" t="n">
        <f aca="true">IF($A21="","",INDIRECT($B$1&amp;"!a"&amp;$A21,1))</f>
        <v>8</v>
      </c>
      <c r="C21" s="34" t="str">
        <f aca="true">IF($A21="","",INDIRECT($B$1&amp;"!B"&amp;$A21,1))</f>
        <v>SEM 35</v>
      </c>
      <c r="D21" s="35" t="n">
        <f aca="true">IF($A21="","",INDIRECT($B$1&amp;"!C"&amp;$A21,1))</f>
        <v>43339</v>
      </c>
      <c r="E21" s="36" t="n">
        <f aca="true">IF($A21="","",INDIRECT($B$1&amp;"!D"&amp;$A21,1))</f>
        <v>0.291666666666667</v>
      </c>
      <c r="F21" s="36" t="n">
        <f aca="true">IF($A21="","",INDIRECT($B$1&amp;"!E"&amp;$A21,1))</f>
        <v>0.375</v>
      </c>
      <c r="G21" s="36" t="n">
        <f aca="true">IF($A21="","",INDIRECT($B$1&amp;"!F"&amp;$A21,1))</f>
        <v>0</v>
      </c>
      <c r="H21" s="36" t="n">
        <f aca="true">IF($A21="","",INDIRECT($B$1&amp;"!G"&amp;$A21,1))</f>
        <v>0.541666666666667</v>
      </c>
      <c r="I21" s="36" t="n">
        <f aca="true">IF($A21="","",INDIRECT($B$1&amp;"!H"&amp;$A21,1))</f>
        <v>0.583333333333333</v>
      </c>
      <c r="J21" s="36" t="n">
        <f aca="true">IF($A21="","",INDIRECT($B$1&amp;"!I"&amp;$A21,1))</f>
        <v>0.75</v>
      </c>
      <c r="K21" s="36" t="n">
        <f aca="true">IF($A21="","",INDIRECT($B$1&amp;"!J"&amp;$A21,1))</f>
        <v>0.84375</v>
      </c>
      <c r="L21" s="36" t="n">
        <f aca="true">IF($A21="","",INDIRECT($B$1&amp;"!K"&amp;$A21,1))</f>
        <v>0.333333333333333</v>
      </c>
      <c r="M21" s="36" t="n">
        <f aca="true">IF($A21="","",INDIRECT($B$1&amp;"!L"&amp;$A21,1))</f>
        <v>0.510416666666667</v>
      </c>
      <c r="N21" s="36" t="str">
        <f aca="true">IF($A21="","",INDIRECT($B$1&amp;"!M"&amp;$A21,1))</f>
        <v/>
      </c>
      <c r="O21" s="36" t="str">
        <f aca="true">IF($A21="","",INDIRECT($B$1&amp;"!N"&amp;$A21,1))</f>
        <v/>
      </c>
      <c r="Q21" s="23" t="n">
        <v>5</v>
      </c>
      <c r="R21" s="24" t="s">
        <v>34</v>
      </c>
      <c r="S21" s="19" t="str">
        <f aca="false">IF(E$1=Q21,R21,"")</f>
        <v/>
      </c>
    </row>
    <row r="22" customFormat="false" ht="15.65" hidden="false" customHeight="true" outlineLevel="0" collapsed="false">
      <c r="A22" s="37" t="n">
        <f aca="true">IF(OR(A21="",$H$1&lt;&gt;"",MONTH(INDIRECT($B$1&amp;"!C"&amp;MAX(A$3:A21)+1,1))&lt;&gt;MONTH(INDIRECT($B$1&amp;"!C"&amp;MAX(A$3:A21),1))),"",SUM($A$3,ROW()-3))</f>
        <v>173</v>
      </c>
      <c r="B22" s="34" t="n">
        <f aca="true">IF($A22="","",INDIRECT($B$1&amp;"!a"&amp;$A22,1))</f>
        <v>8</v>
      </c>
      <c r="C22" s="34" t="str">
        <f aca="true">IF($A22="","",INDIRECT($B$1&amp;"!B"&amp;$A22,1))</f>
        <v>SEM 35</v>
      </c>
      <c r="D22" s="35" t="n">
        <f aca="true">IF($A22="","",INDIRECT($B$1&amp;"!C"&amp;$A22,1))</f>
        <v>43340</v>
      </c>
      <c r="E22" s="36" t="n">
        <f aca="true">IF($A22="","",INDIRECT($B$1&amp;"!D"&amp;$A22,1))</f>
        <v>0</v>
      </c>
      <c r="F22" s="36" t="n">
        <f aca="true">IF($A22="","",INDIRECT($B$1&amp;"!E"&amp;$A22,1))</f>
        <v>0</v>
      </c>
      <c r="G22" s="36" t="n">
        <f aca="true">IF($A22="","",INDIRECT($B$1&amp;"!F"&amp;$A22,1))</f>
        <v>0.354166666666667</v>
      </c>
      <c r="H22" s="36" t="n">
        <f aca="true">IF($A22="","",INDIRECT($B$1&amp;"!G"&amp;$A22,1))</f>
        <v>0.541666666666667</v>
      </c>
      <c r="I22" s="36" t="n">
        <f aca="true">IF($A22="","",INDIRECT($B$1&amp;"!H"&amp;$A22,1))</f>
        <v>0.583333333333333</v>
      </c>
      <c r="J22" s="36" t="n">
        <f aca="true">IF($A22="","",INDIRECT($B$1&amp;"!I"&amp;$A22,1))</f>
        <v>0.78125</v>
      </c>
      <c r="K22" s="36" t="n">
        <f aca="true">IF($A22="","",INDIRECT($B$1&amp;"!J"&amp;$A22,1))</f>
        <v>0.840277777777778</v>
      </c>
      <c r="L22" s="36" t="n">
        <f aca="true">IF($A22="","",INDIRECT($B$1&amp;"!K"&amp;$A22,1))</f>
        <v>0.385416666666667</v>
      </c>
      <c r="M22" s="36" t="n">
        <f aca="true">IF($A22="","",INDIRECT($B$1&amp;"!L"&amp;$A22,1))</f>
        <v>0.444444444444444</v>
      </c>
      <c r="N22" s="36" t="str">
        <f aca="true">IF($A22="","",INDIRECT($B$1&amp;"!M"&amp;$A22,1))</f>
        <v/>
      </c>
      <c r="O22" s="36" t="str">
        <f aca="true">IF($A22="","",INDIRECT($B$1&amp;"!N"&amp;$A22,1))</f>
        <v/>
      </c>
      <c r="Q22" s="23" t="n">
        <v>5</v>
      </c>
      <c r="R22" s="28" t="s">
        <v>35</v>
      </c>
      <c r="S22" s="19" t="str">
        <f aca="false">IF(E$1=Q22,R22,"")</f>
        <v/>
      </c>
    </row>
    <row r="23" customFormat="false" ht="15.65" hidden="false" customHeight="true" outlineLevel="0" collapsed="false">
      <c r="A23" s="29" t="n">
        <f aca="true">IF(OR(A22="",$H$1&lt;&gt;"",MONTH(INDIRECT($B$1&amp;"!C"&amp;MAX(A$3:A22)+1,1))&lt;&gt;MONTH(INDIRECT($B$1&amp;"!C"&amp;MAX(A$3:A22),1))),"",SUM($A$3,ROW()-3))</f>
        <v>174</v>
      </c>
      <c r="B23" s="30" t="n">
        <f aca="true">IF($A23="","",INDIRECT($B$1&amp;"!a"&amp;$A23,1))</f>
        <v>8</v>
      </c>
      <c r="C23" s="30" t="str">
        <f aca="true">IF($A23="","",INDIRECT($B$1&amp;"!B"&amp;$A23,1))</f>
        <v>SEM 35</v>
      </c>
      <c r="D23" s="31" t="n">
        <f aca="true">IF($A23="","",INDIRECT($B$1&amp;"!C"&amp;$A23,1))</f>
        <v>43341</v>
      </c>
      <c r="E23" s="32" t="n">
        <f aca="true">IF($A23="","",INDIRECT($B$1&amp;"!D"&amp;$A23,1))</f>
        <v>0.302083333333333</v>
      </c>
      <c r="F23" s="32" t="n">
        <f aca="true">IF($A23="","",INDIRECT($B$1&amp;"!E"&amp;$A23,1))</f>
        <v>0.364583333333333</v>
      </c>
      <c r="G23" s="32" t="n">
        <f aca="true">IF($A23="","",INDIRECT($B$1&amp;"!F"&amp;$A23,1))</f>
        <v>0</v>
      </c>
      <c r="H23" s="32" t="n">
        <f aca="true">IF($A23="","",INDIRECT($B$1&amp;"!G"&amp;$A23,1))</f>
        <v>0.53125</v>
      </c>
      <c r="I23" s="32" t="n">
        <f aca="true">IF($A23="","",INDIRECT($B$1&amp;"!H"&amp;$A23,1))</f>
        <v>0.5625</v>
      </c>
      <c r="J23" s="32" t="n">
        <f aca="true">IF($A23="","",INDIRECT($B$1&amp;"!I"&amp;$A23,1))</f>
        <v>0.75</v>
      </c>
      <c r="K23" s="32" t="n">
        <f aca="true">IF($A23="","",INDIRECT($B$1&amp;"!J"&amp;$A23,1))</f>
        <v>0.822916666666667</v>
      </c>
      <c r="L23" s="32" t="n">
        <f aca="true">IF($A23="","",INDIRECT($B$1&amp;"!K"&amp;$A23,1))</f>
        <v>0.354166666666667</v>
      </c>
      <c r="M23" s="32" t="n">
        <f aca="true">IF($A23="","",INDIRECT($B$1&amp;"!L"&amp;$A23,1))</f>
        <v>0.489583333333333</v>
      </c>
      <c r="N23" s="32" t="str">
        <f aca="true">IF($A23="","",INDIRECT($B$1&amp;"!M"&amp;$A23,1))</f>
        <v/>
      </c>
      <c r="O23" s="32" t="str">
        <f aca="true">IF($A23="","",INDIRECT($B$1&amp;"!N"&amp;$A23,1))</f>
        <v/>
      </c>
      <c r="Q23" s="23" t="n">
        <v>5</v>
      </c>
      <c r="R23" s="24" t="s">
        <v>36</v>
      </c>
      <c r="S23" s="19" t="str">
        <f aca="false">IF(E$1=Q23,R23,"")</f>
        <v/>
      </c>
    </row>
    <row r="24" customFormat="false" ht="15.65" hidden="false" customHeight="true" outlineLevel="0" collapsed="false">
      <c r="A24" s="29" t="n">
        <f aca="true">IF(OR(A23="",$H$1&lt;&gt;"",MONTH(INDIRECT($B$1&amp;"!C"&amp;MAX(A$3:A23)+1,1))&lt;&gt;MONTH(INDIRECT($B$1&amp;"!C"&amp;MAX(A$3:A23),1))),"",SUM($A$3,ROW()-3))</f>
        <v>175</v>
      </c>
      <c r="B24" s="30" t="n">
        <f aca="true">IF($A24="","",INDIRECT($B$1&amp;"!a"&amp;$A24,1))</f>
        <v>8</v>
      </c>
      <c r="C24" s="30" t="str">
        <f aca="true">IF($A24="","",INDIRECT($B$1&amp;"!B"&amp;$A24,1))</f>
        <v>SEM 35</v>
      </c>
      <c r="D24" s="31" t="n">
        <f aca="true">IF($A24="","",INDIRECT($B$1&amp;"!C"&amp;$A24,1))</f>
        <v>43342</v>
      </c>
      <c r="E24" s="32" t="n">
        <f aca="true">IF($A24="","",INDIRECT($B$1&amp;"!D"&amp;$A24,1))</f>
        <v>0.3125</v>
      </c>
      <c r="F24" s="32" t="n">
        <f aca="true">IF($A24="","",INDIRECT($B$1&amp;"!E"&amp;$A24,1))</f>
        <v>0.375</v>
      </c>
      <c r="G24" s="32" t="n">
        <f aca="true">IF($A24="","",INDIRECT($B$1&amp;"!F"&amp;$A24,1))</f>
        <v>0</v>
      </c>
      <c r="H24" s="32" t="n">
        <f aca="true">IF($A24="","",INDIRECT($B$1&amp;"!G"&amp;$A24,1))</f>
        <v>0.541666666666667</v>
      </c>
      <c r="I24" s="32" t="n">
        <f aca="true">IF($A24="","",INDIRECT($B$1&amp;"!H"&amp;$A24,1))</f>
        <v>0.583333333333333</v>
      </c>
      <c r="J24" s="32" t="n">
        <f aca="true">IF($A24="","",INDIRECT($B$1&amp;"!I"&amp;$A24,1))</f>
        <v>0.78125</v>
      </c>
      <c r="K24" s="32" t="n">
        <f aca="true">IF($A24="","",INDIRECT($B$1&amp;"!J"&amp;$A24,1))</f>
        <v>0.854166666666667</v>
      </c>
      <c r="L24" s="32" t="n">
        <f aca="true">IF($A24="","",INDIRECT($B$1&amp;"!K"&amp;$A24,1))</f>
        <v>0.364583333333333</v>
      </c>
      <c r="M24" s="32" t="n">
        <f aca="true">IF($A24="","",INDIRECT($B$1&amp;"!L"&amp;$A24,1))</f>
        <v>0.5</v>
      </c>
      <c r="N24" s="32" t="str">
        <f aca="true">IF($A24="","",INDIRECT($B$1&amp;"!M"&amp;$A24,1))</f>
        <v/>
      </c>
      <c r="O24" s="32" t="str">
        <f aca="true">IF($A24="","",INDIRECT($B$1&amp;"!N"&amp;$A24,1))</f>
        <v/>
      </c>
      <c r="Q24" s="23" t="n">
        <v>5</v>
      </c>
      <c r="R24" s="28" t="s">
        <v>37</v>
      </c>
      <c r="S24" s="19" t="str">
        <f aca="false">IF(E$1=Q24,R24,"")</f>
        <v/>
      </c>
    </row>
    <row r="25" customFormat="false" ht="15.65" hidden="false" customHeight="true" outlineLevel="0" collapsed="false">
      <c r="A25" s="29" t="n">
        <f aca="true">IF(OR(A24="",$H$1&lt;&gt;"",MONTH(INDIRECT($B$1&amp;"!C"&amp;MAX(A$3:A24)+1,1))&lt;&gt;MONTH(INDIRECT($B$1&amp;"!C"&amp;MAX(A$3:A24),1))),"",SUM($A$3,ROW()-3))</f>
        <v>176</v>
      </c>
      <c r="B25" s="30" t="n">
        <f aca="true">IF($A25="","",INDIRECT($B$1&amp;"!a"&amp;$A25,1))</f>
        <v>8</v>
      </c>
      <c r="C25" s="30" t="str">
        <f aca="true">IF($A25="","",INDIRECT($B$1&amp;"!B"&amp;$A25,1))</f>
        <v>SEM 35</v>
      </c>
      <c r="D25" s="31" t="n">
        <f aca="true">IF($A25="","",INDIRECT($B$1&amp;"!C"&amp;$A25,1))</f>
        <v>43343</v>
      </c>
      <c r="E25" s="32" t="n">
        <f aca="true">IF($A25="","",INDIRECT($B$1&amp;"!D"&amp;$A25,1))</f>
        <v>0</v>
      </c>
      <c r="F25" s="32" t="n">
        <f aca="true">IF($A25="","",INDIRECT($B$1&amp;"!E"&amp;$A25,1))</f>
        <v>0</v>
      </c>
      <c r="G25" s="32" t="n">
        <f aca="true">IF($A25="","",INDIRECT($B$1&amp;"!F"&amp;$A25,1))</f>
        <v>0.34375</v>
      </c>
      <c r="H25" s="32" t="n">
        <f aca="true">IF($A25="","",INDIRECT($B$1&amp;"!G"&amp;$A25,1))</f>
        <v>0.520833333333333</v>
      </c>
      <c r="I25" s="32" t="n">
        <f aca="true">IF($A25="","",INDIRECT($B$1&amp;"!H"&amp;$A25,1))</f>
        <v>0.583333333333333</v>
      </c>
      <c r="J25" s="32" t="n">
        <f aca="true">IF($A25="","",INDIRECT($B$1&amp;"!I"&amp;$A25,1))</f>
        <v>0.75</v>
      </c>
      <c r="K25" s="32" t="n">
        <f aca="true">IF($A25="","",INDIRECT($B$1&amp;"!J"&amp;$A25,1))</f>
        <v>0</v>
      </c>
      <c r="L25" s="32" t="n">
        <f aca="true">IF($A25="","",INDIRECT($B$1&amp;"!K"&amp;$A25,1))</f>
        <v>0.34375</v>
      </c>
      <c r="M25" s="32" t="str">
        <f aca="true">IF($A25="","",INDIRECT($B$1&amp;"!L"&amp;$A25,1))</f>
        <v/>
      </c>
      <c r="N25" s="32" t="n">
        <f aca="true">IF($A25="","",INDIRECT($B$1&amp;"!M"&amp;$A25,1))</f>
        <v>1.78125</v>
      </c>
      <c r="O25" s="32" t="n">
        <f aca="true">IF($A25="","",INDIRECT($B$1&amp;"!N"&amp;$A25,1))</f>
        <v>8.53125</v>
      </c>
      <c r="Q25" s="23" t="n">
        <v>6</v>
      </c>
      <c r="R25" s="24" t="s">
        <v>38</v>
      </c>
      <c r="S25" s="19" t="str">
        <f aca="false">IF(E$1=Q25,R25,"")</f>
        <v/>
      </c>
    </row>
    <row r="26" customFormat="false" ht="15.65" hidden="false" customHeight="true" outlineLevel="0" collapsed="false">
      <c r="A26" s="38"/>
      <c r="B26" s="23"/>
      <c r="C26" s="23"/>
      <c r="D26" s="39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Q26" s="23" t="n">
        <v>6</v>
      </c>
      <c r="R26" s="28" t="s">
        <v>39</v>
      </c>
      <c r="S26" s="19" t="str">
        <f aca="false">IF(E$1=Q26,R26,"")</f>
        <v/>
      </c>
    </row>
    <row r="27" customFormat="false" ht="15.65" hidden="false" customHeight="true" outlineLevel="0" collapsed="false">
      <c r="A27" s="38"/>
      <c r="B27" s="23"/>
      <c r="C27" s="23"/>
      <c r="D27" s="39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Q27" s="23" t="n">
        <v>6</v>
      </c>
      <c r="R27" s="24" t="s">
        <v>40</v>
      </c>
      <c r="S27" s="19" t="str">
        <f aca="false">IF(E$1=Q27,R27,"")</f>
        <v/>
      </c>
    </row>
    <row r="28" customFormat="false" ht="15.65" hidden="false" customHeight="true" outlineLevel="0" collapsed="false">
      <c r="Q28" s="23" t="n">
        <v>6</v>
      </c>
      <c r="R28" s="28" t="s">
        <v>41</v>
      </c>
      <c r="S28" s="19" t="str">
        <f aca="false">IF(E$1=Q28,R28,"")</f>
        <v/>
      </c>
    </row>
    <row r="29" customFormat="false" ht="15.65" hidden="false" customHeight="true" outlineLevel="0" collapsed="false">
      <c r="Q29" s="23" t="n">
        <v>6</v>
      </c>
      <c r="R29" s="24" t="s">
        <v>42</v>
      </c>
      <c r="S29" s="19" t="str">
        <f aca="false">IF(E$1=Q29,R29,"")</f>
        <v/>
      </c>
    </row>
    <row r="30" customFormat="false" ht="15.65" hidden="false" customHeight="true" outlineLevel="0" collapsed="false">
      <c r="Q30" s="23" t="n">
        <v>7</v>
      </c>
      <c r="R30" s="24" t="s">
        <v>42</v>
      </c>
      <c r="S30" s="19" t="str">
        <f aca="false">IF(E$1=Q30,R30,"")</f>
        <v/>
      </c>
    </row>
    <row r="31" customFormat="false" ht="15.65" hidden="false" customHeight="true" outlineLevel="0" collapsed="false">
      <c r="Q31" s="23" t="n">
        <v>7</v>
      </c>
      <c r="R31" s="28" t="s">
        <v>43</v>
      </c>
      <c r="S31" s="19" t="str">
        <f aca="false">IF(E$1=Q31,R31,"")</f>
        <v/>
      </c>
    </row>
    <row r="32" customFormat="false" ht="15.65" hidden="false" customHeight="true" outlineLevel="0" collapsed="false">
      <c r="Q32" s="23" t="n">
        <v>7</v>
      </c>
      <c r="R32" s="24" t="s">
        <v>44</v>
      </c>
      <c r="S32" s="19" t="str">
        <f aca="false">IF(E$1=Q32,R32,"")</f>
        <v/>
      </c>
    </row>
    <row r="33" customFormat="false" ht="15.65" hidden="false" customHeight="true" outlineLevel="0" collapsed="false">
      <c r="Q33" s="23" t="n">
        <v>7</v>
      </c>
      <c r="R33" s="28" t="s">
        <v>45</v>
      </c>
      <c r="S33" s="19" t="str">
        <f aca="false">IF(E$1=Q33,R33,"")</f>
        <v/>
      </c>
    </row>
    <row r="34" customFormat="false" ht="15.65" hidden="false" customHeight="true" outlineLevel="0" collapsed="false">
      <c r="Q34" s="23" t="n">
        <v>7</v>
      </c>
      <c r="R34" s="24" t="s">
        <v>46</v>
      </c>
      <c r="S34" s="19" t="str">
        <f aca="false">IF(E$1=Q34,R34,"")</f>
        <v/>
      </c>
    </row>
    <row r="35" customFormat="false" ht="15.65" hidden="false" customHeight="true" outlineLevel="0" collapsed="false">
      <c r="Q35" s="23" t="n">
        <v>8</v>
      </c>
      <c r="R35" s="28" t="s">
        <v>47</v>
      </c>
      <c r="S35" s="19" t="str">
        <f aca="false">IF(E$1=Q35,R35,"")</f>
        <v>SEM 32</v>
      </c>
    </row>
    <row r="36" customFormat="false" ht="15.65" hidden="false" customHeight="true" outlineLevel="0" collapsed="false">
      <c r="Q36" s="23" t="n">
        <v>8</v>
      </c>
      <c r="R36" s="24" t="s">
        <v>48</v>
      </c>
      <c r="S36" s="19" t="str">
        <f aca="false">IF(E$1=Q36,R36,"")</f>
        <v>SEM 33</v>
      </c>
    </row>
    <row r="37" customFormat="false" ht="15.65" hidden="false" customHeight="true" outlineLevel="0" collapsed="false">
      <c r="Q37" s="23" t="n">
        <v>8</v>
      </c>
      <c r="R37" s="28" t="s">
        <v>49</v>
      </c>
      <c r="S37" s="19" t="str">
        <f aca="false">IF(E$1=Q37,R37,"")</f>
        <v>SEM 34</v>
      </c>
    </row>
    <row r="38" customFormat="false" ht="15.65" hidden="false" customHeight="true" outlineLevel="0" collapsed="false">
      <c r="Q38" s="23" t="n">
        <v>8</v>
      </c>
      <c r="R38" s="24" t="s">
        <v>50</v>
      </c>
      <c r="S38" s="19" t="str">
        <f aca="false">IF(E$1=Q38,R38,"")</f>
        <v>SEM 35</v>
      </c>
    </row>
    <row r="39" customFormat="false" ht="15.65" hidden="false" customHeight="true" outlineLevel="0" collapsed="false">
      <c r="Q39" s="23" t="n">
        <v>8</v>
      </c>
      <c r="R39" s="28" t="s">
        <v>51</v>
      </c>
      <c r="S39" s="19" t="str">
        <f aca="false">IF(E$1=Q39,R39,"")</f>
        <v>SEM 36</v>
      </c>
    </row>
    <row r="40" customFormat="false" ht="15.65" hidden="false" customHeight="true" outlineLevel="0" collapsed="false">
      <c r="Q40" s="23" t="n">
        <v>9</v>
      </c>
      <c r="R40" s="38" t="s">
        <v>51</v>
      </c>
      <c r="S40" s="19" t="str">
        <f aca="false">IF(E$1=Q40,R40,"")</f>
        <v/>
      </c>
    </row>
    <row r="41" customFormat="false" ht="15.65" hidden="false" customHeight="true" outlineLevel="0" collapsed="false">
      <c r="Q41" s="23" t="n">
        <v>9</v>
      </c>
      <c r="R41" s="24" t="s">
        <v>52</v>
      </c>
      <c r="S41" s="19" t="str">
        <f aca="false">IF(E$1=Q41,R41,"")</f>
        <v/>
      </c>
    </row>
    <row r="42" customFormat="false" ht="15.65" hidden="false" customHeight="true" outlineLevel="0" collapsed="false">
      <c r="Q42" s="23" t="n">
        <v>9</v>
      </c>
      <c r="R42" s="28" t="s">
        <v>53</v>
      </c>
      <c r="S42" s="19" t="str">
        <f aca="false">IF(E$1=Q42,R42,"")</f>
        <v/>
      </c>
    </row>
    <row r="43" customFormat="false" ht="15.65" hidden="false" customHeight="true" outlineLevel="0" collapsed="false">
      <c r="Q43" s="23" t="n">
        <v>9</v>
      </c>
      <c r="R43" s="24" t="s">
        <v>54</v>
      </c>
      <c r="S43" s="19" t="str">
        <f aca="false">IF(E$1=Q43,R43,"")</f>
        <v/>
      </c>
    </row>
    <row r="44" customFormat="false" ht="15.65" hidden="false" customHeight="true" outlineLevel="0" collapsed="false">
      <c r="Q44" s="23" t="n">
        <v>9</v>
      </c>
      <c r="R44" s="28" t="s">
        <v>55</v>
      </c>
      <c r="S44" s="19" t="str">
        <f aca="false">IF(E$1=Q44,R44,"")</f>
        <v/>
      </c>
    </row>
    <row r="45" customFormat="false" ht="15.65" hidden="false" customHeight="true" outlineLevel="0" collapsed="false">
      <c r="Q45" s="23" t="n">
        <v>10</v>
      </c>
      <c r="R45" s="28" t="s">
        <v>55</v>
      </c>
      <c r="S45" s="19" t="str">
        <f aca="false">IF(E$1=Q45,R45,"")</f>
        <v/>
      </c>
    </row>
    <row r="46" customFormat="false" ht="15.65" hidden="false" customHeight="true" outlineLevel="0" collapsed="false">
      <c r="Q46" s="23" t="n">
        <v>10</v>
      </c>
      <c r="R46" s="24" t="s">
        <v>56</v>
      </c>
      <c r="S46" s="19" t="str">
        <f aca="false">IF(E$1=Q46,R46,"")</f>
        <v/>
      </c>
    </row>
    <row r="47" customFormat="false" ht="15.65" hidden="false" customHeight="true" outlineLevel="0" collapsed="false">
      <c r="Q47" s="23" t="n">
        <v>10</v>
      </c>
      <c r="R47" s="28" t="s">
        <v>57</v>
      </c>
      <c r="S47" s="19" t="str">
        <f aca="false">IF(E$1=Q47,R47,"")</f>
        <v/>
      </c>
    </row>
    <row r="48" customFormat="false" ht="15.65" hidden="false" customHeight="true" outlineLevel="0" collapsed="false">
      <c r="Q48" s="23" t="n">
        <v>10</v>
      </c>
      <c r="R48" s="24" t="s">
        <v>58</v>
      </c>
      <c r="S48" s="19" t="str">
        <f aca="false">IF(E$1=Q48,R48,"")</f>
        <v/>
      </c>
    </row>
    <row r="49" customFormat="false" ht="15.65" hidden="false" customHeight="true" outlineLevel="0" collapsed="false">
      <c r="Q49" s="23" t="n">
        <v>10</v>
      </c>
      <c r="R49" s="28" t="s">
        <v>59</v>
      </c>
      <c r="S49" s="19" t="str">
        <f aca="false">IF(E$1=Q49,R49,"")</f>
        <v/>
      </c>
    </row>
    <row r="50" customFormat="false" ht="15.65" hidden="false" customHeight="true" outlineLevel="0" collapsed="false">
      <c r="Q50" s="23" t="n">
        <v>11</v>
      </c>
      <c r="R50" s="24" t="s">
        <v>60</v>
      </c>
      <c r="S50" s="19" t="str">
        <f aca="false">IF(E$1=Q50,R50,"")</f>
        <v/>
      </c>
    </row>
    <row r="51" customFormat="false" ht="15.65" hidden="false" customHeight="true" outlineLevel="0" collapsed="false">
      <c r="Q51" s="23" t="n">
        <v>11</v>
      </c>
      <c r="R51" s="28" t="s">
        <v>61</v>
      </c>
      <c r="S51" s="19" t="str">
        <f aca="false">IF(E$1=Q51,R51,"")</f>
        <v/>
      </c>
    </row>
    <row r="52" customFormat="false" ht="15.65" hidden="false" customHeight="true" outlineLevel="0" collapsed="false">
      <c r="Q52" s="23" t="n">
        <v>11</v>
      </c>
      <c r="R52" s="24" t="s">
        <v>62</v>
      </c>
      <c r="S52" s="19" t="str">
        <f aca="false">IF(E$1=Q52,R52,"")</f>
        <v/>
      </c>
    </row>
    <row r="53" customFormat="false" ht="15.65" hidden="false" customHeight="true" outlineLevel="0" collapsed="false">
      <c r="Q53" s="23" t="n">
        <v>11</v>
      </c>
      <c r="R53" s="28" t="s">
        <v>63</v>
      </c>
      <c r="S53" s="19" t="str">
        <f aca="false">IF(E$1=Q53,R53,"")</f>
        <v/>
      </c>
    </row>
    <row r="54" customFormat="false" ht="15.65" hidden="false" customHeight="true" outlineLevel="0" collapsed="false">
      <c r="Q54" s="23" t="n">
        <v>11</v>
      </c>
      <c r="R54" s="24" t="s">
        <v>64</v>
      </c>
      <c r="S54" s="19" t="str">
        <f aca="false">IF(E$1=Q54,R54,"")</f>
        <v/>
      </c>
    </row>
    <row r="55" customFormat="false" ht="15.65" hidden="false" customHeight="true" outlineLevel="0" collapsed="false">
      <c r="Q55" s="23" t="n">
        <v>12</v>
      </c>
      <c r="R55" s="24" t="s">
        <v>64</v>
      </c>
      <c r="S55" s="19" t="str">
        <f aca="false">IF(E$1=Q55,R55,"")</f>
        <v/>
      </c>
    </row>
    <row r="56" customFormat="false" ht="15.65" hidden="false" customHeight="true" outlineLevel="0" collapsed="false">
      <c r="Q56" s="23" t="n">
        <v>12</v>
      </c>
      <c r="R56" s="28" t="s">
        <v>65</v>
      </c>
      <c r="S56" s="19" t="str">
        <f aca="false">IF(E$1=Q56,R56,"")</f>
        <v/>
      </c>
    </row>
    <row r="57" customFormat="false" ht="15.65" hidden="false" customHeight="true" outlineLevel="0" collapsed="false">
      <c r="Q57" s="23" t="n">
        <v>12</v>
      </c>
      <c r="R57" s="24" t="s">
        <v>66</v>
      </c>
      <c r="S57" s="19" t="str">
        <f aca="false">IF(E$1=Q57,R57,"")</f>
        <v/>
      </c>
    </row>
    <row r="58" customFormat="false" ht="15.65" hidden="false" customHeight="true" outlineLevel="0" collapsed="false">
      <c r="Q58" s="23" t="n">
        <v>12</v>
      </c>
      <c r="R58" s="28" t="s">
        <v>67</v>
      </c>
      <c r="S58" s="19" t="str">
        <f aca="false">IF(E$1=Q58,R58,"")</f>
        <v/>
      </c>
    </row>
    <row r="59" customFormat="false" ht="15.65" hidden="false" customHeight="true" outlineLevel="0" collapsed="false">
      <c r="Q59" s="23" t="n">
        <v>12</v>
      </c>
      <c r="R59" s="28" t="s">
        <v>68</v>
      </c>
      <c r="S59" s="19" t="str">
        <f aca="false">IF(E$1=Q59,R59,"")</f>
        <v/>
      </c>
    </row>
    <row r="60" customFormat="false" ht="15.65" hidden="false" customHeight="true" outlineLevel="0" collapsed="false">
      <c r="Q60" s="23" t="n">
        <v>12</v>
      </c>
      <c r="R60" s="24" t="s">
        <v>13</v>
      </c>
      <c r="S60" s="19" t="str">
        <f aca="false">IF(E$1=Q60,R60,"")</f>
        <v/>
      </c>
    </row>
    <row r="61" customFormat="false" ht="15.65" hidden="false" customHeight="true" outlineLevel="0" collapsed="false">
      <c r="Q61" s="23" t="n">
        <v>1</v>
      </c>
      <c r="R61" s="28" t="s">
        <v>67</v>
      </c>
      <c r="S61" s="19" t="str">
        <f aca="false">IF(E$1=Q61,R61,"")</f>
        <v/>
      </c>
    </row>
    <row r="62" customFormat="false" ht="15.65" hidden="false" customHeight="true" outlineLevel="0" collapsed="false">
      <c r="Q62" s="41" t="n">
        <v>1</v>
      </c>
      <c r="R62" s="28" t="s">
        <v>68</v>
      </c>
      <c r="S62" s="19" t="str">
        <f aca="false">IF(E$1=Q62,R62,"")</f>
        <v/>
      </c>
    </row>
  </sheetData>
  <dataValidations count="3">
    <dataValidation allowBlank="false" operator="equal" showDropDown="false" showErrorMessage="true" showInputMessage="false" sqref="E1" type="list">
      <formula1>Visu!$Q$1:$Q$62</formula1>
      <formula2>0</formula2>
    </dataValidation>
    <dataValidation allowBlank="false" operator="equal" showDropDown="false" showErrorMessage="true" showInputMessage="false" sqref="B1" type="list">
      <formula1>"2015,2016,2017,2018"</formula1>
      <formula2>0</formula2>
    </dataValidation>
    <dataValidation allowBlank="false" operator="equal" showDropDown="false" showErrorMessage="true" showInputMessage="false" sqref="H1" type="list">
      <formula1>IF(INDIRECT($B$1&amp;"!a:a",1)=$E$1,INDIRECT($B$1&amp;"!B:B",1))</formula1>
      <formula2>0</formula2>
    </dataValidation>
  </dataValidations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87</TotalTime>
  <Application>LibreOffice/6.0.2.1$Windows_X86_64 LibreOffice_project/f7f06a8f319e4b62f9bc5095aa112a65d2f3ac89</Application>
  <Company>PUBLICOM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2018-04-15T09:26:51Z</dcterms:created>
  <dc:creator>veronique LE VERCHE</dc:creator>
  <dc:description/>
  <dc:language>fr-FR</dc:language>
  <cp:lastModifiedBy/>
  <dcterms:modified xsi:type="dcterms:W3CDTF">2018-04-15T23:23:06Z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PUBLICOM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