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tables/table1.xml" ContentType="application/vnd.openxmlformats-officedocument.spreadsheetml.table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_rels/sheet2.xml.rels" ContentType="application/vnd.openxmlformats-package.relationships+xml"/>
  <Override PartName="/xl/worksheets/_rels/sheet5.xml.rels" ContentType="application/vnd.openxmlformats-package.relationship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charts/chart1.xml" ContentType="application/vnd.openxmlformats-officedocument.drawingml.chart+xml"/>
  <Override PartName="/xl/drawings/drawing1.xml" ContentType="application/vnd.openxmlformats-officedocument.drawing+xml"/>
  <Override PartName="/xl/drawings/_rels/drawing1.xml.rels" ContentType="application/vnd.openxmlformats-package.relationships+xml"/>
  <Override PartName="/xl/_rels/workbook.xml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SERVICE" sheetId="1" state="visible" r:id="rId2"/>
    <sheet name="state" sheetId="2" state="visible" r:id="rId3"/>
    <sheet name="Feuil1" sheetId="3" state="visible" r:id="rId4"/>
    <sheet name="Feuil2" sheetId="4" state="visible" r:id="rId5"/>
    <sheet name="config" sheetId="5" state="visible" r:id="rId6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<sst xmlns="http://schemas.openxmlformats.org/spreadsheetml/2006/main" count="436" uniqueCount="111">
  <si>
    <t xml:space="preserve">JANVIER</t>
  </si>
  <si>
    <t xml:space="preserve">OCTOBRE</t>
  </si>
  <si>
    <t xml:space="preserve">EQUIPE</t>
  </si>
  <si>
    <t xml:space="preserve">BP</t>
  </si>
  <si>
    <t xml:space="preserve">C</t>
  </si>
  <si>
    <t xml:space="preserve">BP+C</t>
  </si>
  <si>
    <t xml:space="preserve">TOTAL</t>
  </si>
  <si>
    <t xml:space="preserve">Service BP</t>
  </si>
  <si>
    <t xml:space="preserve">Convoyage</t>
  </si>
  <si>
    <t xml:space="preserve">R</t>
  </si>
  <si>
    <t xml:space="preserve">Remplacement</t>
  </si>
  <si>
    <t xml:space="preserve">S/C</t>
  </si>
  <si>
    <t xml:space="preserve">stage /cour</t>
  </si>
  <si>
    <t xml:space="preserve">M</t>
  </si>
  <si>
    <t xml:space="preserve">maladie</t>
  </si>
  <si>
    <t xml:space="preserve">P</t>
  </si>
  <si>
    <t xml:space="preserve">PERM</t>
  </si>
  <si>
    <t xml:space="preserve">jeudi </t>
  </si>
  <si>
    <t xml:space="preserve">vendredi</t>
  </si>
  <si>
    <t xml:space="preserve">samedi</t>
  </si>
  <si>
    <t xml:space="preserve">dimanche</t>
  </si>
  <si>
    <t xml:space="preserve">mr 1</t>
  </si>
  <si>
    <t xml:space="preserve">mr 2</t>
  </si>
  <si>
    <t xml:space="preserve">mr 3</t>
  </si>
  <si>
    <t xml:space="preserve">mr 4</t>
  </si>
  <si>
    <t xml:space="preserve">mr 5</t>
  </si>
  <si>
    <t xml:space="preserve">FÉVRIER</t>
  </si>
  <si>
    <t xml:space="preserve">mr 6</t>
  </si>
  <si>
    <t xml:space="preserve">mr 7</t>
  </si>
  <si>
    <t xml:space="preserve">mr 8</t>
  </si>
  <si>
    <t xml:space="preserve">mr 9</t>
  </si>
  <si>
    <t xml:space="preserve">mr 10</t>
  </si>
  <si>
    <t xml:space="preserve">MARS</t>
  </si>
  <si>
    <t xml:space="preserve">mr 11</t>
  </si>
  <si>
    <t xml:space="preserve">mr 12</t>
  </si>
  <si>
    <t xml:space="preserve">mr 13</t>
  </si>
  <si>
    <t xml:space="preserve">mr 14</t>
  </si>
  <si>
    <t xml:space="preserve">mr 15</t>
  </si>
  <si>
    <t xml:space="preserve">AVRIL</t>
  </si>
  <si>
    <t xml:space="preserve">mr 16</t>
  </si>
  <si>
    <t xml:space="preserve">mr 17</t>
  </si>
  <si>
    <t xml:space="preserve">mr 18</t>
  </si>
  <si>
    <t xml:space="preserve">mr 19</t>
  </si>
  <si>
    <t xml:space="preserve">mr 20</t>
  </si>
  <si>
    <t xml:space="preserve">MAI</t>
  </si>
  <si>
    <t xml:space="preserve">mr 21</t>
  </si>
  <si>
    <t xml:space="preserve">mr 22</t>
  </si>
  <si>
    <t xml:space="preserve">mr 23</t>
  </si>
  <si>
    <t xml:space="preserve">mr 24</t>
  </si>
  <si>
    <t xml:space="preserve">mr 25</t>
  </si>
  <si>
    <t xml:space="preserve">JUIN</t>
  </si>
  <si>
    <t xml:space="preserve">mr 26</t>
  </si>
  <si>
    <t xml:space="preserve">mr 27</t>
  </si>
  <si>
    <t xml:space="preserve">mr 28</t>
  </si>
  <si>
    <t xml:space="preserve">mr 29</t>
  </si>
  <si>
    <t xml:space="preserve">mr 30</t>
  </si>
  <si>
    <t xml:space="preserve">JUILLET</t>
  </si>
  <si>
    <t xml:space="preserve">mr 31</t>
  </si>
  <si>
    <t xml:space="preserve">mr 32</t>
  </si>
  <si>
    <t xml:space="preserve">mr 33</t>
  </si>
  <si>
    <t xml:space="preserve">mr 34</t>
  </si>
  <si>
    <t xml:space="preserve">mr 35</t>
  </si>
  <si>
    <t xml:space="preserve">AOÛT</t>
  </si>
  <si>
    <t xml:space="preserve">mr 36</t>
  </si>
  <si>
    <t xml:space="preserve">mr 37</t>
  </si>
  <si>
    <t xml:space="preserve">mr 38</t>
  </si>
  <si>
    <t xml:space="preserve">mr 39</t>
  </si>
  <si>
    <t xml:space="preserve">mr 40</t>
  </si>
  <si>
    <t xml:space="preserve">SEPTEMBRE</t>
  </si>
  <si>
    <t xml:space="preserve">mr 41</t>
  </si>
  <si>
    <t xml:space="preserve">mr 42</t>
  </si>
  <si>
    <t xml:space="preserve">mr 43</t>
  </si>
  <si>
    <t xml:space="preserve">mr 44</t>
  </si>
  <si>
    <t xml:space="preserve">mr 45</t>
  </si>
  <si>
    <t xml:space="preserve">mr 46</t>
  </si>
  <si>
    <t xml:space="preserve">mr 47</t>
  </si>
  <si>
    <t xml:space="preserve">mr 48</t>
  </si>
  <si>
    <t xml:space="preserve">mr 49</t>
  </si>
  <si>
    <t xml:space="preserve">mr 50</t>
  </si>
  <si>
    <t xml:space="preserve">NOVEMBRE</t>
  </si>
  <si>
    <t xml:space="preserve">mr 51</t>
  </si>
  <si>
    <t xml:space="preserve">mr 52</t>
  </si>
  <si>
    <t xml:space="preserve">mr 53</t>
  </si>
  <si>
    <t xml:space="preserve">mr 54</t>
  </si>
  <si>
    <t xml:space="preserve">mr 55</t>
  </si>
  <si>
    <t xml:space="preserve">DÉCEMBRE</t>
  </si>
  <si>
    <t xml:space="preserve">mr 56</t>
  </si>
  <si>
    <t xml:space="preserve">mr 57</t>
  </si>
  <si>
    <t xml:space="preserve">mr 58</t>
  </si>
  <si>
    <t xml:space="preserve">mr 59</t>
  </si>
  <si>
    <t xml:space="preserve">mr 60</t>
  </si>
  <si>
    <t xml:space="preserve">TOTAUX</t>
  </si>
  <si>
    <t xml:space="preserve">janvier</t>
  </si>
  <si>
    <t xml:space="preserve">février</t>
  </si>
  <si>
    <t xml:space="preserve">mars</t>
  </si>
  <si>
    <t xml:space="preserve">avril</t>
  </si>
  <si>
    <t xml:space="preserve">mai</t>
  </si>
  <si>
    <t xml:space="preserve">juin</t>
  </si>
  <si>
    <t xml:space="preserve">juillet</t>
  </si>
  <si>
    <t xml:space="preserve">août</t>
  </si>
  <si>
    <t xml:space="preserve">septembre</t>
  </si>
  <si>
    <t xml:space="preserve">octobre</t>
  </si>
  <si>
    <t xml:space="preserve">novembre</t>
  </si>
  <si>
    <t xml:space="preserve">décembre</t>
  </si>
  <si>
    <t xml:space="preserve">service bp</t>
  </si>
  <si>
    <t xml:space="preserve">jeudi</t>
  </si>
  <si>
    <t xml:space="preserve">vendredi </t>
  </si>
  <si>
    <t xml:space="preserve">convoyage</t>
  </si>
  <si>
    <t xml:space="preserve">date d'entrée </t>
  </si>
  <si>
    <t xml:space="preserve">start</t>
  </si>
  <si>
    <t xml:space="preserve">stop</t>
  </si>
</sst>
</file>

<file path=xl/styles.xml><?xml version="1.0" encoding="utf-8"?>
<styleSheet xmlns="http://schemas.openxmlformats.org/spreadsheetml/2006/main">
  <numFmts count="4">
    <numFmt numFmtId="164" formatCode="General"/>
    <numFmt numFmtId="165" formatCode="MM/DD/YYYY"/>
    <numFmt numFmtId="166" formatCode="DD\-MMM\-YY"/>
    <numFmt numFmtId="167" formatCode="DDD"/>
  </numFmts>
  <fonts count="12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36"/>
      <color rgb="FF000000"/>
      <name val="Calibri"/>
      <family val="2"/>
      <charset val="1"/>
    </font>
    <font>
      <u val="single"/>
      <sz val="11"/>
      <color rgb="FF0563C1"/>
      <name val="Calibri"/>
      <family val="2"/>
      <charset val="1"/>
    </font>
    <font>
      <b val="true"/>
      <sz val="11"/>
      <color rgb="FF000000"/>
      <name val="Calibri"/>
      <family val="2"/>
      <charset val="1"/>
    </font>
    <font>
      <b val="true"/>
      <sz val="11"/>
      <name val="Calibri"/>
      <family val="2"/>
      <charset val="1"/>
    </font>
    <font>
      <b val="true"/>
      <sz val="11"/>
      <color rgb="FFFFFFFF"/>
      <name val="Calibri"/>
      <family val="2"/>
      <charset val="1"/>
    </font>
    <font>
      <sz val="9"/>
      <color rgb="FF111111"/>
      <name val="Courier New"/>
      <family val="3"/>
      <charset val="1"/>
    </font>
    <font>
      <sz val="11"/>
      <color rgb="FFFFFFFF"/>
      <name val="Calibri"/>
      <family val="2"/>
      <charset val="1"/>
    </font>
    <font>
      <sz val="9"/>
      <color rgb="FF595959"/>
      <name val="Calibri"/>
      <family val="2"/>
    </font>
  </fonts>
  <fills count="12">
    <fill>
      <patternFill patternType="none"/>
    </fill>
    <fill>
      <patternFill patternType="gray125"/>
    </fill>
    <fill>
      <patternFill patternType="solid">
        <fgColor rgb="FFF2F2F2"/>
        <bgColor rgb="FFFFFFFF"/>
      </patternFill>
    </fill>
    <fill>
      <patternFill patternType="solid">
        <fgColor rgb="FFD9D9D9"/>
        <bgColor rgb="FFD3E8C7"/>
      </patternFill>
    </fill>
    <fill>
      <patternFill patternType="solid">
        <fgColor rgb="FFFF3399"/>
        <bgColor rgb="FFFF33CC"/>
      </patternFill>
    </fill>
    <fill>
      <patternFill patternType="solid">
        <fgColor rgb="FFBF9000"/>
        <bgColor rgb="FFFF9900"/>
      </patternFill>
    </fill>
    <fill>
      <patternFill patternType="solid">
        <fgColor rgb="FFFF9900"/>
        <bgColor rgb="FFFFC000"/>
      </patternFill>
    </fill>
    <fill>
      <patternFill patternType="solid">
        <fgColor rgb="FF00B050"/>
        <bgColor rgb="FF008080"/>
      </patternFill>
    </fill>
    <fill>
      <patternFill patternType="solid">
        <fgColor rgb="FFFF0000"/>
        <bgColor rgb="FFFF3399"/>
      </patternFill>
    </fill>
    <fill>
      <patternFill patternType="solid">
        <fgColor rgb="FF00CCFF"/>
        <bgColor rgb="FF00FFFF"/>
      </patternFill>
    </fill>
    <fill>
      <patternFill patternType="solid">
        <fgColor rgb="FFA6A6A6"/>
        <bgColor rgb="FFBFBFBF"/>
      </patternFill>
    </fill>
    <fill>
      <patternFill patternType="solid">
        <fgColor rgb="FF808080"/>
        <bgColor rgb="FF767171"/>
      </patternFill>
    </fill>
  </fills>
  <borders count="9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medium"/>
      <right style="medium"/>
      <top style="medium"/>
      <bottom style="medium"/>
      <diagonal/>
    </border>
    <border diagonalUp="false" diagonalDown="false">
      <left style="thin"/>
      <right/>
      <top style="thin"/>
      <bottom style="thin"/>
      <diagonal/>
    </border>
    <border diagonalUp="false" diagonalDown="false">
      <left style="medium"/>
      <right style="thin"/>
      <top style="medium"/>
      <bottom style="thin"/>
      <diagonal/>
    </border>
    <border diagonalUp="false" diagonalDown="false">
      <left style="thin"/>
      <right style="thin"/>
      <top style="medium"/>
      <bottom style="thin"/>
      <diagonal/>
    </border>
    <border diagonalUp="false" diagonalDown="false">
      <left style="thin"/>
      <right/>
      <top style="medium"/>
      <bottom style="thin"/>
      <diagonal/>
    </border>
    <border diagonalUp="false" diagonalDown="false">
      <left style="thin"/>
      <right style="medium"/>
      <top style="medium"/>
      <bottom style="thin"/>
      <diagonal/>
    </border>
    <border diagonalUp="false" diagonalDown="false">
      <left/>
      <right style="thin"/>
      <top/>
      <bottom/>
      <diagonal/>
    </border>
  </borders>
  <cellStyleXfs count="21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5" fillId="0" borderId="0" applyFont="true" applyBorder="false" applyAlignment="true" applyProtection="false">
      <alignment horizontal="general" vertical="bottom" textRotation="0" wrapText="false" indent="0" shrinkToFit="false"/>
    </xf>
  </cellStyleXfs>
  <cellXfs count="36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0" fillId="0" borderId="0" xfId="0" applyFont="false" applyBorder="false" applyAlignment="true" applyProtection="false">
      <alignment horizontal="general" vertical="bottom" textRotation="90" wrapText="false" indent="0" shrinkToFit="false"/>
      <protection locked="true" hidden="false"/>
    </xf>
    <xf numFmtId="166" fontId="4" fillId="2" borderId="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5" fillId="0" borderId="0" xfId="2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6" fillId="3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7" fillId="3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7" fontId="6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6" fillId="3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1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1" xfId="0" applyFont="fals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0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6" fillId="0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8" fillId="4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8" fillId="5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8" fillId="6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8" fillId="7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0" fillId="8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8" fillId="9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9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8" fillId="10" borderId="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7" fillId="2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6" fillId="0" borderId="1" xfId="0" applyFont="true" applyBorder="true" applyAlignment="true" applyProtection="false">
      <alignment horizontal="center" vertical="center" textRotation="90" wrapText="false" indent="0" shrinkToFit="false"/>
      <protection locked="true" hidden="false"/>
    </xf>
    <xf numFmtId="164" fontId="10" fillId="11" borderId="1" xfId="0" applyFont="true" applyBorder="true" applyAlignment="true" applyProtection="false">
      <alignment horizontal="center" vertical="center" textRotation="90" wrapText="false" indent="0" shrinkToFit="false"/>
      <protection locked="true" hidden="false"/>
    </xf>
    <xf numFmtId="164" fontId="10" fillId="11" borderId="3" xfId="0" applyFont="true" applyBorder="true" applyAlignment="true" applyProtection="false">
      <alignment horizontal="center" vertical="center" textRotation="90" wrapText="false" indent="0" shrinkToFit="false"/>
      <protection locked="true" hidden="false"/>
    </xf>
    <xf numFmtId="164" fontId="6" fillId="0" borderId="4" xfId="0" applyFont="true" applyBorder="true" applyAlignment="true" applyProtection="false">
      <alignment horizontal="center" vertical="center" textRotation="90" wrapText="false" indent="0" shrinkToFit="false"/>
      <protection locked="true" hidden="false"/>
    </xf>
    <xf numFmtId="164" fontId="6" fillId="0" borderId="5" xfId="0" applyFont="true" applyBorder="true" applyAlignment="true" applyProtection="false">
      <alignment horizontal="center" vertical="center" textRotation="90" wrapText="false" indent="0" shrinkToFit="false"/>
      <protection locked="true" hidden="false"/>
    </xf>
    <xf numFmtId="164" fontId="10" fillId="11" borderId="6" xfId="0" applyFont="true" applyBorder="true" applyAlignment="true" applyProtection="false">
      <alignment horizontal="center" vertical="center" textRotation="90" wrapText="false" indent="0" shrinkToFit="false"/>
      <protection locked="true" hidden="false"/>
    </xf>
    <xf numFmtId="164" fontId="10" fillId="11" borderId="7" xfId="0" applyFont="true" applyBorder="true" applyAlignment="true" applyProtection="false">
      <alignment horizontal="center" vertical="center" textRotation="90" wrapText="false" indent="0" shrinkToFit="false"/>
      <protection locked="true" hidden="false"/>
    </xf>
    <xf numFmtId="164" fontId="0" fillId="0" borderId="8" xfId="0" applyFont="fals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8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8" fillId="0" borderId="1" xfId="2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10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7">
    <cellStyle name="Normal" xfId="0" builtinId="0" customBuiltin="false"/>
    <cellStyle name="Comma" xfId="15" builtinId="3" customBuiltin="false"/>
    <cellStyle name="Comma [0]" xfId="16" builtinId="6" customBuiltin="false"/>
    <cellStyle name="Currency" xfId="17" builtinId="4" customBuiltin="false"/>
    <cellStyle name="Currency [0]" xfId="18" builtinId="7" customBuiltin="false"/>
    <cellStyle name="Percent" xfId="19" builtinId="5" customBuiltin="false"/>
    <cellStyle name="*unknown*" xfId="20" builtinId="8" customBuiltin="false"/>
  </cellStyles>
  <dxfs count="23">
    <dxf>
      <fill>
        <patternFill>
          <bgColor rgb="FF767171"/>
        </patternFill>
      </fill>
    </dxf>
    <dxf>
      <fill>
        <patternFill>
          <bgColor rgb="FF767171"/>
        </patternFill>
      </fill>
    </dxf>
    <dxf>
      <fill>
        <patternFill>
          <bgColor rgb="FF767171"/>
        </patternFill>
      </fill>
    </dxf>
    <dxf>
      <fill>
        <patternFill>
          <bgColor rgb="FF767171"/>
        </patternFill>
      </fill>
    </dxf>
    <dxf>
      <font>
        <color rgb="00FFFFFF"/>
      </font>
      <fill>
        <patternFill>
          <bgColor rgb="FF9DC3E6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FFFF"/>
      </font>
    </dxf>
    <dxf>
      <font>
        <b val="1"/>
        <i val="0"/>
        <color rgb="FFFFFFFF"/>
      </font>
      <fill>
        <patternFill>
          <bgColor rgb="FF66CCFF"/>
        </patternFill>
      </fill>
    </dxf>
    <dxf>
      <fill>
        <patternFill>
          <bgColor rgb="FFFF0000"/>
        </patternFill>
      </fill>
    </dxf>
    <dxf>
      <font>
        <b val="1"/>
        <i val="0"/>
        <color rgb="FFFFFFFF"/>
      </font>
      <fill>
        <patternFill>
          <bgColor rgb="FF00B050"/>
        </patternFill>
      </fill>
    </dxf>
    <dxf>
      <font>
        <b val="1"/>
        <i val="0"/>
        <color rgb="FFFFFFFF"/>
      </font>
      <fill>
        <patternFill>
          <bgColor rgb="FFFFC000"/>
        </patternFill>
      </fill>
    </dxf>
    <dxf>
      <font>
        <b val="1"/>
        <i val="0"/>
        <color rgb="FFFFFFFF"/>
      </font>
      <fill>
        <patternFill>
          <bgColor rgb="FFBF9000"/>
        </patternFill>
      </fill>
    </dxf>
    <dxf>
      <font>
        <b val="1"/>
        <i val="0"/>
        <color rgb="FFFFFFFF"/>
      </font>
      <fill>
        <patternFill>
          <bgColor rgb="FFFF33CC"/>
        </patternFill>
      </fill>
    </dxf>
    <dxf>
      <fill>
        <patternFill>
          <bgColor rgb="FF9DC3E6"/>
        </patternFill>
      </fill>
    </dxf>
    <dxf>
      <font>
        <b val="1"/>
        <i val="0"/>
        <color rgb="FFFFFFFF"/>
      </font>
      <fill>
        <patternFill>
          <bgColor rgb="FFFF66CC"/>
        </patternFill>
      </fill>
    </dxf>
    <dxf>
      <font>
        <b val="1"/>
        <i val="0"/>
        <color rgb="FFFFFFFF"/>
      </font>
      <fill>
        <patternFill>
          <bgColor rgb="FFBF9000"/>
        </patternFill>
      </fill>
    </dxf>
    <dxf>
      <font>
        <color rgb="FFFFFFFF"/>
      </font>
      <fill>
        <patternFill>
          <bgColor rgb="FF00FFFF"/>
        </patternFill>
      </fill>
    </dxf>
    <dxf>
      <font>
        <name val="Calibri"/>
        <charset val="1"/>
        <family val="2"/>
        <color rgb="FF000000"/>
      </font>
      <alignment horizontal="general" vertical="bottom" textRotation="0" wrapText="false" indent="0" shrinkToFit="false"/>
    </dxf>
    <dxf>
      <fill>
        <patternFill>
          <bgColor rgb="FFC5E0B4"/>
        </patternFill>
      </fill>
    </dxf>
    <dxf>
      <font>
        <color rgb="00FFFFFF"/>
      </font>
      <fill>
        <patternFill>
          <bgColor rgb="FFD3E8C7"/>
        </patternFill>
      </fill>
    </dxf>
    <dxf>
      <font>
        <color rgb="00FFFFFF"/>
      </font>
      <fill>
        <patternFill>
          <bgColor rgb="FFFFECB3"/>
        </patternFill>
      </fill>
    </dxf>
    <dxf>
      <font>
        <color rgb="FF000000"/>
      </font>
      <fill>
        <patternFill>
          <bgColor rgb="FF7FFFB3"/>
        </patternFill>
      </fill>
    </dxf>
  </dxfs>
  <colors>
    <indexedColors>
      <rgbColor rgb="FF000000"/>
      <rgbColor rgb="FFFFFFFF"/>
      <rgbColor rgb="FFFF0000"/>
      <rgbColor rgb="FF00FF00"/>
      <rgbColor rgb="FF0000FF"/>
      <rgbColor rgb="FFFFFF00"/>
      <rgbColor rgb="FFFF33CC"/>
      <rgbColor rgb="FF00FFFF"/>
      <rgbColor rgb="FF800000"/>
      <rgbColor rgb="FF008000"/>
      <rgbColor rgb="FF000080"/>
      <rgbColor rgb="FFBF9000"/>
      <rgbColor rgb="FF800080"/>
      <rgbColor rgb="FF008080"/>
      <rgbColor rgb="FFBFBFBF"/>
      <rgbColor rgb="FF808080"/>
      <rgbColor rgb="FF9DC3E6"/>
      <rgbColor rgb="FF993366"/>
      <rgbColor rgb="FFFFECB3"/>
      <rgbColor rgb="FFF2F2F2"/>
      <rgbColor rgb="FF660066"/>
      <rgbColor rgb="FFFF66CC"/>
      <rgbColor rgb="FF0563C1"/>
      <rgbColor rgb="FFD9D9D9"/>
      <rgbColor rgb="FF000080"/>
      <rgbColor rgb="FFFF3399"/>
      <rgbColor rgb="FFFFFF00"/>
      <rgbColor rgb="FF00FFFF"/>
      <rgbColor rgb="FF800080"/>
      <rgbColor rgb="FF800000"/>
      <rgbColor rgb="FF008080"/>
      <rgbColor rgb="FF0000FF"/>
      <rgbColor rgb="FF00CCFF"/>
      <rgbColor rgb="FFC5E0B4"/>
      <rgbColor rgb="FFD3E8C7"/>
      <rgbColor rgb="FF7FFFB3"/>
      <rgbColor rgb="FF99CCFF"/>
      <rgbColor rgb="FFFF99CC"/>
      <rgbColor rgb="FFCC99FF"/>
      <rgbColor rgb="FFFFCC99"/>
      <rgbColor rgb="FF3366FF"/>
      <rgbColor rgb="FF66CCFF"/>
      <rgbColor rgb="FF99CC00"/>
      <rgbColor rgb="FFFFC000"/>
      <rgbColor rgb="FFFF9900"/>
      <rgbColor rgb="FFFF6600"/>
      <rgbColor rgb="FF767171"/>
      <rgbColor rgb="FFA6A6A6"/>
      <rgbColor rgb="FF003366"/>
      <rgbColor rgb="FF00B050"/>
      <rgbColor rgb="FF111111"/>
      <rgbColor rgb="FF333300"/>
      <rgbColor rgb="FF993300"/>
      <rgbColor rgb="FF993366"/>
      <rgbColor rgb="FF333399"/>
      <rgbColor rgb="FF595959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worksheet" Target="worksheets/sheet4.xml"/><Relationship Id="rId6" Type="http://schemas.openxmlformats.org/officeDocument/2006/relationships/worksheet" Target="worksheets/sheet5.xml"/><Relationship Id="rId7" Type="http://schemas.openxmlformats.org/officeDocument/2006/relationships/sharedStrings" Target="sharedStrings.xml"/>
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roundedCorners val="0"/>
  <c:chart>
    <c:plotArea>
      <c:barChart>
        <c:barDir val="bar"/>
        <c:grouping val="clustered"/>
        <c:varyColors val="0"/>
        <c:ser>
          <c:idx val="0"/>
          <c:order val="0"/>
          <c:tx>
            <c:strRef>
              <c:f>state!$C$6</c:f>
              <c:strCache>
                <c:ptCount val="1"/>
                <c:pt idx="0">
                  <c:v>service bp</c:v>
                </c:pt>
              </c:strCache>
            </c:strRef>
          </c:tx>
          <c:spPr>
            <a:ln>
              <a:noFill/>
            </a:ln>
          </c:spPr>
          <c:invertIfNegative val="0"/>
          <c:dLbls>
            <c:dLblPos val="outEnd"/>
            <c:showLegendKey val="0"/>
            <c:showVal val="0"/>
            <c:showCatName val="0"/>
            <c:showSerName val="0"/>
            <c:showPercent val="0"/>
            <c:showLeaderLines val="0"/>
          </c:dLbls>
          <c:cat>
            <c:strRef>
              <c:f>state!$B$7:$B$11</c:f>
              <c:strCache>
                <c:ptCount val="5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</c:strCache>
            </c:strRef>
          </c:cat>
          <c:val>
            <c:numRef>
              <c:f>state!$C$7:$C$11</c:f>
              <c:numCache>
                <c:formatCode>General</c:formatCode>
                <c:ptCount val="5"/>
                <c:pt idx="0">
                  <c:v>23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val>
        </c:ser>
        <c:ser>
          <c:idx val="1"/>
          <c:order val="1"/>
          <c:tx>
            <c:strRef>
              <c:f>state!$G$6</c:f>
              <c:strCache>
                <c:ptCount val="1"/>
                <c:pt idx="0">
                  <c:v>samedi</c:v>
                </c:pt>
              </c:strCache>
            </c:strRef>
          </c:tx>
          <c:spPr>
            <a:ln>
              <a:noFill/>
            </a:ln>
          </c:spPr>
          <c:invertIfNegative val="0"/>
          <c:dLbls>
            <c:dLblPos val="outEnd"/>
            <c:showLegendKey val="0"/>
            <c:showVal val="0"/>
            <c:showCatName val="0"/>
            <c:showSerName val="0"/>
            <c:showPercent val="0"/>
            <c:showLeaderLines val="0"/>
          </c:dLbls>
          <c:cat>
            <c:strRef>
              <c:f>state!$B$7:$B$11</c:f>
              <c:strCache>
                <c:ptCount val="5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</c:strCache>
            </c:strRef>
          </c:cat>
          <c:val>
            <c:numRef>
              <c:f>state!$G$7:$G$11</c:f>
              <c:numCache>
                <c:formatCode>General</c:formatCode>
                <c:ptCount val="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val>
        </c:ser>
        <c:ser>
          <c:idx val="2"/>
          <c:order val="2"/>
          <c:tx>
            <c:strRef>
              <c:f>state!$H$6</c:f>
              <c:strCache>
                <c:ptCount val="1"/>
                <c:pt idx="0">
                  <c:v>dimanche</c:v>
                </c:pt>
              </c:strCache>
            </c:strRef>
          </c:tx>
          <c:spPr>
            <a:ln>
              <a:noFill/>
            </a:ln>
          </c:spPr>
          <c:invertIfNegative val="0"/>
          <c:dLbls>
            <c:dLblPos val="outEnd"/>
            <c:showLegendKey val="0"/>
            <c:showVal val="0"/>
            <c:showCatName val="0"/>
            <c:showSerName val="0"/>
            <c:showPercent val="0"/>
            <c:showLeaderLines val="0"/>
          </c:dLbls>
          <c:cat>
            <c:strRef>
              <c:f>state!$B$7:$B$11</c:f>
              <c:strCache>
                <c:ptCount val="5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</c:strCache>
            </c:strRef>
          </c:cat>
          <c:val>
            <c:numRef>
              <c:f>state!$H$7:$H$11</c:f>
              <c:numCache>
                <c:formatCode>General</c:formatCode>
                <c:ptCount val="5"/>
                <c:pt idx="0">
                  <c:v>1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val>
        </c:ser>
        <c:gapWidth val="150"/>
        <c:overlap val="0"/>
        <c:axId val="81928946"/>
        <c:axId val="90978482"/>
      </c:barChart>
      <c:catAx>
        <c:axId val="8192894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ln w="19080">
            <a:solidFill>
              <a:srgbClr val="bfbfbf"/>
            </a:solidFill>
            <a:round/>
          </a:ln>
        </c:spPr>
        <c:txPr>
          <a:bodyPr/>
          <a:p>
            <a:pPr>
              <a:defRPr b="0" sz="900" spc="-1" strike="noStrike">
                <a:solidFill>
                  <a:srgbClr val="595959"/>
                </a:solidFill>
                <a:latin typeface="Calibri"/>
              </a:defRPr>
            </a:pPr>
          </a:p>
        </c:txPr>
        <c:crossAx val="90978482"/>
        <c:crosses val="autoZero"/>
        <c:auto val="1"/>
        <c:lblAlgn val="ctr"/>
        <c:lblOffset val="100"/>
      </c:catAx>
      <c:valAx>
        <c:axId val="90978482"/>
        <c:scaling>
          <c:orientation val="minMax"/>
        </c:scaling>
        <c:delete val="0"/>
        <c:axPos val="l"/>
        <c:majorGridlines>
          <c:spPr>
            <a:ln w="6480">
              <a:solidFill>
                <a:srgbClr val="d9d9d9"/>
              </a:solidFill>
              <a:round/>
            </a:ln>
          </c:spPr>
        </c:majorGridlines>
        <c:numFmt formatCode="General" sourceLinked="0"/>
        <c:majorTickMark val="none"/>
        <c:minorTickMark val="none"/>
        <c:tickLblPos val="nextTo"/>
        <c:spPr>
          <a:ln w="6480">
            <a:noFill/>
          </a:ln>
        </c:spPr>
        <c:txPr>
          <a:bodyPr/>
          <a:p>
            <a:pPr>
              <a:defRPr b="0" sz="900" spc="-1" strike="noStrike">
                <a:solidFill>
                  <a:srgbClr val="595959"/>
                </a:solidFill>
                <a:latin typeface="Calibri"/>
              </a:defRPr>
            </a:pPr>
          </a:p>
        </c:txPr>
        <c:crossAx val="81928946"/>
        <c:crosses val="autoZero"/>
      </c:valAx>
      <c:spPr>
        <a:noFill/>
        <a:ln>
          <a:noFill/>
        </a:ln>
      </c:spPr>
    </c:plotArea>
    <c:legend>
      <c:legendPos val="t"/>
      <c:layout>
        <c:manualLayout>
          <c:xMode val="edge"/>
          <c:yMode val="edge"/>
          <c:x val="0.433460555896489"/>
          <c:y val="0.0277777777777778"/>
        </c:manualLayout>
      </c:layout>
      <c:overlay val="0"/>
      <c:spPr>
        <a:noFill/>
        <a:ln>
          <a:noFill/>
        </a:ln>
      </c:spPr>
    </c:legend>
    <c:plotVisOnly val="1"/>
    <c:dispBlanksAs val="gap"/>
  </c:chart>
  <c:spPr>
    <a:solidFill>
      <a:srgbClr val="ffffff"/>
    </a:solidFill>
    <a:ln w="9360">
      <a:solidFill>
        <a:srgbClr val="d9d9d9"/>
      </a:solidFill>
      <a:round/>
    </a:ln>
  </c:spPr>
</c:chartSpace>
</file>

<file path=xl/drawings/_rels/drawing1.xml.rels><?xml version="1.0" encoding="UTF-8"?>
<Relationships xmlns="http://schemas.openxmlformats.org/package/2006/relationships"><Relationship Id="rId1" Type="http://schemas.openxmlformats.org/officeDocument/2006/relationships/chart" Target="../charts/chart1.xml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2</xdr:col>
      <xdr:colOff>33480</xdr:colOff>
      <xdr:row>14</xdr:row>
      <xdr:rowOff>23760</xdr:rowOff>
    </xdr:from>
    <xdr:to>
      <xdr:col>79</xdr:col>
      <xdr:colOff>222480</xdr:colOff>
      <xdr:row>38</xdr:row>
      <xdr:rowOff>61560</xdr:rowOff>
    </xdr:to>
    <xdr:graphicFrame>
      <xdr:nvGraphicFramePr>
        <xdr:cNvPr id="0" name="Graphique 1"/>
        <xdr:cNvGraphicFramePr/>
      </xdr:nvGraphicFramePr>
      <xdr:xfrm>
        <a:off x="1539360" y="4443120"/>
        <a:ext cx="20768760" cy="460980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ables/table1.xml><?xml version="1.0" encoding="utf-8"?>
<table xmlns="http://schemas.openxmlformats.org/spreadsheetml/2006/main" id="1" name="Tableau1" displayName="Tableau1" ref="A2:A12" headerRowCount="1" totalsRowCount="0" totalsRowShown="0">
  <autoFilter ref="A2:A12"/>
  <tableColumns count="1">
    <tableColumn id="1" name="EQUIPE"/>
  </tableColumns>
</table>
</file>

<file path=xl/worksheets/_rels/sheet2.xml.rels><?xml version="1.0" encoding="UTF-8"?>
<Relationships xmlns="http://schemas.openxmlformats.org/package/2006/relationships"><Relationship Id="rId1" Type="http://schemas.openxmlformats.org/officeDocument/2006/relationships/drawing" Target="../drawings/drawing1.xml"/>
</Relationships>
</file>

<file path=xl/worksheets/_rels/sheet5.xml.rels><?xml version="1.0" encoding="UTF-8"?>
<Relationships xmlns="http://schemas.openxmlformats.org/package/2006/relationships"><Relationship Id="rId1" Type="http://schemas.openxmlformats.org/officeDocument/2006/relationships/table" Target="../tables/table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AL356"/>
  <sheetViews>
    <sheetView showFormulas="false" showGridLines="true" showRowColHeaders="true" showZeros="true" rightToLeft="false" tabSelected="true" showOutlineSymbols="true" defaultGridColor="true" view="normal" topLeftCell="A4" colorId="64" zoomScale="100" zoomScaleNormal="100" zoomScalePageLayoutView="100" workbookViewId="0">
      <selection pane="topLeft" activeCell="A10" activeCellId="0" sqref="A10"/>
    </sheetView>
  </sheetViews>
  <sheetFormatPr defaultRowHeight="15" zeroHeight="false" outlineLevelRow="0" outlineLevelCol="0"/>
  <cols>
    <col collapsed="false" customWidth="true" hidden="false" outlineLevel="0" max="1" min="1" style="0" width="12.13"/>
    <col collapsed="false" customWidth="true" hidden="false" outlineLevel="0" max="2" min="2" style="0" width="15.15"/>
    <col collapsed="false" customWidth="true" hidden="false" outlineLevel="0" max="3" min="3" style="0" width="9"/>
    <col collapsed="false" customWidth="true" hidden="false" outlineLevel="0" max="4" min="4" style="0" width="7.42"/>
    <col collapsed="false" customWidth="true" hidden="false" outlineLevel="0" max="5" min="5" style="0" width="9.71"/>
    <col collapsed="false" customWidth="true" hidden="false" outlineLevel="0" max="6" min="6" style="0" width="4.57"/>
    <col collapsed="false" customWidth="true" hidden="false" outlineLevel="0" max="7" min="7" style="0" width="4.29"/>
    <col collapsed="false" customWidth="true" hidden="false" outlineLevel="0" max="8" min="8" style="0" width="4.43"/>
    <col collapsed="false" customWidth="true" hidden="false" outlineLevel="0" max="9" min="9" style="0" width="4.57"/>
    <col collapsed="false" customWidth="true" hidden="false" outlineLevel="0" max="11" min="10" style="0" width="4.29"/>
    <col collapsed="false" customWidth="true" hidden="false" outlineLevel="0" max="13" min="12" style="0" width="4.57"/>
    <col collapsed="false" customWidth="true" hidden="false" outlineLevel="0" max="14" min="14" style="0" width="4.29"/>
    <col collapsed="false" customWidth="true" hidden="false" outlineLevel="0" max="15" min="15" style="0" width="4.43"/>
    <col collapsed="false" customWidth="true" hidden="false" outlineLevel="0" max="16" min="16" style="0" width="4.57"/>
    <col collapsed="false" customWidth="true" hidden="false" outlineLevel="0" max="18" min="17" style="0" width="4.29"/>
    <col collapsed="false" customWidth="true" hidden="false" outlineLevel="0" max="20" min="19" style="0" width="4.57"/>
    <col collapsed="false" customWidth="true" hidden="false" outlineLevel="0" max="21" min="21" style="0" width="4.29"/>
    <col collapsed="false" customWidth="true" hidden="false" outlineLevel="0" max="22" min="22" style="0" width="4.43"/>
    <col collapsed="false" customWidth="true" hidden="false" outlineLevel="0" max="23" min="23" style="0" width="4.57"/>
    <col collapsed="false" customWidth="true" hidden="false" outlineLevel="0" max="24" min="24" style="0" width="4.29"/>
    <col collapsed="false" customWidth="true" hidden="false" outlineLevel="0" max="25" min="25" style="0" width="4.43"/>
    <col collapsed="false" customWidth="true" hidden="false" outlineLevel="0" max="27" min="26" style="0" width="4.57"/>
    <col collapsed="false" customWidth="true" hidden="false" outlineLevel="0" max="28" min="28" style="0" width="4.29"/>
    <col collapsed="false" customWidth="true" hidden="false" outlineLevel="0" max="29" min="29" style="0" width="4.43"/>
    <col collapsed="false" customWidth="true" hidden="false" outlineLevel="0" max="31" min="30" style="0" width="4.57"/>
    <col collapsed="false" customWidth="true" hidden="false" outlineLevel="0" max="32" min="32" style="0" width="4.29"/>
    <col collapsed="false" customWidth="true" hidden="false" outlineLevel="0" max="36" min="33" style="0" width="4.57"/>
    <col collapsed="false" customWidth="true" hidden="false" outlineLevel="0" max="1025" min="37" style="0" width="10.67"/>
  </cols>
  <sheetData>
    <row r="1" customFormat="false" ht="15" hidden="false" customHeight="false" outlineLevel="0" collapsed="false">
      <c r="A1" s="1" t="n">
        <f aca="false">config!D4</f>
        <v>43101</v>
      </c>
    </row>
    <row r="2" customFormat="false" ht="12" hidden="false" customHeight="true" outlineLevel="0" collapsed="false">
      <c r="A2" s="1" t="n">
        <f aca="false">config!E4</f>
        <v>43131</v>
      </c>
    </row>
    <row r="3" customFormat="false" ht="69.75" hidden="false" customHeight="true" outlineLevel="0" collapsed="false">
      <c r="A3" s="1"/>
      <c r="B3" s="1"/>
      <c r="C3" s="1"/>
      <c r="D3" s="1"/>
      <c r="E3" s="1"/>
      <c r="F3" s="2" t="n">
        <f aca="false">A1</f>
        <v>43101</v>
      </c>
      <c r="G3" s="2" t="n">
        <f aca="false">F3+1</f>
        <v>43102</v>
      </c>
      <c r="H3" s="2" t="n">
        <f aca="false">G3+1</f>
        <v>43103</v>
      </c>
      <c r="I3" s="2" t="n">
        <f aca="false">H3+1</f>
        <v>43104</v>
      </c>
      <c r="J3" s="2" t="n">
        <f aca="false">I3+1</f>
        <v>43105</v>
      </c>
      <c r="K3" s="2" t="n">
        <f aca="false">J3+1</f>
        <v>43106</v>
      </c>
      <c r="L3" s="2" t="n">
        <f aca="false">K3+1</f>
        <v>43107</v>
      </c>
      <c r="M3" s="2" t="n">
        <f aca="false">L3+1</f>
        <v>43108</v>
      </c>
      <c r="N3" s="2" t="n">
        <f aca="false">M3+1</f>
        <v>43109</v>
      </c>
      <c r="O3" s="2" t="n">
        <f aca="false">N3+1</f>
        <v>43110</v>
      </c>
      <c r="P3" s="2" t="n">
        <f aca="false">O3+1</f>
        <v>43111</v>
      </c>
      <c r="Q3" s="2" t="n">
        <f aca="false">P3+1</f>
        <v>43112</v>
      </c>
      <c r="R3" s="2" t="n">
        <f aca="false">Q3+1</f>
        <v>43113</v>
      </c>
      <c r="S3" s="2" t="n">
        <f aca="false">R3+1</f>
        <v>43114</v>
      </c>
      <c r="T3" s="2" t="n">
        <f aca="false">S3+1</f>
        <v>43115</v>
      </c>
      <c r="U3" s="2" t="n">
        <f aca="false">T3+1</f>
        <v>43116</v>
      </c>
      <c r="V3" s="2" t="n">
        <f aca="false">U3+1</f>
        <v>43117</v>
      </c>
      <c r="W3" s="2" t="n">
        <f aca="false">V3+1</f>
        <v>43118</v>
      </c>
      <c r="X3" s="2" t="n">
        <f aca="false">W3+1</f>
        <v>43119</v>
      </c>
      <c r="Y3" s="2" t="n">
        <f aca="false">X3+1</f>
        <v>43120</v>
      </c>
      <c r="Z3" s="2" t="n">
        <f aca="false">Y3+1</f>
        <v>43121</v>
      </c>
      <c r="AA3" s="2" t="n">
        <f aca="false">Z3+1</f>
        <v>43122</v>
      </c>
      <c r="AB3" s="2" t="n">
        <f aca="false">AA3+1</f>
        <v>43123</v>
      </c>
      <c r="AC3" s="2" t="n">
        <f aca="false">AB3+1</f>
        <v>43124</v>
      </c>
      <c r="AD3" s="2" t="n">
        <f aca="false">AC3+1</f>
        <v>43125</v>
      </c>
      <c r="AE3" s="2" t="n">
        <f aca="false">AD3+1</f>
        <v>43126</v>
      </c>
      <c r="AF3" s="2" t="n">
        <f aca="false">AE3+1</f>
        <v>43127</v>
      </c>
      <c r="AG3" s="2" t="n">
        <f aca="false">AF3+1</f>
        <v>43128</v>
      </c>
      <c r="AH3" s="2" t="n">
        <f aca="false">AG3+1</f>
        <v>43129</v>
      </c>
      <c r="AI3" s="2" t="n">
        <f aca="false">AH3+1</f>
        <v>43130</v>
      </c>
      <c r="AJ3" s="2" t="n">
        <f aca="false">AI3+1</f>
        <v>43131</v>
      </c>
      <c r="AK3" s="1"/>
    </row>
    <row r="4" customFormat="false" ht="69.75" hidden="false" customHeight="true" outlineLevel="0" collapsed="false">
      <c r="A4" s="1"/>
      <c r="B4" s="1"/>
      <c r="C4" s="1"/>
      <c r="D4" s="1"/>
      <c r="E4" s="1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1"/>
    </row>
    <row r="5" customFormat="false" ht="15" hidden="false" customHeight="false" outlineLevel="0" collapsed="false">
      <c r="F5" s="3" t="s">
        <v>0</v>
      </c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L5" s="4" t="s">
        <v>1</v>
      </c>
    </row>
    <row r="6" customFormat="false" ht="15" hidden="false" customHeight="false" outlineLevel="0" collapsed="false">
      <c r="A6" s="0" t="str">
        <f aca="false">HYPERLINK("#service.A10","janvier")</f>
        <v>janvier</v>
      </c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</row>
    <row r="7" customFormat="false" ht="15" hidden="false" customHeight="false" outlineLevel="0" collapsed="false">
      <c r="A7" s="0" t="str">
        <f aca="false">HYPERLINK("#service.A40","février")</f>
        <v>février</v>
      </c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</row>
    <row r="8" customFormat="false" ht="15" hidden="false" customHeight="false" outlineLevel="0" collapsed="false">
      <c r="A8" s="0" t="str">
        <f aca="false">HYPERLINK("#service.A70","mars")</f>
        <v>mars</v>
      </c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</row>
    <row r="9" customFormat="false" ht="15" hidden="false" customHeight="false" outlineLevel="0" collapsed="false">
      <c r="A9" s="0" t="str">
        <f aca="false">HYPERLINK("#service.A100","avril")</f>
        <v>avril</v>
      </c>
      <c r="F9" s="5" t="n">
        <f aca="false">DAY(F3)</f>
        <v>1</v>
      </c>
      <c r="G9" s="5" t="n">
        <f aca="false">DAY(G3)</f>
        <v>2</v>
      </c>
      <c r="H9" s="5" t="n">
        <f aca="false">DAY(H3)</f>
        <v>3</v>
      </c>
      <c r="I9" s="5" t="n">
        <f aca="false">DAY(I3)</f>
        <v>4</v>
      </c>
      <c r="J9" s="5" t="n">
        <f aca="false">DAY(J3)</f>
        <v>5</v>
      </c>
      <c r="K9" s="5" t="n">
        <f aca="false">DAY(K3)</f>
        <v>6</v>
      </c>
      <c r="L9" s="5" t="n">
        <f aca="false">DAY(L3)</f>
        <v>7</v>
      </c>
      <c r="M9" s="5" t="n">
        <f aca="false">DAY(M3)</f>
        <v>8</v>
      </c>
      <c r="N9" s="5" t="n">
        <f aca="false">DAY(N3)</f>
        <v>9</v>
      </c>
      <c r="O9" s="5" t="n">
        <f aca="false">DAY(O3)</f>
        <v>10</v>
      </c>
      <c r="P9" s="5" t="n">
        <f aca="false">DAY(P3)</f>
        <v>11</v>
      </c>
      <c r="Q9" s="5" t="n">
        <f aca="false">DAY(Q3)</f>
        <v>12</v>
      </c>
      <c r="R9" s="5" t="n">
        <f aca="false">DAY(R3)</f>
        <v>13</v>
      </c>
      <c r="S9" s="5" t="n">
        <f aca="false">DAY(S3)</f>
        <v>14</v>
      </c>
      <c r="T9" s="5" t="n">
        <f aca="false">DAY(T3)</f>
        <v>15</v>
      </c>
      <c r="U9" s="5" t="n">
        <f aca="false">DAY(U3)</f>
        <v>16</v>
      </c>
      <c r="V9" s="5" t="n">
        <f aca="false">DAY(V3)</f>
        <v>17</v>
      </c>
      <c r="W9" s="5" t="n">
        <f aca="false">DAY(W3)</f>
        <v>18</v>
      </c>
      <c r="X9" s="5" t="n">
        <f aca="false">DAY(X3)</f>
        <v>19</v>
      </c>
      <c r="Y9" s="5" t="n">
        <f aca="false">DAY(Y3)</f>
        <v>20</v>
      </c>
      <c r="Z9" s="5" t="n">
        <f aca="false">DAY(Z3)</f>
        <v>21</v>
      </c>
      <c r="AA9" s="5" t="n">
        <f aca="false">DAY(AA3)</f>
        <v>22</v>
      </c>
      <c r="AB9" s="5" t="n">
        <f aca="false">DAY(AB3)</f>
        <v>23</v>
      </c>
      <c r="AC9" s="5" t="n">
        <f aca="false">DAY(AC3)</f>
        <v>24</v>
      </c>
      <c r="AD9" s="5" t="n">
        <f aca="false">DAY(AD3)</f>
        <v>25</v>
      </c>
      <c r="AE9" s="5" t="n">
        <f aca="false">DAY(AE3)</f>
        <v>26</v>
      </c>
      <c r="AF9" s="5" t="n">
        <f aca="false">DAY(AF3)</f>
        <v>27</v>
      </c>
      <c r="AG9" s="5" t="n">
        <f aca="false">DAY(AG3)</f>
        <v>28</v>
      </c>
      <c r="AH9" s="5" t="n">
        <f aca="false">IFERROR(DAY(AH3),"")</f>
        <v>29</v>
      </c>
      <c r="AI9" s="5" t="n">
        <f aca="false">IFERROR(DAY(AI3),"")</f>
        <v>30</v>
      </c>
      <c r="AJ9" s="5" t="n">
        <f aca="false">IFERROR(DAY(AJ3),"")</f>
        <v>31</v>
      </c>
    </row>
    <row r="10" customFormat="false" ht="15" hidden="false" customHeight="false" outlineLevel="0" collapsed="false">
      <c r="A10" s="0" t="str">
        <f aca="false">HYPERLINK("#service.A130","mai")</f>
        <v>mai</v>
      </c>
      <c r="B10" s="6" t="s">
        <v>2</v>
      </c>
      <c r="C10" s="7" t="s">
        <v>3</v>
      </c>
      <c r="D10" s="7" t="s">
        <v>4</v>
      </c>
      <c r="E10" s="6" t="s">
        <v>5</v>
      </c>
      <c r="F10" s="8" t="n">
        <f aca="false">WEEKDAY(F3)</f>
        <v>2</v>
      </c>
      <c r="G10" s="8" t="n">
        <f aca="false">WEEKDAY(G3)</f>
        <v>3</v>
      </c>
      <c r="H10" s="8" t="n">
        <f aca="false">WEEKDAY(H3)</f>
        <v>4</v>
      </c>
      <c r="I10" s="8" t="n">
        <f aca="false">WEEKDAY(I3)</f>
        <v>5</v>
      </c>
      <c r="J10" s="8" t="n">
        <f aca="false">WEEKDAY(J3)</f>
        <v>6</v>
      </c>
      <c r="K10" s="8" t="n">
        <f aca="false">WEEKDAY(K3)</f>
        <v>7</v>
      </c>
      <c r="L10" s="8" t="n">
        <f aca="false">WEEKDAY(L3)</f>
        <v>1</v>
      </c>
      <c r="M10" s="8" t="n">
        <f aca="false">WEEKDAY(M3)</f>
        <v>2</v>
      </c>
      <c r="N10" s="8" t="n">
        <f aca="false">WEEKDAY(N3)</f>
        <v>3</v>
      </c>
      <c r="O10" s="8" t="n">
        <f aca="false">WEEKDAY(O3)</f>
        <v>4</v>
      </c>
      <c r="P10" s="8" t="n">
        <f aca="false">WEEKDAY(P3)</f>
        <v>5</v>
      </c>
      <c r="Q10" s="8" t="n">
        <f aca="false">WEEKDAY(Q3)</f>
        <v>6</v>
      </c>
      <c r="R10" s="8" t="n">
        <f aca="false">WEEKDAY(R3)</f>
        <v>7</v>
      </c>
      <c r="S10" s="8" t="n">
        <f aca="false">WEEKDAY(S3)</f>
        <v>1</v>
      </c>
      <c r="T10" s="8" t="n">
        <f aca="false">WEEKDAY(T3)</f>
        <v>2</v>
      </c>
      <c r="U10" s="8" t="n">
        <f aca="false">WEEKDAY(U3)</f>
        <v>3</v>
      </c>
      <c r="V10" s="8" t="n">
        <f aca="false">WEEKDAY(V3)</f>
        <v>4</v>
      </c>
      <c r="W10" s="8" t="n">
        <f aca="false">WEEKDAY(W3)</f>
        <v>5</v>
      </c>
      <c r="X10" s="8" t="n">
        <f aca="false">WEEKDAY(X3)</f>
        <v>6</v>
      </c>
      <c r="Y10" s="8" t="n">
        <f aca="false">WEEKDAY(Y3)</f>
        <v>7</v>
      </c>
      <c r="Z10" s="8" t="n">
        <f aca="false">WEEKDAY(Z3)</f>
        <v>1</v>
      </c>
      <c r="AA10" s="8" t="n">
        <f aca="false">WEEKDAY(AA3)</f>
        <v>2</v>
      </c>
      <c r="AB10" s="8" t="n">
        <f aca="false">WEEKDAY(AB3)</f>
        <v>3</v>
      </c>
      <c r="AC10" s="8" t="n">
        <f aca="false">WEEKDAY(AC3)</f>
        <v>4</v>
      </c>
      <c r="AD10" s="8" t="n">
        <f aca="false">WEEKDAY(AD3)</f>
        <v>5</v>
      </c>
      <c r="AE10" s="8" t="n">
        <f aca="false">WEEKDAY(AE3)</f>
        <v>6</v>
      </c>
      <c r="AF10" s="8" t="n">
        <f aca="false">WEEKDAY(AF3)</f>
        <v>7</v>
      </c>
      <c r="AG10" s="8" t="n">
        <f aca="false">WEEKDAY(AG3)</f>
        <v>1</v>
      </c>
      <c r="AH10" s="8" t="n">
        <f aca="false">IFERROR(WEEKDAY(AH3),"")</f>
        <v>2</v>
      </c>
      <c r="AI10" s="8" t="n">
        <f aca="false">IFERROR(WEEKDAY(AI3),"")</f>
        <v>3</v>
      </c>
      <c r="AJ10" s="8" t="n">
        <f aca="false">IFERROR(WEEKDAY(AJ3),"")</f>
        <v>4</v>
      </c>
    </row>
    <row r="11" customFormat="false" ht="15" hidden="false" customHeight="false" outlineLevel="0" collapsed="false">
      <c r="A11" s="0" t="str">
        <f aca="false">HYPERLINK("#service.A160","juin")</f>
        <v>juin</v>
      </c>
      <c r="B11" s="9" t="str">
        <f aca="false">IF(config!A3&lt;&gt;"",config!A3,"")</f>
        <v>mr 1</v>
      </c>
      <c r="C11" s="10" t="n">
        <f aca="false">COUNTIF(F11:AJ11,"bp")</f>
        <v>2</v>
      </c>
      <c r="D11" s="10" t="n">
        <f aca="false">COUNTIF(G11:AK11,"c")</f>
        <v>3</v>
      </c>
      <c r="E11" s="10" t="n">
        <f aca="false">SUM(C11,D11)</f>
        <v>5</v>
      </c>
      <c r="F11" s="11"/>
      <c r="G11" s="11"/>
      <c r="H11" s="11"/>
      <c r="I11" s="11" t="s">
        <v>3</v>
      </c>
      <c r="J11" s="11"/>
      <c r="K11" s="11"/>
      <c r="L11" s="11"/>
      <c r="M11" s="11"/>
      <c r="N11" s="11"/>
      <c r="O11" s="11"/>
      <c r="P11" s="11" t="s">
        <v>4</v>
      </c>
      <c r="Q11" s="11"/>
      <c r="R11" s="11"/>
      <c r="S11" s="11"/>
      <c r="T11" s="11"/>
      <c r="U11" s="11"/>
      <c r="V11" s="11"/>
      <c r="W11" s="11" t="s">
        <v>4</v>
      </c>
      <c r="X11" s="11"/>
      <c r="Y11" s="11"/>
      <c r="Z11" s="11"/>
      <c r="AA11" s="11"/>
      <c r="AB11" s="11"/>
      <c r="AC11" s="11"/>
      <c r="AD11" s="11" t="s">
        <v>4</v>
      </c>
      <c r="AE11" s="11"/>
      <c r="AF11" s="11"/>
      <c r="AG11" s="11" t="s">
        <v>3</v>
      </c>
      <c r="AH11" s="11"/>
      <c r="AI11" s="11"/>
      <c r="AJ11" s="11"/>
    </row>
    <row r="12" customFormat="false" ht="15" hidden="false" customHeight="false" outlineLevel="0" collapsed="false">
      <c r="A12" s="0" t="str">
        <f aca="false">HYPERLINK("#service.A190","juillet")</f>
        <v>juillet</v>
      </c>
      <c r="B12" s="9" t="str">
        <f aca="false">IF(config!A4&lt;&gt;"",config!A4,"")</f>
        <v>mr 2</v>
      </c>
      <c r="C12" s="10" t="n">
        <f aca="false">COUNTIF(F12:AJ12,"bp")</f>
        <v>0</v>
      </c>
      <c r="D12" s="10" t="n">
        <f aca="false">COUNTIF(G12:AK12,"c")</f>
        <v>0</v>
      </c>
      <c r="E12" s="10" t="n">
        <f aca="false">COUNTIF(H12:AL12,"p")</f>
        <v>0</v>
      </c>
      <c r="F12" s="11"/>
      <c r="G12" s="11"/>
      <c r="H12" s="11"/>
      <c r="I12" s="11"/>
      <c r="J12" s="11"/>
      <c r="K12" s="11"/>
      <c r="L12" s="11"/>
      <c r="M12" s="11"/>
      <c r="N12" s="11"/>
      <c r="O12" s="11"/>
      <c r="P12" s="11"/>
      <c r="Q12" s="11"/>
      <c r="R12" s="11"/>
      <c r="S12" s="11"/>
      <c r="T12" s="11"/>
      <c r="U12" s="11"/>
      <c r="V12" s="11"/>
      <c r="W12" s="11"/>
      <c r="X12" s="11"/>
      <c r="Y12" s="11"/>
      <c r="Z12" s="11"/>
      <c r="AA12" s="11"/>
      <c r="AB12" s="11"/>
      <c r="AC12" s="11"/>
      <c r="AD12" s="11"/>
      <c r="AE12" s="11"/>
      <c r="AF12" s="11"/>
      <c r="AG12" s="11"/>
      <c r="AH12" s="11"/>
      <c r="AI12" s="11"/>
      <c r="AJ12" s="11"/>
    </row>
    <row r="13" customFormat="false" ht="15" hidden="false" customHeight="false" outlineLevel="0" collapsed="false">
      <c r="A13" s="0" t="str">
        <f aca="false">HYPERLINK("#service.A220","août")</f>
        <v>août</v>
      </c>
      <c r="B13" s="9" t="str">
        <f aca="false">IF(config!A5&lt;&gt;"",config!A5,"")</f>
        <v>mr 3</v>
      </c>
      <c r="C13" s="10" t="n">
        <f aca="false">COUNTIF(F13:AJ13,"bp")</f>
        <v>0</v>
      </c>
      <c r="D13" s="10" t="n">
        <f aca="false">COUNTIF(G13:AK13,"c")</f>
        <v>0</v>
      </c>
      <c r="E13" s="10" t="n">
        <f aca="false">COUNTIF(H13:AL13,"p")</f>
        <v>0</v>
      </c>
      <c r="F13" s="11"/>
      <c r="G13" s="11"/>
      <c r="H13" s="11"/>
      <c r="I13" s="11"/>
      <c r="J13" s="11"/>
      <c r="K13" s="11"/>
      <c r="L13" s="11"/>
      <c r="M13" s="11"/>
      <c r="N13" s="11"/>
      <c r="O13" s="11"/>
      <c r="P13" s="11"/>
      <c r="Q13" s="11"/>
      <c r="R13" s="11"/>
      <c r="S13" s="11"/>
      <c r="T13" s="11"/>
      <c r="U13" s="11"/>
      <c r="V13" s="11"/>
      <c r="W13" s="11"/>
      <c r="X13" s="11"/>
      <c r="Y13" s="11"/>
      <c r="Z13" s="11"/>
      <c r="AA13" s="11"/>
      <c r="AB13" s="11"/>
      <c r="AC13" s="11"/>
      <c r="AD13" s="11"/>
      <c r="AE13" s="11"/>
      <c r="AF13" s="11"/>
      <c r="AG13" s="11"/>
      <c r="AH13" s="11"/>
      <c r="AI13" s="11"/>
      <c r="AJ13" s="11"/>
    </row>
    <row r="14" customFormat="false" ht="15" hidden="false" customHeight="false" outlineLevel="0" collapsed="false">
      <c r="A14" s="0" t="str">
        <f aca="false">HYPERLINK("#service.A250","septembre")</f>
        <v>septembre</v>
      </c>
      <c r="B14" s="9" t="str">
        <f aca="false">IF(config!A6&lt;&gt;"",config!A6,"")</f>
        <v>mr 4</v>
      </c>
      <c r="C14" s="10" t="n">
        <f aca="false">COUNTIF(F14:AJ14,"bp")</f>
        <v>0</v>
      </c>
      <c r="D14" s="10" t="n">
        <f aca="false">COUNTIF(G14:AK14,"c")</f>
        <v>0</v>
      </c>
      <c r="E14" s="10" t="n">
        <f aca="false">COUNTIF(H14:AL14,"p")</f>
        <v>0</v>
      </c>
      <c r="F14" s="11"/>
      <c r="G14" s="11"/>
      <c r="H14" s="11"/>
      <c r="I14" s="11"/>
      <c r="J14" s="11"/>
      <c r="K14" s="11"/>
      <c r="L14" s="11"/>
      <c r="M14" s="11"/>
      <c r="N14" s="11"/>
      <c r="O14" s="11"/>
      <c r="P14" s="11"/>
      <c r="Q14" s="11"/>
      <c r="R14" s="11"/>
      <c r="S14" s="11"/>
      <c r="T14" s="11"/>
      <c r="U14" s="11"/>
      <c r="V14" s="11"/>
      <c r="W14" s="11"/>
      <c r="X14" s="11"/>
      <c r="Y14" s="11"/>
      <c r="Z14" s="11"/>
      <c r="AA14" s="11"/>
      <c r="AB14" s="11"/>
      <c r="AC14" s="11"/>
      <c r="AD14" s="11"/>
      <c r="AE14" s="11"/>
      <c r="AF14" s="11"/>
      <c r="AG14" s="11"/>
      <c r="AH14" s="11"/>
      <c r="AI14" s="11"/>
      <c r="AJ14" s="11"/>
    </row>
    <row r="15" customFormat="false" ht="15" hidden="false" customHeight="false" outlineLevel="0" collapsed="false">
      <c r="A15" s="0" t="str">
        <f aca="false">HYPERLINK("#service.A280","octobre")</f>
        <v>octobre</v>
      </c>
      <c r="B15" s="9" t="str">
        <f aca="false">IF(config!A7&lt;&gt;"",config!A7,"")</f>
        <v>mr 5</v>
      </c>
      <c r="C15" s="10" t="n">
        <f aca="false">COUNTIF(F15:AJ15,"bp")</f>
        <v>0</v>
      </c>
      <c r="D15" s="10" t="n">
        <f aca="false">COUNTIF(G15:AK15,"c")</f>
        <v>0</v>
      </c>
      <c r="E15" s="10" t="n">
        <f aca="false">COUNTIF(H15:AL15,"p")</f>
        <v>0</v>
      </c>
      <c r="F15" s="11"/>
      <c r="G15" s="11"/>
      <c r="H15" s="11"/>
      <c r="I15" s="11"/>
      <c r="J15" s="11"/>
      <c r="K15" s="11"/>
      <c r="L15" s="11"/>
      <c r="M15" s="11"/>
      <c r="N15" s="11"/>
      <c r="O15" s="11"/>
      <c r="P15" s="11"/>
      <c r="Q15" s="11"/>
      <c r="R15" s="11"/>
      <c r="S15" s="11"/>
      <c r="T15" s="11"/>
      <c r="U15" s="11"/>
      <c r="V15" s="11"/>
      <c r="W15" s="11"/>
      <c r="X15" s="11"/>
      <c r="Y15" s="11"/>
      <c r="Z15" s="11"/>
      <c r="AA15" s="11"/>
      <c r="AB15" s="11"/>
      <c r="AC15" s="11"/>
      <c r="AD15" s="11"/>
      <c r="AE15" s="11"/>
      <c r="AF15" s="11"/>
      <c r="AG15" s="11"/>
      <c r="AH15" s="11"/>
      <c r="AI15" s="11"/>
      <c r="AJ15" s="11"/>
    </row>
    <row r="16" customFormat="false" ht="15" hidden="false" customHeight="false" outlineLevel="0" collapsed="false">
      <c r="A16" s="0" t="str">
        <f aca="false">HYPERLINK("#service.A310","novembre")</f>
        <v>novembre</v>
      </c>
      <c r="B16" s="12"/>
    </row>
    <row r="17" customFormat="false" ht="15" hidden="false" customHeight="false" outlineLevel="0" collapsed="false">
      <c r="A17" s="0" t="str">
        <f aca="false">HYPERLINK("#service.A340","décembre")</f>
        <v>décembre</v>
      </c>
      <c r="B17" s="12"/>
    </row>
    <row r="19" customFormat="false" ht="15" hidden="false" customHeight="false" outlineLevel="0" collapsed="false">
      <c r="D19" s="13" t="s">
        <v>6</v>
      </c>
      <c r="E19" s="10" t="n">
        <f aca="false">SUM(E11:E15)</f>
        <v>5</v>
      </c>
      <c r="F19" s="14" t="s">
        <v>3</v>
      </c>
      <c r="G19" s="0" t="s">
        <v>7</v>
      </c>
      <c r="J19" s="15" t="s">
        <v>4</v>
      </c>
      <c r="K19" s="0" t="s">
        <v>8</v>
      </c>
      <c r="N19" s="16" t="s">
        <v>9</v>
      </c>
      <c r="O19" s="0" t="s">
        <v>10</v>
      </c>
      <c r="X19" s="17" t="s">
        <v>11</v>
      </c>
      <c r="Y19" s="0" t="s">
        <v>12</v>
      </c>
      <c r="AB19" s="18" t="s">
        <v>13</v>
      </c>
      <c r="AC19" s="0" t="s">
        <v>14</v>
      </c>
      <c r="AE19" s="19" t="s">
        <v>15</v>
      </c>
      <c r="AF19" s="0" t="s">
        <v>16</v>
      </c>
    </row>
    <row r="21" customFormat="false" ht="15" hidden="false" customHeight="false" outlineLevel="0" collapsed="false">
      <c r="B21" s="20" t="s">
        <v>17</v>
      </c>
      <c r="C21" s="0" t="s">
        <v>18</v>
      </c>
      <c r="D21" s="0" t="s">
        <v>19</v>
      </c>
      <c r="E21" s="0" t="s">
        <v>20</v>
      </c>
    </row>
    <row r="22" customFormat="false" ht="15" hidden="false" customHeight="false" outlineLevel="0" collapsed="false">
      <c r="A22" s="0" t="s">
        <v>21</v>
      </c>
      <c r="B22" s="21" t="n">
        <f aca="false">SUMPRODUCT((WEEKDAY($F$10:$AJ$10,2)=4)*(($F$11:$AJ$15="C")+($F$11:$AJ$15="BP"))*($B$11:$B$15=$A22))</f>
        <v>4</v>
      </c>
      <c r="C22" s="21" t="n">
        <f aca="false">SUMPRODUCT((WEEKDAY($F$10:$AJ$10,2)=5)*(($F$11:$AJ$15="C")+($F$11:$AJ$15="BP"))*($B$11:$B$15=$A22))</f>
        <v>0</v>
      </c>
      <c r="D22" s="21" t="n">
        <f aca="false">SUMPRODUCT((WEEKDAY($F$10:$AJ$10,2)=6)*(($F$11:$AJ$15="C")+($F$11:$AJ$15="BP"))*($B$11:$B$15=$A22))</f>
        <v>0</v>
      </c>
      <c r="E22" s="21" t="n">
        <f aca="false">SUMPRODUCT((WEEKDAY($F$10:$AJ$10,2)=7)*(($F$11:$AJ$15="C")+($F$11:$AJ$15="BP"))*($B$11:$B$15=$A22))</f>
        <v>1</v>
      </c>
    </row>
    <row r="23" customFormat="false" ht="15" hidden="false" customHeight="false" outlineLevel="0" collapsed="false">
      <c r="A23" s="0" t="s">
        <v>22</v>
      </c>
      <c r="B23" s="21" t="n">
        <f aca="false">SUMPRODUCT((WEEKDAY($F$10:$AJ$10,2)=4)*(($F$11:$AJ$15="C")+($F$11:$AJ$15="BP"))*($B$11:$B$15=$A23))</f>
        <v>0</v>
      </c>
      <c r="C23" s="21" t="n">
        <f aca="false">SUMPRODUCT((WEEKDAY($F$10:$AJ$10,2)=5)*(($F$11:$AJ$15="C")+($F$11:$AJ$15="BP"))*($B$11:$B$15=$A23))</f>
        <v>0</v>
      </c>
      <c r="D23" s="21" t="n">
        <f aca="false">SUMPRODUCT((WEEKDAY($F$10:$AJ$10,2)=6)*(($F$11:$AJ$15="C")+($F$11:$AJ$15="BP"))*($B$11:$B$15=$A23))</f>
        <v>0</v>
      </c>
      <c r="E23" s="21" t="n">
        <f aca="false">SUMPRODUCT((WEEKDAY($F$10:$AJ$10,2)=7)*(($F$11:$AJ$15="C")+($F$11:$AJ$15="BP"))*($B$11:$B$15=$A23))</f>
        <v>0</v>
      </c>
    </row>
    <row r="24" customFormat="false" ht="15" hidden="false" customHeight="false" outlineLevel="0" collapsed="false">
      <c r="A24" s="0" t="s">
        <v>23</v>
      </c>
      <c r="B24" s="21" t="n">
        <f aca="false">SUMPRODUCT((WEEKDAY($F$10:$AJ$10,2)=4)*(($F$11:$AJ$15="C")+($F$11:$AJ$15="BP"))*($B$11:$B$15=$A24))</f>
        <v>0</v>
      </c>
      <c r="C24" s="21" t="n">
        <f aca="false">SUMPRODUCT((WEEKDAY($F$10:$AJ$10,2)=5)*(($F$11:$AJ$15="C")+($F$11:$AJ$15="BP"))*($B$11:$B$15=$A24))</f>
        <v>0</v>
      </c>
      <c r="D24" s="21" t="n">
        <f aca="false">SUMPRODUCT((WEEKDAY($F$10:$AJ$10,2)=6)*(($F$11:$AJ$15="C")+($F$11:$AJ$15="BP"))*($B$11:$B$15=$A24))</f>
        <v>0</v>
      </c>
      <c r="E24" s="21" t="n">
        <f aca="false">SUMPRODUCT((WEEKDAY($F$10:$AJ$10,2)=7)*(($F$11:$AJ$15="C")+($F$11:$AJ$15="BP"))*($B$11:$B$15=$A24))</f>
        <v>0</v>
      </c>
    </row>
    <row r="25" customFormat="false" ht="15" hidden="false" customHeight="false" outlineLevel="0" collapsed="false">
      <c r="A25" s="0" t="s">
        <v>24</v>
      </c>
      <c r="B25" s="21" t="n">
        <f aca="false">SUMPRODUCT((WEEKDAY($F$10:$AJ$10,2)=4)*(($F$11:$AJ$15="C")+($F$11:$AJ$15="BP"))*($B$11:$B$15=$A25))</f>
        <v>0</v>
      </c>
      <c r="C25" s="21" t="n">
        <f aca="false">SUMPRODUCT((WEEKDAY($F$10:$AJ$10,2)=5)*(($F$11:$AJ$15="C")+($F$11:$AJ$15="BP"))*($B$11:$B$15=$A25))</f>
        <v>0</v>
      </c>
      <c r="D25" s="21" t="n">
        <f aca="false">SUMPRODUCT((WEEKDAY($F$10:$AJ$10,2)=6)*(($F$11:$AJ$15="C")+($F$11:$AJ$15="BP"))*($B$11:$B$15=$A25))</f>
        <v>0</v>
      </c>
      <c r="E25" s="21" t="n">
        <f aca="false">SUMPRODUCT((WEEKDAY($F$10:$AJ$10,2)=7)*(($F$11:$AJ$15="C")+($F$11:$AJ$15="BP"))*($B$11:$B$15=$A25))</f>
        <v>0</v>
      </c>
    </row>
    <row r="26" customFormat="false" ht="15" hidden="false" customHeight="false" outlineLevel="0" collapsed="false">
      <c r="A26" s="0" t="s">
        <v>25</v>
      </c>
      <c r="B26" s="21" t="n">
        <f aca="false">SUMPRODUCT((WEEKDAY($F$10:$AJ$10,2)=4)*(($F$11:$AJ$15="C")+($F$11:$AJ$15="BP"))*($B$11:$B$15=$A26))</f>
        <v>0</v>
      </c>
      <c r="C26" s="21" t="n">
        <f aca="false">SUMPRODUCT((WEEKDAY($F$10:$AJ$10,2)=5)*(($F$11:$AJ$15="C")+($F$11:$AJ$15="BP"))*($B$11:$B$15=$A26))</f>
        <v>0</v>
      </c>
      <c r="D26" s="21" t="n">
        <f aca="false">SUMPRODUCT((WEEKDAY($F$10:$AJ$10,2)=6)*(($F$11:$AJ$15="C")+($F$11:$AJ$15="BP"))*($B$11:$B$15=$A26))</f>
        <v>0</v>
      </c>
      <c r="E26" s="21" t="n">
        <f aca="false">SUMPRODUCT((WEEKDAY($F$10:$AJ$10,2)=7)*(($F$11:$AJ$15="C")+($F$11:$AJ$15="BP"))*($B$11:$B$15=$A26))</f>
        <v>0</v>
      </c>
    </row>
    <row r="27" customFormat="false" ht="15" hidden="false" customHeight="false" outlineLevel="0" collapsed="false">
      <c r="B27" s="21"/>
      <c r="C27" s="21"/>
      <c r="D27" s="21"/>
      <c r="E27" s="21"/>
    </row>
    <row r="28" customFormat="false" ht="15" hidden="false" customHeight="false" outlineLevel="0" collapsed="false">
      <c r="B28" s="21"/>
      <c r="C28" s="21"/>
      <c r="D28" s="21"/>
      <c r="E28" s="21"/>
    </row>
    <row r="31" customFormat="false" ht="15" hidden="false" customHeight="false" outlineLevel="0" collapsed="false">
      <c r="A31" s="1" t="n">
        <f aca="false">config!D5</f>
        <v>43132</v>
      </c>
    </row>
    <row r="32" customFormat="false" ht="15" hidden="false" customHeight="false" outlineLevel="0" collapsed="false">
      <c r="A32" s="1" t="n">
        <f aca="false">config!E5</f>
        <v>43159</v>
      </c>
    </row>
    <row r="33" customFormat="false" ht="56.25" hidden="false" customHeight="false" outlineLevel="0" collapsed="false">
      <c r="A33" s="1"/>
      <c r="B33" s="1"/>
      <c r="C33" s="1"/>
      <c r="D33" s="1"/>
      <c r="E33" s="1"/>
      <c r="F33" s="2" t="n">
        <f aca="false">A31</f>
        <v>43132</v>
      </c>
      <c r="G33" s="2" t="n">
        <f aca="false">F33+1</f>
        <v>43133</v>
      </c>
      <c r="H33" s="2" t="n">
        <f aca="false">G33+1</f>
        <v>43134</v>
      </c>
      <c r="I33" s="2" t="n">
        <f aca="false">H33+1</f>
        <v>43135</v>
      </c>
      <c r="J33" s="2" t="n">
        <f aca="false">I33+1</f>
        <v>43136</v>
      </c>
      <c r="K33" s="2" t="n">
        <f aca="false">J33+1</f>
        <v>43137</v>
      </c>
      <c r="L33" s="2" t="n">
        <f aca="false">K33+1</f>
        <v>43138</v>
      </c>
      <c r="M33" s="2" t="n">
        <f aca="false">L33+1</f>
        <v>43139</v>
      </c>
      <c r="N33" s="2" t="n">
        <f aca="false">M33+1</f>
        <v>43140</v>
      </c>
      <c r="O33" s="2" t="n">
        <f aca="false">N33+1</f>
        <v>43141</v>
      </c>
      <c r="P33" s="2" t="n">
        <f aca="false">O33+1</f>
        <v>43142</v>
      </c>
      <c r="Q33" s="2" t="n">
        <f aca="false">P33+1</f>
        <v>43143</v>
      </c>
      <c r="R33" s="2" t="n">
        <f aca="false">Q33+1</f>
        <v>43144</v>
      </c>
      <c r="S33" s="2" t="n">
        <f aca="false">R33+1</f>
        <v>43145</v>
      </c>
      <c r="T33" s="2" t="n">
        <f aca="false">S33+1</f>
        <v>43146</v>
      </c>
      <c r="U33" s="2" t="n">
        <f aca="false">T33+1</f>
        <v>43147</v>
      </c>
      <c r="V33" s="2" t="n">
        <f aca="false">U33+1</f>
        <v>43148</v>
      </c>
      <c r="W33" s="2" t="n">
        <f aca="false">V33+1</f>
        <v>43149</v>
      </c>
      <c r="X33" s="2" t="n">
        <f aca="false">W33+1</f>
        <v>43150</v>
      </c>
      <c r="Y33" s="2" t="n">
        <f aca="false">X33+1</f>
        <v>43151</v>
      </c>
      <c r="Z33" s="2" t="n">
        <f aca="false">Y33+1</f>
        <v>43152</v>
      </c>
      <c r="AA33" s="2" t="n">
        <f aca="false">Z33+1</f>
        <v>43153</v>
      </c>
      <c r="AB33" s="2" t="n">
        <f aca="false">AA33+1</f>
        <v>43154</v>
      </c>
      <c r="AC33" s="2" t="n">
        <f aca="false">AB33+1</f>
        <v>43155</v>
      </c>
      <c r="AD33" s="2" t="n">
        <f aca="false">AC33+1</f>
        <v>43156</v>
      </c>
      <c r="AE33" s="2" t="n">
        <f aca="false">AD33+1</f>
        <v>43157</v>
      </c>
      <c r="AF33" s="2" t="n">
        <f aca="false">AE33+1</f>
        <v>43158</v>
      </c>
      <c r="AG33" s="2" t="n">
        <f aca="false">AF33+1</f>
        <v>43159</v>
      </c>
      <c r="AH33" s="2" t="n">
        <f aca="false">AG33+1</f>
        <v>43160</v>
      </c>
      <c r="AI33" s="2" t="n">
        <f aca="false">AH33+1</f>
        <v>43161</v>
      </c>
      <c r="AJ33" s="2" t="n">
        <f aca="false">AI33+1</f>
        <v>43162</v>
      </c>
      <c r="AK33" s="1"/>
    </row>
    <row r="34" customFormat="false" ht="15" hidden="false" customHeight="false" outlineLevel="0" collapsed="false">
      <c r="A34" s="1"/>
      <c r="B34" s="1"/>
      <c r="C34" s="1"/>
      <c r="D34" s="1"/>
      <c r="E34" s="1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  <c r="AB34" s="2"/>
      <c r="AC34" s="2"/>
      <c r="AD34" s="2"/>
      <c r="AE34" s="2"/>
      <c r="AF34" s="2"/>
      <c r="AG34" s="2"/>
      <c r="AH34" s="2"/>
      <c r="AI34" s="2"/>
      <c r="AJ34" s="2"/>
      <c r="AK34" s="1"/>
    </row>
    <row r="35" customFormat="false" ht="15" hidden="false" customHeight="false" outlineLevel="0" collapsed="false">
      <c r="F35" s="3" t="s">
        <v>26</v>
      </c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  <c r="AG35" s="3"/>
      <c r="AH35" s="3"/>
      <c r="AI35" s="3"/>
      <c r="AJ35" s="3"/>
    </row>
    <row r="36" customFormat="false" ht="15" hidden="false" customHeight="false" outlineLevel="0" collapsed="false">
      <c r="A36" s="0" t="str">
        <f aca="false">HYPERLINK("#service.A10","janvier")</f>
        <v>janvier</v>
      </c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  <c r="AG36" s="3"/>
      <c r="AH36" s="3"/>
      <c r="AI36" s="3"/>
      <c r="AJ36" s="3"/>
    </row>
    <row r="37" customFormat="false" ht="15" hidden="false" customHeight="false" outlineLevel="0" collapsed="false">
      <c r="A37" s="0" t="str">
        <f aca="false">HYPERLINK("#service.A40","février")</f>
        <v>février</v>
      </c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/>
      <c r="AH37" s="3"/>
      <c r="AI37" s="3"/>
      <c r="AJ37" s="3"/>
    </row>
    <row r="38" customFormat="false" ht="15" hidden="false" customHeight="false" outlineLevel="0" collapsed="false">
      <c r="A38" s="0" t="str">
        <f aca="false">HYPERLINK("#service.A70","mars")</f>
        <v>mars</v>
      </c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  <c r="AH38" s="3"/>
      <c r="AI38" s="3"/>
      <c r="AJ38" s="3"/>
    </row>
    <row r="39" customFormat="false" ht="15" hidden="false" customHeight="false" outlineLevel="0" collapsed="false">
      <c r="A39" s="0" t="str">
        <f aca="false">HYPERLINK("#service.A100","avril")</f>
        <v>avril</v>
      </c>
      <c r="F39" s="5" t="n">
        <f aca="false">DAY(F33)</f>
        <v>1</v>
      </c>
      <c r="G39" s="5" t="n">
        <f aca="false">DAY(G33)</f>
        <v>2</v>
      </c>
      <c r="H39" s="5" t="n">
        <f aca="false">DAY(H33)</f>
        <v>3</v>
      </c>
      <c r="I39" s="5" t="n">
        <f aca="false">DAY(I33)</f>
        <v>4</v>
      </c>
      <c r="J39" s="5" t="n">
        <f aca="false">DAY(J33)</f>
        <v>5</v>
      </c>
      <c r="K39" s="5" t="n">
        <f aca="false">DAY(K33)</f>
        <v>6</v>
      </c>
      <c r="L39" s="5" t="n">
        <f aca="false">DAY(L33)</f>
        <v>7</v>
      </c>
      <c r="M39" s="5" t="n">
        <f aca="false">DAY(M33)</f>
        <v>8</v>
      </c>
      <c r="N39" s="5" t="n">
        <f aca="false">DAY(N33)</f>
        <v>9</v>
      </c>
      <c r="O39" s="5" t="n">
        <f aca="false">DAY(O33)</f>
        <v>10</v>
      </c>
      <c r="P39" s="5" t="n">
        <f aca="false">DAY(P33)</f>
        <v>11</v>
      </c>
      <c r="Q39" s="5" t="n">
        <f aca="false">DAY(Q33)</f>
        <v>12</v>
      </c>
      <c r="R39" s="5" t="n">
        <f aca="false">DAY(R33)</f>
        <v>13</v>
      </c>
      <c r="S39" s="5" t="n">
        <f aca="false">DAY(S33)</f>
        <v>14</v>
      </c>
      <c r="T39" s="5" t="n">
        <f aca="false">DAY(T33)</f>
        <v>15</v>
      </c>
      <c r="U39" s="5" t="n">
        <f aca="false">DAY(U33)</f>
        <v>16</v>
      </c>
      <c r="V39" s="5" t="n">
        <f aca="false">DAY(V33)</f>
        <v>17</v>
      </c>
      <c r="W39" s="5" t="n">
        <f aca="false">DAY(W33)</f>
        <v>18</v>
      </c>
      <c r="X39" s="5" t="n">
        <f aca="false">DAY(X33)</f>
        <v>19</v>
      </c>
      <c r="Y39" s="5" t="n">
        <f aca="false">DAY(Y33)</f>
        <v>20</v>
      </c>
      <c r="Z39" s="5" t="n">
        <f aca="false">DAY(Z33)</f>
        <v>21</v>
      </c>
      <c r="AA39" s="5" t="n">
        <f aca="false">DAY(AA33)</f>
        <v>22</v>
      </c>
      <c r="AB39" s="5" t="n">
        <f aca="false">DAY(AB33)</f>
        <v>23</v>
      </c>
      <c r="AC39" s="5" t="n">
        <f aca="false">DAY(AC33)</f>
        <v>24</v>
      </c>
      <c r="AD39" s="5" t="n">
        <f aca="false">DAY(AD33)</f>
        <v>25</v>
      </c>
      <c r="AE39" s="5" t="n">
        <f aca="false">DAY(AE33)</f>
        <v>26</v>
      </c>
      <c r="AF39" s="5" t="n">
        <f aca="false">DAY(AF33)</f>
        <v>27</v>
      </c>
      <c r="AG39" s="5" t="n">
        <f aca="false">DAY(AG33)</f>
        <v>28</v>
      </c>
      <c r="AH39" s="5" t="n">
        <f aca="false">IFERROR(DAY(AH33),"")</f>
        <v>1</v>
      </c>
      <c r="AI39" s="5" t="n">
        <f aca="false">IFERROR(DAY(AI33),"")</f>
        <v>2</v>
      </c>
      <c r="AJ39" s="5" t="n">
        <f aca="false">IFERROR(DAY(AJ33),"")</f>
        <v>3</v>
      </c>
    </row>
    <row r="40" customFormat="false" ht="15" hidden="false" customHeight="false" outlineLevel="0" collapsed="false">
      <c r="A40" s="0" t="str">
        <f aca="false">HYPERLINK("#service.A130","mai")</f>
        <v>mai</v>
      </c>
      <c r="B40" s="6" t="s">
        <v>2</v>
      </c>
      <c r="C40" s="7" t="s">
        <v>3</v>
      </c>
      <c r="D40" s="7" t="s">
        <v>4</v>
      </c>
      <c r="E40" s="6" t="s">
        <v>5</v>
      </c>
      <c r="F40" s="8" t="n">
        <f aca="false">WEEKDAY(F33)</f>
        <v>5</v>
      </c>
      <c r="G40" s="8" t="n">
        <f aca="false">WEEKDAY(G33)</f>
        <v>6</v>
      </c>
      <c r="H40" s="8" t="n">
        <f aca="false">WEEKDAY(H33)</f>
        <v>7</v>
      </c>
      <c r="I40" s="8" t="n">
        <f aca="false">WEEKDAY(I33)</f>
        <v>1</v>
      </c>
      <c r="J40" s="8" t="n">
        <f aca="false">WEEKDAY(J33)</f>
        <v>2</v>
      </c>
      <c r="K40" s="8" t="n">
        <f aca="false">WEEKDAY(K33)</f>
        <v>3</v>
      </c>
      <c r="L40" s="8" t="n">
        <f aca="false">WEEKDAY(L33)</f>
        <v>4</v>
      </c>
      <c r="M40" s="8" t="n">
        <f aca="false">WEEKDAY(M33)</f>
        <v>5</v>
      </c>
      <c r="N40" s="8" t="n">
        <f aca="false">WEEKDAY(N33)</f>
        <v>6</v>
      </c>
      <c r="O40" s="8" t="n">
        <f aca="false">WEEKDAY(O33)</f>
        <v>7</v>
      </c>
      <c r="P40" s="8" t="n">
        <f aca="false">WEEKDAY(P33)</f>
        <v>1</v>
      </c>
      <c r="Q40" s="8" t="n">
        <f aca="false">WEEKDAY(Q33)</f>
        <v>2</v>
      </c>
      <c r="R40" s="8" t="n">
        <f aca="false">WEEKDAY(R33)</f>
        <v>3</v>
      </c>
      <c r="S40" s="8" t="n">
        <f aca="false">WEEKDAY(S33)</f>
        <v>4</v>
      </c>
      <c r="T40" s="8" t="n">
        <f aca="false">WEEKDAY(T33)</f>
        <v>5</v>
      </c>
      <c r="U40" s="8" t="n">
        <f aca="false">WEEKDAY(U33)</f>
        <v>6</v>
      </c>
      <c r="V40" s="8" t="n">
        <f aca="false">WEEKDAY(V33)</f>
        <v>7</v>
      </c>
      <c r="W40" s="8" t="n">
        <f aca="false">WEEKDAY(W33)</f>
        <v>1</v>
      </c>
      <c r="X40" s="8" t="n">
        <f aca="false">WEEKDAY(X33)</f>
        <v>2</v>
      </c>
      <c r="Y40" s="8" t="n">
        <f aca="false">WEEKDAY(Y33)</f>
        <v>3</v>
      </c>
      <c r="Z40" s="8" t="n">
        <f aca="false">WEEKDAY(Z33)</f>
        <v>4</v>
      </c>
      <c r="AA40" s="8" t="n">
        <f aca="false">WEEKDAY(AA33)</f>
        <v>5</v>
      </c>
      <c r="AB40" s="8" t="n">
        <f aca="false">WEEKDAY(AB33)</f>
        <v>6</v>
      </c>
      <c r="AC40" s="8" t="n">
        <f aca="false">WEEKDAY(AC33)</f>
        <v>7</v>
      </c>
      <c r="AD40" s="8" t="n">
        <f aca="false">WEEKDAY(AD33)</f>
        <v>1</v>
      </c>
      <c r="AE40" s="8" t="n">
        <f aca="false">WEEKDAY(AE33)</f>
        <v>2</v>
      </c>
      <c r="AF40" s="8" t="n">
        <f aca="false">WEEKDAY(AF33)</f>
        <v>3</v>
      </c>
      <c r="AG40" s="8" t="n">
        <f aca="false">WEEKDAY(AG33)</f>
        <v>4</v>
      </c>
      <c r="AH40" s="8" t="n">
        <f aca="false">IFERROR(WEEKDAY(AH33),"")</f>
        <v>5</v>
      </c>
      <c r="AI40" s="8" t="n">
        <f aca="false">IFERROR(WEEKDAY(AI33),"")</f>
        <v>6</v>
      </c>
      <c r="AJ40" s="8" t="n">
        <f aca="false">IFERROR(WEEKDAY(AJ33),"")</f>
        <v>7</v>
      </c>
    </row>
    <row r="41" customFormat="false" ht="15" hidden="false" customHeight="false" outlineLevel="0" collapsed="false">
      <c r="A41" s="0" t="str">
        <f aca="false">HYPERLINK("#service.A160","juin")</f>
        <v>juin</v>
      </c>
      <c r="B41" s="9" t="str">
        <f aca="false">IF(config!A3&lt;&gt;"",config!A3,"")</f>
        <v>mr 1</v>
      </c>
      <c r="C41" s="10" t="n">
        <f aca="false">COUNTIF(F41:AJ41,"bp")</f>
        <v>1</v>
      </c>
      <c r="D41" s="10" t="n">
        <f aca="false">COUNTIF(G41:AK41,"c")</f>
        <v>0</v>
      </c>
      <c r="E41" s="10" t="n">
        <f aca="false">SUM(C41,D41)</f>
        <v>1</v>
      </c>
      <c r="F41" s="11"/>
      <c r="G41" s="11"/>
      <c r="H41" s="11"/>
      <c r="I41" s="11"/>
      <c r="J41" s="11"/>
      <c r="K41" s="11"/>
      <c r="L41" s="11"/>
      <c r="M41" s="11"/>
      <c r="N41" s="11" t="s">
        <v>3</v>
      </c>
      <c r="O41" s="11"/>
      <c r="P41" s="11"/>
      <c r="Q41" s="11"/>
      <c r="R41" s="11"/>
      <c r="S41" s="11"/>
      <c r="T41" s="11"/>
      <c r="U41" s="11"/>
      <c r="V41" s="11"/>
      <c r="W41" s="11"/>
      <c r="X41" s="11"/>
      <c r="Y41" s="11"/>
      <c r="Z41" s="11"/>
      <c r="AA41" s="11"/>
      <c r="AB41" s="11"/>
      <c r="AC41" s="11"/>
      <c r="AD41" s="11"/>
      <c r="AE41" s="11"/>
      <c r="AF41" s="11"/>
      <c r="AG41" s="11"/>
      <c r="AH41" s="11"/>
      <c r="AI41" s="11"/>
      <c r="AJ41" s="11"/>
    </row>
    <row r="42" customFormat="false" ht="15" hidden="false" customHeight="false" outlineLevel="0" collapsed="false">
      <c r="A42" s="0" t="str">
        <f aca="false">HYPERLINK("#service.A190","juillet")</f>
        <v>juillet</v>
      </c>
      <c r="B42" s="9" t="str">
        <f aca="false">IF(config!A4&lt;&gt;"",config!A4,"")</f>
        <v>mr 2</v>
      </c>
      <c r="C42" s="10" t="n">
        <f aca="false">COUNTIF(F42:AJ42,"bp")</f>
        <v>0</v>
      </c>
      <c r="D42" s="10" t="n">
        <f aca="false">COUNTIF(G42:AK42,"c")</f>
        <v>0</v>
      </c>
      <c r="E42" s="10" t="n">
        <f aca="false">COUNTIF(H42:AL42,"p")</f>
        <v>0</v>
      </c>
      <c r="F42" s="11"/>
      <c r="G42" s="11"/>
      <c r="H42" s="11"/>
      <c r="I42" s="11"/>
      <c r="J42" s="11"/>
      <c r="K42" s="11"/>
      <c r="L42" s="11"/>
      <c r="M42" s="11"/>
      <c r="N42" s="11"/>
      <c r="O42" s="11"/>
      <c r="P42" s="11"/>
      <c r="Q42" s="11"/>
      <c r="R42" s="11"/>
      <c r="S42" s="11"/>
      <c r="T42" s="11"/>
      <c r="U42" s="11"/>
      <c r="V42" s="11"/>
      <c r="W42" s="11"/>
      <c r="X42" s="11"/>
      <c r="Y42" s="11"/>
      <c r="Z42" s="11"/>
      <c r="AA42" s="11"/>
      <c r="AB42" s="11"/>
      <c r="AC42" s="11"/>
      <c r="AD42" s="11"/>
      <c r="AE42" s="11"/>
      <c r="AF42" s="11"/>
      <c r="AG42" s="11"/>
      <c r="AH42" s="11"/>
      <c r="AI42" s="11"/>
      <c r="AJ42" s="11"/>
    </row>
    <row r="43" customFormat="false" ht="15" hidden="false" customHeight="false" outlineLevel="0" collapsed="false">
      <c r="A43" s="0" t="str">
        <f aca="false">HYPERLINK("#service.A220","août")</f>
        <v>août</v>
      </c>
      <c r="B43" s="9" t="str">
        <f aca="false">IF(config!A5&lt;&gt;"",config!A5,"")</f>
        <v>mr 3</v>
      </c>
      <c r="C43" s="10" t="n">
        <f aca="false">COUNTIF(F43:AJ43,"bp")</f>
        <v>0</v>
      </c>
      <c r="D43" s="10" t="n">
        <f aca="false">COUNTIF(G43:AK43,"c")</f>
        <v>0</v>
      </c>
      <c r="E43" s="10" t="n">
        <f aca="false">COUNTIF(H43:AL43,"p")</f>
        <v>0</v>
      </c>
      <c r="F43" s="11"/>
      <c r="G43" s="11"/>
      <c r="H43" s="11"/>
      <c r="I43" s="11"/>
      <c r="J43" s="11"/>
      <c r="K43" s="11"/>
      <c r="L43" s="11"/>
      <c r="M43" s="11"/>
      <c r="N43" s="11"/>
      <c r="O43" s="11"/>
      <c r="P43" s="11"/>
      <c r="Q43" s="11"/>
      <c r="R43" s="11"/>
      <c r="S43" s="11"/>
      <c r="T43" s="11"/>
      <c r="U43" s="11"/>
      <c r="V43" s="11"/>
      <c r="W43" s="11"/>
      <c r="X43" s="11"/>
      <c r="Y43" s="11"/>
      <c r="Z43" s="11"/>
      <c r="AA43" s="11"/>
      <c r="AB43" s="11"/>
      <c r="AC43" s="11"/>
      <c r="AD43" s="11"/>
      <c r="AE43" s="11"/>
      <c r="AF43" s="11"/>
      <c r="AG43" s="11"/>
      <c r="AH43" s="11"/>
      <c r="AI43" s="11"/>
      <c r="AJ43" s="11"/>
    </row>
    <row r="44" customFormat="false" ht="15" hidden="false" customHeight="false" outlineLevel="0" collapsed="false">
      <c r="A44" s="0" t="str">
        <f aca="false">HYPERLINK("#service.A250","septembre")</f>
        <v>septembre</v>
      </c>
      <c r="B44" s="9" t="str">
        <f aca="false">IF(config!A6&lt;&gt;"",config!A6,"")</f>
        <v>mr 4</v>
      </c>
      <c r="C44" s="10" t="n">
        <f aca="false">COUNTIF(F44:AJ44,"bp")</f>
        <v>0</v>
      </c>
      <c r="D44" s="10" t="n">
        <f aca="false">COUNTIF(G44:AK44,"c")</f>
        <v>0</v>
      </c>
      <c r="E44" s="10" t="n">
        <f aca="false">COUNTIF(H44:AL44,"p")</f>
        <v>0</v>
      </c>
      <c r="F44" s="11"/>
      <c r="G44" s="11"/>
      <c r="H44" s="11"/>
      <c r="I44" s="11"/>
      <c r="J44" s="11"/>
      <c r="K44" s="11"/>
      <c r="L44" s="11"/>
      <c r="M44" s="11"/>
      <c r="N44" s="11"/>
      <c r="O44" s="11"/>
      <c r="P44" s="11"/>
      <c r="Q44" s="11"/>
      <c r="R44" s="11"/>
      <c r="S44" s="11"/>
      <c r="T44" s="11"/>
      <c r="U44" s="11"/>
      <c r="V44" s="11"/>
      <c r="W44" s="11"/>
      <c r="X44" s="11"/>
      <c r="Y44" s="11"/>
      <c r="Z44" s="11"/>
      <c r="AA44" s="11"/>
      <c r="AB44" s="11"/>
      <c r="AC44" s="11"/>
      <c r="AD44" s="11"/>
      <c r="AE44" s="11"/>
      <c r="AF44" s="11"/>
      <c r="AG44" s="11"/>
      <c r="AH44" s="11"/>
      <c r="AI44" s="11"/>
      <c r="AJ44" s="11"/>
    </row>
    <row r="45" customFormat="false" ht="15" hidden="false" customHeight="false" outlineLevel="0" collapsed="false">
      <c r="A45" s="0" t="str">
        <f aca="false">HYPERLINK("#service.A280","octobre")</f>
        <v>octobre</v>
      </c>
      <c r="B45" s="9" t="str">
        <f aca="false">IF(config!A7&lt;&gt;"",config!A7,"")</f>
        <v>mr 5</v>
      </c>
      <c r="C45" s="10" t="n">
        <f aca="false">COUNTIF(F45:AJ45,"bp")</f>
        <v>0</v>
      </c>
      <c r="D45" s="10" t="n">
        <f aca="false">COUNTIF(G45:AK45,"c")</f>
        <v>0</v>
      </c>
      <c r="E45" s="10" t="n">
        <f aca="false">COUNTIF(H45:AL45,"p")</f>
        <v>0</v>
      </c>
      <c r="F45" s="11"/>
      <c r="G45" s="11"/>
      <c r="H45" s="11"/>
      <c r="I45" s="11"/>
      <c r="J45" s="11"/>
      <c r="K45" s="11"/>
      <c r="L45" s="11"/>
      <c r="M45" s="11"/>
      <c r="N45" s="11"/>
      <c r="O45" s="11"/>
      <c r="P45" s="11"/>
      <c r="Q45" s="11"/>
      <c r="R45" s="11"/>
      <c r="S45" s="11"/>
      <c r="T45" s="11"/>
      <c r="U45" s="11"/>
      <c r="V45" s="11"/>
      <c r="W45" s="11"/>
      <c r="X45" s="11"/>
      <c r="Y45" s="11"/>
      <c r="Z45" s="11"/>
      <c r="AA45" s="11"/>
      <c r="AB45" s="11"/>
      <c r="AC45" s="11"/>
      <c r="AD45" s="11"/>
      <c r="AE45" s="11"/>
      <c r="AF45" s="11"/>
      <c r="AG45" s="11"/>
      <c r="AH45" s="11"/>
      <c r="AI45" s="11"/>
      <c r="AJ45" s="11"/>
    </row>
    <row r="46" customFormat="false" ht="15" hidden="false" customHeight="false" outlineLevel="0" collapsed="false">
      <c r="A46" s="0" t="str">
        <f aca="false">HYPERLINK("#service.A310","novembre")</f>
        <v>novembre</v>
      </c>
      <c r="B46" s="12"/>
    </row>
    <row r="47" customFormat="false" ht="15" hidden="false" customHeight="false" outlineLevel="0" collapsed="false">
      <c r="A47" s="0" t="str">
        <f aca="false">HYPERLINK("#service.A340","décembre")</f>
        <v>décembre</v>
      </c>
      <c r="B47" s="12"/>
    </row>
    <row r="49" customFormat="false" ht="15" hidden="false" customHeight="false" outlineLevel="0" collapsed="false">
      <c r="D49" s="13" t="s">
        <v>6</v>
      </c>
      <c r="E49" s="10" t="n">
        <f aca="false">SUM(E41:E45)</f>
        <v>1</v>
      </c>
      <c r="F49" s="14" t="s">
        <v>3</v>
      </c>
      <c r="G49" s="0" t="s">
        <v>7</v>
      </c>
      <c r="J49" s="15" t="s">
        <v>4</v>
      </c>
      <c r="K49" s="0" t="s">
        <v>8</v>
      </c>
      <c r="N49" s="16" t="s">
        <v>9</v>
      </c>
      <c r="O49" s="0" t="s">
        <v>10</v>
      </c>
      <c r="X49" s="17" t="s">
        <v>11</v>
      </c>
      <c r="Y49" s="0" t="s">
        <v>12</v>
      </c>
      <c r="AB49" s="18" t="s">
        <v>13</v>
      </c>
      <c r="AC49" s="0" t="s">
        <v>14</v>
      </c>
      <c r="AE49" s="19" t="s">
        <v>15</v>
      </c>
      <c r="AF49" s="0" t="s">
        <v>16</v>
      </c>
    </row>
    <row r="51" customFormat="false" ht="15" hidden="false" customHeight="false" outlineLevel="0" collapsed="false">
      <c r="B51" s="20" t="s">
        <v>17</v>
      </c>
      <c r="C51" s="0" t="s">
        <v>18</v>
      </c>
      <c r="D51" s="0" t="s">
        <v>19</v>
      </c>
      <c r="E51" s="0" t="s">
        <v>20</v>
      </c>
    </row>
    <row r="52" customFormat="false" ht="15" hidden="false" customHeight="false" outlineLevel="0" collapsed="false">
      <c r="A52" s="0" t="s">
        <v>27</v>
      </c>
      <c r="B52" s="21" t="n">
        <f aca="false">SUMPRODUCT((WEEKDAY($F$10:$AJ$10,2)=4)*($F$11:$AJ$16="bp")*($B$11:$B$16=$A52))</f>
        <v>0</v>
      </c>
      <c r="C52" s="21" t="n">
        <f aca="false">SUMPRODUCT((WEEKDAY($F$10:$AG$10,2)=5)*($F$11:$AG$15="bp")*($B$11:$B$15=$A52))</f>
        <v>0</v>
      </c>
      <c r="D52" s="21" t="n">
        <f aca="false">SUMPRODUCT((WEEKDAY($F$10:$AG$10,2)=6)*($F$11:$AG$15="bp")*($B$11:$B$15=$A52))</f>
        <v>0</v>
      </c>
      <c r="E52" s="21" t="n">
        <f aca="false">SUMPRODUCT((WEEKDAY($F$10:$AG$10,2)=7)*($F$11:$AG$15="bp")*($B$11:$B$15=$A52))</f>
        <v>0</v>
      </c>
    </row>
    <row r="53" customFormat="false" ht="15" hidden="false" customHeight="false" outlineLevel="0" collapsed="false">
      <c r="A53" s="0" t="s">
        <v>28</v>
      </c>
      <c r="B53" s="21" t="n">
        <f aca="false">SUMPRODUCT((WEEKDAY($F$10:$AJ$10,2)=4)*($F$11:$AJ$16="bp")*($B$11:$B$16=$A53))</f>
        <v>0</v>
      </c>
      <c r="C53" s="21" t="n">
        <f aca="false">SUMPRODUCT((WEEKDAY($F$10:$AG$10,2)=5)*($F$11:$AG$15="bp")*($B$11:$B$15=$A53))</f>
        <v>0</v>
      </c>
      <c r="D53" s="21" t="n">
        <f aca="false">SUMPRODUCT((WEEKDAY($F$10:$AG$10,2)=6)*($F$11:$AG$15="bp")*($B$11:$B$15=$A53))</f>
        <v>0</v>
      </c>
      <c r="E53" s="21" t="n">
        <f aca="false">SUMPRODUCT((WEEKDAY($F$10:$AG$10,2)=7)*($F$11:$AG$15="bp")*($B$11:$B$15=$A53))</f>
        <v>0</v>
      </c>
    </row>
    <row r="54" customFormat="false" ht="15" hidden="false" customHeight="false" outlineLevel="0" collapsed="false">
      <c r="A54" s="0" t="s">
        <v>29</v>
      </c>
      <c r="B54" s="21" t="n">
        <f aca="false">SUMPRODUCT((WEEKDAY($F$10:$AJ$10,2)=4)*($F$11:$AJ$16="bp")*($B$11:$B$16=$A54))</f>
        <v>0</v>
      </c>
      <c r="C54" s="21" t="n">
        <f aca="false">SUMPRODUCT((WEEKDAY($F$10:$AG$10,2)=5)*($F$11:$AG$15="bp")*($B$11:$B$15=$A54))</f>
        <v>0</v>
      </c>
      <c r="D54" s="21" t="n">
        <f aca="false">SUMPRODUCT((WEEKDAY($F$10:$AG$10,2)=6)*($F$11:$AG$15="bp")*($B$11:$B$15=$A54))</f>
        <v>0</v>
      </c>
      <c r="E54" s="21" t="n">
        <f aca="false">SUMPRODUCT((WEEKDAY($F$10:$AG$10,2)=7)*($F$11:$AG$15="bp")*($B$11:$B$15=$A54))</f>
        <v>0</v>
      </c>
    </row>
    <row r="55" customFormat="false" ht="15" hidden="false" customHeight="false" outlineLevel="0" collapsed="false">
      <c r="A55" s="0" t="s">
        <v>30</v>
      </c>
      <c r="B55" s="21" t="n">
        <f aca="false">SUMPRODUCT((WEEKDAY($F$10:$AJ$10,2)=4)*($F$11:$AJ$16="bp")*($B$11:$B$16=$A55))</f>
        <v>0</v>
      </c>
      <c r="C55" s="21" t="n">
        <f aca="false">SUMPRODUCT((WEEKDAY($F$10:$AG$10,2)=5)*($F$11:$AG$15="bp")*($B$11:$B$15=$A55))</f>
        <v>0</v>
      </c>
      <c r="D55" s="21" t="n">
        <f aca="false">SUMPRODUCT((WEEKDAY($F$10:$AG$10,2)=6)*($F$11:$AG$15="bp")*($B$11:$B$15=$A55))</f>
        <v>0</v>
      </c>
      <c r="E55" s="21" t="n">
        <f aca="false">SUMPRODUCT((WEEKDAY($F$10:$AG$10,2)=7)*($F$11:$AG$15="bp")*($B$11:$B$15=$A55))</f>
        <v>0</v>
      </c>
    </row>
    <row r="56" customFormat="false" ht="15" hidden="false" customHeight="false" outlineLevel="0" collapsed="false">
      <c r="A56" s="0" t="s">
        <v>31</v>
      </c>
      <c r="B56" s="21" t="n">
        <f aca="false">SUMPRODUCT((WEEKDAY($F$10:$AJ$10,2)=4)*($F$11:$AJ$16="bp")*($B$11:$B$16=$A56))</f>
        <v>0</v>
      </c>
      <c r="C56" s="21" t="n">
        <f aca="false">SUMPRODUCT((WEEKDAY($F$10:$AG$10,2)=5)*($F$11:$AG$15="bp")*($B$11:$B$15=$A56))</f>
        <v>0</v>
      </c>
      <c r="D56" s="21" t="n">
        <f aca="false">SUMPRODUCT((WEEKDAY($F$10:$AG$10,2)=6)*($F$11:$AG$15="bp")*($B$11:$B$15=$A56))</f>
        <v>0</v>
      </c>
      <c r="E56" s="21" t="n">
        <f aca="false">SUMPRODUCT((WEEKDAY($F$10:$AG$10,2)=7)*($F$11:$AG$15="bp")*($B$11:$B$15=$A56))</f>
        <v>0</v>
      </c>
    </row>
    <row r="57" customFormat="false" ht="15" hidden="false" customHeight="false" outlineLevel="0" collapsed="false">
      <c r="B57" s="21"/>
      <c r="C57" s="21"/>
      <c r="D57" s="21"/>
      <c r="E57" s="21"/>
    </row>
    <row r="58" customFormat="false" ht="15" hidden="false" customHeight="false" outlineLevel="0" collapsed="false">
      <c r="B58" s="21"/>
      <c r="C58" s="21"/>
      <c r="D58" s="21"/>
      <c r="E58" s="21"/>
    </row>
    <row r="61" customFormat="false" ht="15" hidden="false" customHeight="false" outlineLevel="0" collapsed="false">
      <c r="A61" s="1" t="n">
        <f aca="false">config!D6</f>
        <v>43160</v>
      </c>
    </row>
    <row r="62" customFormat="false" ht="15" hidden="false" customHeight="false" outlineLevel="0" collapsed="false">
      <c r="A62" s="1" t="n">
        <f aca="false">config!E6</f>
        <v>43190</v>
      </c>
    </row>
    <row r="63" customFormat="false" ht="56.25" hidden="false" customHeight="false" outlineLevel="0" collapsed="false">
      <c r="A63" s="1"/>
      <c r="B63" s="1"/>
      <c r="C63" s="1"/>
      <c r="D63" s="1"/>
      <c r="E63" s="1"/>
      <c r="F63" s="2" t="n">
        <f aca="false">A61</f>
        <v>43160</v>
      </c>
      <c r="G63" s="2" t="n">
        <f aca="false">F63+1</f>
        <v>43161</v>
      </c>
      <c r="H63" s="2" t="n">
        <f aca="false">G63+1</f>
        <v>43162</v>
      </c>
      <c r="I63" s="2" t="n">
        <f aca="false">H63+1</f>
        <v>43163</v>
      </c>
      <c r="J63" s="2" t="n">
        <f aca="false">I63+1</f>
        <v>43164</v>
      </c>
      <c r="K63" s="2" t="n">
        <f aca="false">J63+1</f>
        <v>43165</v>
      </c>
      <c r="L63" s="2" t="n">
        <f aca="false">K63+1</f>
        <v>43166</v>
      </c>
      <c r="M63" s="2" t="n">
        <f aca="false">L63+1</f>
        <v>43167</v>
      </c>
      <c r="N63" s="2" t="n">
        <f aca="false">M63+1</f>
        <v>43168</v>
      </c>
      <c r="O63" s="2" t="n">
        <f aca="false">N63+1</f>
        <v>43169</v>
      </c>
      <c r="P63" s="2" t="n">
        <f aca="false">O63+1</f>
        <v>43170</v>
      </c>
      <c r="Q63" s="2" t="n">
        <f aca="false">P63+1</f>
        <v>43171</v>
      </c>
      <c r="R63" s="2" t="n">
        <f aca="false">Q63+1</f>
        <v>43172</v>
      </c>
      <c r="S63" s="2" t="n">
        <f aca="false">R63+1</f>
        <v>43173</v>
      </c>
      <c r="T63" s="2" t="n">
        <f aca="false">S63+1</f>
        <v>43174</v>
      </c>
      <c r="U63" s="2" t="n">
        <f aca="false">T63+1</f>
        <v>43175</v>
      </c>
      <c r="V63" s="2" t="n">
        <f aca="false">U63+1</f>
        <v>43176</v>
      </c>
      <c r="W63" s="2" t="n">
        <f aca="false">V63+1</f>
        <v>43177</v>
      </c>
      <c r="X63" s="2" t="n">
        <f aca="false">W63+1</f>
        <v>43178</v>
      </c>
      <c r="Y63" s="2" t="n">
        <f aca="false">X63+1</f>
        <v>43179</v>
      </c>
      <c r="Z63" s="2" t="n">
        <f aca="false">Y63+1</f>
        <v>43180</v>
      </c>
      <c r="AA63" s="2" t="n">
        <f aca="false">Z63+1</f>
        <v>43181</v>
      </c>
      <c r="AB63" s="2" t="n">
        <f aca="false">AA63+1</f>
        <v>43182</v>
      </c>
      <c r="AC63" s="2" t="n">
        <f aca="false">AB63+1</f>
        <v>43183</v>
      </c>
      <c r="AD63" s="2" t="n">
        <f aca="false">AC63+1</f>
        <v>43184</v>
      </c>
      <c r="AE63" s="2" t="n">
        <f aca="false">AD63+1</f>
        <v>43185</v>
      </c>
      <c r="AF63" s="2" t="n">
        <f aca="false">AE63+1</f>
        <v>43186</v>
      </c>
      <c r="AG63" s="2" t="n">
        <f aca="false">AF63+1</f>
        <v>43187</v>
      </c>
      <c r="AH63" s="2" t="n">
        <f aca="false">AG63+1</f>
        <v>43188</v>
      </c>
      <c r="AI63" s="2" t="n">
        <f aca="false">AH63+1</f>
        <v>43189</v>
      </c>
      <c r="AJ63" s="2" t="n">
        <f aca="false">AI63+1</f>
        <v>43190</v>
      </c>
      <c r="AK63" s="1"/>
    </row>
    <row r="64" customFormat="false" ht="15" hidden="false" customHeight="false" outlineLevel="0" collapsed="false">
      <c r="A64" s="1"/>
      <c r="B64" s="1"/>
      <c r="C64" s="1"/>
      <c r="D64" s="1"/>
      <c r="E64" s="1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  <c r="AA64" s="2"/>
      <c r="AB64" s="2"/>
      <c r="AC64" s="2"/>
      <c r="AD64" s="2"/>
      <c r="AE64" s="2"/>
      <c r="AF64" s="2"/>
      <c r="AG64" s="2"/>
      <c r="AH64" s="2"/>
      <c r="AI64" s="2"/>
      <c r="AJ64" s="2"/>
      <c r="AK64" s="1"/>
    </row>
    <row r="65" customFormat="false" ht="15" hidden="false" customHeight="false" outlineLevel="0" collapsed="false">
      <c r="F65" s="3" t="s">
        <v>32</v>
      </c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  <c r="AA65" s="3"/>
      <c r="AB65" s="3"/>
      <c r="AC65" s="3"/>
      <c r="AD65" s="3"/>
      <c r="AE65" s="3"/>
      <c r="AF65" s="3"/>
      <c r="AG65" s="3"/>
      <c r="AH65" s="3"/>
      <c r="AI65" s="3"/>
      <c r="AJ65" s="3"/>
    </row>
    <row r="66" customFormat="false" ht="15" hidden="false" customHeight="false" outlineLevel="0" collapsed="false">
      <c r="A66" s="0" t="str">
        <f aca="false">HYPERLINK("#service.A10","janvier")</f>
        <v>janvier</v>
      </c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  <c r="AA66" s="3"/>
      <c r="AB66" s="3"/>
      <c r="AC66" s="3"/>
      <c r="AD66" s="3"/>
      <c r="AE66" s="3"/>
      <c r="AF66" s="3"/>
      <c r="AG66" s="3"/>
      <c r="AH66" s="3"/>
      <c r="AI66" s="3"/>
      <c r="AJ66" s="3"/>
    </row>
    <row r="67" customFormat="false" ht="15" hidden="false" customHeight="false" outlineLevel="0" collapsed="false">
      <c r="A67" s="0" t="str">
        <f aca="false">HYPERLINK("#service.A40","février")</f>
        <v>février</v>
      </c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  <c r="AA67" s="3"/>
      <c r="AB67" s="3"/>
      <c r="AC67" s="3"/>
      <c r="AD67" s="3"/>
      <c r="AE67" s="3"/>
      <c r="AF67" s="3"/>
      <c r="AG67" s="3"/>
      <c r="AH67" s="3"/>
      <c r="AI67" s="3"/>
      <c r="AJ67" s="3"/>
    </row>
    <row r="68" customFormat="false" ht="15" hidden="false" customHeight="false" outlineLevel="0" collapsed="false">
      <c r="A68" s="0" t="str">
        <f aca="false">HYPERLINK("#service.A70","mars")</f>
        <v>mars</v>
      </c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  <c r="AA68" s="3"/>
      <c r="AB68" s="3"/>
      <c r="AC68" s="3"/>
      <c r="AD68" s="3"/>
      <c r="AE68" s="3"/>
      <c r="AF68" s="3"/>
      <c r="AG68" s="3"/>
      <c r="AH68" s="3"/>
      <c r="AI68" s="3"/>
      <c r="AJ68" s="3"/>
    </row>
    <row r="69" customFormat="false" ht="15" hidden="false" customHeight="false" outlineLevel="0" collapsed="false">
      <c r="A69" s="0" t="str">
        <f aca="false">HYPERLINK("#service.A100","avril")</f>
        <v>avril</v>
      </c>
      <c r="F69" s="5" t="n">
        <f aca="false">DAY(F63)</f>
        <v>1</v>
      </c>
      <c r="G69" s="5" t="n">
        <f aca="false">DAY(G63)</f>
        <v>2</v>
      </c>
      <c r="H69" s="5" t="n">
        <f aca="false">DAY(H63)</f>
        <v>3</v>
      </c>
      <c r="I69" s="5" t="n">
        <f aca="false">DAY(I63)</f>
        <v>4</v>
      </c>
      <c r="J69" s="5" t="n">
        <f aca="false">DAY(J63)</f>
        <v>5</v>
      </c>
      <c r="K69" s="5" t="n">
        <f aca="false">DAY(K63)</f>
        <v>6</v>
      </c>
      <c r="L69" s="5" t="n">
        <f aca="false">DAY(L63)</f>
        <v>7</v>
      </c>
      <c r="M69" s="5" t="n">
        <f aca="false">DAY(M63)</f>
        <v>8</v>
      </c>
      <c r="N69" s="5" t="n">
        <f aca="false">DAY(N63)</f>
        <v>9</v>
      </c>
      <c r="O69" s="5" t="n">
        <f aca="false">DAY(O63)</f>
        <v>10</v>
      </c>
      <c r="P69" s="5" t="n">
        <f aca="false">DAY(P63)</f>
        <v>11</v>
      </c>
      <c r="Q69" s="5" t="n">
        <f aca="false">DAY(Q63)</f>
        <v>12</v>
      </c>
      <c r="R69" s="5" t="n">
        <f aca="false">DAY(R63)</f>
        <v>13</v>
      </c>
      <c r="S69" s="5" t="n">
        <f aca="false">DAY(S63)</f>
        <v>14</v>
      </c>
      <c r="T69" s="5" t="n">
        <f aca="false">DAY(T63)</f>
        <v>15</v>
      </c>
      <c r="U69" s="5" t="n">
        <f aca="false">DAY(U63)</f>
        <v>16</v>
      </c>
      <c r="V69" s="5" t="n">
        <f aca="false">DAY(V63)</f>
        <v>17</v>
      </c>
      <c r="W69" s="5" t="n">
        <f aca="false">DAY(W63)</f>
        <v>18</v>
      </c>
      <c r="X69" s="5" t="n">
        <f aca="false">DAY(X63)</f>
        <v>19</v>
      </c>
      <c r="Y69" s="5" t="n">
        <f aca="false">DAY(Y63)</f>
        <v>20</v>
      </c>
      <c r="Z69" s="5" t="n">
        <f aca="false">DAY(Z63)</f>
        <v>21</v>
      </c>
      <c r="AA69" s="5" t="n">
        <f aca="false">DAY(AA63)</f>
        <v>22</v>
      </c>
      <c r="AB69" s="5" t="n">
        <f aca="false">DAY(AB63)</f>
        <v>23</v>
      </c>
      <c r="AC69" s="5" t="n">
        <f aca="false">DAY(AC63)</f>
        <v>24</v>
      </c>
      <c r="AD69" s="5" t="n">
        <f aca="false">DAY(AD63)</f>
        <v>25</v>
      </c>
      <c r="AE69" s="5" t="n">
        <f aca="false">DAY(AE63)</f>
        <v>26</v>
      </c>
      <c r="AF69" s="5" t="n">
        <f aca="false">DAY(AF63)</f>
        <v>27</v>
      </c>
      <c r="AG69" s="5" t="n">
        <f aca="false">DAY(AG63)</f>
        <v>28</v>
      </c>
      <c r="AH69" s="5" t="n">
        <f aca="false">IFERROR(DAY(AH63),"")</f>
        <v>29</v>
      </c>
      <c r="AI69" s="5" t="n">
        <f aca="false">IFERROR(DAY(AI63),"")</f>
        <v>30</v>
      </c>
      <c r="AJ69" s="5" t="n">
        <f aca="false">IFERROR(DAY(AJ63),"")</f>
        <v>31</v>
      </c>
    </row>
    <row r="70" customFormat="false" ht="15" hidden="false" customHeight="false" outlineLevel="0" collapsed="false">
      <c r="A70" s="0" t="str">
        <f aca="false">HYPERLINK("#service.A130","mai")</f>
        <v>mai</v>
      </c>
      <c r="B70" s="6" t="s">
        <v>2</v>
      </c>
      <c r="C70" s="7" t="s">
        <v>3</v>
      </c>
      <c r="D70" s="7" t="s">
        <v>4</v>
      </c>
      <c r="E70" s="6" t="s">
        <v>5</v>
      </c>
      <c r="F70" s="8" t="n">
        <f aca="false">WEEKDAY(F63)</f>
        <v>5</v>
      </c>
      <c r="G70" s="8" t="n">
        <f aca="false">WEEKDAY(G63)</f>
        <v>6</v>
      </c>
      <c r="H70" s="8" t="n">
        <f aca="false">WEEKDAY(H63)</f>
        <v>7</v>
      </c>
      <c r="I70" s="8" t="n">
        <f aca="false">WEEKDAY(I63)</f>
        <v>1</v>
      </c>
      <c r="J70" s="8" t="n">
        <f aca="false">WEEKDAY(J63)</f>
        <v>2</v>
      </c>
      <c r="K70" s="8" t="n">
        <f aca="false">WEEKDAY(K63)</f>
        <v>3</v>
      </c>
      <c r="L70" s="8" t="n">
        <f aca="false">WEEKDAY(L63)</f>
        <v>4</v>
      </c>
      <c r="M70" s="8" t="n">
        <f aca="false">WEEKDAY(M63)</f>
        <v>5</v>
      </c>
      <c r="N70" s="8" t="n">
        <f aca="false">WEEKDAY(N63)</f>
        <v>6</v>
      </c>
      <c r="O70" s="8" t="n">
        <f aca="false">WEEKDAY(O63)</f>
        <v>7</v>
      </c>
      <c r="P70" s="8" t="n">
        <f aca="false">WEEKDAY(P63)</f>
        <v>1</v>
      </c>
      <c r="Q70" s="8" t="n">
        <f aca="false">WEEKDAY(Q63)</f>
        <v>2</v>
      </c>
      <c r="R70" s="8" t="n">
        <f aca="false">WEEKDAY(R63)</f>
        <v>3</v>
      </c>
      <c r="S70" s="8" t="n">
        <f aca="false">WEEKDAY(S63)</f>
        <v>4</v>
      </c>
      <c r="T70" s="8" t="n">
        <f aca="false">WEEKDAY(T63)</f>
        <v>5</v>
      </c>
      <c r="U70" s="8" t="n">
        <f aca="false">WEEKDAY(U63)</f>
        <v>6</v>
      </c>
      <c r="V70" s="8" t="n">
        <f aca="false">WEEKDAY(V63)</f>
        <v>7</v>
      </c>
      <c r="W70" s="8" t="n">
        <f aca="false">WEEKDAY(W63)</f>
        <v>1</v>
      </c>
      <c r="X70" s="8" t="n">
        <f aca="false">WEEKDAY(X63)</f>
        <v>2</v>
      </c>
      <c r="Y70" s="8" t="n">
        <f aca="false">WEEKDAY(Y63)</f>
        <v>3</v>
      </c>
      <c r="Z70" s="8" t="n">
        <f aca="false">WEEKDAY(Z63)</f>
        <v>4</v>
      </c>
      <c r="AA70" s="8" t="n">
        <f aca="false">WEEKDAY(AA63)</f>
        <v>5</v>
      </c>
      <c r="AB70" s="8" t="n">
        <f aca="false">WEEKDAY(AB63)</f>
        <v>6</v>
      </c>
      <c r="AC70" s="8" t="n">
        <f aca="false">WEEKDAY(AC63)</f>
        <v>7</v>
      </c>
      <c r="AD70" s="8" t="n">
        <f aca="false">WEEKDAY(AD63)</f>
        <v>1</v>
      </c>
      <c r="AE70" s="8" t="n">
        <f aca="false">WEEKDAY(AE63)</f>
        <v>2</v>
      </c>
      <c r="AF70" s="8" t="n">
        <f aca="false">WEEKDAY(AF63)</f>
        <v>3</v>
      </c>
      <c r="AG70" s="8" t="n">
        <f aca="false">WEEKDAY(AG63)</f>
        <v>4</v>
      </c>
      <c r="AH70" s="8" t="n">
        <f aca="false">IFERROR(WEEKDAY(AH63),"")</f>
        <v>5</v>
      </c>
      <c r="AI70" s="8" t="n">
        <f aca="false">IFERROR(WEEKDAY(AI63),"")</f>
        <v>6</v>
      </c>
      <c r="AJ70" s="8" t="n">
        <f aca="false">IFERROR(WEEKDAY(AJ63),"")</f>
        <v>7</v>
      </c>
    </row>
    <row r="71" customFormat="false" ht="15" hidden="false" customHeight="false" outlineLevel="0" collapsed="false">
      <c r="A71" s="0" t="str">
        <f aca="false">HYPERLINK("#service.A160","juin")</f>
        <v>juin</v>
      </c>
      <c r="B71" s="9" t="str">
        <f aca="false">IF(config!A3&lt;&gt;"",config!A3,"")</f>
        <v>mr 1</v>
      </c>
      <c r="C71" s="10" t="n">
        <f aca="false">COUNTIF(F71:AJ71,"bp")</f>
        <v>0</v>
      </c>
      <c r="D71" s="10" t="n">
        <f aca="false">COUNTIF(G71:AK71,"c")</f>
        <v>0</v>
      </c>
      <c r="E71" s="10" t="n">
        <f aca="false">SUM(C71,D71)</f>
        <v>0</v>
      </c>
      <c r="F71" s="11"/>
      <c r="G71" s="11"/>
      <c r="H71" s="11"/>
      <c r="I71" s="11"/>
      <c r="J71" s="11"/>
      <c r="K71" s="11"/>
      <c r="L71" s="11"/>
      <c r="M71" s="11"/>
      <c r="N71" s="11"/>
      <c r="O71" s="11"/>
      <c r="P71" s="11"/>
      <c r="Q71" s="11"/>
      <c r="R71" s="11"/>
      <c r="S71" s="11"/>
      <c r="T71" s="11"/>
      <c r="U71" s="11"/>
      <c r="V71" s="11"/>
      <c r="W71" s="11"/>
      <c r="X71" s="11"/>
      <c r="Y71" s="11"/>
      <c r="Z71" s="11"/>
      <c r="AA71" s="11"/>
      <c r="AB71" s="11"/>
      <c r="AC71" s="11"/>
      <c r="AD71" s="11"/>
      <c r="AE71" s="11"/>
      <c r="AF71" s="11"/>
      <c r="AG71" s="11"/>
      <c r="AH71" s="11"/>
      <c r="AI71" s="11"/>
      <c r="AJ71" s="11"/>
    </row>
    <row r="72" customFormat="false" ht="15" hidden="false" customHeight="false" outlineLevel="0" collapsed="false">
      <c r="A72" s="0" t="str">
        <f aca="false">HYPERLINK("#service.A190","juillet")</f>
        <v>juillet</v>
      </c>
      <c r="B72" s="9" t="str">
        <f aca="false">IF(config!A4&lt;&gt;"",config!A4,"")</f>
        <v>mr 2</v>
      </c>
      <c r="C72" s="10" t="n">
        <f aca="false">COUNTIF(F72:AJ72,"bp")</f>
        <v>0</v>
      </c>
      <c r="D72" s="10" t="n">
        <f aca="false">COUNTIF(G72:AK72,"c")</f>
        <v>0</v>
      </c>
      <c r="E72" s="10" t="n">
        <f aca="false">COUNTIF(H72:AL72,"p")</f>
        <v>0</v>
      </c>
      <c r="F72" s="11"/>
      <c r="G72" s="11"/>
      <c r="H72" s="11"/>
      <c r="I72" s="11"/>
      <c r="J72" s="11"/>
      <c r="K72" s="11"/>
      <c r="L72" s="11"/>
      <c r="M72" s="11"/>
      <c r="N72" s="11"/>
      <c r="O72" s="11"/>
      <c r="P72" s="11"/>
      <c r="Q72" s="11"/>
      <c r="R72" s="11"/>
      <c r="S72" s="11"/>
      <c r="T72" s="11"/>
      <c r="U72" s="11"/>
      <c r="V72" s="11"/>
      <c r="W72" s="11"/>
      <c r="X72" s="11"/>
      <c r="Y72" s="11"/>
      <c r="Z72" s="11"/>
      <c r="AA72" s="11"/>
      <c r="AB72" s="11"/>
      <c r="AC72" s="11"/>
      <c r="AD72" s="11"/>
      <c r="AE72" s="11"/>
      <c r="AF72" s="11"/>
      <c r="AG72" s="11"/>
      <c r="AH72" s="11"/>
      <c r="AI72" s="11"/>
      <c r="AJ72" s="11"/>
    </row>
    <row r="73" customFormat="false" ht="15" hidden="false" customHeight="false" outlineLevel="0" collapsed="false">
      <c r="A73" s="0" t="str">
        <f aca="false">HYPERLINK("#service.A220","août")</f>
        <v>août</v>
      </c>
      <c r="B73" s="9" t="str">
        <f aca="false">IF(config!A5&lt;&gt;"",config!A5,"")</f>
        <v>mr 3</v>
      </c>
      <c r="C73" s="10" t="n">
        <f aca="false">COUNTIF(F73:AJ73,"bp")</f>
        <v>0</v>
      </c>
      <c r="D73" s="10" t="n">
        <f aca="false">COUNTIF(G73:AK73,"c")</f>
        <v>0</v>
      </c>
      <c r="E73" s="10" t="n">
        <f aca="false">COUNTIF(H73:AL73,"p")</f>
        <v>0</v>
      </c>
      <c r="F73" s="11"/>
      <c r="G73" s="11"/>
      <c r="H73" s="11"/>
      <c r="I73" s="11"/>
      <c r="J73" s="11"/>
      <c r="K73" s="11"/>
      <c r="L73" s="11"/>
      <c r="M73" s="11"/>
      <c r="N73" s="11"/>
      <c r="O73" s="11"/>
      <c r="P73" s="11"/>
      <c r="Q73" s="11"/>
      <c r="R73" s="11"/>
      <c r="S73" s="11"/>
      <c r="T73" s="11"/>
      <c r="U73" s="11"/>
      <c r="V73" s="11"/>
      <c r="W73" s="11"/>
      <c r="X73" s="11"/>
      <c r="Y73" s="11"/>
      <c r="Z73" s="11"/>
      <c r="AA73" s="11"/>
      <c r="AB73" s="11"/>
      <c r="AC73" s="11"/>
      <c r="AD73" s="11"/>
      <c r="AE73" s="11"/>
      <c r="AF73" s="11"/>
      <c r="AG73" s="11"/>
      <c r="AH73" s="11"/>
      <c r="AI73" s="11"/>
      <c r="AJ73" s="11"/>
    </row>
    <row r="74" customFormat="false" ht="15" hidden="false" customHeight="false" outlineLevel="0" collapsed="false">
      <c r="A74" s="0" t="str">
        <f aca="false">HYPERLINK("#service.A250","septembre")</f>
        <v>septembre</v>
      </c>
      <c r="B74" s="9" t="str">
        <f aca="false">IF(config!A6&lt;&gt;"",config!A6,"")</f>
        <v>mr 4</v>
      </c>
      <c r="C74" s="10" t="n">
        <f aca="false">COUNTIF(F74:AJ74,"bp")</f>
        <v>0</v>
      </c>
      <c r="D74" s="10" t="n">
        <f aca="false">COUNTIF(G74:AK74,"c")</f>
        <v>0</v>
      </c>
      <c r="E74" s="10" t="n">
        <f aca="false">COUNTIF(H74:AL74,"p")</f>
        <v>0</v>
      </c>
      <c r="F74" s="11"/>
      <c r="G74" s="11"/>
      <c r="H74" s="11"/>
      <c r="I74" s="11"/>
      <c r="J74" s="11"/>
      <c r="K74" s="11"/>
      <c r="L74" s="11"/>
      <c r="M74" s="11"/>
      <c r="N74" s="11"/>
      <c r="O74" s="11"/>
      <c r="P74" s="11"/>
      <c r="Q74" s="11"/>
      <c r="R74" s="11"/>
      <c r="S74" s="11"/>
      <c r="T74" s="11"/>
      <c r="U74" s="11"/>
      <c r="V74" s="11"/>
      <c r="W74" s="11"/>
      <c r="X74" s="11"/>
      <c r="Y74" s="11"/>
      <c r="Z74" s="11"/>
      <c r="AA74" s="11"/>
      <c r="AB74" s="11"/>
      <c r="AC74" s="11"/>
      <c r="AD74" s="11"/>
      <c r="AE74" s="11"/>
      <c r="AF74" s="11"/>
      <c r="AG74" s="11"/>
      <c r="AH74" s="11"/>
      <c r="AI74" s="11"/>
      <c r="AJ74" s="11"/>
    </row>
    <row r="75" customFormat="false" ht="15" hidden="false" customHeight="false" outlineLevel="0" collapsed="false">
      <c r="A75" s="0" t="str">
        <f aca="false">HYPERLINK("#service.A280","octobre")</f>
        <v>octobre</v>
      </c>
      <c r="B75" s="9" t="str">
        <f aca="false">IF(config!A7&lt;&gt;"",config!A7,"")</f>
        <v>mr 5</v>
      </c>
      <c r="C75" s="10" t="n">
        <f aca="false">COUNTIF(F75:AJ75,"bp")</f>
        <v>0</v>
      </c>
      <c r="D75" s="10" t="n">
        <f aca="false">COUNTIF(G75:AK75,"c")</f>
        <v>0</v>
      </c>
      <c r="E75" s="10" t="n">
        <f aca="false">COUNTIF(H75:AL75,"p")</f>
        <v>0</v>
      </c>
      <c r="F75" s="11"/>
      <c r="G75" s="11"/>
      <c r="H75" s="11"/>
      <c r="I75" s="11"/>
      <c r="J75" s="11"/>
      <c r="K75" s="11"/>
      <c r="L75" s="11"/>
      <c r="M75" s="11"/>
      <c r="N75" s="11"/>
      <c r="O75" s="11"/>
      <c r="P75" s="11"/>
      <c r="Q75" s="11"/>
      <c r="R75" s="11"/>
      <c r="S75" s="11"/>
      <c r="T75" s="11"/>
      <c r="U75" s="11"/>
      <c r="V75" s="11"/>
      <c r="W75" s="11"/>
      <c r="X75" s="11"/>
      <c r="Y75" s="11"/>
      <c r="Z75" s="11"/>
      <c r="AA75" s="11"/>
      <c r="AB75" s="11"/>
      <c r="AC75" s="11"/>
      <c r="AD75" s="11"/>
      <c r="AE75" s="11"/>
      <c r="AF75" s="11"/>
      <c r="AG75" s="11"/>
      <c r="AH75" s="11"/>
      <c r="AI75" s="11"/>
      <c r="AJ75" s="11"/>
    </row>
    <row r="76" customFormat="false" ht="15" hidden="false" customHeight="false" outlineLevel="0" collapsed="false">
      <c r="A76" s="0" t="str">
        <f aca="false">HYPERLINK("#service.A310","novembre")</f>
        <v>novembre</v>
      </c>
      <c r="B76" s="12"/>
    </row>
    <row r="77" customFormat="false" ht="15" hidden="false" customHeight="false" outlineLevel="0" collapsed="false">
      <c r="A77" s="0" t="str">
        <f aca="false">HYPERLINK("#service.A340","décembre")</f>
        <v>décembre</v>
      </c>
      <c r="B77" s="12"/>
    </row>
    <row r="79" customFormat="false" ht="15" hidden="false" customHeight="false" outlineLevel="0" collapsed="false">
      <c r="D79" s="13" t="s">
        <v>6</v>
      </c>
      <c r="E79" s="10" t="n">
        <f aca="false">SUM(E71:E75)</f>
        <v>0</v>
      </c>
      <c r="F79" s="14" t="s">
        <v>3</v>
      </c>
      <c r="G79" s="0" t="s">
        <v>7</v>
      </c>
      <c r="J79" s="15" t="s">
        <v>4</v>
      </c>
      <c r="K79" s="0" t="s">
        <v>8</v>
      </c>
      <c r="N79" s="16" t="s">
        <v>9</v>
      </c>
      <c r="O79" s="0" t="s">
        <v>10</v>
      </c>
      <c r="X79" s="17" t="s">
        <v>11</v>
      </c>
      <c r="Y79" s="0" t="s">
        <v>12</v>
      </c>
      <c r="AB79" s="18" t="s">
        <v>13</v>
      </c>
      <c r="AC79" s="0" t="s">
        <v>14</v>
      </c>
      <c r="AE79" s="19" t="s">
        <v>15</v>
      </c>
      <c r="AF79" s="0" t="s">
        <v>16</v>
      </c>
    </row>
    <row r="81" customFormat="false" ht="15" hidden="false" customHeight="false" outlineLevel="0" collapsed="false">
      <c r="B81" s="20" t="s">
        <v>17</v>
      </c>
      <c r="C81" s="0" t="s">
        <v>18</v>
      </c>
      <c r="D81" s="0" t="s">
        <v>19</v>
      </c>
      <c r="E81" s="0" t="s">
        <v>20</v>
      </c>
    </row>
    <row r="82" customFormat="false" ht="15" hidden="false" customHeight="false" outlineLevel="0" collapsed="false">
      <c r="A82" s="0" t="s">
        <v>33</v>
      </c>
      <c r="B82" s="21" t="n">
        <f aca="false">SUMPRODUCT((WEEKDAY($F$10:$AJ$10,2)=4)*($F$11:$AJ$16="bp")*($B$11:$B$16=$A82))</f>
        <v>0</v>
      </c>
      <c r="C82" s="21" t="n">
        <f aca="false">SUMPRODUCT((WEEKDAY($F$10:$AG$10,2)=5)*($F$11:$AG$15="bp")*($B$11:$B$15=$A82))</f>
        <v>0</v>
      </c>
      <c r="D82" s="21" t="n">
        <f aca="false">SUMPRODUCT((WEEKDAY($F$10:$AG$10,2)=6)*($F$11:$AG$15="bp")*($B$11:$B$15=$A82))</f>
        <v>0</v>
      </c>
      <c r="E82" s="21" t="n">
        <f aca="false">SUMPRODUCT((WEEKDAY($F$10:$AG$10,2)=7)*($F$11:$AG$15="bp")*($B$11:$B$15=$A82))</f>
        <v>0</v>
      </c>
    </row>
    <row r="83" customFormat="false" ht="15" hidden="false" customHeight="false" outlineLevel="0" collapsed="false">
      <c r="A83" s="0" t="s">
        <v>34</v>
      </c>
      <c r="B83" s="21" t="n">
        <f aca="false">SUMPRODUCT((WEEKDAY($F$10:$AJ$10,2)=4)*($F$11:$AJ$16="bp")*($B$11:$B$16=$A83))</f>
        <v>0</v>
      </c>
      <c r="C83" s="21" t="n">
        <f aca="false">SUMPRODUCT((WEEKDAY($F$10:$AG$10,2)=5)*($F$11:$AG$15="bp")*($B$11:$B$15=$A83))</f>
        <v>0</v>
      </c>
      <c r="D83" s="21" t="n">
        <f aca="false">SUMPRODUCT((WEEKDAY($F$10:$AG$10,2)=6)*($F$11:$AG$15="bp")*($B$11:$B$15=$A83))</f>
        <v>0</v>
      </c>
      <c r="E83" s="21" t="n">
        <f aca="false">SUMPRODUCT((WEEKDAY($F$10:$AG$10,2)=7)*($F$11:$AG$15="bp")*($B$11:$B$15=$A83))</f>
        <v>0</v>
      </c>
    </row>
    <row r="84" customFormat="false" ht="15" hidden="false" customHeight="false" outlineLevel="0" collapsed="false">
      <c r="A84" s="0" t="s">
        <v>35</v>
      </c>
      <c r="B84" s="21" t="n">
        <f aca="false">SUMPRODUCT((WEEKDAY($F$10:$AJ$10,2)=4)*($F$11:$AJ$16="bp")*($B$11:$B$16=$A84))</f>
        <v>0</v>
      </c>
      <c r="C84" s="21" t="n">
        <f aca="false">SUMPRODUCT((WEEKDAY($F$10:$AG$10,2)=5)*($F$11:$AG$15="bp")*($B$11:$B$15=$A84))</f>
        <v>0</v>
      </c>
      <c r="D84" s="21" t="n">
        <f aca="false">SUMPRODUCT((WEEKDAY($F$10:$AG$10,2)=6)*($F$11:$AG$15="bp")*($B$11:$B$15=$A84))</f>
        <v>0</v>
      </c>
      <c r="E84" s="21" t="n">
        <f aca="false">SUMPRODUCT((WEEKDAY($F$10:$AG$10,2)=7)*($F$11:$AG$15="bp")*($B$11:$B$15=$A84))</f>
        <v>0</v>
      </c>
    </row>
    <row r="85" customFormat="false" ht="15" hidden="false" customHeight="false" outlineLevel="0" collapsed="false">
      <c r="A85" s="0" t="s">
        <v>36</v>
      </c>
      <c r="B85" s="21" t="n">
        <f aca="false">SUMPRODUCT((WEEKDAY($F$10:$AJ$10,2)=4)*($F$11:$AJ$16="bp")*($B$11:$B$16=$A85))</f>
        <v>0</v>
      </c>
      <c r="C85" s="21" t="n">
        <f aca="false">SUMPRODUCT((WEEKDAY($F$10:$AG$10,2)=5)*($F$11:$AG$15="bp")*($B$11:$B$15=$A85))</f>
        <v>0</v>
      </c>
      <c r="D85" s="21" t="n">
        <f aca="false">SUMPRODUCT((WEEKDAY($F$10:$AG$10,2)=6)*($F$11:$AG$15="bp")*($B$11:$B$15=$A85))</f>
        <v>0</v>
      </c>
      <c r="E85" s="21" t="n">
        <f aca="false">SUMPRODUCT((WEEKDAY($F$10:$AG$10,2)=7)*($F$11:$AG$15="bp")*($B$11:$B$15=$A85))</f>
        <v>0</v>
      </c>
    </row>
    <row r="86" customFormat="false" ht="15" hidden="false" customHeight="false" outlineLevel="0" collapsed="false">
      <c r="A86" s="0" t="s">
        <v>37</v>
      </c>
      <c r="B86" s="21" t="n">
        <f aca="false">SUMPRODUCT((WEEKDAY($F$10:$AJ$10,2)=4)*($F$11:$AJ$16="bp")*($B$11:$B$16=$A86))</f>
        <v>0</v>
      </c>
      <c r="C86" s="21" t="n">
        <f aca="false">SUMPRODUCT((WEEKDAY($F$10:$AG$10,2)=5)*($F$11:$AG$15="bp")*($B$11:$B$15=$A86))</f>
        <v>0</v>
      </c>
      <c r="D86" s="21" t="n">
        <f aca="false">SUMPRODUCT((WEEKDAY($F$10:$AG$10,2)=6)*($F$11:$AG$15="bp")*($B$11:$B$15=$A86))</f>
        <v>0</v>
      </c>
      <c r="E86" s="21" t="n">
        <f aca="false">SUMPRODUCT((WEEKDAY($F$10:$AG$10,2)=7)*($F$11:$AG$15="bp")*($B$11:$B$15=$A86))</f>
        <v>0</v>
      </c>
    </row>
    <row r="87" customFormat="false" ht="15" hidden="false" customHeight="false" outlineLevel="0" collapsed="false">
      <c r="B87" s="21"/>
      <c r="C87" s="21"/>
      <c r="D87" s="21"/>
      <c r="E87" s="21"/>
    </row>
    <row r="88" customFormat="false" ht="15" hidden="false" customHeight="false" outlineLevel="0" collapsed="false">
      <c r="B88" s="21"/>
      <c r="C88" s="21"/>
      <c r="D88" s="21"/>
      <c r="E88" s="21"/>
    </row>
    <row r="91" customFormat="false" ht="15" hidden="false" customHeight="false" outlineLevel="0" collapsed="false">
      <c r="A91" s="1" t="n">
        <f aca="false">config!D7</f>
        <v>43191</v>
      </c>
    </row>
    <row r="92" customFormat="false" ht="15" hidden="false" customHeight="false" outlineLevel="0" collapsed="false">
      <c r="A92" s="1" t="n">
        <f aca="false">config!E7</f>
        <v>43220</v>
      </c>
    </row>
    <row r="93" customFormat="false" ht="56.25" hidden="false" customHeight="false" outlineLevel="0" collapsed="false">
      <c r="A93" s="1"/>
      <c r="B93" s="1"/>
      <c r="C93" s="1"/>
      <c r="D93" s="1"/>
      <c r="E93" s="1"/>
      <c r="F93" s="2" t="n">
        <f aca="false">A91</f>
        <v>43191</v>
      </c>
      <c r="G93" s="2" t="n">
        <f aca="false">F93+1</f>
        <v>43192</v>
      </c>
      <c r="H93" s="2" t="n">
        <f aca="false">G93+1</f>
        <v>43193</v>
      </c>
      <c r="I93" s="2" t="n">
        <f aca="false">H93+1</f>
        <v>43194</v>
      </c>
      <c r="J93" s="2" t="n">
        <f aca="false">I93+1</f>
        <v>43195</v>
      </c>
      <c r="K93" s="2" t="n">
        <f aca="false">J93+1</f>
        <v>43196</v>
      </c>
      <c r="L93" s="2" t="n">
        <f aca="false">K93+1</f>
        <v>43197</v>
      </c>
      <c r="M93" s="2" t="n">
        <f aca="false">L93+1</f>
        <v>43198</v>
      </c>
      <c r="N93" s="2" t="n">
        <f aca="false">M93+1</f>
        <v>43199</v>
      </c>
      <c r="O93" s="2" t="n">
        <f aca="false">N93+1</f>
        <v>43200</v>
      </c>
      <c r="P93" s="2" t="n">
        <f aca="false">O93+1</f>
        <v>43201</v>
      </c>
      <c r="Q93" s="2" t="n">
        <f aca="false">P93+1</f>
        <v>43202</v>
      </c>
      <c r="R93" s="2" t="n">
        <f aca="false">Q93+1</f>
        <v>43203</v>
      </c>
      <c r="S93" s="2" t="n">
        <f aca="false">R93+1</f>
        <v>43204</v>
      </c>
      <c r="T93" s="2" t="n">
        <f aca="false">S93+1</f>
        <v>43205</v>
      </c>
      <c r="U93" s="2" t="n">
        <f aca="false">T93+1</f>
        <v>43206</v>
      </c>
      <c r="V93" s="2" t="n">
        <f aca="false">U93+1</f>
        <v>43207</v>
      </c>
      <c r="W93" s="2" t="n">
        <f aca="false">V93+1</f>
        <v>43208</v>
      </c>
      <c r="X93" s="2" t="n">
        <f aca="false">W93+1</f>
        <v>43209</v>
      </c>
      <c r="Y93" s="2" t="n">
        <f aca="false">X93+1</f>
        <v>43210</v>
      </c>
      <c r="Z93" s="2" t="n">
        <f aca="false">Y93+1</f>
        <v>43211</v>
      </c>
      <c r="AA93" s="2" t="n">
        <f aca="false">Z93+1</f>
        <v>43212</v>
      </c>
      <c r="AB93" s="2" t="n">
        <f aca="false">AA93+1</f>
        <v>43213</v>
      </c>
      <c r="AC93" s="2" t="n">
        <f aca="false">AB93+1</f>
        <v>43214</v>
      </c>
      <c r="AD93" s="2" t="n">
        <f aca="false">AC93+1</f>
        <v>43215</v>
      </c>
      <c r="AE93" s="2" t="n">
        <f aca="false">AD93+1</f>
        <v>43216</v>
      </c>
      <c r="AF93" s="2" t="n">
        <f aca="false">AE93+1</f>
        <v>43217</v>
      </c>
      <c r="AG93" s="2" t="n">
        <f aca="false">AF93+1</f>
        <v>43218</v>
      </c>
      <c r="AH93" s="2" t="n">
        <f aca="false">AG93+1</f>
        <v>43219</v>
      </c>
      <c r="AI93" s="2" t="n">
        <f aca="false">AH93+1</f>
        <v>43220</v>
      </c>
      <c r="AJ93" s="2" t="n">
        <f aca="false">AI93+1</f>
        <v>43221</v>
      </c>
      <c r="AK93" s="1"/>
    </row>
    <row r="94" customFormat="false" ht="15" hidden="false" customHeight="false" outlineLevel="0" collapsed="false">
      <c r="A94" s="1"/>
      <c r="B94" s="1"/>
      <c r="C94" s="1"/>
      <c r="D94" s="1"/>
      <c r="E94" s="1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  <c r="AA94" s="2"/>
      <c r="AB94" s="2"/>
      <c r="AC94" s="2"/>
      <c r="AD94" s="2"/>
      <c r="AE94" s="2"/>
      <c r="AF94" s="2"/>
      <c r="AG94" s="2"/>
      <c r="AH94" s="2"/>
      <c r="AI94" s="2"/>
      <c r="AJ94" s="2"/>
      <c r="AK94" s="1"/>
    </row>
    <row r="95" customFormat="false" ht="15" hidden="false" customHeight="false" outlineLevel="0" collapsed="false">
      <c r="F95" s="3" t="s">
        <v>38</v>
      </c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  <c r="AA95" s="3"/>
      <c r="AB95" s="3"/>
      <c r="AC95" s="3"/>
      <c r="AD95" s="3"/>
      <c r="AE95" s="3"/>
      <c r="AF95" s="3"/>
      <c r="AG95" s="3"/>
      <c r="AH95" s="3"/>
      <c r="AI95" s="3"/>
      <c r="AJ95" s="3"/>
    </row>
    <row r="96" customFormat="false" ht="15" hidden="false" customHeight="false" outlineLevel="0" collapsed="false">
      <c r="A96" s="0" t="str">
        <f aca="false">HYPERLINK("#service.A10","janvier")</f>
        <v>janvier</v>
      </c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  <c r="AA96" s="3"/>
      <c r="AB96" s="3"/>
      <c r="AC96" s="3"/>
      <c r="AD96" s="3"/>
      <c r="AE96" s="3"/>
      <c r="AF96" s="3"/>
      <c r="AG96" s="3"/>
      <c r="AH96" s="3"/>
      <c r="AI96" s="3"/>
      <c r="AJ96" s="3"/>
    </row>
    <row r="97" customFormat="false" ht="15" hidden="false" customHeight="false" outlineLevel="0" collapsed="false">
      <c r="A97" s="0" t="str">
        <f aca="false">HYPERLINK("#service.A40","février")</f>
        <v>février</v>
      </c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  <c r="AA97" s="3"/>
      <c r="AB97" s="3"/>
      <c r="AC97" s="3"/>
      <c r="AD97" s="3"/>
      <c r="AE97" s="3"/>
      <c r="AF97" s="3"/>
      <c r="AG97" s="3"/>
      <c r="AH97" s="3"/>
      <c r="AI97" s="3"/>
      <c r="AJ97" s="3"/>
    </row>
    <row r="98" customFormat="false" ht="15" hidden="false" customHeight="false" outlineLevel="0" collapsed="false">
      <c r="A98" s="0" t="str">
        <f aca="false">HYPERLINK("#service.A70","mars")</f>
        <v>mars</v>
      </c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  <c r="AA98" s="3"/>
      <c r="AB98" s="3"/>
      <c r="AC98" s="3"/>
      <c r="AD98" s="3"/>
      <c r="AE98" s="3"/>
      <c r="AF98" s="3"/>
      <c r="AG98" s="3"/>
      <c r="AH98" s="3"/>
      <c r="AI98" s="3"/>
      <c r="AJ98" s="3"/>
    </row>
    <row r="99" customFormat="false" ht="15" hidden="false" customHeight="false" outlineLevel="0" collapsed="false">
      <c r="A99" s="0" t="str">
        <f aca="false">HYPERLINK("#service.A100","avril")</f>
        <v>avril</v>
      </c>
      <c r="F99" s="5" t="n">
        <f aca="false">DAY(F93)</f>
        <v>1</v>
      </c>
      <c r="G99" s="5" t="n">
        <f aca="false">DAY(G93)</f>
        <v>2</v>
      </c>
      <c r="H99" s="5" t="n">
        <f aca="false">DAY(H93)</f>
        <v>3</v>
      </c>
      <c r="I99" s="5" t="n">
        <f aca="false">DAY(I93)</f>
        <v>4</v>
      </c>
      <c r="J99" s="5" t="n">
        <f aca="false">DAY(J93)</f>
        <v>5</v>
      </c>
      <c r="K99" s="5" t="n">
        <f aca="false">DAY(K93)</f>
        <v>6</v>
      </c>
      <c r="L99" s="5" t="n">
        <f aca="false">DAY(L93)</f>
        <v>7</v>
      </c>
      <c r="M99" s="5" t="n">
        <f aca="false">DAY(M93)</f>
        <v>8</v>
      </c>
      <c r="N99" s="5" t="n">
        <f aca="false">DAY(N93)</f>
        <v>9</v>
      </c>
      <c r="O99" s="5" t="n">
        <f aca="false">DAY(O93)</f>
        <v>10</v>
      </c>
      <c r="P99" s="5" t="n">
        <f aca="false">DAY(P93)</f>
        <v>11</v>
      </c>
      <c r="Q99" s="5" t="n">
        <f aca="false">DAY(Q93)</f>
        <v>12</v>
      </c>
      <c r="R99" s="5" t="n">
        <f aca="false">DAY(R93)</f>
        <v>13</v>
      </c>
      <c r="S99" s="5" t="n">
        <f aca="false">DAY(S93)</f>
        <v>14</v>
      </c>
      <c r="T99" s="5" t="n">
        <f aca="false">DAY(T93)</f>
        <v>15</v>
      </c>
      <c r="U99" s="5" t="n">
        <f aca="false">DAY(U93)</f>
        <v>16</v>
      </c>
      <c r="V99" s="5" t="n">
        <f aca="false">DAY(V93)</f>
        <v>17</v>
      </c>
      <c r="W99" s="5" t="n">
        <f aca="false">DAY(W93)</f>
        <v>18</v>
      </c>
      <c r="X99" s="5" t="n">
        <f aca="false">DAY(X93)</f>
        <v>19</v>
      </c>
      <c r="Y99" s="5" t="n">
        <f aca="false">DAY(Y93)</f>
        <v>20</v>
      </c>
      <c r="Z99" s="5" t="n">
        <f aca="false">DAY(Z93)</f>
        <v>21</v>
      </c>
      <c r="AA99" s="5" t="n">
        <f aca="false">DAY(AA93)</f>
        <v>22</v>
      </c>
      <c r="AB99" s="5" t="n">
        <f aca="false">DAY(AB93)</f>
        <v>23</v>
      </c>
      <c r="AC99" s="5" t="n">
        <f aca="false">DAY(AC93)</f>
        <v>24</v>
      </c>
      <c r="AD99" s="5" t="n">
        <f aca="false">DAY(AD93)</f>
        <v>25</v>
      </c>
      <c r="AE99" s="5" t="n">
        <f aca="false">DAY(AE93)</f>
        <v>26</v>
      </c>
      <c r="AF99" s="5" t="n">
        <f aca="false">DAY(AF93)</f>
        <v>27</v>
      </c>
      <c r="AG99" s="5" t="n">
        <f aca="false">DAY(AG93)</f>
        <v>28</v>
      </c>
      <c r="AH99" s="5" t="n">
        <f aca="false">IFERROR(DAY(AH93),"")</f>
        <v>29</v>
      </c>
      <c r="AI99" s="5" t="n">
        <f aca="false">IFERROR(DAY(AI93),"")</f>
        <v>30</v>
      </c>
      <c r="AJ99" s="5" t="n">
        <f aca="false">IFERROR(DAY(AJ93),"")</f>
        <v>1</v>
      </c>
    </row>
    <row r="100" customFormat="false" ht="15" hidden="false" customHeight="false" outlineLevel="0" collapsed="false">
      <c r="A100" s="0" t="str">
        <f aca="false">HYPERLINK("#service.A130","mai")</f>
        <v>mai</v>
      </c>
      <c r="B100" s="6" t="s">
        <v>2</v>
      </c>
      <c r="C100" s="7" t="s">
        <v>3</v>
      </c>
      <c r="D100" s="7" t="s">
        <v>4</v>
      </c>
      <c r="E100" s="6" t="s">
        <v>5</v>
      </c>
      <c r="F100" s="8" t="n">
        <f aca="false">WEEKDAY(F93)</f>
        <v>1</v>
      </c>
      <c r="G100" s="8" t="n">
        <f aca="false">WEEKDAY(G93)</f>
        <v>2</v>
      </c>
      <c r="H100" s="8" t="n">
        <f aca="false">WEEKDAY(H93)</f>
        <v>3</v>
      </c>
      <c r="I100" s="8" t="n">
        <f aca="false">WEEKDAY(I93)</f>
        <v>4</v>
      </c>
      <c r="J100" s="8" t="n">
        <f aca="false">WEEKDAY(J93)</f>
        <v>5</v>
      </c>
      <c r="K100" s="8" t="n">
        <f aca="false">WEEKDAY(K93)</f>
        <v>6</v>
      </c>
      <c r="L100" s="8" t="n">
        <f aca="false">WEEKDAY(L93)</f>
        <v>7</v>
      </c>
      <c r="M100" s="8" t="n">
        <f aca="false">WEEKDAY(M93)</f>
        <v>1</v>
      </c>
      <c r="N100" s="8" t="n">
        <f aca="false">WEEKDAY(N93)</f>
        <v>2</v>
      </c>
      <c r="O100" s="8" t="n">
        <f aca="false">WEEKDAY(O93)</f>
        <v>3</v>
      </c>
      <c r="P100" s="8" t="n">
        <f aca="false">WEEKDAY(P93)</f>
        <v>4</v>
      </c>
      <c r="Q100" s="8" t="n">
        <f aca="false">WEEKDAY(Q93)</f>
        <v>5</v>
      </c>
      <c r="R100" s="8" t="n">
        <f aca="false">WEEKDAY(R93)</f>
        <v>6</v>
      </c>
      <c r="S100" s="8" t="n">
        <f aca="false">WEEKDAY(S93)</f>
        <v>7</v>
      </c>
      <c r="T100" s="8" t="n">
        <f aca="false">WEEKDAY(T93)</f>
        <v>1</v>
      </c>
      <c r="U100" s="8" t="n">
        <f aca="false">WEEKDAY(U93)</f>
        <v>2</v>
      </c>
      <c r="V100" s="8" t="n">
        <f aca="false">WEEKDAY(V93)</f>
        <v>3</v>
      </c>
      <c r="W100" s="8" t="n">
        <f aca="false">WEEKDAY(W93)</f>
        <v>4</v>
      </c>
      <c r="X100" s="8" t="n">
        <f aca="false">WEEKDAY(X93)</f>
        <v>5</v>
      </c>
      <c r="Y100" s="8" t="n">
        <f aca="false">WEEKDAY(Y93)</f>
        <v>6</v>
      </c>
      <c r="Z100" s="8" t="n">
        <f aca="false">WEEKDAY(Z93)</f>
        <v>7</v>
      </c>
      <c r="AA100" s="8" t="n">
        <f aca="false">WEEKDAY(AA93)</f>
        <v>1</v>
      </c>
      <c r="AB100" s="8" t="n">
        <f aca="false">WEEKDAY(AB93)</f>
        <v>2</v>
      </c>
      <c r="AC100" s="8" t="n">
        <f aca="false">WEEKDAY(AC93)</f>
        <v>3</v>
      </c>
      <c r="AD100" s="8" t="n">
        <f aca="false">WEEKDAY(AD93)</f>
        <v>4</v>
      </c>
      <c r="AE100" s="8" t="n">
        <f aca="false">WEEKDAY(AE93)</f>
        <v>5</v>
      </c>
      <c r="AF100" s="8" t="n">
        <f aca="false">WEEKDAY(AF93)</f>
        <v>6</v>
      </c>
      <c r="AG100" s="8" t="n">
        <f aca="false">WEEKDAY(AG93)</f>
        <v>7</v>
      </c>
      <c r="AH100" s="8" t="n">
        <f aca="false">IFERROR(WEEKDAY(AH93),"")</f>
        <v>1</v>
      </c>
      <c r="AI100" s="8" t="n">
        <f aca="false">IFERROR(WEEKDAY(AI93),"")</f>
        <v>2</v>
      </c>
      <c r="AJ100" s="8" t="n">
        <f aca="false">IFERROR(WEEKDAY(AJ93),"")</f>
        <v>3</v>
      </c>
    </row>
    <row r="101" customFormat="false" ht="15" hidden="false" customHeight="false" outlineLevel="0" collapsed="false">
      <c r="A101" s="0" t="str">
        <f aca="false">HYPERLINK("#service.A160","juin")</f>
        <v>juin</v>
      </c>
      <c r="B101" s="9" t="str">
        <f aca="false">IF(config!A3&lt;&gt;"",config!A3,"")</f>
        <v>mr 1</v>
      </c>
      <c r="C101" s="10" t="n">
        <f aca="false">COUNTIF(F101:AJ101,"bp")</f>
        <v>0</v>
      </c>
      <c r="D101" s="10" t="n">
        <f aca="false">COUNTIF(G101:AK101,"c")</f>
        <v>0</v>
      </c>
      <c r="E101" s="10" t="n">
        <f aca="false">SUM(C101,D101)</f>
        <v>0</v>
      </c>
      <c r="F101" s="11"/>
      <c r="G101" s="11"/>
      <c r="H101" s="11"/>
      <c r="I101" s="11"/>
      <c r="J101" s="11"/>
      <c r="K101" s="11"/>
      <c r="L101" s="11"/>
      <c r="M101" s="11"/>
      <c r="N101" s="11"/>
      <c r="O101" s="11"/>
      <c r="P101" s="11"/>
      <c r="Q101" s="11"/>
      <c r="R101" s="11"/>
      <c r="S101" s="11"/>
      <c r="T101" s="11"/>
      <c r="U101" s="11"/>
      <c r="V101" s="11"/>
      <c r="W101" s="11"/>
      <c r="X101" s="11"/>
      <c r="Y101" s="11"/>
      <c r="Z101" s="11"/>
      <c r="AA101" s="11"/>
      <c r="AB101" s="11"/>
      <c r="AC101" s="11"/>
      <c r="AD101" s="11"/>
      <c r="AE101" s="11"/>
      <c r="AF101" s="11"/>
      <c r="AG101" s="11"/>
      <c r="AH101" s="11"/>
      <c r="AI101" s="11"/>
      <c r="AJ101" s="11"/>
    </row>
    <row r="102" customFormat="false" ht="15" hidden="false" customHeight="false" outlineLevel="0" collapsed="false">
      <c r="A102" s="0" t="str">
        <f aca="false">HYPERLINK("#service.A190","juillet")</f>
        <v>juillet</v>
      </c>
      <c r="B102" s="9" t="str">
        <f aca="false">IF(config!A4&lt;&gt;"",config!A4,"")</f>
        <v>mr 2</v>
      </c>
      <c r="C102" s="10" t="n">
        <f aca="false">COUNTIF(F102:AJ102,"bp")</f>
        <v>0</v>
      </c>
      <c r="D102" s="10" t="n">
        <f aca="false">COUNTIF(G102:AK102,"c")</f>
        <v>0</v>
      </c>
      <c r="E102" s="10" t="n">
        <f aca="false">COUNTIF(H102:AL102,"p")</f>
        <v>0</v>
      </c>
      <c r="F102" s="11"/>
      <c r="G102" s="11"/>
      <c r="H102" s="11"/>
      <c r="I102" s="11"/>
      <c r="J102" s="11"/>
      <c r="K102" s="11"/>
      <c r="L102" s="11"/>
      <c r="M102" s="11"/>
      <c r="N102" s="11"/>
      <c r="O102" s="11"/>
      <c r="P102" s="11"/>
      <c r="Q102" s="11"/>
      <c r="R102" s="11"/>
      <c r="S102" s="11"/>
      <c r="T102" s="11"/>
      <c r="U102" s="11"/>
      <c r="V102" s="11"/>
      <c r="W102" s="11"/>
      <c r="X102" s="11"/>
      <c r="Y102" s="11"/>
      <c r="Z102" s="11"/>
      <c r="AA102" s="11"/>
      <c r="AB102" s="11"/>
      <c r="AC102" s="11"/>
      <c r="AD102" s="11"/>
      <c r="AE102" s="11"/>
      <c r="AF102" s="11"/>
      <c r="AG102" s="11"/>
      <c r="AH102" s="11"/>
      <c r="AI102" s="11"/>
      <c r="AJ102" s="11"/>
    </row>
    <row r="103" customFormat="false" ht="15" hidden="false" customHeight="false" outlineLevel="0" collapsed="false">
      <c r="A103" s="0" t="str">
        <f aca="false">HYPERLINK("#service.A220","août")</f>
        <v>août</v>
      </c>
      <c r="B103" s="9" t="str">
        <f aca="false">IF(config!A5&lt;&gt;"",config!A5,"")</f>
        <v>mr 3</v>
      </c>
      <c r="C103" s="10" t="n">
        <f aca="false">COUNTIF(F103:AJ103,"bp")</f>
        <v>0</v>
      </c>
      <c r="D103" s="10" t="n">
        <f aca="false">COUNTIF(G103:AK103,"c")</f>
        <v>0</v>
      </c>
      <c r="E103" s="10" t="n">
        <f aca="false">COUNTIF(H103:AL103,"p")</f>
        <v>0</v>
      </c>
      <c r="F103" s="11"/>
      <c r="G103" s="11"/>
      <c r="H103" s="11"/>
      <c r="I103" s="11"/>
      <c r="J103" s="11"/>
      <c r="K103" s="11"/>
      <c r="L103" s="11"/>
      <c r="M103" s="11"/>
      <c r="N103" s="11"/>
      <c r="O103" s="11"/>
      <c r="P103" s="11"/>
      <c r="Q103" s="11"/>
      <c r="R103" s="11"/>
      <c r="S103" s="11"/>
      <c r="T103" s="11"/>
      <c r="U103" s="11"/>
      <c r="V103" s="11"/>
      <c r="W103" s="11"/>
      <c r="X103" s="11"/>
      <c r="Y103" s="11"/>
      <c r="Z103" s="11"/>
      <c r="AA103" s="11"/>
      <c r="AB103" s="11"/>
      <c r="AC103" s="11"/>
      <c r="AD103" s="11"/>
      <c r="AE103" s="11"/>
      <c r="AF103" s="11"/>
      <c r="AG103" s="11"/>
      <c r="AH103" s="11"/>
      <c r="AI103" s="11"/>
      <c r="AJ103" s="11"/>
    </row>
    <row r="104" customFormat="false" ht="15" hidden="false" customHeight="false" outlineLevel="0" collapsed="false">
      <c r="A104" s="0" t="str">
        <f aca="false">HYPERLINK("#service.A250","septembre")</f>
        <v>septembre</v>
      </c>
      <c r="B104" s="9" t="str">
        <f aca="false">IF(config!A6&lt;&gt;"",config!A6,"")</f>
        <v>mr 4</v>
      </c>
      <c r="C104" s="10" t="n">
        <f aca="false">COUNTIF(F104:AJ104,"bp")</f>
        <v>0</v>
      </c>
      <c r="D104" s="10" t="n">
        <f aca="false">COUNTIF(G104:AK104,"c")</f>
        <v>0</v>
      </c>
      <c r="E104" s="10" t="n">
        <f aca="false">COUNTIF(H104:AL104,"p")</f>
        <v>0</v>
      </c>
      <c r="F104" s="11"/>
      <c r="G104" s="11"/>
      <c r="H104" s="11"/>
      <c r="I104" s="11"/>
      <c r="J104" s="11"/>
      <c r="K104" s="11"/>
      <c r="L104" s="11"/>
      <c r="M104" s="11"/>
      <c r="N104" s="11"/>
      <c r="O104" s="11"/>
      <c r="P104" s="11"/>
      <c r="Q104" s="11"/>
      <c r="R104" s="11"/>
      <c r="S104" s="11"/>
      <c r="T104" s="11"/>
      <c r="U104" s="11"/>
      <c r="V104" s="11"/>
      <c r="W104" s="11"/>
      <c r="X104" s="11"/>
      <c r="Y104" s="11"/>
      <c r="Z104" s="11"/>
      <c r="AA104" s="11"/>
      <c r="AB104" s="11"/>
      <c r="AC104" s="11"/>
      <c r="AD104" s="11"/>
      <c r="AE104" s="11"/>
      <c r="AF104" s="11"/>
      <c r="AG104" s="11"/>
      <c r="AH104" s="11"/>
      <c r="AI104" s="11"/>
      <c r="AJ104" s="11"/>
    </row>
    <row r="105" customFormat="false" ht="15" hidden="false" customHeight="false" outlineLevel="0" collapsed="false">
      <c r="A105" s="0" t="str">
        <f aca="false">HYPERLINK("#service.A280","octobre")</f>
        <v>octobre</v>
      </c>
      <c r="B105" s="9" t="str">
        <f aca="false">IF(config!A7&lt;&gt;"",config!A7,"")</f>
        <v>mr 5</v>
      </c>
      <c r="C105" s="10" t="n">
        <f aca="false">COUNTIF(F105:AJ105,"bp")</f>
        <v>0</v>
      </c>
      <c r="D105" s="10" t="n">
        <f aca="false">COUNTIF(G105:AK105,"c")</f>
        <v>0</v>
      </c>
      <c r="E105" s="10" t="n">
        <f aca="false">COUNTIF(H105:AL105,"p")</f>
        <v>0</v>
      </c>
      <c r="F105" s="11"/>
      <c r="G105" s="11"/>
      <c r="H105" s="11"/>
      <c r="I105" s="11"/>
      <c r="J105" s="11"/>
      <c r="K105" s="11"/>
      <c r="L105" s="11"/>
      <c r="M105" s="11"/>
      <c r="N105" s="11"/>
      <c r="O105" s="11"/>
      <c r="P105" s="11"/>
      <c r="Q105" s="11"/>
      <c r="R105" s="11"/>
      <c r="S105" s="11"/>
      <c r="T105" s="11"/>
      <c r="U105" s="11"/>
      <c r="V105" s="11"/>
      <c r="W105" s="11"/>
      <c r="X105" s="11"/>
      <c r="Y105" s="11"/>
      <c r="Z105" s="11"/>
      <c r="AA105" s="11"/>
      <c r="AB105" s="11"/>
      <c r="AC105" s="11"/>
      <c r="AD105" s="11"/>
      <c r="AE105" s="11"/>
      <c r="AF105" s="11"/>
      <c r="AG105" s="11"/>
      <c r="AH105" s="11"/>
      <c r="AI105" s="11"/>
      <c r="AJ105" s="11"/>
    </row>
    <row r="106" customFormat="false" ht="15" hidden="false" customHeight="false" outlineLevel="0" collapsed="false">
      <c r="A106" s="0" t="str">
        <f aca="false">HYPERLINK("#service.A310","novembre")</f>
        <v>novembre</v>
      </c>
      <c r="B106" s="12"/>
    </row>
    <row r="107" customFormat="false" ht="15" hidden="false" customHeight="false" outlineLevel="0" collapsed="false">
      <c r="A107" s="0" t="str">
        <f aca="false">HYPERLINK("#service.A340","décembre")</f>
        <v>décembre</v>
      </c>
      <c r="B107" s="12"/>
    </row>
    <row r="109" customFormat="false" ht="15" hidden="false" customHeight="false" outlineLevel="0" collapsed="false">
      <c r="D109" s="13" t="s">
        <v>6</v>
      </c>
      <c r="E109" s="10" t="n">
        <f aca="false">SUM(E101:E105)</f>
        <v>0</v>
      </c>
      <c r="F109" s="14" t="s">
        <v>3</v>
      </c>
      <c r="G109" s="0" t="s">
        <v>7</v>
      </c>
      <c r="J109" s="15" t="s">
        <v>4</v>
      </c>
      <c r="K109" s="0" t="s">
        <v>8</v>
      </c>
      <c r="N109" s="16" t="s">
        <v>9</v>
      </c>
      <c r="O109" s="0" t="s">
        <v>10</v>
      </c>
      <c r="X109" s="17" t="s">
        <v>11</v>
      </c>
      <c r="Y109" s="0" t="s">
        <v>12</v>
      </c>
      <c r="AB109" s="18" t="s">
        <v>13</v>
      </c>
      <c r="AC109" s="0" t="s">
        <v>14</v>
      </c>
      <c r="AE109" s="19" t="s">
        <v>15</v>
      </c>
      <c r="AF109" s="0" t="s">
        <v>16</v>
      </c>
    </row>
    <row r="111" customFormat="false" ht="15" hidden="false" customHeight="false" outlineLevel="0" collapsed="false">
      <c r="B111" s="20" t="s">
        <v>17</v>
      </c>
      <c r="C111" s="0" t="s">
        <v>18</v>
      </c>
      <c r="D111" s="0" t="s">
        <v>19</v>
      </c>
      <c r="E111" s="0" t="s">
        <v>20</v>
      </c>
    </row>
    <row r="112" customFormat="false" ht="15" hidden="false" customHeight="false" outlineLevel="0" collapsed="false">
      <c r="A112" s="0" t="s">
        <v>39</v>
      </c>
      <c r="B112" s="21" t="n">
        <f aca="false">SUMPRODUCT((WEEKDAY($F$10:$AJ$10,2)=4)*($F$11:$AJ$16="bp")*($B$11:$B$16=$A112))</f>
        <v>0</v>
      </c>
      <c r="C112" s="21" t="n">
        <f aca="false">SUMPRODUCT((WEEKDAY($F$10:$AG$10,2)=5)*($F$11:$AG$15="bp")*($B$11:$B$15=$A112))</f>
        <v>0</v>
      </c>
      <c r="D112" s="21" t="n">
        <f aca="false">SUMPRODUCT((WEEKDAY($F$10:$AG$10,2)=6)*($F$11:$AG$15="bp")*($B$11:$B$15=$A112))</f>
        <v>0</v>
      </c>
      <c r="E112" s="21" t="n">
        <f aca="false">SUMPRODUCT((WEEKDAY($F$10:$AG$10,2)=7)*($F$11:$AG$15="bp")*($B$11:$B$15=$A112))</f>
        <v>0</v>
      </c>
    </row>
    <row r="113" customFormat="false" ht="15" hidden="false" customHeight="false" outlineLevel="0" collapsed="false">
      <c r="A113" s="0" t="s">
        <v>40</v>
      </c>
      <c r="B113" s="21" t="n">
        <f aca="false">SUMPRODUCT((WEEKDAY($F$10:$AJ$10,2)=4)*($F$11:$AJ$16="bp")*($B$11:$B$16=$A113))</f>
        <v>0</v>
      </c>
      <c r="C113" s="21" t="n">
        <f aca="false">SUMPRODUCT((WEEKDAY($F$10:$AG$10,2)=5)*($F$11:$AG$15="bp")*($B$11:$B$15=$A113))</f>
        <v>0</v>
      </c>
      <c r="D113" s="21" t="n">
        <f aca="false">SUMPRODUCT((WEEKDAY($F$10:$AG$10,2)=6)*($F$11:$AG$15="bp")*($B$11:$B$15=$A113))</f>
        <v>0</v>
      </c>
      <c r="E113" s="21" t="n">
        <f aca="false">SUMPRODUCT((WEEKDAY($F$10:$AG$10,2)=7)*($F$11:$AG$15="bp")*($B$11:$B$15=$A113))</f>
        <v>0</v>
      </c>
    </row>
    <row r="114" customFormat="false" ht="15" hidden="false" customHeight="false" outlineLevel="0" collapsed="false">
      <c r="A114" s="0" t="s">
        <v>41</v>
      </c>
      <c r="B114" s="21" t="n">
        <f aca="false">SUMPRODUCT((WEEKDAY($F$10:$AJ$10,2)=4)*($F$11:$AJ$16="bp")*($B$11:$B$16=$A114))</f>
        <v>0</v>
      </c>
      <c r="C114" s="21" t="n">
        <f aca="false">SUMPRODUCT((WEEKDAY($F$10:$AG$10,2)=5)*($F$11:$AG$15="bp")*($B$11:$B$15=$A114))</f>
        <v>0</v>
      </c>
      <c r="D114" s="21" t="n">
        <f aca="false">SUMPRODUCT((WEEKDAY($F$10:$AG$10,2)=6)*($F$11:$AG$15="bp")*($B$11:$B$15=$A114))</f>
        <v>0</v>
      </c>
      <c r="E114" s="21" t="n">
        <f aca="false">SUMPRODUCT((WEEKDAY($F$10:$AG$10,2)=7)*($F$11:$AG$15="bp")*($B$11:$B$15=$A114))</f>
        <v>0</v>
      </c>
    </row>
    <row r="115" customFormat="false" ht="15" hidden="false" customHeight="false" outlineLevel="0" collapsed="false">
      <c r="A115" s="0" t="s">
        <v>42</v>
      </c>
      <c r="B115" s="21" t="n">
        <f aca="false">SUMPRODUCT((WEEKDAY($F$10:$AJ$10,2)=4)*($F$11:$AJ$16="bp")*($B$11:$B$16=$A115))</f>
        <v>0</v>
      </c>
      <c r="C115" s="21" t="n">
        <f aca="false">SUMPRODUCT((WEEKDAY($F$10:$AG$10,2)=5)*($F$11:$AG$15="bp")*($B$11:$B$15=$A115))</f>
        <v>0</v>
      </c>
      <c r="D115" s="21" t="n">
        <f aca="false">SUMPRODUCT((WEEKDAY($F$10:$AG$10,2)=6)*($F$11:$AG$15="bp")*($B$11:$B$15=$A115))</f>
        <v>0</v>
      </c>
      <c r="E115" s="21" t="n">
        <f aca="false">SUMPRODUCT((WEEKDAY($F$10:$AG$10,2)=7)*($F$11:$AG$15="bp")*($B$11:$B$15=$A115))</f>
        <v>0</v>
      </c>
    </row>
    <row r="116" customFormat="false" ht="15" hidden="false" customHeight="false" outlineLevel="0" collapsed="false">
      <c r="A116" s="0" t="s">
        <v>43</v>
      </c>
      <c r="B116" s="21" t="n">
        <f aca="false">SUMPRODUCT((WEEKDAY($F$10:$AJ$10,2)=4)*($F$11:$AJ$16="bp")*($B$11:$B$16=$A116))</f>
        <v>0</v>
      </c>
      <c r="C116" s="21" t="n">
        <f aca="false">SUMPRODUCT((WEEKDAY($F$10:$AG$10,2)=5)*($F$11:$AG$15="bp")*($B$11:$B$15=$A116))</f>
        <v>0</v>
      </c>
      <c r="D116" s="21" t="n">
        <f aca="false">SUMPRODUCT((WEEKDAY($F$10:$AG$10,2)=6)*($F$11:$AG$15="bp")*($B$11:$B$15=$A116))</f>
        <v>0</v>
      </c>
      <c r="E116" s="21" t="n">
        <f aca="false">SUMPRODUCT((WEEKDAY($F$10:$AG$10,2)=7)*($F$11:$AG$15="bp")*($B$11:$B$15=$A116))</f>
        <v>0</v>
      </c>
    </row>
    <row r="117" customFormat="false" ht="15" hidden="false" customHeight="false" outlineLevel="0" collapsed="false">
      <c r="B117" s="21"/>
      <c r="C117" s="21"/>
      <c r="D117" s="21"/>
      <c r="E117" s="21"/>
    </row>
    <row r="118" customFormat="false" ht="15" hidden="false" customHeight="false" outlineLevel="0" collapsed="false">
      <c r="B118" s="21"/>
      <c r="C118" s="21"/>
      <c r="D118" s="21"/>
      <c r="E118" s="21"/>
    </row>
    <row r="121" customFormat="false" ht="15" hidden="false" customHeight="false" outlineLevel="0" collapsed="false">
      <c r="A121" s="1" t="n">
        <f aca="false">config!D8</f>
        <v>43221</v>
      </c>
    </row>
    <row r="122" customFormat="false" ht="15" hidden="false" customHeight="false" outlineLevel="0" collapsed="false">
      <c r="A122" s="1" t="n">
        <f aca="false">config!E8</f>
        <v>43251</v>
      </c>
    </row>
    <row r="123" customFormat="false" ht="56.25" hidden="false" customHeight="false" outlineLevel="0" collapsed="false">
      <c r="A123" s="1"/>
      <c r="B123" s="1"/>
      <c r="C123" s="1"/>
      <c r="D123" s="1"/>
      <c r="E123" s="1"/>
      <c r="F123" s="2" t="n">
        <f aca="false">A121</f>
        <v>43221</v>
      </c>
      <c r="G123" s="2" t="n">
        <f aca="false">F123+1</f>
        <v>43222</v>
      </c>
      <c r="H123" s="2" t="n">
        <f aca="false">G123+1</f>
        <v>43223</v>
      </c>
      <c r="I123" s="2" t="n">
        <f aca="false">H123+1</f>
        <v>43224</v>
      </c>
      <c r="J123" s="2" t="n">
        <f aca="false">I123+1</f>
        <v>43225</v>
      </c>
      <c r="K123" s="2" t="n">
        <f aca="false">J123+1</f>
        <v>43226</v>
      </c>
      <c r="L123" s="2" t="n">
        <f aca="false">K123+1</f>
        <v>43227</v>
      </c>
      <c r="M123" s="2" t="n">
        <f aca="false">L123+1</f>
        <v>43228</v>
      </c>
      <c r="N123" s="2" t="n">
        <f aca="false">M123+1</f>
        <v>43229</v>
      </c>
      <c r="O123" s="2" t="n">
        <f aca="false">N123+1</f>
        <v>43230</v>
      </c>
      <c r="P123" s="2" t="n">
        <f aca="false">O123+1</f>
        <v>43231</v>
      </c>
      <c r="Q123" s="2" t="n">
        <f aca="false">P123+1</f>
        <v>43232</v>
      </c>
      <c r="R123" s="2" t="n">
        <f aca="false">Q123+1</f>
        <v>43233</v>
      </c>
      <c r="S123" s="2" t="n">
        <f aca="false">R123+1</f>
        <v>43234</v>
      </c>
      <c r="T123" s="2" t="n">
        <f aca="false">S123+1</f>
        <v>43235</v>
      </c>
      <c r="U123" s="2" t="n">
        <f aca="false">T123+1</f>
        <v>43236</v>
      </c>
      <c r="V123" s="2" t="n">
        <f aca="false">U123+1</f>
        <v>43237</v>
      </c>
      <c r="W123" s="2" t="n">
        <f aca="false">V123+1</f>
        <v>43238</v>
      </c>
      <c r="X123" s="2" t="n">
        <f aca="false">W123+1</f>
        <v>43239</v>
      </c>
      <c r="Y123" s="2" t="n">
        <f aca="false">X123+1</f>
        <v>43240</v>
      </c>
      <c r="Z123" s="2" t="n">
        <f aca="false">Y123+1</f>
        <v>43241</v>
      </c>
      <c r="AA123" s="2" t="n">
        <f aca="false">Z123+1</f>
        <v>43242</v>
      </c>
      <c r="AB123" s="2" t="n">
        <f aca="false">AA123+1</f>
        <v>43243</v>
      </c>
      <c r="AC123" s="2" t="n">
        <f aca="false">AB123+1</f>
        <v>43244</v>
      </c>
      <c r="AD123" s="2" t="n">
        <f aca="false">AC123+1</f>
        <v>43245</v>
      </c>
      <c r="AE123" s="2" t="n">
        <f aca="false">AD123+1</f>
        <v>43246</v>
      </c>
      <c r="AF123" s="2" t="n">
        <f aca="false">AE123+1</f>
        <v>43247</v>
      </c>
      <c r="AG123" s="2" t="n">
        <f aca="false">AF123+1</f>
        <v>43248</v>
      </c>
      <c r="AH123" s="2" t="n">
        <f aca="false">AG123+1</f>
        <v>43249</v>
      </c>
      <c r="AI123" s="2" t="n">
        <f aca="false">AH123+1</f>
        <v>43250</v>
      </c>
      <c r="AJ123" s="2" t="n">
        <f aca="false">AI123+1</f>
        <v>43251</v>
      </c>
      <c r="AK123" s="1"/>
    </row>
    <row r="124" customFormat="false" ht="15" hidden="false" customHeight="false" outlineLevel="0" collapsed="false">
      <c r="A124" s="1"/>
      <c r="B124" s="1"/>
      <c r="C124" s="1"/>
      <c r="D124" s="1"/>
      <c r="E124" s="1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  <c r="AA124" s="2"/>
      <c r="AB124" s="2"/>
      <c r="AC124" s="2"/>
      <c r="AD124" s="2"/>
      <c r="AE124" s="2"/>
      <c r="AF124" s="2"/>
      <c r="AG124" s="2"/>
      <c r="AH124" s="2"/>
      <c r="AI124" s="2"/>
      <c r="AJ124" s="2"/>
      <c r="AK124" s="1"/>
    </row>
    <row r="125" customFormat="false" ht="15" hidden="false" customHeight="false" outlineLevel="0" collapsed="false">
      <c r="F125" s="3" t="s">
        <v>44</v>
      </c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  <c r="AA125" s="3"/>
      <c r="AB125" s="3"/>
      <c r="AC125" s="3"/>
      <c r="AD125" s="3"/>
      <c r="AE125" s="3"/>
      <c r="AF125" s="3"/>
      <c r="AG125" s="3"/>
      <c r="AH125" s="3"/>
      <c r="AI125" s="3"/>
      <c r="AJ125" s="3"/>
    </row>
    <row r="126" customFormat="false" ht="15" hidden="false" customHeight="false" outlineLevel="0" collapsed="false">
      <c r="A126" s="0" t="str">
        <f aca="false">HYPERLINK("#service.A10","janvier")</f>
        <v>janvier</v>
      </c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  <c r="AA126" s="3"/>
      <c r="AB126" s="3"/>
      <c r="AC126" s="3"/>
      <c r="AD126" s="3"/>
      <c r="AE126" s="3"/>
      <c r="AF126" s="3"/>
      <c r="AG126" s="3"/>
      <c r="AH126" s="3"/>
      <c r="AI126" s="3"/>
      <c r="AJ126" s="3"/>
    </row>
    <row r="127" customFormat="false" ht="15" hidden="false" customHeight="false" outlineLevel="0" collapsed="false">
      <c r="A127" s="0" t="str">
        <f aca="false">HYPERLINK("#service.A40","février")</f>
        <v>février</v>
      </c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  <c r="AA127" s="3"/>
      <c r="AB127" s="3"/>
      <c r="AC127" s="3"/>
      <c r="AD127" s="3"/>
      <c r="AE127" s="3"/>
      <c r="AF127" s="3"/>
      <c r="AG127" s="3"/>
      <c r="AH127" s="3"/>
      <c r="AI127" s="3"/>
      <c r="AJ127" s="3"/>
    </row>
    <row r="128" customFormat="false" ht="15" hidden="false" customHeight="false" outlineLevel="0" collapsed="false">
      <c r="A128" s="0" t="str">
        <f aca="false">HYPERLINK("#service.A70","mars")</f>
        <v>mars</v>
      </c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  <c r="AA128" s="3"/>
      <c r="AB128" s="3"/>
      <c r="AC128" s="3"/>
      <c r="AD128" s="3"/>
      <c r="AE128" s="3"/>
      <c r="AF128" s="3"/>
      <c r="AG128" s="3"/>
      <c r="AH128" s="3"/>
      <c r="AI128" s="3"/>
      <c r="AJ128" s="3"/>
    </row>
    <row r="129" customFormat="false" ht="15" hidden="false" customHeight="false" outlineLevel="0" collapsed="false">
      <c r="A129" s="0" t="str">
        <f aca="false">HYPERLINK("#service.A100","avril")</f>
        <v>avril</v>
      </c>
      <c r="F129" s="5" t="n">
        <f aca="false">DAY(F123)</f>
        <v>1</v>
      </c>
      <c r="G129" s="5" t="n">
        <f aca="false">DAY(G123)</f>
        <v>2</v>
      </c>
      <c r="H129" s="5" t="n">
        <f aca="false">DAY(H123)</f>
        <v>3</v>
      </c>
      <c r="I129" s="5" t="n">
        <f aca="false">DAY(I123)</f>
        <v>4</v>
      </c>
      <c r="J129" s="5" t="n">
        <f aca="false">DAY(J123)</f>
        <v>5</v>
      </c>
      <c r="K129" s="5" t="n">
        <f aca="false">DAY(K123)</f>
        <v>6</v>
      </c>
      <c r="L129" s="5" t="n">
        <f aca="false">DAY(L123)</f>
        <v>7</v>
      </c>
      <c r="M129" s="5" t="n">
        <f aca="false">DAY(M123)</f>
        <v>8</v>
      </c>
      <c r="N129" s="5" t="n">
        <f aca="false">DAY(N123)</f>
        <v>9</v>
      </c>
      <c r="O129" s="5" t="n">
        <f aca="false">DAY(O123)</f>
        <v>10</v>
      </c>
      <c r="P129" s="5" t="n">
        <f aca="false">DAY(P123)</f>
        <v>11</v>
      </c>
      <c r="Q129" s="5" t="n">
        <f aca="false">DAY(Q123)</f>
        <v>12</v>
      </c>
      <c r="R129" s="5" t="n">
        <f aca="false">DAY(R123)</f>
        <v>13</v>
      </c>
      <c r="S129" s="5" t="n">
        <f aca="false">DAY(S123)</f>
        <v>14</v>
      </c>
      <c r="T129" s="5" t="n">
        <f aca="false">DAY(T123)</f>
        <v>15</v>
      </c>
      <c r="U129" s="5" t="n">
        <f aca="false">DAY(U123)</f>
        <v>16</v>
      </c>
      <c r="V129" s="5" t="n">
        <f aca="false">DAY(V123)</f>
        <v>17</v>
      </c>
      <c r="W129" s="5" t="n">
        <f aca="false">DAY(W123)</f>
        <v>18</v>
      </c>
      <c r="X129" s="5" t="n">
        <f aca="false">DAY(X123)</f>
        <v>19</v>
      </c>
      <c r="Y129" s="5" t="n">
        <f aca="false">DAY(Y123)</f>
        <v>20</v>
      </c>
      <c r="Z129" s="5" t="n">
        <f aca="false">DAY(Z123)</f>
        <v>21</v>
      </c>
      <c r="AA129" s="5" t="n">
        <f aca="false">DAY(AA123)</f>
        <v>22</v>
      </c>
      <c r="AB129" s="5" t="n">
        <f aca="false">DAY(AB123)</f>
        <v>23</v>
      </c>
      <c r="AC129" s="5" t="n">
        <f aca="false">DAY(AC123)</f>
        <v>24</v>
      </c>
      <c r="AD129" s="5" t="n">
        <f aca="false">DAY(AD123)</f>
        <v>25</v>
      </c>
      <c r="AE129" s="5" t="n">
        <f aca="false">DAY(AE123)</f>
        <v>26</v>
      </c>
      <c r="AF129" s="5" t="n">
        <f aca="false">DAY(AF123)</f>
        <v>27</v>
      </c>
      <c r="AG129" s="5" t="n">
        <f aca="false">DAY(AG123)</f>
        <v>28</v>
      </c>
      <c r="AH129" s="5" t="n">
        <f aca="false">IFERROR(DAY(AH123),"")</f>
        <v>29</v>
      </c>
      <c r="AI129" s="5" t="n">
        <f aca="false">IFERROR(DAY(AI123),"")</f>
        <v>30</v>
      </c>
      <c r="AJ129" s="5" t="n">
        <f aca="false">IFERROR(DAY(AJ123),"")</f>
        <v>31</v>
      </c>
    </row>
    <row r="130" customFormat="false" ht="15" hidden="false" customHeight="false" outlineLevel="0" collapsed="false">
      <c r="A130" s="0" t="str">
        <f aca="false">HYPERLINK("#service.A130","mai")</f>
        <v>mai</v>
      </c>
      <c r="B130" s="6" t="s">
        <v>2</v>
      </c>
      <c r="C130" s="7" t="s">
        <v>3</v>
      </c>
      <c r="D130" s="7" t="s">
        <v>4</v>
      </c>
      <c r="E130" s="6" t="s">
        <v>5</v>
      </c>
      <c r="F130" s="8" t="n">
        <f aca="false">WEEKDAY(F123)</f>
        <v>3</v>
      </c>
      <c r="G130" s="8" t="n">
        <f aca="false">WEEKDAY(G123)</f>
        <v>4</v>
      </c>
      <c r="H130" s="8" t="n">
        <f aca="false">WEEKDAY(H123)</f>
        <v>5</v>
      </c>
      <c r="I130" s="8" t="n">
        <f aca="false">WEEKDAY(I123)</f>
        <v>6</v>
      </c>
      <c r="J130" s="8" t="n">
        <f aca="false">WEEKDAY(J123)</f>
        <v>7</v>
      </c>
      <c r="K130" s="8" t="n">
        <f aca="false">WEEKDAY(K123)</f>
        <v>1</v>
      </c>
      <c r="L130" s="8" t="n">
        <f aca="false">WEEKDAY(L123)</f>
        <v>2</v>
      </c>
      <c r="M130" s="8" t="n">
        <f aca="false">WEEKDAY(M123)</f>
        <v>3</v>
      </c>
      <c r="N130" s="8" t="n">
        <f aca="false">WEEKDAY(N123)</f>
        <v>4</v>
      </c>
      <c r="O130" s="8" t="n">
        <f aca="false">WEEKDAY(O123)</f>
        <v>5</v>
      </c>
      <c r="P130" s="8" t="n">
        <f aca="false">WEEKDAY(P123)</f>
        <v>6</v>
      </c>
      <c r="Q130" s="8" t="n">
        <f aca="false">WEEKDAY(Q123)</f>
        <v>7</v>
      </c>
      <c r="R130" s="8" t="n">
        <f aca="false">WEEKDAY(R123)</f>
        <v>1</v>
      </c>
      <c r="S130" s="8" t="n">
        <f aca="false">WEEKDAY(S123)</f>
        <v>2</v>
      </c>
      <c r="T130" s="8" t="n">
        <f aca="false">WEEKDAY(T123)</f>
        <v>3</v>
      </c>
      <c r="U130" s="8" t="n">
        <f aca="false">WEEKDAY(U123)</f>
        <v>4</v>
      </c>
      <c r="V130" s="8" t="n">
        <f aca="false">WEEKDAY(V123)</f>
        <v>5</v>
      </c>
      <c r="W130" s="8" t="n">
        <f aca="false">WEEKDAY(W123)</f>
        <v>6</v>
      </c>
      <c r="X130" s="8" t="n">
        <f aca="false">WEEKDAY(X123)</f>
        <v>7</v>
      </c>
      <c r="Y130" s="8" t="n">
        <f aca="false">WEEKDAY(Y123)</f>
        <v>1</v>
      </c>
      <c r="Z130" s="8" t="n">
        <f aca="false">WEEKDAY(Z123)</f>
        <v>2</v>
      </c>
      <c r="AA130" s="8" t="n">
        <f aca="false">WEEKDAY(AA123)</f>
        <v>3</v>
      </c>
      <c r="AB130" s="8" t="n">
        <f aca="false">WEEKDAY(AB123)</f>
        <v>4</v>
      </c>
      <c r="AC130" s="8" t="n">
        <f aca="false">WEEKDAY(AC123)</f>
        <v>5</v>
      </c>
      <c r="AD130" s="8" t="n">
        <f aca="false">WEEKDAY(AD123)</f>
        <v>6</v>
      </c>
      <c r="AE130" s="8" t="n">
        <f aca="false">WEEKDAY(AE123)</f>
        <v>7</v>
      </c>
      <c r="AF130" s="8" t="n">
        <f aca="false">WEEKDAY(AF123)</f>
        <v>1</v>
      </c>
      <c r="AG130" s="8" t="n">
        <f aca="false">WEEKDAY(AG123)</f>
        <v>2</v>
      </c>
      <c r="AH130" s="8" t="n">
        <f aca="false">IFERROR(WEEKDAY(AH123),"")</f>
        <v>3</v>
      </c>
      <c r="AI130" s="8" t="n">
        <f aca="false">IFERROR(WEEKDAY(AI123),"")</f>
        <v>4</v>
      </c>
      <c r="AJ130" s="8" t="n">
        <f aca="false">IFERROR(WEEKDAY(AJ123),"")</f>
        <v>5</v>
      </c>
    </row>
    <row r="131" customFormat="false" ht="15" hidden="false" customHeight="false" outlineLevel="0" collapsed="false">
      <c r="A131" s="0" t="str">
        <f aca="false">HYPERLINK("#service.A160","juin")</f>
        <v>juin</v>
      </c>
      <c r="B131" s="9" t="str">
        <f aca="false">IF(config!A3&lt;&gt;"",config!A3,"")</f>
        <v>mr 1</v>
      </c>
      <c r="C131" s="10" t="n">
        <f aca="false">COUNTIF(F131:AJ131,"bp")</f>
        <v>0</v>
      </c>
      <c r="D131" s="10" t="n">
        <f aca="false">COUNTIF(G131:AK131,"c")</f>
        <v>0</v>
      </c>
      <c r="E131" s="10" t="n">
        <f aca="false">SUM(C131,D131)</f>
        <v>0</v>
      </c>
      <c r="F131" s="11"/>
      <c r="G131" s="11"/>
      <c r="H131" s="11"/>
      <c r="I131" s="11"/>
      <c r="J131" s="11"/>
      <c r="K131" s="11"/>
      <c r="L131" s="11"/>
      <c r="M131" s="11"/>
      <c r="N131" s="11"/>
      <c r="O131" s="11"/>
      <c r="P131" s="11"/>
      <c r="Q131" s="11"/>
      <c r="R131" s="11"/>
      <c r="S131" s="11"/>
      <c r="T131" s="11"/>
      <c r="U131" s="11"/>
      <c r="V131" s="11"/>
      <c r="W131" s="11"/>
      <c r="X131" s="11"/>
      <c r="Y131" s="11"/>
      <c r="Z131" s="11"/>
      <c r="AA131" s="11"/>
      <c r="AB131" s="11"/>
      <c r="AC131" s="11"/>
      <c r="AD131" s="11"/>
      <c r="AE131" s="11"/>
      <c r="AF131" s="11"/>
      <c r="AG131" s="11"/>
      <c r="AH131" s="11"/>
      <c r="AI131" s="11"/>
      <c r="AJ131" s="11"/>
    </row>
    <row r="132" customFormat="false" ht="15" hidden="false" customHeight="false" outlineLevel="0" collapsed="false">
      <c r="A132" s="0" t="str">
        <f aca="false">HYPERLINK("#service.A190","juillet")</f>
        <v>juillet</v>
      </c>
      <c r="B132" s="9" t="str">
        <f aca="false">IF(config!A4&lt;&gt;"",config!A4,"")</f>
        <v>mr 2</v>
      </c>
      <c r="C132" s="10" t="n">
        <f aca="false">COUNTIF(F132:AJ132,"bp")</f>
        <v>0</v>
      </c>
      <c r="D132" s="10" t="n">
        <f aca="false">COUNTIF(G132:AK132,"c")</f>
        <v>0</v>
      </c>
      <c r="E132" s="10" t="n">
        <f aca="false">COUNTIF(H132:AL132,"p")</f>
        <v>0</v>
      </c>
      <c r="F132" s="11"/>
      <c r="G132" s="11"/>
      <c r="H132" s="11"/>
      <c r="I132" s="11"/>
      <c r="J132" s="11"/>
      <c r="K132" s="11"/>
      <c r="L132" s="11"/>
      <c r="M132" s="11"/>
      <c r="N132" s="11"/>
      <c r="O132" s="11"/>
      <c r="P132" s="11"/>
      <c r="Q132" s="11"/>
      <c r="R132" s="11"/>
      <c r="S132" s="11"/>
      <c r="T132" s="11"/>
      <c r="U132" s="11"/>
      <c r="V132" s="11"/>
      <c r="W132" s="11"/>
      <c r="X132" s="11"/>
      <c r="Y132" s="11"/>
      <c r="Z132" s="11"/>
      <c r="AA132" s="11"/>
      <c r="AB132" s="11"/>
      <c r="AC132" s="11"/>
      <c r="AD132" s="11"/>
      <c r="AE132" s="11"/>
      <c r="AF132" s="11"/>
      <c r="AG132" s="11"/>
      <c r="AH132" s="11"/>
      <c r="AI132" s="11"/>
      <c r="AJ132" s="11"/>
    </row>
    <row r="133" customFormat="false" ht="15" hidden="false" customHeight="false" outlineLevel="0" collapsed="false">
      <c r="A133" s="0" t="str">
        <f aca="false">HYPERLINK("#service.A220","août")</f>
        <v>août</v>
      </c>
      <c r="B133" s="9" t="str">
        <f aca="false">IF(config!A5&lt;&gt;"",config!A5,"")</f>
        <v>mr 3</v>
      </c>
      <c r="C133" s="10" t="n">
        <f aca="false">COUNTIF(F133:AJ133,"bp")</f>
        <v>0</v>
      </c>
      <c r="D133" s="10" t="n">
        <f aca="false">COUNTIF(G133:AK133,"c")</f>
        <v>0</v>
      </c>
      <c r="E133" s="10" t="n">
        <f aca="false">COUNTIF(H133:AL133,"p")</f>
        <v>0</v>
      </c>
      <c r="F133" s="11"/>
      <c r="G133" s="11"/>
      <c r="H133" s="11"/>
      <c r="I133" s="11"/>
      <c r="J133" s="11"/>
      <c r="K133" s="11"/>
      <c r="L133" s="11"/>
      <c r="M133" s="11"/>
      <c r="N133" s="11"/>
      <c r="O133" s="11"/>
      <c r="P133" s="11"/>
      <c r="Q133" s="11"/>
      <c r="R133" s="11"/>
      <c r="S133" s="11"/>
      <c r="T133" s="11"/>
      <c r="U133" s="11"/>
      <c r="V133" s="11"/>
      <c r="W133" s="11"/>
      <c r="X133" s="11"/>
      <c r="Y133" s="11"/>
      <c r="Z133" s="11"/>
      <c r="AA133" s="11"/>
      <c r="AB133" s="11"/>
      <c r="AC133" s="11"/>
      <c r="AD133" s="11"/>
      <c r="AE133" s="11"/>
      <c r="AF133" s="11"/>
      <c r="AG133" s="11"/>
      <c r="AH133" s="11"/>
      <c r="AI133" s="11"/>
      <c r="AJ133" s="11"/>
    </row>
    <row r="134" customFormat="false" ht="15" hidden="false" customHeight="false" outlineLevel="0" collapsed="false">
      <c r="A134" s="0" t="str">
        <f aca="false">HYPERLINK("#service.A250","septembre")</f>
        <v>septembre</v>
      </c>
      <c r="B134" s="9" t="str">
        <f aca="false">IF(config!A6&lt;&gt;"",config!A6,"")</f>
        <v>mr 4</v>
      </c>
      <c r="C134" s="10" t="n">
        <f aca="false">COUNTIF(F134:AJ134,"bp")</f>
        <v>0</v>
      </c>
      <c r="D134" s="10" t="n">
        <f aca="false">COUNTIF(G134:AK134,"c")</f>
        <v>0</v>
      </c>
      <c r="E134" s="10" t="n">
        <f aca="false">COUNTIF(H134:AL134,"p")</f>
        <v>0</v>
      </c>
      <c r="F134" s="11"/>
      <c r="G134" s="11"/>
      <c r="H134" s="11"/>
      <c r="I134" s="11"/>
      <c r="J134" s="11"/>
      <c r="K134" s="11"/>
      <c r="L134" s="11"/>
      <c r="M134" s="11"/>
      <c r="N134" s="11"/>
      <c r="O134" s="11"/>
      <c r="P134" s="11"/>
      <c r="Q134" s="11"/>
      <c r="R134" s="11"/>
      <c r="S134" s="11"/>
      <c r="T134" s="11"/>
      <c r="U134" s="11"/>
      <c r="V134" s="11"/>
      <c r="W134" s="11"/>
      <c r="X134" s="11"/>
      <c r="Y134" s="11"/>
      <c r="Z134" s="11"/>
      <c r="AA134" s="11"/>
      <c r="AB134" s="11"/>
      <c r="AC134" s="11"/>
      <c r="AD134" s="11"/>
      <c r="AE134" s="11"/>
      <c r="AF134" s="11"/>
      <c r="AG134" s="11"/>
      <c r="AH134" s="11"/>
      <c r="AI134" s="11"/>
      <c r="AJ134" s="11"/>
    </row>
    <row r="135" customFormat="false" ht="15" hidden="false" customHeight="false" outlineLevel="0" collapsed="false">
      <c r="A135" s="0" t="str">
        <f aca="false">HYPERLINK("#service.A280","octobre")</f>
        <v>octobre</v>
      </c>
      <c r="B135" s="9" t="str">
        <f aca="false">IF(config!A7&lt;&gt;"",config!A7,"")</f>
        <v>mr 5</v>
      </c>
      <c r="C135" s="10" t="n">
        <f aca="false">COUNTIF(F135:AJ135,"bp")</f>
        <v>0</v>
      </c>
      <c r="D135" s="10" t="n">
        <f aca="false">COUNTIF(G135:AK135,"c")</f>
        <v>0</v>
      </c>
      <c r="E135" s="10" t="n">
        <f aca="false">COUNTIF(H135:AL135,"p")</f>
        <v>0</v>
      </c>
      <c r="F135" s="11"/>
      <c r="G135" s="11"/>
      <c r="H135" s="11"/>
      <c r="I135" s="11"/>
      <c r="J135" s="11"/>
      <c r="K135" s="11"/>
      <c r="L135" s="11"/>
      <c r="M135" s="11"/>
      <c r="N135" s="11"/>
      <c r="O135" s="11"/>
      <c r="P135" s="11"/>
      <c r="Q135" s="11"/>
      <c r="R135" s="11"/>
      <c r="S135" s="11"/>
      <c r="T135" s="11"/>
      <c r="U135" s="11"/>
      <c r="V135" s="11"/>
      <c r="W135" s="11"/>
      <c r="X135" s="11"/>
      <c r="Y135" s="11"/>
      <c r="Z135" s="11"/>
      <c r="AA135" s="11"/>
      <c r="AB135" s="11"/>
      <c r="AC135" s="11"/>
      <c r="AD135" s="11"/>
      <c r="AE135" s="11"/>
      <c r="AF135" s="11"/>
      <c r="AG135" s="11"/>
      <c r="AH135" s="11"/>
      <c r="AI135" s="11"/>
      <c r="AJ135" s="11"/>
    </row>
    <row r="136" customFormat="false" ht="15" hidden="false" customHeight="false" outlineLevel="0" collapsed="false">
      <c r="A136" s="0" t="str">
        <f aca="false">HYPERLINK("#service.A310","novembre")</f>
        <v>novembre</v>
      </c>
      <c r="B136" s="12"/>
    </row>
    <row r="137" customFormat="false" ht="15" hidden="false" customHeight="false" outlineLevel="0" collapsed="false">
      <c r="A137" s="0" t="str">
        <f aca="false">HYPERLINK("#service.A340","décembre")</f>
        <v>décembre</v>
      </c>
      <c r="B137" s="12"/>
    </row>
    <row r="139" customFormat="false" ht="15" hidden="false" customHeight="false" outlineLevel="0" collapsed="false">
      <c r="D139" s="13" t="s">
        <v>6</v>
      </c>
      <c r="E139" s="10" t="n">
        <f aca="false">SUM(E131:E135)</f>
        <v>0</v>
      </c>
      <c r="F139" s="14" t="s">
        <v>3</v>
      </c>
      <c r="G139" s="0" t="s">
        <v>7</v>
      </c>
      <c r="J139" s="15" t="s">
        <v>4</v>
      </c>
      <c r="K139" s="0" t="s">
        <v>8</v>
      </c>
      <c r="N139" s="16" t="s">
        <v>9</v>
      </c>
      <c r="O139" s="0" t="s">
        <v>10</v>
      </c>
      <c r="X139" s="17" t="s">
        <v>11</v>
      </c>
      <c r="Y139" s="0" t="s">
        <v>12</v>
      </c>
      <c r="AB139" s="18" t="s">
        <v>13</v>
      </c>
      <c r="AC139" s="0" t="s">
        <v>14</v>
      </c>
      <c r="AE139" s="19" t="s">
        <v>15</v>
      </c>
      <c r="AF139" s="0" t="s">
        <v>16</v>
      </c>
    </row>
    <row r="141" customFormat="false" ht="15" hidden="false" customHeight="false" outlineLevel="0" collapsed="false">
      <c r="B141" s="20" t="s">
        <v>17</v>
      </c>
      <c r="C141" s="0" t="s">
        <v>18</v>
      </c>
      <c r="D141" s="0" t="s">
        <v>19</v>
      </c>
      <c r="E141" s="0" t="s">
        <v>20</v>
      </c>
    </row>
    <row r="142" customFormat="false" ht="15" hidden="false" customHeight="false" outlineLevel="0" collapsed="false">
      <c r="A142" s="0" t="s">
        <v>45</v>
      </c>
      <c r="B142" s="21" t="n">
        <f aca="false">SUMPRODUCT((WEEKDAY($F$10:$AJ$10,2)=4)*($F$11:$AJ$16="bp")*($B$11:$B$16=$A142))</f>
        <v>0</v>
      </c>
      <c r="C142" s="21" t="n">
        <f aca="false">SUMPRODUCT((WEEKDAY($F$10:$AG$10,2)=5)*($F$11:$AG$15="bp")*($B$11:$B$15=$A142))</f>
        <v>0</v>
      </c>
      <c r="D142" s="21" t="n">
        <f aca="false">SUMPRODUCT((WEEKDAY($F$10:$AG$10,2)=6)*($F$11:$AG$15="bp")*($B$11:$B$15=$A142))</f>
        <v>0</v>
      </c>
      <c r="E142" s="21" t="n">
        <f aca="false">SUMPRODUCT((WEEKDAY($F$10:$AG$10,2)=7)*($F$11:$AG$15="bp")*($B$11:$B$15=$A142))</f>
        <v>0</v>
      </c>
    </row>
    <row r="143" customFormat="false" ht="15" hidden="false" customHeight="false" outlineLevel="0" collapsed="false">
      <c r="A143" s="0" t="s">
        <v>46</v>
      </c>
      <c r="B143" s="21" t="n">
        <f aca="false">SUMPRODUCT((WEEKDAY($F$10:$AJ$10,2)=4)*($F$11:$AJ$16="bp")*($B$11:$B$16=$A143))</f>
        <v>0</v>
      </c>
      <c r="C143" s="21" t="n">
        <f aca="false">SUMPRODUCT((WEEKDAY($F$10:$AG$10,2)=5)*($F$11:$AG$15="bp")*($B$11:$B$15=$A143))</f>
        <v>0</v>
      </c>
      <c r="D143" s="21" t="n">
        <f aca="false">SUMPRODUCT((WEEKDAY($F$10:$AG$10,2)=6)*($F$11:$AG$15="bp")*($B$11:$B$15=$A143))</f>
        <v>0</v>
      </c>
      <c r="E143" s="21" t="n">
        <f aca="false">SUMPRODUCT((WEEKDAY($F$10:$AG$10,2)=7)*($F$11:$AG$15="bp")*($B$11:$B$15=$A143))</f>
        <v>0</v>
      </c>
    </row>
    <row r="144" customFormat="false" ht="15" hidden="false" customHeight="false" outlineLevel="0" collapsed="false">
      <c r="A144" s="0" t="s">
        <v>47</v>
      </c>
      <c r="B144" s="21" t="n">
        <f aca="false">SUMPRODUCT((WEEKDAY($F$10:$AJ$10,2)=4)*($F$11:$AJ$16="bp")*($B$11:$B$16=$A144))</f>
        <v>0</v>
      </c>
      <c r="C144" s="21" t="n">
        <f aca="false">SUMPRODUCT((WEEKDAY($F$10:$AG$10,2)=5)*($F$11:$AG$15="bp")*($B$11:$B$15=$A144))</f>
        <v>0</v>
      </c>
      <c r="D144" s="21" t="n">
        <f aca="false">SUMPRODUCT((WEEKDAY($F$10:$AG$10,2)=6)*($F$11:$AG$15="bp")*($B$11:$B$15=$A144))</f>
        <v>0</v>
      </c>
      <c r="E144" s="21" t="n">
        <f aca="false">SUMPRODUCT((WEEKDAY($F$10:$AG$10,2)=7)*($F$11:$AG$15="bp")*($B$11:$B$15=$A144))</f>
        <v>0</v>
      </c>
    </row>
    <row r="145" customFormat="false" ht="15" hidden="false" customHeight="false" outlineLevel="0" collapsed="false">
      <c r="A145" s="0" t="s">
        <v>48</v>
      </c>
      <c r="B145" s="21" t="n">
        <f aca="false">SUMPRODUCT((WEEKDAY($F$10:$AJ$10,2)=4)*($F$11:$AJ$16="bp")*($B$11:$B$16=$A145))</f>
        <v>0</v>
      </c>
      <c r="C145" s="21" t="n">
        <f aca="false">SUMPRODUCT((WEEKDAY($F$10:$AG$10,2)=5)*($F$11:$AG$15="bp")*($B$11:$B$15=$A145))</f>
        <v>0</v>
      </c>
      <c r="D145" s="21" t="n">
        <f aca="false">SUMPRODUCT((WEEKDAY($F$10:$AG$10,2)=6)*($F$11:$AG$15="bp")*($B$11:$B$15=$A145))</f>
        <v>0</v>
      </c>
      <c r="E145" s="21" t="n">
        <f aca="false">SUMPRODUCT((WEEKDAY($F$10:$AG$10,2)=7)*($F$11:$AG$15="bp")*($B$11:$B$15=$A145))</f>
        <v>0</v>
      </c>
    </row>
    <row r="146" customFormat="false" ht="15" hidden="false" customHeight="false" outlineLevel="0" collapsed="false">
      <c r="A146" s="0" t="s">
        <v>49</v>
      </c>
      <c r="B146" s="21" t="n">
        <f aca="false">SUMPRODUCT((WEEKDAY($F$10:$AJ$10,2)=4)*($F$11:$AJ$16="bp")*($B$11:$B$16=$A146))</f>
        <v>0</v>
      </c>
      <c r="C146" s="21" t="n">
        <f aca="false">SUMPRODUCT((WEEKDAY($F$10:$AG$10,2)=5)*($F$11:$AG$15="bp")*($B$11:$B$15=$A146))</f>
        <v>0</v>
      </c>
      <c r="D146" s="21" t="n">
        <f aca="false">SUMPRODUCT((WEEKDAY($F$10:$AG$10,2)=6)*($F$11:$AG$15="bp")*($B$11:$B$15=$A146))</f>
        <v>0</v>
      </c>
      <c r="E146" s="21" t="n">
        <f aca="false">SUMPRODUCT((WEEKDAY($F$10:$AG$10,2)=7)*($F$11:$AG$15="bp")*($B$11:$B$15=$A146))</f>
        <v>0</v>
      </c>
    </row>
    <row r="147" customFormat="false" ht="15" hidden="false" customHeight="false" outlineLevel="0" collapsed="false">
      <c r="B147" s="21"/>
      <c r="C147" s="21"/>
      <c r="D147" s="21"/>
      <c r="E147" s="21"/>
    </row>
    <row r="148" customFormat="false" ht="15" hidden="false" customHeight="false" outlineLevel="0" collapsed="false">
      <c r="B148" s="21"/>
      <c r="C148" s="21"/>
      <c r="D148" s="21"/>
      <c r="E148" s="21"/>
    </row>
    <row r="151" customFormat="false" ht="15" hidden="false" customHeight="false" outlineLevel="0" collapsed="false">
      <c r="A151" s="1" t="n">
        <f aca="false">config!D9</f>
        <v>43252</v>
      </c>
    </row>
    <row r="152" customFormat="false" ht="15" hidden="false" customHeight="false" outlineLevel="0" collapsed="false">
      <c r="A152" s="1" t="n">
        <f aca="false">config!E9</f>
        <v>43281</v>
      </c>
    </row>
    <row r="153" customFormat="false" ht="56.25" hidden="false" customHeight="false" outlineLevel="0" collapsed="false">
      <c r="A153" s="1"/>
      <c r="B153" s="1"/>
      <c r="C153" s="1"/>
      <c r="D153" s="1"/>
      <c r="E153" s="1"/>
      <c r="F153" s="2" t="n">
        <f aca="false">A151</f>
        <v>43252</v>
      </c>
      <c r="G153" s="2" t="n">
        <f aca="false">F153+1</f>
        <v>43253</v>
      </c>
      <c r="H153" s="2" t="n">
        <f aca="false">G153+1</f>
        <v>43254</v>
      </c>
      <c r="I153" s="2" t="n">
        <f aca="false">H153+1</f>
        <v>43255</v>
      </c>
      <c r="J153" s="2" t="n">
        <f aca="false">I153+1</f>
        <v>43256</v>
      </c>
      <c r="K153" s="2" t="n">
        <f aca="false">J153+1</f>
        <v>43257</v>
      </c>
      <c r="L153" s="2" t="n">
        <f aca="false">K153+1</f>
        <v>43258</v>
      </c>
      <c r="M153" s="2" t="n">
        <f aca="false">L153+1</f>
        <v>43259</v>
      </c>
      <c r="N153" s="2" t="n">
        <f aca="false">M153+1</f>
        <v>43260</v>
      </c>
      <c r="O153" s="2" t="n">
        <f aca="false">N153+1</f>
        <v>43261</v>
      </c>
      <c r="P153" s="2" t="n">
        <f aca="false">O153+1</f>
        <v>43262</v>
      </c>
      <c r="Q153" s="2" t="n">
        <f aca="false">P153+1</f>
        <v>43263</v>
      </c>
      <c r="R153" s="2" t="n">
        <f aca="false">Q153+1</f>
        <v>43264</v>
      </c>
      <c r="S153" s="2" t="n">
        <f aca="false">R153+1</f>
        <v>43265</v>
      </c>
      <c r="T153" s="2" t="n">
        <f aca="false">S153+1</f>
        <v>43266</v>
      </c>
      <c r="U153" s="2" t="n">
        <f aca="false">T153+1</f>
        <v>43267</v>
      </c>
      <c r="V153" s="2" t="n">
        <f aca="false">U153+1</f>
        <v>43268</v>
      </c>
      <c r="W153" s="2" t="n">
        <f aca="false">V153+1</f>
        <v>43269</v>
      </c>
      <c r="X153" s="2" t="n">
        <f aca="false">W153+1</f>
        <v>43270</v>
      </c>
      <c r="Y153" s="2" t="n">
        <f aca="false">X153+1</f>
        <v>43271</v>
      </c>
      <c r="Z153" s="2" t="n">
        <f aca="false">Y153+1</f>
        <v>43272</v>
      </c>
      <c r="AA153" s="2" t="n">
        <f aca="false">Z153+1</f>
        <v>43273</v>
      </c>
      <c r="AB153" s="2" t="n">
        <f aca="false">AA153+1</f>
        <v>43274</v>
      </c>
      <c r="AC153" s="2" t="n">
        <f aca="false">AB153+1</f>
        <v>43275</v>
      </c>
      <c r="AD153" s="2" t="n">
        <f aca="false">AC153+1</f>
        <v>43276</v>
      </c>
      <c r="AE153" s="2" t="n">
        <f aca="false">AD153+1</f>
        <v>43277</v>
      </c>
      <c r="AF153" s="2" t="n">
        <f aca="false">AE153+1</f>
        <v>43278</v>
      </c>
      <c r="AG153" s="2" t="n">
        <f aca="false">AF153+1</f>
        <v>43279</v>
      </c>
      <c r="AH153" s="2" t="n">
        <f aca="false">AG153+1</f>
        <v>43280</v>
      </c>
      <c r="AI153" s="2" t="n">
        <f aca="false">AH153+1</f>
        <v>43281</v>
      </c>
      <c r="AJ153" s="2" t="n">
        <f aca="false">AI153+1</f>
        <v>43282</v>
      </c>
      <c r="AK153" s="1"/>
    </row>
    <row r="154" customFormat="false" ht="15" hidden="false" customHeight="false" outlineLevel="0" collapsed="false">
      <c r="A154" s="1"/>
      <c r="B154" s="1"/>
      <c r="C154" s="1"/>
      <c r="D154" s="1"/>
      <c r="E154" s="1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  <c r="AA154" s="2"/>
      <c r="AB154" s="2"/>
      <c r="AC154" s="2"/>
      <c r="AD154" s="2"/>
      <c r="AE154" s="2"/>
      <c r="AF154" s="2"/>
      <c r="AG154" s="2"/>
      <c r="AH154" s="2"/>
      <c r="AI154" s="2"/>
      <c r="AJ154" s="2"/>
      <c r="AK154" s="1"/>
    </row>
    <row r="155" customFormat="false" ht="15" hidden="false" customHeight="false" outlineLevel="0" collapsed="false">
      <c r="F155" s="3" t="s">
        <v>50</v>
      </c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  <c r="AA155" s="3"/>
      <c r="AB155" s="3"/>
      <c r="AC155" s="3"/>
      <c r="AD155" s="3"/>
      <c r="AE155" s="3"/>
      <c r="AF155" s="3"/>
      <c r="AG155" s="3"/>
      <c r="AH155" s="3"/>
      <c r="AI155" s="3"/>
      <c r="AJ155" s="3"/>
    </row>
    <row r="156" customFormat="false" ht="15" hidden="false" customHeight="false" outlineLevel="0" collapsed="false">
      <c r="A156" s="0" t="str">
        <f aca="false">HYPERLINK("#service.A10","janvier")</f>
        <v>janvier</v>
      </c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  <c r="AA156" s="3"/>
      <c r="AB156" s="3"/>
      <c r="AC156" s="3"/>
      <c r="AD156" s="3"/>
      <c r="AE156" s="3"/>
      <c r="AF156" s="3"/>
      <c r="AG156" s="3"/>
      <c r="AH156" s="3"/>
      <c r="AI156" s="3"/>
      <c r="AJ156" s="3"/>
    </row>
    <row r="157" customFormat="false" ht="15" hidden="false" customHeight="false" outlineLevel="0" collapsed="false">
      <c r="A157" s="0" t="str">
        <f aca="false">HYPERLINK("#service.A40","février")</f>
        <v>février</v>
      </c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  <c r="AA157" s="3"/>
      <c r="AB157" s="3"/>
      <c r="AC157" s="3"/>
      <c r="AD157" s="3"/>
      <c r="AE157" s="3"/>
      <c r="AF157" s="3"/>
      <c r="AG157" s="3"/>
      <c r="AH157" s="3"/>
      <c r="AI157" s="3"/>
      <c r="AJ157" s="3"/>
    </row>
    <row r="158" customFormat="false" ht="15" hidden="false" customHeight="false" outlineLevel="0" collapsed="false">
      <c r="A158" s="0" t="str">
        <f aca="false">HYPERLINK("#service.A70","mars")</f>
        <v>mars</v>
      </c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  <c r="AA158" s="3"/>
      <c r="AB158" s="3"/>
      <c r="AC158" s="3"/>
      <c r="AD158" s="3"/>
      <c r="AE158" s="3"/>
      <c r="AF158" s="3"/>
      <c r="AG158" s="3"/>
      <c r="AH158" s="3"/>
      <c r="AI158" s="3"/>
      <c r="AJ158" s="3"/>
    </row>
    <row r="159" customFormat="false" ht="15" hidden="false" customHeight="false" outlineLevel="0" collapsed="false">
      <c r="A159" s="0" t="str">
        <f aca="false">HYPERLINK("#service.A100","avril")</f>
        <v>avril</v>
      </c>
      <c r="F159" s="5" t="n">
        <f aca="false">DAY(F153)</f>
        <v>1</v>
      </c>
      <c r="G159" s="5" t="n">
        <f aca="false">DAY(G153)</f>
        <v>2</v>
      </c>
      <c r="H159" s="5" t="n">
        <f aca="false">DAY(H153)</f>
        <v>3</v>
      </c>
      <c r="I159" s="5" t="n">
        <f aca="false">DAY(I153)</f>
        <v>4</v>
      </c>
      <c r="J159" s="5" t="n">
        <f aca="false">DAY(J153)</f>
        <v>5</v>
      </c>
      <c r="K159" s="5" t="n">
        <f aca="false">DAY(K153)</f>
        <v>6</v>
      </c>
      <c r="L159" s="5" t="n">
        <f aca="false">DAY(L153)</f>
        <v>7</v>
      </c>
      <c r="M159" s="5" t="n">
        <f aca="false">DAY(M153)</f>
        <v>8</v>
      </c>
      <c r="N159" s="5" t="n">
        <f aca="false">DAY(N153)</f>
        <v>9</v>
      </c>
      <c r="O159" s="5" t="n">
        <f aca="false">DAY(O153)</f>
        <v>10</v>
      </c>
      <c r="P159" s="5" t="n">
        <f aca="false">DAY(P153)</f>
        <v>11</v>
      </c>
      <c r="Q159" s="5" t="n">
        <f aca="false">DAY(Q153)</f>
        <v>12</v>
      </c>
      <c r="R159" s="5" t="n">
        <f aca="false">DAY(R153)</f>
        <v>13</v>
      </c>
      <c r="S159" s="5" t="n">
        <f aca="false">DAY(S153)</f>
        <v>14</v>
      </c>
      <c r="T159" s="5" t="n">
        <f aca="false">DAY(T153)</f>
        <v>15</v>
      </c>
      <c r="U159" s="5" t="n">
        <f aca="false">DAY(U153)</f>
        <v>16</v>
      </c>
      <c r="V159" s="5" t="n">
        <f aca="false">DAY(V153)</f>
        <v>17</v>
      </c>
      <c r="W159" s="5" t="n">
        <f aca="false">DAY(W153)</f>
        <v>18</v>
      </c>
      <c r="X159" s="5" t="n">
        <f aca="false">DAY(X153)</f>
        <v>19</v>
      </c>
      <c r="Y159" s="5" t="n">
        <f aca="false">DAY(Y153)</f>
        <v>20</v>
      </c>
      <c r="Z159" s="5" t="n">
        <f aca="false">DAY(Z153)</f>
        <v>21</v>
      </c>
      <c r="AA159" s="5" t="n">
        <f aca="false">DAY(AA153)</f>
        <v>22</v>
      </c>
      <c r="AB159" s="5" t="n">
        <f aca="false">DAY(AB153)</f>
        <v>23</v>
      </c>
      <c r="AC159" s="5" t="n">
        <f aca="false">DAY(AC153)</f>
        <v>24</v>
      </c>
      <c r="AD159" s="5" t="n">
        <f aca="false">DAY(AD153)</f>
        <v>25</v>
      </c>
      <c r="AE159" s="5" t="n">
        <f aca="false">DAY(AE153)</f>
        <v>26</v>
      </c>
      <c r="AF159" s="5" t="n">
        <f aca="false">DAY(AF153)</f>
        <v>27</v>
      </c>
      <c r="AG159" s="5" t="n">
        <f aca="false">DAY(AG153)</f>
        <v>28</v>
      </c>
      <c r="AH159" s="5" t="n">
        <f aca="false">IFERROR(DAY(AH153),"")</f>
        <v>29</v>
      </c>
      <c r="AI159" s="5" t="n">
        <f aca="false">IFERROR(DAY(AI153),"")</f>
        <v>30</v>
      </c>
      <c r="AJ159" s="5" t="n">
        <f aca="false">IFERROR(DAY(AJ153),"")</f>
        <v>1</v>
      </c>
    </row>
    <row r="160" customFormat="false" ht="15" hidden="false" customHeight="false" outlineLevel="0" collapsed="false">
      <c r="A160" s="0" t="str">
        <f aca="false">HYPERLINK("#service.A130","mai")</f>
        <v>mai</v>
      </c>
      <c r="B160" s="6" t="s">
        <v>2</v>
      </c>
      <c r="C160" s="7" t="s">
        <v>3</v>
      </c>
      <c r="D160" s="7" t="s">
        <v>4</v>
      </c>
      <c r="E160" s="6" t="s">
        <v>5</v>
      </c>
      <c r="F160" s="8" t="n">
        <f aca="false">WEEKDAY(F153)</f>
        <v>6</v>
      </c>
      <c r="G160" s="8" t="n">
        <f aca="false">WEEKDAY(G153)</f>
        <v>7</v>
      </c>
      <c r="H160" s="8" t="n">
        <f aca="false">WEEKDAY(H153)</f>
        <v>1</v>
      </c>
      <c r="I160" s="8" t="n">
        <f aca="false">WEEKDAY(I153)</f>
        <v>2</v>
      </c>
      <c r="J160" s="8" t="n">
        <f aca="false">WEEKDAY(J153)</f>
        <v>3</v>
      </c>
      <c r="K160" s="8" t="n">
        <f aca="false">WEEKDAY(K153)</f>
        <v>4</v>
      </c>
      <c r="L160" s="8" t="n">
        <f aca="false">WEEKDAY(L153)</f>
        <v>5</v>
      </c>
      <c r="M160" s="8" t="n">
        <f aca="false">WEEKDAY(M153)</f>
        <v>6</v>
      </c>
      <c r="N160" s="8" t="n">
        <f aca="false">WEEKDAY(N153)</f>
        <v>7</v>
      </c>
      <c r="O160" s="8" t="n">
        <f aca="false">WEEKDAY(O153)</f>
        <v>1</v>
      </c>
      <c r="P160" s="8" t="n">
        <f aca="false">WEEKDAY(P153)</f>
        <v>2</v>
      </c>
      <c r="Q160" s="8" t="n">
        <f aca="false">WEEKDAY(Q153)</f>
        <v>3</v>
      </c>
      <c r="R160" s="8" t="n">
        <f aca="false">WEEKDAY(R153)</f>
        <v>4</v>
      </c>
      <c r="S160" s="8" t="n">
        <f aca="false">WEEKDAY(S153)</f>
        <v>5</v>
      </c>
      <c r="T160" s="8" t="n">
        <f aca="false">WEEKDAY(T153)</f>
        <v>6</v>
      </c>
      <c r="U160" s="8" t="n">
        <f aca="false">WEEKDAY(U153)</f>
        <v>7</v>
      </c>
      <c r="V160" s="8" t="n">
        <f aca="false">WEEKDAY(V153)</f>
        <v>1</v>
      </c>
      <c r="W160" s="8" t="n">
        <f aca="false">WEEKDAY(W153)</f>
        <v>2</v>
      </c>
      <c r="X160" s="8" t="n">
        <f aca="false">WEEKDAY(X153)</f>
        <v>3</v>
      </c>
      <c r="Y160" s="8" t="n">
        <f aca="false">WEEKDAY(Y153)</f>
        <v>4</v>
      </c>
      <c r="Z160" s="8" t="n">
        <f aca="false">WEEKDAY(Z153)</f>
        <v>5</v>
      </c>
      <c r="AA160" s="8" t="n">
        <f aca="false">WEEKDAY(AA153)</f>
        <v>6</v>
      </c>
      <c r="AB160" s="8" t="n">
        <f aca="false">WEEKDAY(AB153)</f>
        <v>7</v>
      </c>
      <c r="AC160" s="8" t="n">
        <f aca="false">WEEKDAY(AC153)</f>
        <v>1</v>
      </c>
      <c r="AD160" s="8" t="n">
        <f aca="false">WEEKDAY(AD153)</f>
        <v>2</v>
      </c>
      <c r="AE160" s="8" t="n">
        <f aca="false">WEEKDAY(AE153)</f>
        <v>3</v>
      </c>
      <c r="AF160" s="8" t="n">
        <f aca="false">WEEKDAY(AF153)</f>
        <v>4</v>
      </c>
      <c r="AG160" s="8" t="n">
        <f aca="false">WEEKDAY(AG153)</f>
        <v>5</v>
      </c>
      <c r="AH160" s="8" t="n">
        <f aca="false">IFERROR(WEEKDAY(AH153),"")</f>
        <v>6</v>
      </c>
      <c r="AI160" s="8" t="n">
        <f aca="false">IFERROR(WEEKDAY(AI153),"")</f>
        <v>7</v>
      </c>
      <c r="AJ160" s="8" t="n">
        <f aca="false">IFERROR(WEEKDAY(AJ153),"")</f>
        <v>1</v>
      </c>
    </row>
    <row r="161" customFormat="false" ht="15" hidden="false" customHeight="false" outlineLevel="0" collapsed="false">
      <c r="A161" s="0" t="str">
        <f aca="false">HYPERLINK("#service.A160","juin")</f>
        <v>juin</v>
      </c>
      <c r="B161" s="9" t="str">
        <f aca="false">IF(config!A3&lt;&gt;"",config!A3,"")</f>
        <v>mr 1</v>
      </c>
      <c r="C161" s="10" t="n">
        <f aca="false">COUNTIF(F161:AJ161,"bp")</f>
        <v>0</v>
      </c>
      <c r="D161" s="10" t="n">
        <f aca="false">COUNTIF(G161:AK161,"c")</f>
        <v>0</v>
      </c>
      <c r="E161" s="10" t="n">
        <f aca="false">SUM(C161,D161)</f>
        <v>0</v>
      </c>
      <c r="F161" s="11"/>
      <c r="G161" s="11"/>
      <c r="H161" s="11"/>
      <c r="I161" s="11"/>
      <c r="J161" s="11"/>
      <c r="K161" s="11"/>
      <c r="L161" s="11"/>
      <c r="M161" s="11"/>
      <c r="N161" s="11"/>
      <c r="O161" s="11"/>
      <c r="P161" s="11"/>
      <c r="Q161" s="11"/>
      <c r="R161" s="11"/>
      <c r="S161" s="11"/>
      <c r="T161" s="11"/>
      <c r="U161" s="11"/>
      <c r="V161" s="11"/>
      <c r="W161" s="11"/>
      <c r="X161" s="11"/>
      <c r="Y161" s="11"/>
      <c r="Z161" s="11"/>
      <c r="AA161" s="11"/>
      <c r="AB161" s="11"/>
      <c r="AC161" s="11"/>
      <c r="AD161" s="11"/>
      <c r="AE161" s="11"/>
      <c r="AF161" s="11"/>
      <c r="AG161" s="11"/>
      <c r="AH161" s="11"/>
      <c r="AI161" s="11"/>
      <c r="AJ161" s="11"/>
    </row>
    <row r="162" customFormat="false" ht="15" hidden="false" customHeight="false" outlineLevel="0" collapsed="false">
      <c r="A162" s="0" t="str">
        <f aca="false">HYPERLINK("#service.A190","juillet")</f>
        <v>juillet</v>
      </c>
      <c r="B162" s="9" t="str">
        <f aca="false">IF(config!A4&lt;&gt;"",config!A4,"")</f>
        <v>mr 2</v>
      </c>
      <c r="C162" s="10" t="n">
        <f aca="false">COUNTIF(F162:AJ162,"bp")</f>
        <v>0</v>
      </c>
      <c r="D162" s="10" t="n">
        <f aca="false">COUNTIF(G162:AK162,"c")</f>
        <v>0</v>
      </c>
      <c r="E162" s="10" t="n">
        <f aca="false">COUNTIF(H162:AL162,"p")</f>
        <v>0</v>
      </c>
      <c r="F162" s="11"/>
      <c r="G162" s="11"/>
      <c r="H162" s="11"/>
      <c r="I162" s="11"/>
      <c r="J162" s="11"/>
      <c r="K162" s="11"/>
      <c r="L162" s="11"/>
      <c r="M162" s="11"/>
      <c r="N162" s="11"/>
      <c r="O162" s="11"/>
      <c r="P162" s="11"/>
      <c r="Q162" s="11"/>
      <c r="R162" s="11"/>
      <c r="S162" s="11"/>
      <c r="T162" s="11"/>
      <c r="U162" s="11"/>
      <c r="V162" s="11"/>
      <c r="W162" s="11"/>
      <c r="X162" s="11"/>
      <c r="Y162" s="11"/>
      <c r="Z162" s="11"/>
      <c r="AA162" s="11"/>
      <c r="AB162" s="11"/>
      <c r="AC162" s="11"/>
      <c r="AD162" s="11"/>
      <c r="AE162" s="11"/>
      <c r="AF162" s="11"/>
      <c r="AG162" s="11"/>
      <c r="AH162" s="11"/>
      <c r="AI162" s="11"/>
      <c r="AJ162" s="11"/>
    </row>
    <row r="163" customFormat="false" ht="15" hidden="false" customHeight="false" outlineLevel="0" collapsed="false">
      <c r="A163" s="0" t="str">
        <f aca="false">HYPERLINK("#service.A220","août")</f>
        <v>août</v>
      </c>
      <c r="B163" s="9" t="str">
        <f aca="false">IF(config!A5&lt;&gt;"",config!A5,"")</f>
        <v>mr 3</v>
      </c>
      <c r="C163" s="10" t="n">
        <f aca="false">COUNTIF(F163:AJ163,"bp")</f>
        <v>0</v>
      </c>
      <c r="D163" s="10" t="n">
        <f aca="false">COUNTIF(G163:AK163,"c")</f>
        <v>0</v>
      </c>
      <c r="E163" s="10" t="n">
        <f aca="false">COUNTIF(H163:AL163,"p")</f>
        <v>0</v>
      </c>
      <c r="F163" s="11"/>
      <c r="G163" s="11"/>
      <c r="H163" s="11"/>
      <c r="I163" s="11"/>
      <c r="J163" s="11"/>
      <c r="K163" s="11"/>
      <c r="L163" s="11"/>
      <c r="M163" s="11"/>
      <c r="N163" s="11"/>
      <c r="O163" s="11"/>
      <c r="P163" s="11"/>
      <c r="Q163" s="11"/>
      <c r="R163" s="11"/>
      <c r="S163" s="11"/>
      <c r="T163" s="11"/>
      <c r="U163" s="11"/>
      <c r="V163" s="11"/>
      <c r="W163" s="11"/>
      <c r="X163" s="11"/>
      <c r="Y163" s="11"/>
      <c r="Z163" s="11"/>
      <c r="AA163" s="11"/>
      <c r="AB163" s="11"/>
      <c r="AC163" s="11"/>
      <c r="AD163" s="11"/>
      <c r="AE163" s="11"/>
      <c r="AF163" s="11"/>
      <c r="AG163" s="11"/>
      <c r="AH163" s="11"/>
      <c r="AI163" s="11"/>
      <c r="AJ163" s="11"/>
    </row>
    <row r="164" customFormat="false" ht="15" hidden="false" customHeight="false" outlineLevel="0" collapsed="false">
      <c r="A164" s="0" t="str">
        <f aca="false">HYPERLINK("#service.A250","septembre")</f>
        <v>septembre</v>
      </c>
      <c r="B164" s="9" t="str">
        <f aca="false">IF(config!A6&lt;&gt;"",config!A6,"")</f>
        <v>mr 4</v>
      </c>
      <c r="C164" s="10" t="n">
        <f aca="false">COUNTIF(F164:AJ164,"bp")</f>
        <v>0</v>
      </c>
      <c r="D164" s="10" t="n">
        <f aca="false">COUNTIF(G164:AK164,"c")</f>
        <v>0</v>
      </c>
      <c r="E164" s="10" t="n">
        <f aca="false">COUNTIF(H164:AL164,"p")</f>
        <v>0</v>
      </c>
      <c r="F164" s="11"/>
      <c r="G164" s="11"/>
      <c r="H164" s="11"/>
      <c r="I164" s="11"/>
      <c r="J164" s="11"/>
      <c r="K164" s="11"/>
      <c r="L164" s="11"/>
      <c r="M164" s="11"/>
      <c r="N164" s="11"/>
      <c r="O164" s="11"/>
      <c r="P164" s="11"/>
      <c r="Q164" s="11"/>
      <c r="R164" s="11"/>
      <c r="S164" s="11"/>
      <c r="T164" s="11"/>
      <c r="U164" s="11"/>
      <c r="V164" s="11"/>
      <c r="W164" s="11"/>
      <c r="X164" s="11"/>
      <c r="Y164" s="11"/>
      <c r="Z164" s="11"/>
      <c r="AA164" s="11"/>
      <c r="AB164" s="11"/>
      <c r="AC164" s="11"/>
      <c r="AD164" s="11"/>
      <c r="AE164" s="11"/>
      <c r="AF164" s="11"/>
      <c r="AG164" s="11"/>
      <c r="AH164" s="11"/>
      <c r="AI164" s="11"/>
      <c r="AJ164" s="11"/>
    </row>
    <row r="165" customFormat="false" ht="15" hidden="false" customHeight="false" outlineLevel="0" collapsed="false">
      <c r="A165" s="0" t="str">
        <f aca="false">HYPERLINK("#service.A280","octobre")</f>
        <v>octobre</v>
      </c>
      <c r="B165" s="9" t="str">
        <f aca="false">IF(config!A7&lt;&gt;"",config!A7,"")</f>
        <v>mr 5</v>
      </c>
      <c r="C165" s="10" t="n">
        <f aca="false">COUNTIF(F165:AJ165,"bp")</f>
        <v>0</v>
      </c>
      <c r="D165" s="10" t="n">
        <f aca="false">COUNTIF(G165:AK165,"c")</f>
        <v>0</v>
      </c>
      <c r="E165" s="10" t="n">
        <f aca="false">COUNTIF(H165:AL165,"p")</f>
        <v>0</v>
      </c>
      <c r="F165" s="11"/>
      <c r="G165" s="11"/>
      <c r="H165" s="11"/>
      <c r="I165" s="11"/>
      <c r="J165" s="11"/>
      <c r="K165" s="11"/>
      <c r="L165" s="11"/>
      <c r="M165" s="11"/>
      <c r="N165" s="11"/>
      <c r="O165" s="11"/>
      <c r="P165" s="11"/>
      <c r="Q165" s="11"/>
      <c r="R165" s="11"/>
      <c r="S165" s="11"/>
      <c r="T165" s="11"/>
      <c r="U165" s="11"/>
      <c r="V165" s="11"/>
      <c r="W165" s="11"/>
      <c r="X165" s="11"/>
      <c r="Y165" s="11"/>
      <c r="Z165" s="11"/>
      <c r="AA165" s="11"/>
      <c r="AB165" s="11"/>
      <c r="AC165" s="11"/>
      <c r="AD165" s="11"/>
      <c r="AE165" s="11"/>
      <c r="AF165" s="11"/>
      <c r="AG165" s="11"/>
      <c r="AH165" s="11"/>
      <c r="AI165" s="11"/>
      <c r="AJ165" s="11"/>
    </row>
    <row r="166" customFormat="false" ht="15" hidden="false" customHeight="false" outlineLevel="0" collapsed="false">
      <c r="A166" s="0" t="str">
        <f aca="false">HYPERLINK("#service.A310","novembre")</f>
        <v>novembre</v>
      </c>
      <c r="B166" s="12"/>
    </row>
    <row r="167" customFormat="false" ht="15" hidden="false" customHeight="false" outlineLevel="0" collapsed="false">
      <c r="A167" s="0" t="str">
        <f aca="false">HYPERLINK("#service.A340","décembre")</f>
        <v>décembre</v>
      </c>
      <c r="B167" s="12"/>
    </row>
    <row r="169" customFormat="false" ht="15" hidden="false" customHeight="false" outlineLevel="0" collapsed="false">
      <c r="D169" s="13" t="s">
        <v>6</v>
      </c>
      <c r="E169" s="10" t="n">
        <f aca="false">SUM(E161:E165)</f>
        <v>0</v>
      </c>
      <c r="F169" s="14" t="s">
        <v>3</v>
      </c>
      <c r="G169" s="0" t="s">
        <v>7</v>
      </c>
      <c r="J169" s="15" t="s">
        <v>4</v>
      </c>
      <c r="K169" s="0" t="s">
        <v>8</v>
      </c>
      <c r="N169" s="16" t="s">
        <v>9</v>
      </c>
      <c r="O169" s="0" t="s">
        <v>10</v>
      </c>
      <c r="X169" s="17" t="s">
        <v>11</v>
      </c>
      <c r="Y169" s="0" t="s">
        <v>12</v>
      </c>
      <c r="AB169" s="18" t="s">
        <v>13</v>
      </c>
      <c r="AC169" s="0" t="s">
        <v>14</v>
      </c>
      <c r="AE169" s="19" t="s">
        <v>15</v>
      </c>
      <c r="AF169" s="0" t="s">
        <v>16</v>
      </c>
    </row>
    <row r="171" customFormat="false" ht="15" hidden="false" customHeight="false" outlineLevel="0" collapsed="false">
      <c r="B171" s="20" t="s">
        <v>17</v>
      </c>
      <c r="C171" s="0" t="s">
        <v>18</v>
      </c>
      <c r="D171" s="0" t="s">
        <v>19</v>
      </c>
      <c r="E171" s="0" t="s">
        <v>20</v>
      </c>
    </row>
    <row r="172" customFormat="false" ht="15" hidden="false" customHeight="false" outlineLevel="0" collapsed="false">
      <c r="A172" s="0" t="s">
        <v>51</v>
      </c>
      <c r="B172" s="21" t="n">
        <f aca="false">SUMPRODUCT((WEEKDAY($F$10:$AJ$10,2)=4)*($F$11:$AJ$16="bp")*($B$11:$B$16=$A172))</f>
        <v>0</v>
      </c>
      <c r="C172" s="21" t="n">
        <f aca="false">SUMPRODUCT((WEEKDAY($F$10:$AG$10,2)=5)*($F$11:$AG$15="bp")*($B$11:$B$15=$A172))</f>
        <v>0</v>
      </c>
      <c r="D172" s="21" t="n">
        <f aca="false">SUMPRODUCT((WEEKDAY($F$10:$AG$10,2)=6)*($F$11:$AG$15="bp")*($B$11:$B$15=$A172))</f>
        <v>0</v>
      </c>
      <c r="E172" s="21" t="n">
        <f aca="false">SUMPRODUCT((WEEKDAY($F$10:$AG$10,2)=7)*($F$11:$AG$15="bp")*($B$11:$B$15=$A172))</f>
        <v>0</v>
      </c>
    </row>
    <row r="173" customFormat="false" ht="15" hidden="false" customHeight="false" outlineLevel="0" collapsed="false">
      <c r="A173" s="0" t="s">
        <v>52</v>
      </c>
      <c r="B173" s="21" t="n">
        <f aca="false">SUMPRODUCT((WEEKDAY($F$10:$AJ$10,2)=4)*($F$11:$AJ$16="bp")*($B$11:$B$16=$A173))</f>
        <v>0</v>
      </c>
      <c r="C173" s="21" t="n">
        <f aca="false">SUMPRODUCT((WEEKDAY($F$10:$AG$10,2)=5)*($F$11:$AG$15="bp")*($B$11:$B$15=$A173))</f>
        <v>0</v>
      </c>
      <c r="D173" s="21" t="n">
        <f aca="false">SUMPRODUCT((WEEKDAY($F$10:$AG$10,2)=6)*($F$11:$AG$15="bp")*($B$11:$B$15=$A173))</f>
        <v>0</v>
      </c>
      <c r="E173" s="21" t="n">
        <f aca="false">SUMPRODUCT((WEEKDAY($F$10:$AG$10,2)=7)*($F$11:$AG$15="bp")*($B$11:$B$15=$A173))</f>
        <v>0</v>
      </c>
    </row>
    <row r="174" customFormat="false" ht="15" hidden="false" customHeight="false" outlineLevel="0" collapsed="false">
      <c r="A174" s="0" t="s">
        <v>53</v>
      </c>
      <c r="B174" s="21" t="n">
        <f aca="false">SUMPRODUCT((WEEKDAY($F$10:$AJ$10,2)=4)*($F$11:$AJ$16="bp")*($B$11:$B$16=$A174))</f>
        <v>0</v>
      </c>
      <c r="C174" s="21" t="n">
        <f aca="false">SUMPRODUCT((WEEKDAY($F$10:$AG$10,2)=5)*($F$11:$AG$15="bp")*($B$11:$B$15=$A174))</f>
        <v>0</v>
      </c>
      <c r="D174" s="21" t="n">
        <f aca="false">SUMPRODUCT((WEEKDAY($F$10:$AG$10,2)=6)*($F$11:$AG$15="bp")*($B$11:$B$15=$A174))</f>
        <v>0</v>
      </c>
      <c r="E174" s="21" t="n">
        <f aca="false">SUMPRODUCT((WEEKDAY($F$10:$AG$10,2)=7)*($F$11:$AG$15="bp")*($B$11:$B$15=$A174))</f>
        <v>0</v>
      </c>
    </row>
    <row r="175" customFormat="false" ht="15" hidden="false" customHeight="false" outlineLevel="0" collapsed="false">
      <c r="A175" s="0" t="s">
        <v>54</v>
      </c>
      <c r="B175" s="21" t="n">
        <f aca="false">SUMPRODUCT((WEEKDAY($F$10:$AJ$10,2)=4)*($F$11:$AJ$16="bp")*($B$11:$B$16=$A175))</f>
        <v>0</v>
      </c>
      <c r="C175" s="21" t="n">
        <f aca="false">SUMPRODUCT((WEEKDAY($F$10:$AG$10,2)=5)*($F$11:$AG$15="bp")*($B$11:$B$15=$A175))</f>
        <v>0</v>
      </c>
      <c r="D175" s="21" t="n">
        <f aca="false">SUMPRODUCT((WEEKDAY($F$10:$AG$10,2)=6)*($F$11:$AG$15="bp")*($B$11:$B$15=$A175))</f>
        <v>0</v>
      </c>
      <c r="E175" s="21" t="n">
        <f aca="false">SUMPRODUCT((WEEKDAY($F$10:$AG$10,2)=7)*($F$11:$AG$15="bp")*($B$11:$B$15=$A175))</f>
        <v>0</v>
      </c>
    </row>
    <row r="176" customFormat="false" ht="15" hidden="false" customHeight="false" outlineLevel="0" collapsed="false">
      <c r="A176" s="0" t="s">
        <v>55</v>
      </c>
      <c r="B176" s="21" t="n">
        <f aca="false">SUMPRODUCT((WEEKDAY($F$10:$AJ$10,2)=4)*($F$11:$AJ$16="bp")*($B$11:$B$16=$A176))</f>
        <v>0</v>
      </c>
      <c r="C176" s="21" t="n">
        <f aca="false">SUMPRODUCT((WEEKDAY($F$10:$AG$10,2)=5)*($F$11:$AG$15="bp")*($B$11:$B$15=$A176))</f>
        <v>0</v>
      </c>
      <c r="D176" s="21" t="n">
        <f aca="false">SUMPRODUCT((WEEKDAY($F$10:$AG$10,2)=6)*($F$11:$AG$15="bp")*($B$11:$B$15=$A176))</f>
        <v>0</v>
      </c>
      <c r="E176" s="21" t="n">
        <f aca="false">SUMPRODUCT((WEEKDAY($F$10:$AG$10,2)=7)*($F$11:$AG$15="bp")*($B$11:$B$15=$A176))</f>
        <v>0</v>
      </c>
    </row>
    <row r="177" customFormat="false" ht="15" hidden="false" customHeight="false" outlineLevel="0" collapsed="false">
      <c r="B177" s="21"/>
      <c r="C177" s="21"/>
      <c r="D177" s="21"/>
      <c r="E177" s="21"/>
    </row>
    <row r="178" customFormat="false" ht="15" hidden="false" customHeight="false" outlineLevel="0" collapsed="false">
      <c r="B178" s="21"/>
      <c r="C178" s="21"/>
      <c r="D178" s="21"/>
      <c r="E178" s="21"/>
    </row>
    <row r="181" customFormat="false" ht="15" hidden="false" customHeight="false" outlineLevel="0" collapsed="false">
      <c r="A181" s="1" t="n">
        <f aca="false">config!D10</f>
        <v>43282</v>
      </c>
    </row>
    <row r="182" customFormat="false" ht="15" hidden="false" customHeight="false" outlineLevel="0" collapsed="false">
      <c r="A182" s="1" t="n">
        <f aca="false">config!E10</f>
        <v>43312</v>
      </c>
    </row>
    <row r="183" customFormat="false" ht="56.25" hidden="false" customHeight="false" outlineLevel="0" collapsed="false">
      <c r="A183" s="1"/>
      <c r="B183" s="1"/>
      <c r="C183" s="1"/>
      <c r="D183" s="1"/>
      <c r="E183" s="1"/>
      <c r="F183" s="2" t="n">
        <f aca="false">A181</f>
        <v>43282</v>
      </c>
      <c r="G183" s="2" t="n">
        <f aca="false">F183+1</f>
        <v>43283</v>
      </c>
      <c r="H183" s="2" t="n">
        <f aca="false">G183+1</f>
        <v>43284</v>
      </c>
      <c r="I183" s="2" t="n">
        <f aca="false">H183+1</f>
        <v>43285</v>
      </c>
      <c r="J183" s="2" t="n">
        <f aca="false">I183+1</f>
        <v>43286</v>
      </c>
      <c r="K183" s="2" t="n">
        <f aca="false">J183+1</f>
        <v>43287</v>
      </c>
      <c r="L183" s="2" t="n">
        <f aca="false">K183+1</f>
        <v>43288</v>
      </c>
      <c r="M183" s="2" t="n">
        <f aca="false">L183+1</f>
        <v>43289</v>
      </c>
      <c r="N183" s="2" t="n">
        <f aca="false">M183+1</f>
        <v>43290</v>
      </c>
      <c r="O183" s="2" t="n">
        <f aca="false">N183+1</f>
        <v>43291</v>
      </c>
      <c r="P183" s="2" t="n">
        <f aca="false">O183+1</f>
        <v>43292</v>
      </c>
      <c r="Q183" s="2" t="n">
        <f aca="false">P183+1</f>
        <v>43293</v>
      </c>
      <c r="R183" s="2" t="n">
        <f aca="false">Q183+1</f>
        <v>43294</v>
      </c>
      <c r="S183" s="2" t="n">
        <f aca="false">R183+1</f>
        <v>43295</v>
      </c>
      <c r="T183" s="2" t="n">
        <f aca="false">S183+1</f>
        <v>43296</v>
      </c>
      <c r="U183" s="2" t="n">
        <f aca="false">T183+1</f>
        <v>43297</v>
      </c>
      <c r="V183" s="2" t="n">
        <f aca="false">U183+1</f>
        <v>43298</v>
      </c>
      <c r="W183" s="2" t="n">
        <f aca="false">V183+1</f>
        <v>43299</v>
      </c>
      <c r="X183" s="2" t="n">
        <f aca="false">W183+1</f>
        <v>43300</v>
      </c>
      <c r="Y183" s="2" t="n">
        <f aca="false">X183+1</f>
        <v>43301</v>
      </c>
      <c r="Z183" s="2" t="n">
        <f aca="false">Y183+1</f>
        <v>43302</v>
      </c>
      <c r="AA183" s="2" t="n">
        <f aca="false">Z183+1</f>
        <v>43303</v>
      </c>
      <c r="AB183" s="2" t="n">
        <f aca="false">AA183+1</f>
        <v>43304</v>
      </c>
      <c r="AC183" s="2" t="n">
        <f aca="false">AB183+1</f>
        <v>43305</v>
      </c>
      <c r="AD183" s="2" t="n">
        <f aca="false">AC183+1</f>
        <v>43306</v>
      </c>
      <c r="AE183" s="2" t="n">
        <f aca="false">AD183+1</f>
        <v>43307</v>
      </c>
      <c r="AF183" s="2" t="n">
        <f aca="false">AE183+1</f>
        <v>43308</v>
      </c>
      <c r="AG183" s="2" t="n">
        <f aca="false">AF183+1</f>
        <v>43309</v>
      </c>
      <c r="AH183" s="2" t="n">
        <f aca="false">AG183+1</f>
        <v>43310</v>
      </c>
      <c r="AI183" s="2" t="n">
        <f aca="false">AH183+1</f>
        <v>43311</v>
      </c>
      <c r="AJ183" s="2" t="n">
        <f aca="false">AI183+1</f>
        <v>43312</v>
      </c>
      <c r="AK183" s="1"/>
    </row>
    <row r="184" customFormat="false" ht="15" hidden="false" customHeight="false" outlineLevel="0" collapsed="false">
      <c r="A184" s="1"/>
      <c r="B184" s="1"/>
      <c r="C184" s="1"/>
      <c r="D184" s="1"/>
      <c r="E184" s="1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  <c r="AA184" s="2"/>
      <c r="AB184" s="2"/>
      <c r="AC184" s="2"/>
      <c r="AD184" s="2"/>
      <c r="AE184" s="2"/>
      <c r="AF184" s="2"/>
      <c r="AG184" s="2"/>
      <c r="AH184" s="2"/>
      <c r="AI184" s="2"/>
      <c r="AJ184" s="2"/>
      <c r="AK184" s="1"/>
    </row>
    <row r="185" customFormat="false" ht="15" hidden="false" customHeight="false" outlineLevel="0" collapsed="false">
      <c r="F185" s="3" t="s">
        <v>56</v>
      </c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  <c r="AA185" s="3"/>
      <c r="AB185" s="3"/>
      <c r="AC185" s="3"/>
      <c r="AD185" s="3"/>
      <c r="AE185" s="3"/>
      <c r="AF185" s="3"/>
      <c r="AG185" s="3"/>
      <c r="AH185" s="3"/>
      <c r="AI185" s="3"/>
      <c r="AJ185" s="3"/>
    </row>
    <row r="186" customFormat="false" ht="15" hidden="false" customHeight="false" outlineLevel="0" collapsed="false">
      <c r="A186" s="0" t="str">
        <f aca="false">HYPERLINK("#service.A10","janvier")</f>
        <v>janvier</v>
      </c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  <c r="AA186" s="3"/>
      <c r="AB186" s="3"/>
      <c r="AC186" s="3"/>
      <c r="AD186" s="3"/>
      <c r="AE186" s="3"/>
      <c r="AF186" s="3"/>
      <c r="AG186" s="3"/>
      <c r="AH186" s="3"/>
      <c r="AI186" s="3"/>
      <c r="AJ186" s="3"/>
    </row>
    <row r="187" customFormat="false" ht="15" hidden="false" customHeight="false" outlineLevel="0" collapsed="false">
      <c r="A187" s="0" t="str">
        <f aca="false">HYPERLINK("#service.A40","février")</f>
        <v>février</v>
      </c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  <c r="AA187" s="3"/>
      <c r="AB187" s="3"/>
      <c r="AC187" s="3"/>
      <c r="AD187" s="3"/>
      <c r="AE187" s="3"/>
      <c r="AF187" s="3"/>
      <c r="AG187" s="3"/>
      <c r="AH187" s="3"/>
      <c r="AI187" s="3"/>
      <c r="AJ187" s="3"/>
    </row>
    <row r="188" customFormat="false" ht="15" hidden="false" customHeight="false" outlineLevel="0" collapsed="false">
      <c r="A188" s="0" t="str">
        <f aca="false">HYPERLINK("#service.A70","mars")</f>
        <v>mars</v>
      </c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  <c r="AA188" s="3"/>
      <c r="AB188" s="3"/>
      <c r="AC188" s="3"/>
      <c r="AD188" s="3"/>
      <c r="AE188" s="3"/>
      <c r="AF188" s="3"/>
      <c r="AG188" s="3"/>
      <c r="AH188" s="3"/>
      <c r="AI188" s="3"/>
      <c r="AJ188" s="3"/>
    </row>
    <row r="189" customFormat="false" ht="15" hidden="false" customHeight="false" outlineLevel="0" collapsed="false">
      <c r="A189" s="0" t="str">
        <f aca="false">HYPERLINK("#service.A100","avril")</f>
        <v>avril</v>
      </c>
      <c r="F189" s="5" t="n">
        <f aca="false">DAY(F183)</f>
        <v>1</v>
      </c>
      <c r="G189" s="5" t="n">
        <f aca="false">DAY(G183)</f>
        <v>2</v>
      </c>
      <c r="H189" s="5" t="n">
        <f aca="false">DAY(H183)</f>
        <v>3</v>
      </c>
      <c r="I189" s="5" t="n">
        <f aca="false">DAY(I183)</f>
        <v>4</v>
      </c>
      <c r="J189" s="5" t="n">
        <f aca="false">DAY(J183)</f>
        <v>5</v>
      </c>
      <c r="K189" s="5" t="n">
        <f aca="false">DAY(K183)</f>
        <v>6</v>
      </c>
      <c r="L189" s="5" t="n">
        <f aca="false">DAY(L183)</f>
        <v>7</v>
      </c>
      <c r="M189" s="5" t="n">
        <f aca="false">DAY(M183)</f>
        <v>8</v>
      </c>
      <c r="N189" s="5" t="n">
        <f aca="false">DAY(N183)</f>
        <v>9</v>
      </c>
      <c r="O189" s="5" t="n">
        <f aca="false">DAY(O183)</f>
        <v>10</v>
      </c>
      <c r="P189" s="5" t="n">
        <f aca="false">DAY(P183)</f>
        <v>11</v>
      </c>
      <c r="Q189" s="5" t="n">
        <f aca="false">DAY(Q183)</f>
        <v>12</v>
      </c>
      <c r="R189" s="5" t="n">
        <f aca="false">DAY(R183)</f>
        <v>13</v>
      </c>
      <c r="S189" s="5" t="n">
        <f aca="false">DAY(S183)</f>
        <v>14</v>
      </c>
      <c r="T189" s="5" t="n">
        <f aca="false">DAY(T183)</f>
        <v>15</v>
      </c>
      <c r="U189" s="5" t="n">
        <f aca="false">DAY(U183)</f>
        <v>16</v>
      </c>
      <c r="V189" s="5" t="n">
        <f aca="false">DAY(V183)</f>
        <v>17</v>
      </c>
      <c r="W189" s="5" t="n">
        <f aca="false">DAY(W183)</f>
        <v>18</v>
      </c>
      <c r="X189" s="5" t="n">
        <f aca="false">DAY(X183)</f>
        <v>19</v>
      </c>
      <c r="Y189" s="5" t="n">
        <f aca="false">DAY(Y183)</f>
        <v>20</v>
      </c>
      <c r="Z189" s="5" t="n">
        <f aca="false">DAY(Z183)</f>
        <v>21</v>
      </c>
      <c r="AA189" s="5" t="n">
        <f aca="false">DAY(AA183)</f>
        <v>22</v>
      </c>
      <c r="AB189" s="5" t="n">
        <f aca="false">DAY(AB183)</f>
        <v>23</v>
      </c>
      <c r="AC189" s="5" t="n">
        <f aca="false">DAY(AC183)</f>
        <v>24</v>
      </c>
      <c r="AD189" s="5" t="n">
        <f aca="false">DAY(AD183)</f>
        <v>25</v>
      </c>
      <c r="AE189" s="5" t="n">
        <f aca="false">DAY(AE183)</f>
        <v>26</v>
      </c>
      <c r="AF189" s="5" t="n">
        <f aca="false">DAY(AF183)</f>
        <v>27</v>
      </c>
      <c r="AG189" s="5" t="n">
        <f aca="false">DAY(AG183)</f>
        <v>28</v>
      </c>
      <c r="AH189" s="5" t="n">
        <f aca="false">IFERROR(DAY(AH183),"")</f>
        <v>29</v>
      </c>
      <c r="AI189" s="5" t="n">
        <f aca="false">IFERROR(DAY(AI183),"")</f>
        <v>30</v>
      </c>
      <c r="AJ189" s="5" t="n">
        <f aca="false">IFERROR(DAY(AJ183),"")</f>
        <v>31</v>
      </c>
    </row>
    <row r="190" customFormat="false" ht="15" hidden="false" customHeight="false" outlineLevel="0" collapsed="false">
      <c r="A190" s="0" t="str">
        <f aca="false">HYPERLINK("#service.A130","mai")</f>
        <v>mai</v>
      </c>
      <c r="B190" s="6" t="s">
        <v>2</v>
      </c>
      <c r="C190" s="7" t="s">
        <v>3</v>
      </c>
      <c r="D190" s="7" t="s">
        <v>4</v>
      </c>
      <c r="E190" s="6" t="s">
        <v>5</v>
      </c>
      <c r="F190" s="8" t="n">
        <f aca="false">WEEKDAY(F183)</f>
        <v>1</v>
      </c>
      <c r="G190" s="8" t="n">
        <f aca="false">WEEKDAY(G183)</f>
        <v>2</v>
      </c>
      <c r="H190" s="8" t="n">
        <f aca="false">WEEKDAY(H183)</f>
        <v>3</v>
      </c>
      <c r="I190" s="8" t="n">
        <f aca="false">WEEKDAY(I183)</f>
        <v>4</v>
      </c>
      <c r="J190" s="8" t="n">
        <f aca="false">WEEKDAY(J183)</f>
        <v>5</v>
      </c>
      <c r="K190" s="8" t="n">
        <f aca="false">WEEKDAY(K183)</f>
        <v>6</v>
      </c>
      <c r="L190" s="8" t="n">
        <f aca="false">WEEKDAY(L183)</f>
        <v>7</v>
      </c>
      <c r="M190" s="8" t="n">
        <f aca="false">WEEKDAY(M183)</f>
        <v>1</v>
      </c>
      <c r="N190" s="8" t="n">
        <f aca="false">WEEKDAY(N183)</f>
        <v>2</v>
      </c>
      <c r="O190" s="8" t="n">
        <f aca="false">WEEKDAY(O183)</f>
        <v>3</v>
      </c>
      <c r="P190" s="8" t="n">
        <f aca="false">WEEKDAY(P183)</f>
        <v>4</v>
      </c>
      <c r="Q190" s="8" t="n">
        <f aca="false">WEEKDAY(Q183)</f>
        <v>5</v>
      </c>
      <c r="R190" s="8" t="n">
        <f aca="false">WEEKDAY(R183)</f>
        <v>6</v>
      </c>
      <c r="S190" s="8" t="n">
        <f aca="false">WEEKDAY(S183)</f>
        <v>7</v>
      </c>
      <c r="T190" s="8" t="n">
        <f aca="false">WEEKDAY(T183)</f>
        <v>1</v>
      </c>
      <c r="U190" s="8" t="n">
        <f aca="false">WEEKDAY(U183)</f>
        <v>2</v>
      </c>
      <c r="V190" s="8" t="n">
        <f aca="false">WEEKDAY(V183)</f>
        <v>3</v>
      </c>
      <c r="W190" s="8" t="n">
        <f aca="false">WEEKDAY(W183)</f>
        <v>4</v>
      </c>
      <c r="X190" s="8" t="n">
        <f aca="false">WEEKDAY(X183)</f>
        <v>5</v>
      </c>
      <c r="Y190" s="8" t="n">
        <f aca="false">WEEKDAY(Y183)</f>
        <v>6</v>
      </c>
      <c r="Z190" s="8" t="n">
        <f aca="false">WEEKDAY(Z183)</f>
        <v>7</v>
      </c>
      <c r="AA190" s="8" t="n">
        <f aca="false">WEEKDAY(AA183)</f>
        <v>1</v>
      </c>
      <c r="AB190" s="8" t="n">
        <f aca="false">WEEKDAY(AB183)</f>
        <v>2</v>
      </c>
      <c r="AC190" s="8" t="n">
        <f aca="false">WEEKDAY(AC183)</f>
        <v>3</v>
      </c>
      <c r="AD190" s="8" t="n">
        <f aca="false">WEEKDAY(AD183)</f>
        <v>4</v>
      </c>
      <c r="AE190" s="8" t="n">
        <f aca="false">WEEKDAY(AE183)</f>
        <v>5</v>
      </c>
      <c r="AF190" s="8" t="n">
        <f aca="false">WEEKDAY(AF183)</f>
        <v>6</v>
      </c>
      <c r="AG190" s="8" t="n">
        <f aca="false">WEEKDAY(AG183)</f>
        <v>7</v>
      </c>
      <c r="AH190" s="8" t="n">
        <f aca="false">IFERROR(WEEKDAY(AH183),"")</f>
        <v>1</v>
      </c>
      <c r="AI190" s="8" t="n">
        <f aca="false">IFERROR(WEEKDAY(AI183),"")</f>
        <v>2</v>
      </c>
      <c r="AJ190" s="8" t="n">
        <f aca="false">IFERROR(WEEKDAY(AJ183),"")</f>
        <v>3</v>
      </c>
    </row>
    <row r="191" customFormat="false" ht="15" hidden="false" customHeight="false" outlineLevel="0" collapsed="false">
      <c r="A191" s="0" t="str">
        <f aca="false">HYPERLINK("#service.A160","juin")</f>
        <v>juin</v>
      </c>
      <c r="B191" s="9" t="str">
        <f aca="false">IF(config!A3&lt;&gt;"",config!A3,"")</f>
        <v>mr 1</v>
      </c>
      <c r="C191" s="10" t="n">
        <f aca="false">COUNTIF(F191:AJ191,"bp")</f>
        <v>0</v>
      </c>
      <c r="D191" s="10" t="n">
        <f aca="false">COUNTIF(G191:AK191,"c")</f>
        <v>0</v>
      </c>
      <c r="E191" s="10" t="n">
        <f aca="false">SUM(C191,D191)</f>
        <v>0</v>
      </c>
      <c r="F191" s="11"/>
      <c r="G191" s="11"/>
      <c r="H191" s="11"/>
      <c r="I191" s="11"/>
      <c r="J191" s="11"/>
      <c r="K191" s="11"/>
      <c r="L191" s="11"/>
      <c r="M191" s="11"/>
      <c r="N191" s="11"/>
      <c r="O191" s="11"/>
      <c r="P191" s="11"/>
      <c r="Q191" s="11"/>
      <c r="R191" s="11"/>
      <c r="S191" s="11"/>
      <c r="T191" s="11"/>
      <c r="U191" s="11"/>
      <c r="V191" s="11"/>
      <c r="W191" s="11"/>
      <c r="X191" s="11"/>
      <c r="Y191" s="11"/>
      <c r="Z191" s="11"/>
      <c r="AA191" s="11"/>
      <c r="AB191" s="11"/>
      <c r="AC191" s="11"/>
      <c r="AD191" s="11"/>
      <c r="AE191" s="11"/>
      <c r="AF191" s="11"/>
      <c r="AG191" s="11"/>
      <c r="AH191" s="11"/>
      <c r="AI191" s="11"/>
      <c r="AJ191" s="11"/>
    </row>
    <row r="192" customFormat="false" ht="15" hidden="false" customHeight="false" outlineLevel="0" collapsed="false">
      <c r="A192" s="0" t="str">
        <f aca="false">HYPERLINK("#service.A190","juillet")</f>
        <v>juillet</v>
      </c>
      <c r="B192" s="9" t="str">
        <f aca="false">IF(config!A4&lt;&gt;"",config!A4,"")</f>
        <v>mr 2</v>
      </c>
      <c r="C192" s="10" t="n">
        <f aca="false">COUNTIF(F192:AJ192,"bp")</f>
        <v>0</v>
      </c>
      <c r="D192" s="10" t="n">
        <f aca="false">COUNTIF(G192:AK192,"c")</f>
        <v>0</v>
      </c>
      <c r="E192" s="10" t="n">
        <f aca="false">COUNTIF(H192:AL192,"p")</f>
        <v>0</v>
      </c>
      <c r="F192" s="11"/>
      <c r="G192" s="11"/>
      <c r="H192" s="11"/>
      <c r="I192" s="11"/>
      <c r="J192" s="11"/>
      <c r="K192" s="11"/>
      <c r="L192" s="11"/>
      <c r="M192" s="11"/>
      <c r="N192" s="11"/>
      <c r="O192" s="11"/>
      <c r="P192" s="11"/>
      <c r="Q192" s="11"/>
      <c r="R192" s="11"/>
      <c r="S192" s="11"/>
      <c r="T192" s="11"/>
      <c r="U192" s="11"/>
      <c r="V192" s="11"/>
      <c r="W192" s="11"/>
      <c r="X192" s="11"/>
      <c r="Y192" s="11"/>
      <c r="Z192" s="11"/>
      <c r="AA192" s="11"/>
      <c r="AB192" s="11"/>
      <c r="AC192" s="11"/>
      <c r="AD192" s="11"/>
      <c r="AE192" s="11"/>
      <c r="AF192" s="11"/>
      <c r="AG192" s="11"/>
      <c r="AH192" s="11"/>
      <c r="AI192" s="11"/>
      <c r="AJ192" s="11"/>
    </row>
    <row r="193" customFormat="false" ht="15" hidden="false" customHeight="false" outlineLevel="0" collapsed="false">
      <c r="A193" s="0" t="str">
        <f aca="false">HYPERLINK("#service.A220","août")</f>
        <v>août</v>
      </c>
      <c r="B193" s="9" t="str">
        <f aca="false">IF(config!A5&lt;&gt;"",config!A5,"")</f>
        <v>mr 3</v>
      </c>
      <c r="C193" s="10" t="n">
        <f aca="false">COUNTIF(F193:AJ193,"bp")</f>
        <v>0</v>
      </c>
      <c r="D193" s="10" t="n">
        <f aca="false">COUNTIF(G193:AK193,"c")</f>
        <v>0</v>
      </c>
      <c r="E193" s="10" t="n">
        <f aca="false">COUNTIF(H193:AL193,"p")</f>
        <v>0</v>
      </c>
      <c r="F193" s="11"/>
      <c r="G193" s="11"/>
      <c r="H193" s="11"/>
      <c r="I193" s="11"/>
      <c r="J193" s="11"/>
      <c r="K193" s="11"/>
      <c r="L193" s="11"/>
      <c r="M193" s="11"/>
      <c r="N193" s="11"/>
      <c r="O193" s="11"/>
      <c r="P193" s="11"/>
      <c r="Q193" s="11"/>
      <c r="R193" s="11"/>
      <c r="S193" s="11"/>
      <c r="T193" s="11"/>
      <c r="U193" s="11"/>
      <c r="V193" s="11"/>
      <c r="W193" s="11"/>
      <c r="X193" s="11"/>
      <c r="Y193" s="11"/>
      <c r="Z193" s="11"/>
      <c r="AA193" s="11"/>
      <c r="AB193" s="11"/>
      <c r="AC193" s="11"/>
      <c r="AD193" s="11"/>
      <c r="AE193" s="11"/>
      <c r="AF193" s="11"/>
      <c r="AG193" s="11"/>
      <c r="AH193" s="11"/>
      <c r="AI193" s="11"/>
      <c r="AJ193" s="11"/>
    </row>
    <row r="194" customFormat="false" ht="15" hidden="false" customHeight="false" outlineLevel="0" collapsed="false">
      <c r="A194" s="0" t="str">
        <f aca="false">HYPERLINK("#service.A250","septembre")</f>
        <v>septembre</v>
      </c>
      <c r="B194" s="9" t="str">
        <f aca="false">IF(config!A6&lt;&gt;"",config!A6,"")</f>
        <v>mr 4</v>
      </c>
      <c r="C194" s="10" t="n">
        <f aca="false">COUNTIF(F194:AJ194,"bp")</f>
        <v>0</v>
      </c>
      <c r="D194" s="10" t="n">
        <f aca="false">COUNTIF(G194:AK194,"c")</f>
        <v>0</v>
      </c>
      <c r="E194" s="10" t="n">
        <f aca="false">COUNTIF(H194:AL194,"p")</f>
        <v>0</v>
      </c>
      <c r="F194" s="11"/>
      <c r="G194" s="11"/>
      <c r="H194" s="11"/>
      <c r="I194" s="11"/>
      <c r="J194" s="11"/>
      <c r="K194" s="11"/>
      <c r="L194" s="11"/>
      <c r="M194" s="11"/>
      <c r="N194" s="11"/>
      <c r="O194" s="11"/>
      <c r="P194" s="11"/>
      <c r="Q194" s="11"/>
      <c r="R194" s="11"/>
      <c r="S194" s="11"/>
      <c r="T194" s="11"/>
      <c r="U194" s="11"/>
      <c r="V194" s="11"/>
      <c r="W194" s="11"/>
      <c r="X194" s="11"/>
      <c r="Y194" s="11"/>
      <c r="Z194" s="11"/>
      <c r="AA194" s="11"/>
      <c r="AB194" s="11"/>
      <c r="AC194" s="11"/>
      <c r="AD194" s="11"/>
      <c r="AE194" s="11"/>
      <c r="AF194" s="11"/>
      <c r="AG194" s="11"/>
      <c r="AH194" s="11"/>
      <c r="AI194" s="11"/>
      <c r="AJ194" s="11"/>
    </row>
    <row r="195" customFormat="false" ht="15" hidden="false" customHeight="false" outlineLevel="0" collapsed="false">
      <c r="A195" s="0" t="str">
        <f aca="false">HYPERLINK("#service.A280","octobre")</f>
        <v>octobre</v>
      </c>
      <c r="B195" s="9" t="str">
        <f aca="false">IF(config!A7&lt;&gt;"",config!A7,"")</f>
        <v>mr 5</v>
      </c>
      <c r="C195" s="10" t="n">
        <f aca="false">COUNTIF(F195:AJ195,"bp")</f>
        <v>0</v>
      </c>
      <c r="D195" s="10" t="n">
        <f aca="false">COUNTIF(G195:AK195,"c")</f>
        <v>0</v>
      </c>
      <c r="E195" s="10" t="n">
        <f aca="false">COUNTIF(H195:AL195,"p")</f>
        <v>0</v>
      </c>
      <c r="F195" s="11"/>
      <c r="G195" s="11"/>
      <c r="H195" s="11"/>
      <c r="I195" s="11"/>
      <c r="J195" s="11"/>
      <c r="K195" s="11"/>
      <c r="L195" s="11"/>
      <c r="M195" s="11"/>
      <c r="N195" s="11"/>
      <c r="O195" s="11"/>
      <c r="P195" s="11"/>
      <c r="Q195" s="11"/>
      <c r="R195" s="11"/>
      <c r="S195" s="11"/>
      <c r="T195" s="11"/>
      <c r="U195" s="11"/>
      <c r="V195" s="11"/>
      <c r="W195" s="11"/>
      <c r="X195" s="11"/>
      <c r="Y195" s="11"/>
      <c r="Z195" s="11"/>
      <c r="AA195" s="11"/>
      <c r="AB195" s="11"/>
      <c r="AC195" s="11"/>
      <c r="AD195" s="11"/>
      <c r="AE195" s="11"/>
      <c r="AF195" s="11"/>
      <c r="AG195" s="11"/>
      <c r="AH195" s="11"/>
      <c r="AI195" s="11"/>
      <c r="AJ195" s="11"/>
    </row>
    <row r="196" customFormat="false" ht="15" hidden="false" customHeight="false" outlineLevel="0" collapsed="false">
      <c r="A196" s="0" t="str">
        <f aca="false">HYPERLINK("#service.A310","novembre")</f>
        <v>novembre</v>
      </c>
      <c r="B196" s="12"/>
    </row>
    <row r="197" customFormat="false" ht="15" hidden="false" customHeight="false" outlineLevel="0" collapsed="false">
      <c r="A197" s="0" t="str">
        <f aca="false">HYPERLINK("#service.A340","décembre")</f>
        <v>décembre</v>
      </c>
      <c r="B197" s="12"/>
    </row>
    <row r="199" customFormat="false" ht="15" hidden="false" customHeight="false" outlineLevel="0" collapsed="false">
      <c r="D199" s="13" t="s">
        <v>6</v>
      </c>
      <c r="E199" s="10" t="n">
        <f aca="false">SUM(E191:E195)</f>
        <v>0</v>
      </c>
      <c r="F199" s="14" t="s">
        <v>3</v>
      </c>
      <c r="G199" s="0" t="s">
        <v>7</v>
      </c>
      <c r="J199" s="15" t="s">
        <v>4</v>
      </c>
      <c r="K199" s="0" t="s">
        <v>8</v>
      </c>
      <c r="N199" s="16" t="s">
        <v>9</v>
      </c>
      <c r="O199" s="0" t="s">
        <v>10</v>
      </c>
      <c r="X199" s="17" t="s">
        <v>11</v>
      </c>
      <c r="Y199" s="0" t="s">
        <v>12</v>
      </c>
      <c r="AB199" s="18" t="s">
        <v>13</v>
      </c>
      <c r="AC199" s="0" t="s">
        <v>14</v>
      </c>
      <c r="AE199" s="19" t="s">
        <v>15</v>
      </c>
      <c r="AF199" s="0" t="s">
        <v>16</v>
      </c>
    </row>
    <row r="201" customFormat="false" ht="15" hidden="false" customHeight="false" outlineLevel="0" collapsed="false">
      <c r="B201" s="20" t="s">
        <v>17</v>
      </c>
      <c r="C201" s="0" t="s">
        <v>18</v>
      </c>
      <c r="D201" s="0" t="s">
        <v>19</v>
      </c>
      <c r="E201" s="0" t="s">
        <v>20</v>
      </c>
    </row>
    <row r="202" customFormat="false" ht="15" hidden="false" customHeight="false" outlineLevel="0" collapsed="false">
      <c r="A202" s="0" t="s">
        <v>57</v>
      </c>
      <c r="B202" s="21" t="n">
        <f aca="false">SUMPRODUCT((WEEKDAY($F$10:$AJ$10,2)=4)*($F$11:$AJ$16="bp")*($B$11:$B$16=$A202))</f>
        <v>0</v>
      </c>
      <c r="C202" s="21" t="n">
        <f aca="false">SUMPRODUCT((WEEKDAY($F$10:$AG$10,2)=5)*($F$11:$AG$15="bp")*($B$11:$B$15=$A202))</f>
        <v>0</v>
      </c>
      <c r="D202" s="21" t="n">
        <f aca="false">SUMPRODUCT((WEEKDAY($F$10:$AG$10,2)=6)*($F$11:$AG$15="bp")*($B$11:$B$15=$A202))</f>
        <v>0</v>
      </c>
      <c r="E202" s="21" t="n">
        <f aca="false">SUMPRODUCT((WEEKDAY($F$10:$AG$10,2)=7)*($F$11:$AG$15="bp")*($B$11:$B$15=$A202))</f>
        <v>0</v>
      </c>
    </row>
    <row r="203" customFormat="false" ht="15" hidden="false" customHeight="false" outlineLevel="0" collapsed="false">
      <c r="A203" s="0" t="s">
        <v>58</v>
      </c>
      <c r="B203" s="21" t="n">
        <f aca="false">SUMPRODUCT((WEEKDAY($F$10:$AJ$10,2)=4)*($F$11:$AJ$16="bp")*($B$11:$B$16=$A203))</f>
        <v>0</v>
      </c>
      <c r="C203" s="21" t="n">
        <f aca="false">SUMPRODUCT((WEEKDAY($F$10:$AG$10,2)=5)*($F$11:$AG$15="bp")*($B$11:$B$15=$A203))</f>
        <v>0</v>
      </c>
      <c r="D203" s="21" t="n">
        <f aca="false">SUMPRODUCT((WEEKDAY($F$10:$AG$10,2)=6)*($F$11:$AG$15="bp")*($B$11:$B$15=$A203))</f>
        <v>0</v>
      </c>
      <c r="E203" s="21" t="n">
        <f aca="false">SUMPRODUCT((WEEKDAY($F$10:$AG$10,2)=7)*($F$11:$AG$15="bp")*($B$11:$B$15=$A203))</f>
        <v>0</v>
      </c>
    </row>
    <row r="204" customFormat="false" ht="15" hidden="false" customHeight="false" outlineLevel="0" collapsed="false">
      <c r="A204" s="0" t="s">
        <v>59</v>
      </c>
      <c r="B204" s="21" t="n">
        <f aca="false">SUMPRODUCT((WEEKDAY($F$10:$AJ$10,2)=4)*($F$11:$AJ$16="bp")*($B$11:$B$16=$A204))</f>
        <v>0</v>
      </c>
      <c r="C204" s="21" t="n">
        <f aca="false">SUMPRODUCT((WEEKDAY($F$10:$AG$10,2)=5)*($F$11:$AG$15="bp")*($B$11:$B$15=$A204))</f>
        <v>0</v>
      </c>
      <c r="D204" s="21" t="n">
        <f aca="false">SUMPRODUCT((WEEKDAY($F$10:$AG$10,2)=6)*($F$11:$AG$15="bp")*($B$11:$B$15=$A204))</f>
        <v>0</v>
      </c>
      <c r="E204" s="21" t="n">
        <f aca="false">SUMPRODUCT((WEEKDAY($F$10:$AG$10,2)=7)*($F$11:$AG$15="bp")*($B$11:$B$15=$A204))</f>
        <v>0</v>
      </c>
    </row>
    <row r="205" customFormat="false" ht="15" hidden="false" customHeight="false" outlineLevel="0" collapsed="false">
      <c r="A205" s="0" t="s">
        <v>60</v>
      </c>
      <c r="B205" s="21" t="n">
        <f aca="false">SUMPRODUCT((WEEKDAY($F$10:$AJ$10,2)=4)*($F$11:$AJ$16="bp")*($B$11:$B$16=$A205))</f>
        <v>0</v>
      </c>
      <c r="C205" s="21" t="n">
        <f aca="false">SUMPRODUCT((WEEKDAY($F$10:$AG$10,2)=5)*($F$11:$AG$15="bp")*($B$11:$B$15=$A205))</f>
        <v>0</v>
      </c>
      <c r="D205" s="21" t="n">
        <f aca="false">SUMPRODUCT((WEEKDAY($F$10:$AG$10,2)=6)*($F$11:$AG$15="bp")*($B$11:$B$15=$A205))</f>
        <v>0</v>
      </c>
      <c r="E205" s="21" t="n">
        <f aca="false">SUMPRODUCT((WEEKDAY($F$10:$AG$10,2)=7)*($F$11:$AG$15="bp")*($B$11:$B$15=$A205))</f>
        <v>0</v>
      </c>
    </row>
    <row r="206" customFormat="false" ht="15" hidden="false" customHeight="false" outlineLevel="0" collapsed="false">
      <c r="A206" s="0" t="s">
        <v>61</v>
      </c>
      <c r="B206" s="21" t="n">
        <f aca="false">SUMPRODUCT((WEEKDAY($F$10:$AJ$10,2)=4)*($F$11:$AJ$16="bp")*($B$11:$B$16=$A206))</f>
        <v>0</v>
      </c>
      <c r="C206" s="21" t="n">
        <f aca="false">SUMPRODUCT((WEEKDAY($F$10:$AG$10,2)=5)*($F$11:$AG$15="bp")*($B$11:$B$15=$A206))</f>
        <v>0</v>
      </c>
      <c r="D206" s="21" t="n">
        <f aca="false">SUMPRODUCT((WEEKDAY($F$10:$AG$10,2)=6)*($F$11:$AG$15="bp")*($B$11:$B$15=$A206))</f>
        <v>0</v>
      </c>
      <c r="E206" s="21" t="n">
        <f aca="false">SUMPRODUCT((WEEKDAY($F$10:$AG$10,2)=7)*($F$11:$AG$15="bp")*($B$11:$B$15=$A206))</f>
        <v>0</v>
      </c>
    </row>
    <row r="207" customFormat="false" ht="15" hidden="false" customHeight="false" outlineLevel="0" collapsed="false">
      <c r="B207" s="21"/>
      <c r="C207" s="21"/>
      <c r="D207" s="21"/>
      <c r="E207" s="21"/>
    </row>
    <row r="208" customFormat="false" ht="15" hidden="false" customHeight="false" outlineLevel="0" collapsed="false">
      <c r="B208" s="21"/>
      <c r="C208" s="21"/>
      <c r="D208" s="21"/>
      <c r="E208" s="21"/>
    </row>
    <row r="211" customFormat="false" ht="15" hidden="false" customHeight="false" outlineLevel="0" collapsed="false">
      <c r="A211" s="1" t="n">
        <f aca="false">config!D11</f>
        <v>43313</v>
      </c>
    </row>
    <row r="212" customFormat="false" ht="15" hidden="false" customHeight="false" outlineLevel="0" collapsed="false">
      <c r="A212" s="1" t="n">
        <f aca="false">config!E11</f>
        <v>43343</v>
      </c>
    </row>
    <row r="213" customFormat="false" ht="56.25" hidden="false" customHeight="false" outlineLevel="0" collapsed="false">
      <c r="A213" s="1"/>
      <c r="B213" s="1"/>
      <c r="C213" s="1"/>
      <c r="D213" s="1"/>
      <c r="E213" s="1"/>
      <c r="F213" s="2" t="n">
        <f aca="false">A211</f>
        <v>43313</v>
      </c>
      <c r="G213" s="2" t="n">
        <f aca="false">F213+1</f>
        <v>43314</v>
      </c>
      <c r="H213" s="2" t="n">
        <f aca="false">G213+1</f>
        <v>43315</v>
      </c>
      <c r="I213" s="2" t="n">
        <f aca="false">H213+1</f>
        <v>43316</v>
      </c>
      <c r="J213" s="2" t="n">
        <f aca="false">I213+1</f>
        <v>43317</v>
      </c>
      <c r="K213" s="2" t="n">
        <f aca="false">J213+1</f>
        <v>43318</v>
      </c>
      <c r="L213" s="2" t="n">
        <f aca="false">K213+1</f>
        <v>43319</v>
      </c>
      <c r="M213" s="2" t="n">
        <f aca="false">L213+1</f>
        <v>43320</v>
      </c>
      <c r="N213" s="2" t="n">
        <f aca="false">M213+1</f>
        <v>43321</v>
      </c>
      <c r="O213" s="2" t="n">
        <f aca="false">N213+1</f>
        <v>43322</v>
      </c>
      <c r="P213" s="2" t="n">
        <f aca="false">O213+1</f>
        <v>43323</v>
      </c>
      <c r="Q213" s="2" t="n">
        <f aca="false">P213+1</f>
        <v>43324</v>
      </c>
      <c r="R213" s="2" t="n">
        <f aca="false">Q213+1</f>
        <v>43325</v>
      </c>
      <c r="S213" s="2" t="n">
        <f aca="false">R213+1</f>
        <v>43326</v>
      </c>
      <c r="T213" s="2" t="n">
        <f aca="false">S213+1</f>
        <v>43327</v>
      </c>
      <c r="U213" s="2" t="n">
        <f aca="false">T213+1</f>
        <v>43328</v>
      </c>
      <c r="V213" s="2" t="n">
        <f aca="false">U213+1</f>
        <v>43329</v>
      </c>
      <c r="W213" s="2" t="n">
        <f aca="false">V213+1</f>
        <v>43330</v>
      </c>
      <c r="X213" s="2" t="n">
        <f aca="false">W213+1</f>
        <v>43331</v>
      </c>
      <c r="Y213" s="2" t="n">
        <f aca="false">X213+1</f>
        <v>43332</v>
      </c>
      <c r="Z213" s="2" t="n">
        <f aca="false">Y213+1</f>
        <v>43333</v>
      </c>
      <c r="AA213" s="2" t="n">
        <f aca="false">Z213+1</f>
        <v>43334</v>
      </c>
      <c r="AB213" s="2" t="n">
        <f aca="false">AA213+1</f>
        <v>43335</v>
      </c>
      <c r="AC213" s="2" t="n">
        <f aca="false">AB213+1</f>
        <v>43336</v>
      </c>
      <c r="AD213" s="2" t="n">
        <f aca="false">AC213+1</f>
        <v>43337</v>
      </c>
      <c r="AE213" s="2" t="n">
        <f aca="false">AD213+1</f>
        <v>43338</v>
      </c>
      <c r="AF213" s="2" t="n">
        <f aca="false">AE213+1</f>
        <v>43339</v>
      </c>
      <c r="AG213" s="2" t="n">
        <f aca="false">AF213+1</f>
        <v>43340</v>
      </c>
      <c r="AH213" s="2" t="n">
        <f aca="false">AG213+1</f>
        <v>43341</v>
      </c>
      <c r="AI213" s="2" t="n">
        <f aca="false">AH213+1</f>
        <v>43342</v>
      </c>
      <c r="AJ213" s="2" t="n">
        <f aca="false">AI213+1</f>
        <v>43343</v>
      </c>
      <c r="AK213" s="1"/>
    </row>
    <row r="214" customFormat="false" ht="15" hidden="false" customHeight="false" outlineLevel="0" collapsed="false">
      <c r="A214" s="1"/>
      <c r="B214" s="1"/>
      <c r="C214" s="1"/>
      <c r="D214" s="1"/>
      <c r="E214" s="1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  <c r="AA214" s="2"/>
      <c r="AB214" s="2"/>
      <c r="AC214" s="2"/>
      <c r="AD214" s="2"/>
      <c r="AE214" s="2"/>
      <c r="AF214" s="2"/>
      <c r="AG214" s="2"/>
      <c r="AH214" s="2"/>
      <c r="AI214" s="2"/>
      <c r="AJ214" s="2"/>
      <c r="AK214" s="1"/>
    </row>
    <row r="215" customFormat="false" ht="15" hidden="false" customHeight="false" outlineLevel="0" collapsed="false">
      <c r="F215" s="3" t="s">
        <v>62</v>
      </c>
      <c r="G215" s="3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  <c r="Z215" s="3"/>
      <c r="AA215" s="3"/>
      <c r="AB215" s="3"/>
      <c r="AC215" s="3"/>
      <c r="AD215" s="3"/>
      <c r="AE215" s="3"/>
      <c r="AF215" s="3"/>
      <c r="AG215" s="3"/>
      <c r="AH215" s="3"/>
      <c r="AI215" s="3"/>
      <c r="AJ215" s="3"/>
    </row>
    <row r="216" customFormat="false" ht="15" hidden="false" customHeight="false" outlineLevel="0" collapsed="false">
      <c r="A216" s="0" t="str">
        <f aca="false">HYPERLINK("#service.A10","janvier")</f>
        <v>janvier</v>
      </c>
      <c r="F216" s="3"/>
      <c r="G216" s="3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  <c r="Z216" s="3"/>
      <c r="AA216" s="3"/>
      <c r="AB216" s="3"/>
      <c r="AC216" s="3"/>
      <c r="AD216" s="3"/>
      <c r="AE216" s="3"/>
      <c r="AF216" s="3"/>
      <c r="AG216" s="3"/>
      <c r="AH216" s="3"/>
      <c r="AI216" s="3"/>
      <c r="AJ216" s="3"/>
    </row>
    <row r="217" customFormat="false" ht="15" hidden="false" customHeight="false" outlineLevel="0" collapsed="false">
      <c r="A217" s="0" t="str">
        <f aca="false">HYPERLINK("#service.A40","février")</f>
        <v>février</v>
      </c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  <c r="Z217" s="3"/>
      <c r="AA217" s="3"/>
      <c r="AB217" s="3"/>
      <c r="AC217" s="3"/>
      <c r="AD217" s="3"/>
      <c r="AE217" s="3"/>
      <c r="AF217" s="3"/>
      <c r="AG217" s="3"/>
      <c r="AH217" s="3"/>
      <c r="AI217" s="3"/>
      <c r="AJ217" s="3"/>
    </row>
    <row r="218" customFormat="false" ht="15" hidden="false" customHeight="false" outlineLevel="0" collapsed="false">
      <c r="A218" s="0" t="str">
        <f aca="false">HYPERLINK("#service.A70","mars")</f>
        <v>mars</v>
      </c>
      <c r="F218" s="3"/>
      <c r="G218" s="3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  <c r="Z218" s="3"/>
      <c r="AA218" s="3"/>
      <c r="AB218" s="3"/>
      <c r="AC218" s="3"/>
      <c r="AD218" s="3"/>
      <c r="AE218" s="3"/>
      <c r="AF218" s="3"/>
      <c r="AG218" s="3"/>
      <c r="AH218" s="3"/>
      <c r="AI218" s="3"/>
      <c r="AJ218" s="3"/>
    </row>
    <row r="219" customFormat="false" ht="15" hidden="false" customHeight="false" outlineLevel="0" collapsed="false">
      <c r="A219" s="0" t="str">
        <f aca="false">HYPERLINK("#service.A100","avril")</f>
        <v>avril</v>
      </c>
      <c r="F219" s="5" t="n">
        <f aca="false">DAY(F213)</f>
        <v>1</v>
      </c>
      <c r="G219" s="5" t="n">
        <f aca="false">DAY(G213)</f>
        <v>2</v>
      </c>
      <c r="H219" s="5" t="n">
        <f aca="false">DAY(H213)</f>
        <v>3</v>
      </c>
      <c r="I219" s="5" t="n">
        <f aca="false">DAY(I213)</f>
        <v>4</v>
      </c>
      <c r="J219" s="5" t="n">
        <f aca="false">DAY(J213)</f>
        <v>5</v>
      </c>
      <c r="K219" s="5" t="n">
        <f aca="false">DAY(K213)</f>
        <v>6</v>
      </c>
      <c r="L219" s="5" t="n">
        <f aca="false">DAY(L213)</f>
        <v>7</v>
      </c>
      <c r="M219" s="5" t="n">
        <f aca="false">DAY(M213)</f>
        <v>8</v>
      </c>
      <c r="N219" s="5" t="n">
        <f aca="false">DAY(N213)</f>
        <v>9</v>
      </c>
      <c r="O219" s="5" t="n">
        <f aca="false">DAY(O213)</f>
        <v>10</v>
      </c>
      <c r="P219" s="5" t="n">
        <f aca="false">DAY(P213)</f>
        <v>11</v>
      </c>
      <c r="Q219" s="5" t="n">
        <f aca="false">DAY(Q213)</f>
        <v>12</v>
      </c>
      <c r="R219" s="5" t="n">
        <f aca="false">DAY(R213)</f>
        <v>13</v>
      </c>
      <c r="S219" s="5" t="n">
        <f aca="false">DAY(S213)</f>
        <v>14</v>
      </c>
      <c r="T219" s="5" t="n">
        <f aca="false">DAY(T213)</f>
        <v>15</v>
      </c>
      <c r="U219" s="5" t="n">
        <f aca="false">DAY(U213)</f>
        <v>16</v>
      </c>
      <c r="V219" s="5" t="n">
        <f aca="false">DAY(V213)</f>
        <v>17</v>
      </c>
      <c r="W219" s="5" t="n">
        <f aca="false">DAY(W213)</f>
        <v>18</v>
      </c>
      <c r="X219" s="5" t="n">
        <f aca="false">DAY(X213)</f>
        <v>19</v>
      </c>
      <c r="Y219" s="5" t="n">
        <f aca="false">DAY(Y213)</f>
        <v>20</v>
      </c>
      <c r="Z219" s="5" t="n">
        <f aca="false">DAY(Z213)</f>
        <v>21</v>
      </c>
      <c r="AA219" s="5" t="n">
        <f aca="false">DAY(AA213)</f>
        <v>22</v>
      </c>
      <c r="AB219" s="5" t="n">
        <f aca="false">DAY(AB213)</f>
        <v>23</v>
      </c>
      <c r="AC219" s="5" t="n">
        <f aca="false">DAY(AC213)</f>
        <v>24</v>
      </c>
      <c r="AD219" s="5" t="n">
        <f aca="false">DAY(AD213)</f>
        <v>25</v>
      </c>
      <c r="AE219" s="5" t="n">
        <f aca="false">DAY(AE213)</f>
        <v>26</v>
      </c>
      <c r="AF219" s="5" t="n">
        <f aca="false">DAY(AF213)</f>
        <v>27</v>
      </c>
      <c r="AG219" s="5" t="n">
        <f aca="false">DAY(AG213)</f>
        <v>28</v>
      </c>
      <c r="AH219" s="5" t="n">
        <f aca="false">IFERROR(DAY(AH213),"")</f>
        <v>29</v>
      </c>
      <c r="AI219" s="5" t="n">
        <f aca="false">IFERROR(DAY(AI213),"")</f>
        <v>30</v>
      </c>
      <c r="AJ219" s="5" t="n">
        <f aca="false">IFERROR(DAY(AJ213),"")</f>
        <v>31</v>
      </c>
    </row>
    <row r="220" customFormat="false" ht="15" hidden="false" customHeight="false" outlineLevel="0" collapsed="false">
      <c r="A220" s="0" t="str">
        <f aca="false">HYPERLINK("#service.A130","mai")</f>
        <v>mai</v>
      </c>
      <c r="B220" s="6" t="s">
        <v>2</v>
      </c>
      <c r="C220" s="7" t="s">
        <v>3</v>
      </c>
      <c r="D220" s="7" t="s">
        <v>4</v>
      </c>
      <c r="E220" s="6" t="s">
        <v>5</v>
      </c>
      <c r="F220" s="8" t="n">
        <f aca="false">WEEKDAY(F213)</f>
        <v>4</v>
      </c>
      <c r="G220" s="8" t="n">
        <f aca="false">WEEKDAY(G213)</f>
        <v>5</v>
      </c>
      <c r="H220" s="8" t="n">
        <f aca="false">WEEKDAY(H213)</f>
        <v>6</v>
      </c>
      <c r="I220" s="8" t="n">
        <f aca="false">WEEKDAY(I213)</f>
        <v>7</v>
      </c>
      <c r="J220" s="8" t="n">
        <f aca="false">WEEKDAY(J213)</f>
        <v>1</v>
      </c>
      <c r="K220" s="8" t="n">
        <f aca="false">WEEKDAY(K213)</f>
        <v>2</v>
      </c>
      <c r="L220" s="8" t="n">
        <f aca="false">WEEKDAY(L213)</f>
        <v>3</v>
      </c>
      <c r="M220" s="8" t="n">
        <f aca="false">WEEKDAY(M213)</f>
        <v>4</v>
      </c>
      <c r="N220" s="8" t="n">
        <f aca="false">WEEKDAY(N213)</f>
        <v>5</v>
      </c>
      <c r="O220" s="8" t="n">
        <f aca="false">WEEKDAY(O213)</f>
        <v>6</v>
      </c>
      <c r="P220" s="8" t="n">
        <f aca="false">WEEKDAY(P213)</f>
        <v>7</v>
      </c>
      <c r="Q220" s="8" t="n">
        <f aca="false">WEEKDAY(Q213)</f>
        <v>1</v>
      </c>
      <c r="R220" s="8" t="n">
        <f aca="false">WEEKDAY(R213)</f>
        <v>2</v>
      </c>
      <c r="S220" s="8" t="n">
        <f aca="false">WEEKDAY(S213)</f>
        <v>3</v>
      </c>
      <c r="T220" s="8" t="n">
        <f aca="false">WEEKDAY(T213)</f>
        <v>4</v>
      </c>
      <c r="U220" s="8" t="n">
        <f aca="false">WEEKDAY(U213)</f>
        <v>5</v>
      </c>
      <c r="V220" s="8" t="n">
        <f aca="false">WEEKDAY(V213)</f>
        <v>6</v>
      </c>
      <c r="W220" s="8" t="n">
        <f aca="false">WEEKDAY(W213)</f>
        <v>7</v>
      </c>
      <c r="X220" s="8" t="n">
        <f aca="false">WEEKDAY(X213)</f>
        <v>1</v>
      </c>
      <c r="Y220" s="8" t="n">
        <f aca="false">WEEKDAY(Y213)</f>
        <v>2</v>
      </c>
      <c r="Z220" s="8" t="n">
        <f aca="false">WEEKDAY(Z213)</f>
        <v>3</v>
      </c>
      <c r="AA220" s="8" t="n">
        <f aca="false">WEEKDAY(AA213)</f>
        <v>4</v>
      </c>
      <c r="AB220" s="8" t="n">
        <f aca="false">WEEKDAY(AB213)</f>
        <v>5</v>
      </c>
      <c r="AC220" s="8" t="n">
        <f aca="false">WEEKDAY(AC213)</f>
        <v>6</v>
      </c>
      <c r="AD220" s="8" t="n">
        <f aca="false">WEEKDAY(AD213)</f>
        <v>7</v>
      </c>
      <c r="AE220" s="8" t="n">
        <f aca="false">WEEKDAY(AE213)</f>
        <v>1</v>
      </c>
      <c r="AF220" s="8" t="n">
        <f aca="false">WEEKDAY(AF213)</f>
        <v>2</v>
      </c>
      <c r="AG220" s="8" t="n">
        <f aca="false">WEEKDAY(AG213)</f>
        <v>3</v>
      </c>
      <c r="AH220" s="8" t="n">
        <f aca="false">IFERROR(WEEKDAY(AH213),"")</f>
        <v>4</v>
      </c>
      <c r="AI220" s="8" t="n">
        <f aca="false">IFERROR(WEEKDAY(AI213),"")</f>
        <v>5</v>
      </c>
      <c r="AJ220" s="8" t="n">
        <f aca="false">IFERROR(WEEKDAY(AJ213),"")</f>
        <v>6</v>
      </c>
    </row>
    <row r="221" customFormat="false" ht="15" hidden="false" customHeight="false" outlineLevel="0" collapsed="false">
      <c r="A221" s="0" t="str">
        <f aca="false">HYPERLINK("#service.A160","juin")</f>
        <v>juin</v>
      </c>
      <c r="B221" s="9" t="str">
        <f aca="false">IF(config!A3&lt;&gt;"",config!A3,"")</f>
        <v>mr 1</v>
      </c>
      <c r="C221" s="10" t="n">
        <f aca="false">COUNTIF(F221:AJ221,"bp")</f>
        <v>0</v>
      </c>
      <c r="D221" s="10" t="n">
        <f aca="false">COUNTIF(G221:AK221,"c")</f>
        <v>0</v>
      </c>
      <c r="E221" s="10" t="n">
        <f aca="false">SUM(C221,D221)</f>
        <v>0</v>
      </c>
      <c r="F221" s="11"/>
      <c r="G221" s="11"/>
      <c r="H221" s="11"/>
      <c r="I221" s="11"/>
      <c r="J221" s="11"/>
      <c r="K221" s="11"/>
      <c r="L221" s="11"/>
      <c r="M221" s="11"/>
      <c r="N221" s="11"/>
      <c r="O221" s="11"/>
      <c r="P221" s="11"/>
      <c r="Q221" s="11"/>
      <c r="R221" s="11"/>
      <c r="S221" s="11"/>
      <c r="T221" s="11"/>
      <c r="U221" s="11"/>
      <c r="V221" s="11"/>
      <c r="W221" s="11"/>
      <c r="X221" s="11"/>
      <c r="Y221" s="11"/>
      <c r="Z221" s="11"/>
      <c r="AA221" s="11"/>
      <c r="AB221" s="11"/>
      <c r="AC221" s="11"/>
      <c r="AD221" s="11"/>
      <c r="AE221" s="11"/>
      <c r="AF221" s="11"/>
      <c r="AG221" s="11"/>
      <c r="AH221" s="11"/>
      <c r="AI221" s="11"/>
      <c r="AJ221" s="11"/>
    </row>
    <row r="222" customFormat="false" ht="15" hidden="false" customHeight="false" outlineLevel="0" collapsed="false">
      <c r="A222" s="0" t="str">
        <f aca="false">HYPERLINK("#service.A190","juillet")</f>
        <v>juillet</v>
      </c>
      <c r="B222" s="9" t="str">
        <f aca="false">IF(config!A4&lt;&gt;"",config!A4,"")</f>
        <v>mr 2</v>
      </c>
      <c r="C222" s="10" t="n">
        <f aca="false">COUNTIF(F222:AJ222,"bp")</f>
        <v>0</v>
      </c>
      <c r="D222" s="10" t="n">
        <f aca="false">COUNTIF(G222:AK222,"c")</f>
        <v>0</v>
      </c>
      <c r="E222" s="10" t="n">
        <f aca="false">COUNTIF(H222:AL222,"p")</f>
        <v>0</v>
      </c>
      <c r="F222" s="11"/>
      <c r="G222" s="11"/>
      <c r="H222" s="11"/>
      <c r="I222" s="11"/>
      <c r="J222" s="11"/>
      <c r="K222" s="11"/>
      <c r="L222" s="11"/>
      <c r="M222" s="11"/>
      <c r="N222" s="11"/>
      <c r="O222" s="11"/>
      <c r="P222" s="11"/>
      <c r="Q222" s="11"/>
      <c r="R222" s="11"/>
      <c r="S222" s="11"/>
      <c r="T222" s="11"/>
      <c r="U222" s="11"/>
      <c r="V222" s="11"/>
      <c r="W222" s="11"/>
      <c r="X222" s="11"/>
      <c r="Y222" s="11"/>
      <c r="Z222" s="11"/>
      <c r="AA222" s="11"/>
      <c r="AB222" s="11"/>
      <c r="AC222" s="11"/>
      <c r="AD222" s="11"/>
      <c r="AE222" s="11"/>
      <c r="AF222" s="11"/>
      <c r="AG222" s="11"/>
      <c r="AH222" s="11"/>
      <c r="AI222" s="11"/>
      <c r="AJ222" s="11"/>
    </row>
    <row r="223" customFormat="false" ht="15" hidden="false" customHeight="false" outlineLevel="0" collapsed="false">
      <c r="A223" s="0" t="str">
        <f aca="false">HYPERLINK("#service.A220","août")</f>
        <v>août</v>
      </c>
      <c r="B223" s="9" t="str">
        <f aca="false">IF(config!A5&lt;&gt;"",config!A5,"")</f>
        <v>mr 3</v>
      </c>
      <c r="C223" s="10" t="n">
        <f aca="false">COUNTIF(F223:AJ223,"bp")</f>
        <v>0</v>
      </c>
      <c r="D223" s="10" t="n">
        <f aca="false">COUNTIF(G223:AK223,"c")</f>
        <v>0</v>
      </c>
      <c r="E223" s="10" t="n">
        <f aca="false">COUNTIF(H223:AL223,"p")</f>
        <v>0</v>
      </c>
      <c r="F223" s="11"/>
      <c r="G223" s="11"/>
      <c r="H223" s="11"/>
      <c r="I223" s="11"/>
      <c r="J223" s="11"/>
      <c r="K223" s="11"/>
      <c r="L223" s="11"/>
      <c r="M223" s="11"/>
      <c r="N223" s="11"/>
      <c r="O223" s="11"/>
      <c r="P223" s="11"/>
      <c r="Q223" s="11"/>
      <c r="R223" s="11"/>
      <c r="S223" s="11"/>
      <c r="T223" s="11"/>
      <c r="U223" s="11"/>
      <c r="V223" s="11"/>
      <c r="W223" s="11"/>
      <c r="X223" s="11"/>
      <c r="Y223" s="11"/>
      <c r="Z223" s="11"/>
      <c r="AA223" s="11"/>
      <c r="AB223" s="11"/>
      <c r="AC223" s="11"/>
      <c r="AD223" s="11"/>
      <c r="AE223" s="11"/>
      <c r="AF223" s="11"/>
      <c r="AG223" s="11"/>
      <c r="AH223" s="11"/>
      <c r="AI223" s="11"/>
      <c r="AJ223" s="11"/>
    </row>
    <row r="224" customFormat="false" ht="15" hidden="false" customHeight="false" outlineLevel="0" collapsed="false">
      <c r="A224" s="0" t="str">
        <f aca="false">HYPERLINK("#service.A250","septembre")</f>
        <v>septembre</v>
      </c>
      <c r="B224" s="9" t="str">
        <f aca="false">IF(config!A6&lt;&gt;"",config!A6,"")</f>
        <v>mr 4</v>
      </c>
      <c r="C224" s="10" t="n">
        <f aca="false">COUNTIF(F224:AJ224,"bp")</f>
        <v>0</v>
      </c>
      <c r="D224" s="10" t="n">
        <f aca="false">COUNTIF(G224:AK224,"c")</f>
        <v>0</v>
      </c>
      <c r="E224" s="10" t="n">
        <f aca="false">COUNTIF(H224:AL224,"p")</f>
        <v>0</v>
      </c>
      <c r="F224" s="11"/>
      <c r="G224" s="11"/>
      <c r="H224" s="11"/>
      <c r="I224" s="11"/>
      <c r="J224" s="11"/>
      <c r="K224" s="11"/>
      <c r="L224" s="11"/>
      <c r="M224" s="11"/>
      <c r="N224" s="11"/>
      <c r="O224" s="11"/>
      <c r="P224" s="11"/>
      <c r="Q224" s="11"/>
      <c r="R224" s="11"/>
      <c r="S224" s="11"/>
      <c r="T224" s="11"/>
      <c r="U224" s="11"/>
      <c r="V224" s="11"/>
      <c r="W224" s="11"/>
      <c r="X224" s="11"/>
      <c r="Y224" s="11"/>
      <c r="Z224" s="11"/>
      <c r="AA224" s="11"/>
      <c r="AB224" s="11"/>
      <c r="AC224" s="11"/>
      <c r="AD224" s="11"/>
      <c r="AE224" s="11"/>
      <c r="AF224" s="11"/>
      <c r="AG224" s="11"/>
      <c r="AH224" s="11"/>
      <c r="AI224" s="11"/>
      <c r="AJ224" s="11"/>
    </row>
    <row r="225" customFormat="false" ht="15" hidden="false" customHeight="false" outlineLevel="0" collapsed="false">
      <c r="A225" s="0" t="str">
        <f aca="false">HYPERLINK("#service.A280","octobre")</f>
        <v>octobre</v>
      </c>
      <c r="B225" s="9" t="str">
        <f aca="false">IF(config!A7&lt;&gt;"",config!A7,"")</f>
        <v>mr 5</v>
      </c>
      <c r="C225" s="10" t="n">
        <f aca="false">COUNTIF(F225:AJ225,"bp")</f>
        <v>0</v>
      </c>
      <c r="D225" s="10" t="n">
        <f aca="false">COUNTIF(G225:AK225,"c")</f>
        <v>0</v>
      </c>
      <c r="E225" s="10" t="n">
        <f aca="false">COUNTIF(H225:AL225,"p")</f>
        <v>0</v>
      </c>
      <c r="F225" s="11"/>
      <c r="G225" s="11"/>
      <c r="H225" s="11"/>
      <c r="I225" s="11"/>
      <c r="J225" s="11"/>
      <c r="K225" s="11"/>
      <c r="L225" s="11"/>
      <c r="M225" s="11"/>
      <c r="N225" s="11"/>
      <c r="O225" s="11"/>
      <c r="P225" s="11"/>
      <c r="Q225" s="11"/>
      <c r="R225" s="11"/>
      <c r="S225" s="11"/>
      <c r="T225" s="11"/>
      <c r="U225" s="11"/>
      <c r="V225" s="11"/>
      <c r="W225" s="11"/>
      <c r="X225" s="11"/>
      <c r="Y225" s="11"/>
      <c r="Z225" s="11"/>
      <c r="AA225" s="11"/>
      <c r="AB225" s="11"/>
      <c r="AC225" s="11"/>
      <c r="AD225" s="11"/>
      <c r="AE225" s="11"/>
      <c r="AF225" s="11"/>
      <c r="AG225" s="11"/>
      <c r="AH225" s="11"/>
      <c r="AI225" s="11"/>
      <c r="AJ225" s="11"/>
    </row>
    <row r="226" customFormat="false" ht="15" hidden="false" customHeight="false" outlineLevel="0" collapsed="false">
      <c r="A226" s="0" t="str">
        <f aca="false">HYPERLINK("#service.A310","novembre")</f>
        <v>novembre</v>
      </c>
      <c r="B226" s="12"/>
    </row>
    <row r="227" customFormat="false" ht="15" hidden="false" customHeight="false" outlineLevel="0" collapsed="false">
      <c r="A227" s="0" t="str">
        <f aca="false">HYPERLINK("#service.A340","décembre")</f>
        <v>décembre</v>
      </c>
      <c r="B227" s="12"/>
    </row>
    <row r="229" customFormat="false" ht="15" hidden="false" customHeight="false" outlineLevel="0" collapsed="false">
      <c r="D229" s="13" t="s">
        <v>6</v>
      </c>
      <c r="E229" s="10" t="n">
        <f aca="false">SUM(E221:E225)</f>
        <v>0</v>
      </c>
      <c r="F229" s="14" t="s">
        <v>3</v>
      </c>
      <c r="G229" s="0" t="s">
        <v>7</v>
      </c>
      <c r="J229" s="15" t="s">
        <v>4</v>
      </c>
      <c r="K229" s="0" t="s">
        <v>8</v>
      </c>
      <c r="N229" s="16" t="s">
        <v>9</v>
      </c>
      <c r="O229" s="0" t="s">
        <v>10</v>
      </c>
      <c r="X229" s="17" t="s">
        <v>11</v>
      </c>
      <c r="Y229" s="0" t="s">
        <v>12</v>
      </c>
      <c r="AB229" s="18" t="s">
        <v>13</v>
      </c>
      <c r="AC229" s="0" t="s">
        <v>14</v>
      </c>
      <c r="AE229" s="19" t="s">
        <v>15</v>
      </c>
      <c r="AF229" s="0" t="s">
        <v>16</v>
      </c>
    </row>
    <row r="231" customFormat="false" ht="15" hidden="false" customHeight="false" outlineLevel="0" collapsed="false">
      <c r="B231" s="20" t="s">
        <v>17</v>
      </c>
      <c r="C231" s="0" t="s">
        <v>18</v>
      </c>
      <c r="D231" s="0" t="s">
        <v>19</v>
      </c>
      <c r="E231" s="0" t="s">
        <v>20</v>
      </c>
    </row>
    <row r="232" customFormat="false" ht="15" hidden="false" customHeight="false" outlineLevel="0" collapsed="false">
      <c r="A232" s="0" t="s">
        <v>63</v>
      </c>
      <c r="B232" s="21" t="n">
        <f aca="false">SUMPRODUCT((WEEKDAY($F$10:$AJ$10,2)=4)*($F$11:$AJ$16="bp")*($B$11:$B$16=$A232))</f>
        <v>0</v>
      </c>
      <c r="C232" s="21" t="n">
        <f aca="false">SUMPRODUCT((WEEKDAY($F$10:$AG$10,2)=5)*($F$11:$AG$15="bp")*($B$11:$B$15=$A232))</f>
        <v>0</v>
      </c>
      <c r="D232" s="21" t="n">
        <f aca="false">SUMPRODUCT((WEEKDAY($F$10:$AG$10,2)=6)*($F$11:$AG$15="bp")*($B$11:$B$15=$A232))</f>
        <v>0</v>
      </c>
      <c r="E232" s="21" t="n">
        <f aca="false">SUMPRODUCT((WEEKDAY($F$10:$AG$10,2)=7)*($F$11:$AG$15="bp")*($B$11:$B$15=$A232))</f>
        <v>0</v>
      </c>
    </row>
    <row r="233" customFormat="false" ht="15" hidden="false" customHeight="false" outlineLevel="0" collapsed="false">
      <c r="A233" s="0" t="s">
        <v>64</v>
      </c>
      <c r="B233" s="21" t="n">
        <f aca="false">SUMPRODUCT((WEEKDAY($F$10:$AJ$10,2)=4)*($F$11:$AJ$16="bp")*($B$11:$B$16=$A233))</f>
        <v>0</v>
      </c>
      <c r="C233" s="21" t="n">
        <f aca="false">SUMPRODUCT((WEEKDAY($F$10:$AG$10,2)=5)*($F$11:$AG$15="bp")*($B$11:$B$15=$A233))</f>
        <v>0</v>
      </c>
      <c r="D233" s="21" t="n">
        <f aca="false">SUMPRODUCT((WEEKDAY($F$10:$AG$10,2)=6)*($F$11:$AG$15="bp")*($B$11:$B$15=$A233))</f>
        <v>0</v>
      </c>
      <c r="E233" s="21" t="n">
        <f aca="false">SUMPRODUCT((WEEKDAY($F$10:$AG$10,2)=7)*($F$11:$AG$15="bp")*($B$11:$B$15=$A233))</f>
        <v>0</v>
      </c>
    </row>
    <row r="234" customFormat="false" ht="15" hidden="false" customHeight="false" outlineLevel="0" collapsed="false">
      <c r="A234" s="0" t="s">
        <v>65</v>
      </c>
      <c r="B234" s="21" t="n">
        <f aca="false">SUMPRODUCT((WEEKDAY($F$10:$AJ$10,2)=4)*($F$11:$AJ$16="bp")*($B$11:$B$16=$A234))</f>
        <v>0</v>
      </c>
      <c r="C234" s="21" t="n">
        <f aca="false">SUMPRODUCT((WEEKDAY($F$10:$AG$10,2)=5)*($F$11:$AG$15="bp")*($B$11:$B$15=$A234))</f>
        <v>0</v>
      </c>
      <c r="D234" s="21" t="n">
        <f aca="false">SUMPRODUCT((WEEKDAY($F$10:$AG$10,2)=6)*($F$11:$AG$15="bp")*($B$11:$B$15=$A234))</f>
        <v>0</v>
      </c>
      <c r="E234" s="21" t="n">
        <f aca="false">SUMPRODUCT((WEEKDAY($F$10:$AG$10,2)=7)*($F$11:$AG$15="bp")*($B$11:$B$15=$A234))</f>
        <v>0</v>
      </c>
    </row>
    <row r="235" customFormat="false" ht="15" hidden="false" customHeight="false" outlineLevel="0" collapsed="false">
      <c r="A235" s="0" t="s">
        <v>66</v>
      </c>
      <c r="B235" s="21" t="n">
        <f aca="false">SUMPRODUCT((WEEKDAY($F$10:$AJ$10,2)=4)*($F$11:$AJ$16="bp")*($B$11:$B$16=$A235))</f>
        <v>0</v>
      </c>
      <c r="C235" s="21" t="n">
        <f aca="false">SUMPRODUCT((WEEKDAY($F$10:$AG$10,2)=5)*($F$11:$AG$15="bp")*($B$11:$B$15=$A235))</f>
        <v>0</v>
      </c>
      <c r="D235" s="21" t="n">
        <f aca="false">SUMPRODUCT((WEEKDAY($F$10:$AG$10,2)=6)*($F$11:$AG$15="bp")*($B$11:$B$15=$A235))</f>
        <v>0</v>
      </c>
      <c r="E235" s="21" t="n">
        <f aca="false">SUMPRODUCT((WEEKDAY($F$10:$AG$10,2)=7)*($F$11:$AG$15="bp")*($B$11:$B$15=$A235))</f>
        <v>0</v>
      </c>
    </row>
    <row r="236" customFormat="false" ht="15" hidden="false" customHeight="false" outlineLevel="0" collapsed="false">
      <c r="A236" s="0" t="s">
        <v>67</v>
      </c>
      <c r="B236" s="21" t="n">
        <f aca="false">SUMPRODUCT((WEEKDAY($F$10:$AJ$10,2)=4)*($F$11:$AJ$16="bp")*($B$11:$B$16=$A236))</f>
        <v>0</v>
      </c>
      <c r="C236" s="21" t="n">
        <f aca="false">SUMPRODUCT((WEEKDAY($F$10:$AG$10,2)=5)*($F$11:$AG$15="bp")*($B$11:$B$15=$A236))</f>
        <v>0</v>
      </c>
      <c r="D236" s="21" t="n">
        <f aca="false">SUMPRODUCT((WEEKDAY($F$10:$AG$10,2)=6)*($F$11:$AG$15="bp")*($B$11:$B$15=$A236))</f>
        <v>0</v>
      </c>
      <c r="E236" s="21" t="n">
        <f aca="false">SUMPRODUCT((WEEKDAY($F$10:$AG$10,2)=7)*($F$11:$AG$15="bp")*($B$11:$B$15=$A236))</f>
        <v>0</v>
      </c>
    </row>
    <row r="237" customFormat="false" ht="15" hidden="false" customHeight="false" outlineLevel="0" collapsed="false">
      <c r="B237" s="21"/>
      <c r="C237" s="21"/>
      <c r="D237" s="21"/>
      <c r="E237" s="21"/>
    </row>
    <row r="238" customFormat="false" ht="15" hidden="false" customHeight="false" outlineLevel="0" collapsed="false">
      <c r="B238" s="21"/>
      <c r="C238" s="21"/>
      <c r="D238" s="21"/>
      <c r="E238" s="21"/>
    </row>
    <row r="241" customFormat="false" ht="15" hidden="false" customHeight="false" outlineLevel="0" collapsed="false">
      <c r="A241" s="1" t="n">
        <f aca="false">config!D12</f>
        <v>43344</v>
      </c>
    </row>
    <row r="242" customFormat="false" ht="15" hidden="false" customHeight="false" outlineLevel="0" collapsed="false">
      <c r="A242" s="1" t="n">
        <f aca="false">config!E12</f>
        <v>43373</v>
      </c>
    </row>
    <row r="243" customFormat="false" ht="56.25" hidden="false" customHeight="false" outlineLevel="0" collapsed="false">
      <c r="A243" s="1"/>
      <c r="B243" s="1"/>
      <c r="C243" s="1"/>
      <c r="D243" s="1"/>
      <c r="E243" s="1"/>
      <c r="F243" s="2" t="n">
        <f aca="false">A241</f>
        <v>43344</v>
      </c>
      <c r="G243" s="2" t="n">
        <f aca="false">F243+1</f>
        <v>43345</v>
      </c>
      <c r="H243" s="2" t="n">
        <f aca="false">G243+1</f>
        <v>43346</v>
      </c>
      <c r="I243" s="2" t="n">
        <f aca="false">H243+1</f>
        <v>43347</v>
      </c>
      <c r="J243" s="2" t="n">
        <f aca="false">I243+1</f>
        <v>43348</v>
      </c>
      <c r="K243" s="2" t="n">
        <f aca="false">J243+1</f>
        <v>43349</v>
      </c>
      <c r="L243" s="2" t="n">
        <f aca="false">K243+1</f>
        <v>43350</v>
      </c>
      <c r="M243" s="2" t="n">
        <f aca="false">L243+1</f>
        <v>43351</v>
      </c>
      <c r="N243" s="2" t="n">
        <f aca="false">M243+1</f>
        <v>43352</v>
      </c>
      <c r="O243" s="2" t="n">
        <f aca="false">N243+1</f>
        <v>43353</v>
      </c>
      <c r="P243" s="2" t="n">
        <f aca="false">O243+1</f>
        <v>43354</v>
      </c>
      <c r="Q243" s="2" t="n">
        <f aca="false">P243+1</f>
        <v>43355</v>
      </c>
      <c r="R243" s="2" t="n">
        <f aca="false">Q243+1</f>
        <v>43356</v>
      </c>
      <c r="S243" s="2" t="n">
        <f aca="false">R243+1</f>
        <v>43357</v>
      </c>
      <c r="T243" s="2" t="n">
        <f aca="false">S243+1</f>
        <v>43358</v>
      </c>
      <c r="U243" s="2" t="n">
        <f aca="false">T243+1</f>
        <v>43359</v>
      </c>
      <c r="V243" s="2" t="n">
        <f aca="false">U243+1</f>
        <v>43360</v>
      </c>
      <c r="W243" s="2" t="n">
        <f aca="false">V243+1</f>
        <v>43361</v>
      </c>
      <c r="X243" s="2" t="n">
        <f aca="false">W243+1</f>
        <v>43362</v>
      </c>
      <c r="Y243" s="2" t="n">
        <f aca="false">X243+1</f>
        <v>43363</v>
      </c>
      <c r="Z243" s="2" t="n">
        <f aca="false">Y243+1</f>
        <v>43364</v>
      </c>
      <c r="AA243" s="2" t="n">
        <f aca="false">Z243+1</f>
        <v>43365</v>
      </c>
      <c r="AB243" s="2" t="n">
        <f aca="false">AA243+1</f>
        <v>43366</v>
      </c>
      <c r="AC243" s="2" t="n">
        <f aca="false">AB243+1</f>
        <v>43367</v>
      </c>
      <c r="AD243" s="2" t="n">
        <f aca="false">AC243+1</f>
        <v>43368</v>
      </c>
      <c r="AE243" s="2" t="n">
        <f aca="false">AD243+1</f>
        <v>43369</v>
      </c>
      <c r="AF243" s="2" t="n">
        <f aca="false">AE243+1</f>
        <v>43370</v>
      </c>
      <c r="AG243" s="2" t="n">
        <f aca="false">AF243+1</f>
        <v>43371</v>
      </c>
      <c r="AH243" s="2" t="n">
        <f aca="false">AG243+1</f>
        <v>43372</v>
      </c>
      <c r="AI243" s="2" t="n">
        <f aca="false">AH243+1</f>
        <v>43373</v>
      </c>
      <c r="AJ243" s="2" t="n">
        <f aca="false">AI243+1</f>
        <v>43374</v>
      </c>
      <c r="AK243" s="1"/>
    </row>
    <row r="244" customFormat="false" ht="15" hidden="false" customHeight="false" outlineLevel="0" collapsed="false">
      <c r="A244" s="1"/>
      <c r="B244" s="1"/>
      <c r="C244" s="1"/>
      <c r="D244" s="1"/>
      <c r="E244" s="1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  <c r="AA244" s="2"/>
      <c r="AB244" s="2"/>
      <c r="AC244" s="2"/>
      <c r="AD244" s="2"/>
      <c r="AE244" s="2"/>
      <c r="AF244" s="2"/>
      <c r="AG244" s="2"/>
      <c r="AH244" s="2"/>
      <c r="AI244" s="2"/>
      <c r="AJ244" s="2"/>
      <c r="AK244" s="1"/>
    </row>
    <row r="245" customFormat="false" ht="15" hidden="false" customHeight="false" outlineLevel="0" collapsed="false">
      <c r="F245" s="3" t="s">
        <v>68</v>
      </c>
      <c r="G245" s="3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  <c r="Z245" s="3"/>
      <c r="AA245" s="3"/>
      <c r="AB245" s="3"/>
      <c r="AC245" s="3"/>
      <c r="AD245" s="3"/>
      <c r="AE245" s="3"/>
      <c r="AF245" s="3"/>
      <c r="AG245" s="3"/>
      <c r="AH245" s="3"/>
      <c r="AI245" s="3"/>
      <c r="AJ245" s="3"/>
    </row>
    <row r="246" customFormat="false" ht="15" hidden="false" customHeight="false" outlineLevel="0" collapsed="false">
      <c r="A246" s="0" t="str">
        <f aca="false">HYPERLINK("#service.A10","janvier")</f>
        <v>janvier</v>
      </c>
      <c r="F246" s="3"/>
      <c r="G246" s="3"/>
      <c r="H246" s="3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  <c r="Z246" s="3"/>
      <c r="AA246" s="3"/>
      <c r="AB246" s="3"/>
      <c r="AC246" s="3"/>
      <c r="AD246" s="3"/>
      <c r="AE246" s="3"/>
      <c r="AF246" s="3"/>
      <c r="AG246" s="3"/>
      <c r="AH246" s="3"/>
      <c r="AI246" s="3"/>
      <c r="AJ246" s="3"/>
    </row>
    <row r="247" customFormat="false" ht="15" hidden="false" customHeight="false" outlineLevel="0" collapsed="false">
      <c r="A247" s="0" t="str">
        <f aca="false">HYPERLINK("#service.A40","février")</f>
        <v>février</v>
      </c>
      <c r="F247" s="3"/>
      <c r="G247" s="3"/>
      <c r="H247" s="3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  <c r="Z247" s="3"/>
      <c r="AA247" s="3"/>
      <c r="AB247" s="3"/>
      <c r="AC247" s="3"/>
      <c r="AD247" s="3"/>
      <c r="AE247" s="3"/>
      <c r="AF247" s="3"/>
      <c r="AG247" s="3"/>
      <c r="AH247" s="3"/>
      <c r="AI247" s="3"/>
      <c r="AJ247" s="3"/>
    </row>
    <row r="248" customFormat="false" ht="15" hidden="false" customHeight="false" outlineLevel="0" collapsed="false">
      <c r="A248" s="0" t="str">
        <f aca="false">HYPERLINK("#service.A70","mars")</f>
        <v>mars</v>
      </c>
      <c r="F248" s="3"/>
      <c r="G248" s="3"/>
      <c r="H248" s="3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  <c r="Z248" s="3"/>
      <c r="AA248" s="3"/>
      <c r="AB248" s="3"/>
      <c r="AC248" s="3"/>
      <c r="AD248" s="3"/>
      <c r="AE248" s="3"/>
      <c r="AF248" s="3"/>
      <c r="AG248" s="3"/>
      <c r="AH248" s="3"/>
      <c r="AI248" s="3"/>
      <c r="AJ248" s="3"/>
    </row>
    <row r="249" customFormat="false" ht="15" hidden="false" customHeight="false" outlineLevel="0" collapsed="false">
      <c r="A249" s="0" t="str">
        <f aca="false">HYPERLINK("#service.A100","avril")</f>
        <v>avril</v>
      </c>
      <c r="F249" s="5" t="n">
        <f aca="false">DAY(F243)</f>
        <v>1</v>
      </c>
      <c r="G249" s="5" t="n">
        <f aca="false">DAY(G243)</f>
        <v>2</v>
      </c>
      <c r="H249" s="5" t="n">
        <f aca="false">DAY(H243)</f>
        <v>3</v>
      </c>
      <c r="I249" s="5" t="n">
        <f aca="false">DAY(I243)</f>
        <v>4</v>
      </c>
      <c r="J249" s="5" t="n">
        <f aca="false">DAY(J243)</f>
        <v>5</v>
      </c>
      <c r="K249" s="5" t="n">
        <f aca="false">DAY(K243)</f>
        <v>6</v>
      </c>
      <c r="L249" s="5" t="n">
        <f aca="false">DAY(L243)</f>
        <v>7</v>
      </c>
      <c r="M249" s="5" t="n">
        <f aca="false">DAY(M243)</f>
        <v>8</v>
      </c>
      <c r="N249" s="5" t="n">
        <f aca="false">DAY(N243)</f>
        <v>9</v>
      </c>
      <c r="O249" s="5" t="n">
        <f aca="false">DAY(O243)</f>
        <v>10</v>
      </c>
      <c r="P249" s="5" t="n">
        <f aca="false">DAY(P243)</f>
        <v>11</v>
      </c>
      <c r="Q249" s="5" t="n">
        <f aca="false">DAY(Q243)</f>
        <v>12</v>
      </c>
      <c r="R249" s="5" t="n">
        <f aca="false">DAY(R243)</f>
        <v>13</v>
      </c>
      <c r="S249" s="5" t="n">
        <f aca="false">DAY(S243)</f>
        <v>14</v>
      </c>
      <c r="T249" s="5" t="n">
        <f aca="false">DAY(T243)</f>
        <v>15</v>
      </c>
      <c r="U249" s="5" t="n">
        <f aca="false">DAY(U243)</f>
        <v>16</v>
      </c>
      <c r="V249" s="5" t="n">
        <f aca="false">DAY(V243)</f>
        <v>17</v>
      </c>
      <c r="W249" s="5" t="n">
        <f aca="false">DAY(W243)</f>
        <v>18</v>
      </c>
      <c r="X249" s="5" t="n">
        <f aca="false">DAY(X243)</f>
        <v>19</v>
      </c>
      <c r="Y249" s="5" t="n">
        <f aca="false">DAY(Y243)</f>
        <v>20</v>
      </c>
      <c r="Z249" s="5" t="n">
        <f aca="false">DAY(Z243)</f>
        <v>21</v>
      </c>
      <c r="AA249" s="5" t="n">
        <f aca="false">DAY(AA243)</f>
        <v>22</v>
      </c>
      <c r="AB249" s="5" t="n">
        <f aca="false">DAY(AB243)</f>
        <v>23</v>
      </c>
      <c r="AC249" s="5" t="n">
        <f aca="false">DAY(AC243)</f>
        <v>24</v>
      </c>
      <c r="AD249" s="5" t="n">
        <f aca="false">DAY(AD243)</f>
        <v>25</v>
      </c>
      <c r="AE249" s="5" t="n">
        <f aca="false">DAY(AE243)</f>
        <v>26</v>
      </c>
      <c r="AF249" s="5" t="n">
        <f aca="false">DAY(AF243)</f>
        <v>27</v>
      </c>
      <c r="AG249" s="5" t="n">
        <f aca="false">DAY(AG243)</f>
        <v>28</v>
      </c>
      <c r="AH249" s="5" t="n">
        <f aca="false">IFERROR(DAY(AH243),"")</f>
        <v>29</v>
      </c>
      <c r="AI249" s="5" t="n">
        <f aca="false">IFERROR(DAY(AI243),"")</f>
        <v>30</v>
      </c>
      <c r="AJ249" s="5" t="n">
        <f aca="false">IFERROR(DAY(AJ243),"")</f>
        <v>1</v>
      </c>
    </row>
    <row r="250" customFormat="false" ht="15" hidden="false" customHeight="false" outlineLevel="0" collapsed="false">
      <c r="A250" s="0" t="str">
        <f aca="false">HYPERLINK("#service.A130","mai")</f>
        <v>mai</v>
      </c>
      <c r="B250" s="6" t="s">
        <v>2</v>
      </c>
      <c r="C250" s="7" t="s">
        <v>3</v>
      </c>
      <c r="D250" s="7" t="s">
        <v>4</v>
      </c>
      <c r="E250" s="6" t="s">
        <v>5</v>
      </c>
      <c r="F250" s="8" t="n">
        <f aca="false">WEEKDAY(F243)</f>
        <v>7</v>
      </c>
      <c r="G250" s="8" t="n">
        <f aca="false">WEEKDAY(G243)</f>
        <v>1</v>
      </c>
      <c r="H250" s="8" t="n">
        <f aca="false">WEEKDAY(H243)</f>
        <v>2</v>
      </c>
      <c r="I250" s="8" t="n">
        <f aca="false">WEEKDAY(I243)</f>
        <v>3</v>
      </c>
      <c r="J250" s="8" t="n">
        <f aca="false">WEEKDAY(J243)</f>
        <v>4</v>
      </c>
      <c r="K250" s="8" t="n">
        <f aca="false">WEEKDAY(K243)</f>
        <v>5</v>
      </c>
      <c r="L250" s="8" t="n">
        <f aca="false">WEEKDAY(L243)</f>
        <v>6</v>
      </c>
      <c r="M250" s="8" t="n">
        <f aca="false">WEEKDAY(M243)</f>
        <v>7</v>
      </c>
      <c r="N250" s="8" t="n">
        <f aca="false">WEEKDAY(N243)</f>
        <v>1</v>
      </c>
      <c r="O250" s="8" t="n">
        <f aca="false">WEEKDAY(O243)</f>
        <v>2</v>
      </c>
      <c r="P250" s="8" t="n">
        <f aca="false">WEEKDAY(P243)</f>
        <v>3</v>
      </c>
      <c r="Q250" s="8" t="n">
        <f aca="false">WEEKDAY(Q243)</f>
        <v>4</v>
      </c>
      <c r="R250" s="8" t="n">
        <f aca="false">WEEKDAY(R243)</f>
        <v>5</v>
      </c>
      <c r="S250" s="8" t="n">
        <f aca="false">WEEKDAY(S243)</f>
        <v>6</v>
      </c>
      <c r="T250" s="8" t="n">
        <f aca="false">WEEKDAY(T243)</f>
        <v>7</v>
      </c>
      <c r="U250" s="8" t="n">
        <f aca="false">WEEKDAY(U243)</f>
        <v>1</v>
      </c>
      <c r="V250" s="8" t="n">
        <f aca="false">WEEKDAY(V243)</f>
        <v>2</v>
      </c>
      <c r="W250" s="8" t="n">
        <f aca="false">WEEKDAY(W243)</f>
        <v>3</v>
      </c>
      <c r="X250" s="8" t="n">
        <f aca="false">WEEKDAY(X243)</f>
        <v>4</v>
      </c>
      <c r="Y250" s="8" t="n">
        <f aca="false">WEEKDAY(Y243)</f>
        <v>5</v>
      </c>
      <c r="Z250" s="8" t="n">
        <f aca="false">WEEKDAY(Z243)</f>
        <v>6</v>
      </c>
      <c r="AA250" s="8" t="n">
        <f aca="false">WEEKDAY(AA243)</f>
        <v>7</v>
      </c>
      <c r="AB250" s="8" t="n">
        <f aca="false">WEEKDAY(AB243)</f>
        <v>1</v>
      </c>
      <c r="AC250" s="8" t="n">
        <f aca="false">WEEKDAY(AC243)</f>
        <v>2</v>
      </c>
      <c r="AD250" s="8" t="n">
        <f aca="false">WEEKDAY(AD243)</f>
        <v>3</v>
      </c>
      <c r="AE250" s="8" t="n">
        <f aca="false">WEEKDAY(AE243)</f>
        <v>4</v>
      </c>
      <c r="AF250" s="8" t="n">
        <f aca="false">WEEKDAY(AF243)</f>
        <v>5</v>
      </c>
      <c r="AG250" s="8" t="n">
        <f aca="false">WEEKDAY(AG243)</f>
        <v>6</v>
      </c>
      <c r="AH250" s="8" t="n">
        <f aca="false">IFERROR(WEEKDAY(AH243),"")</f>
        <v>7</v>
      </c>
      <c r="AI250" s="8" t="n">
        <f aca="false">IFERROR(WEEKDAY(AI243),"")</f>
        <v>1</v>
      </c>
      <c r="AJ250" s="8" t="n">
        <f aca="false">IFERROR(WEEKDAY(AJ243),"")</f>
        <v>2</v>
      </c>
    </row>
    <row r="251" customFormat="false" ht="15" hidden="false" customHeight="false" outlineLevel="0" collapsed="false">
      <c r="A251" s="0" t="str">
        <f aca="false">HYPERLINK("#service.A160","juin")</f>
        <v>juin</v>
      </c>
      <c r="B251" s="9" t="str">
        <f aca="false">IF(config!A3&lt;&gt;"",config!A3,"")</f>
        <v>mr 1</v>
      </c>
      <c r="C251" s="10" t="n">
        <f aca="false">COUNTIF(F251:AJ251,"bp")</f>
        <v>0</v>
      </c>
      <c r="D251" s="10" t="n">
        <f aca="false">COUNTIF(G251:AK251,"c")</f>
        <v>0</v>
      </c>
      <c r="E251" s="10" t="n">
        <f aca="false">SUM(C251,D251)</f>
        <v>0</v>
      </c>
      <c r="F251" s="11"/>
      <c r="G251" s="11"/>
      <c r="H251" s="11"/>
      <c r="I251" s="11"/>
      <c r="J251" s="11"/>
      <c r="K251" s="11"/>
      <c r="L251" s="11"/>
      <c r="M251" s="11"/>
      <c r="N251" s="11"/>
      <c r="O251" s="11"/>
      <c r="P251" s="11"/>
      <c r="Q251" s="11"/>
      <c r="R251" s="11"/>
      <c r="S251" s="11"/>
      <c r="T251" s="11"/>
      <c r="U251" s="11"/>
      <c r="V251" s="11"/>
      <c r="W251" s="11"/>
      <c r="X251" s="11"/>
      <c r="Y251" s="11"/>
      <c r="Z251" s="11"/>
      <c r="AA251" s="11"/>
      <c r="AB251" s="11"/>
      <c r="AC251" s="11"/>
      <c r="AD251" s="11"/>
      <c r="AE251" s="11"/>
      <c r="AF251" s="11"/>
      <c r="AG251" s="11"/>
      <c r="AH251" s="11"/>
      <c r="AI251" s="11"/>
      <c r="AJ251" s="11"/>
    </row>
    <row r="252" customFormat="false" ht="15" hidden="false" customHeight="false" outlineLevel="0" collapsed="false">
      <c r="A252" s="0" t="str">
        <f aca="false">HYPERLINK("#service.A190","juillet")</f>
        <v>juillet</v>
      </c>
      <c r="B252" s="9" t="str">
        <f aca="false">IF(config!A4&lt;&gt;"",config!A4,"")</f>
        <v>mr 2</v>
      </c>
      <c r="C252" s="10" t="n">
        <f aca="false">COUNTIF(F252:AJ252,"bp")</f>
        <v>0</v>
      </c>
      <c r="D252" s="10" t="n">
        <f aca="false">COUNTIF(G252:AK252,"c")</f>
        <v>0</v>
      </c>
      <c r="E252" s="10" t="n">
        <f aca="false">COUNTIF(H252:AL252,"p")</f>
        <v>0</v>
      </c>
      <c r="F252" s="11"/>
      <c r="G252" s="11"/>
      <c r="H252" s="11"/>
      <c r="I252" s="11"/>
      <c r="J252" s="11"/>
      <c r="K252" s="11"/>
      <c r="L252" s="11"/>
      <c r="M252" s="11"/>
      <c r="N252" s="11"/>
      <c r="O252" s="11"/>
      <c r="P252" s="11"/>
      <c r="Q252" s="11"/>
      <c r="R252" s="11"/>
      <c r="S252" s="11"/>
      <c r="T252" s="11"/>
      <c r="U252" s="11"/>
      <c r="V252" s="11"/>
      <c r="W252" s="11"/>
      <c r="X252" s="11"/>
      <c r="Y252" s="11"/>
      <c r="Z252" s="11"/>
      <c r="AA252" s="11"/>
      <c r="AB252" s="11"/>
      <c r="AC252" s="11"/>
      <c r="AD252" s="11"/>
      <c r="AE252" s="11"/>
      <c r="AF252" s="11"/>
      <c r="AG252" s="11"/>
      <c r="AH252" s="11"/>
      <c r="AI252" s="11"/>
      <c r="AJ252" s="11"/>
    </row>
    <row r="253" customFormat="false" ht="15" hidden="false" customHeight="false" outlineLevel="0" collapsed="false">
      <c r="A253" s="0" t="str">
        <f aca="false">HYPERLINK("#service.A220","août")</f>
        <v>août</v>
      </c>
      <c r="B253" s="9" t="str">
        <f aca="false">IF(config!A5&lt;&gt;"",config!A5,"")</f>
        <v>mr 3</v>
      </c>
      <c r="C253" s="10" t="n">
        <f aca="false">COUNTIF(F253:AJ253,"bp")</f>
        <v>0</v>
      </c>
      <c r="D253" s="10" t="n">
        <f aca="false">COUNTIF(G253:AK253,"c")</f>
        <v>0</v>
      </c>
      <c r="E253" s="10" t="n">
        <f aca="false">COUNTIF(H253:AL253,"p")</f>
        <v>0</v>
      </c>
      <c r="F253" s="11"/>
      <c r="G253" s="11"/>
      <c r="H253" s="11"/>
      <c r="I253" s="11"/>
      <c r="J253" s="11"/>
      <c r="K253" s="11"/>
      <c r="L253" s="11"/>
      <c r="M253" s="11"/>
      <c r="N253" s="11"/>
      <c r="O253" s="11"/>
      <c r="P253" s="11"/>
      <c r="Q253" s="11"/>
      <c r="R253" s="11"/>
      <c r="S253" s="11"/>
      <c r="T253" s="11"/>
      <c r="U253" s="11"/>
      <c r="V253" s="11"/>
      <c r="W253" s="11"/>
      <c r="X253" s="11"/>
      <c r="Y253" s="11"/>
      <c r="Z253" s="11"/>
      <c r="AA253" s="11"/>
      <c r="AB253" s="11"/>
      <c r="AC253" s="11"/>
      <c r="AD253" s="11"/>
      <c r="AE253" s="11"/>
      <c r="AF253" s="11"/>
      <c r="AG253" s="11"/>
      <c r="AH253" s="11"/>
      <c r="AI253" s="11"/>
      <c r="AJ253" s="11"/>
    </row>
    <row r="254" customFormat="false" ht="15" hidden="false" customHeight="false" outlineLevel="0" collapsed="false">
      <c r="A254" s="0" t="str">
        <f aca="false">HYPERLINK("#service.A250","septembre")</f>
        <v>septembre</v>
      </c>
      <c r="B254" s="9" t="str">
        <f aca="false">IF(config!A6&lt;&gt;"",config!A6,"")</f>
        <v>mr 4</v>
      </c>
      <c r="C254" s="10" t="n">
        <f aca="false">COUNTIF(F254:AJ254,"bp")</f>
        <v>0</v>
      </c>
      <c r="D254" s="10" t="n">
        <f aca="false">COUNTIF(G254:AK254,"c")</f>
        <v>0</v>
      </c>
      <c r="E254" s="10" t="n">
        <f aca="false">COUNTIF(H254:AL254,"p")</f>
        <v>0</v>
      </c>
      <c r="F254" s="11"/>
      <c r="G254" s="11"/>
      <c r="H254" s="11"/>
      <c r="I254" s="11"/>
      <c r="J254" s="11"/>
      <c r="K254" s="11"/>
      <c r="L254" s="11"/>
      <c r="M254" s="11"/>
      <c r="N254" s="11"/>
      <c r="O254" s="11"/>
      <c r="P254" s="11"/>
      <c r="Q254" s="11"/>
      <c r="R254" s="11"/>
      <c r="S254" s="11"/>
      <c r="T254" s="11"/>
      <c r="U254" s="11"/>
      <c r="V254" s="11"/>
      <c r="W254" s="11"/>
      <c r="X254" s="11"/>
      <c r="Y254" s="11"/>
      <c r="Z254" s="11"/>
      <c r="AA254" s="11"/>
      <c r="AB254" s="11"/>
      <c r="AC254" s="11"/>
      <c r="AD254" s="11"/>
      <c r="AE254" s="11"/>
      <c r="AF254" s="11"/>
      <c r="AG254" s="11"/>
      <c r="AH254" s="11"/>
      <c r="AI254" s="11"/>
      <c r="AJ254" s="11"/>
    </row>
    <row r="255" customFormat="false" ht="15" hidden="false" customHeight="false" outlineLevel="0" collapsed="false">
      <c r="A255" s="0" t="str">
        <f aca="false">HYPERLINK("#service.A280","octobre")</f>
        <v>octobre</v>
      </c>
      <c r="B255" s="9" t="str">
        <f aca="false">IF(config!A7&lt;&gt;"",config!A7,"")</f>
        <v>mr 5</v>
      </c>
      <c r="C255" s="10" t="n">
        <f aca="false">COUNTIF(F255:AJ255,"bp")</f>
        <v>0</v>
      </c>
      <c r="D255" s="10" t="n">
        <f aca="false">COUNTIF(G255:AK255,"c")</f>
        <v>0</v>
      </c>
      <c r="E255" s="10" t="n">
        <f aca="false">COUNTIF(H255:AL255,"p")</f>
        <v>0</v>
      </c>
      <c r="F255" s="11"/>
      <c r="G255" s="11"/>
      <c r="H255" s="11"/>
      <c r="I255" s="11"/>
      <c r="J255" s="11"/>
      <c r="K255" s="11"/>
      <c r="L255" s="11"/>
      <c r="M255" s="11"/>
      <c r="N255" s="11"/>
      <c r="O255" s="11"/>
      <c r="P255" s="11"/>
      <c r="Q255" s="11"/>
      <c r="R255" s="11"/>
      <c r="S255" s="11"/>
      <c r="T255" s="11"/>
      <c r="U255" s="11"/>
      <c r="V255" s="11"/>
      <c r="W255" s="11"/>
      <c r="X255" s="11"/>
      <c r="Y255" s="11"/>
      <c r="Z255" s="11"/>
      <c r="AA255" s="11"/>
      <c r="AB255" s="11"/>
      <c r="AC255" s="11"/>
      <c r="AD255" s="11"/>
      <c r="AE255" s="11"/>
      <c r="AF255" s="11"/>
      <c r="AG255" s="11"/>
      <c r="AH255" s="11"/>
      <c r="AI255" s="11"/>
      <c r="AJ255" s="11"/>
    </row>
    <row r="256" customFormat="false" ht="15" hidden="false" customHeight="false" outlineLevel="0" collapsed="false">
      <c r="A256" s="0" t="str">
        <f aca="false">HYPERLINK("#service.A310","novembre")</f>
        <v>novembre</v>
      </c>
      <c r="B256" s="12"/>
    </row>
    <row r="257" customFormat="false" ht="15" hidden="false" customHeight="false" outlineLevel="0" collapsed="false">
      <c r="A257" s="0" t="str">
        <f aca="false">HYPERLINK("#service.A340","décembre")</f>
        <v>décembre</v>
      </c>
      <c r="B257" s="12"/>
    </row>
    <row r="259" customFormat="false" ht="15" hidden="false" customHeight="false" outlineLevel="0" collapsed="false">
      <c r="D259" s="13" t="s">
        <v>6</v>
      </c>
      <c r="E259" s="10" t="n">
        <f aca="false">SUM(E251:E255)</f>
        <v>0</v>
      </c>
      <c r="F259" s="14" t="s">
        <v>3</v>
      </c>
      <c r="G259" s="0" t="s">
        <v>7</v>
      </c>
      <c r="J259" s="15" t="s">
        <v>4</v>
      </c>
      <c r="K259" s="0" t="s">
        <v>8</v>
      </c>
      <c r="N259" s="16" t="s">
        <v>9</v>
      </c>
      <c r="O259" s="0" t="s">
        <v>10</v>
      </c>
      <c r="X259" s="17" t="s">
        <v>11</v>
      </c>
      <c r="Y259" s="0" t="s">
        <v>12</v>
      </c>
      <c r="AB259" s="18" t="s">
        <v>13</v>
      </c>
      <c r="AC259" s="0" t="s">
        <v>14</v>
      </c>
      <c r="AE259" s="19" t="s">
        <v>15</v>
      </c>
      <c r="AF259" s="0" t="s">
        <v>16</v>
      </c>
    </row>
    <row r="261" customFormat="false" ht="15" hidden="false" customHeight="false" outlineLevel="0" collapsed="false">
      <c r="B261" s="20" t="s">
        <v>17</v>
      </c>
      <c r="C261" s="0" t="s">
        <v>18</v>
      </c>
      <c r="D261" s="0" t="s">
        <v>19</v>
      </c>
      <c r="E261" s="0" t="s">
        <v>20</v>
      </c>
    </row>
    <row r="262" customFormat="false" ht="15" hidden="false" customHeight="false" outlineLevel="0" collapsed="false">
      <c r="A262" s="0" t="s">
        <v>69</v>
      </c>
      <c r="B262" s="21" t="n">
        <f aca="false">SUMPRODUCT((WEEKDAY($F$10:$AJ$10,2)=4)*($F$11:$AJ$16="bp")*($B$11:$B$16=$A262))</f>
        <v>0</v>
      </c>
      <c r="C262" s="21" t="n">
        <f aca="false">SUMPRODUCT((WEEKDAY($F$10:$AG$10,2)=5)*($F$11:$AG$15="bp")*($B$11:$B$15=$A262))</f>
        <v>0</v>
      </c>
      <c r="D262" s="21" t="n">
        <f aca="false">SUMPRODUCT((WEEKDAY($F$10:$AG$10,2)=6)*($F$11:$AG$15="bp")*($B$11:$B$15=$A262))</f>
        <v>0</v>
      </c>
      <c r="E262" s="21" t="n">
        <f aca="false">SUMPRODUCT((WEEKDAY($F$10:$AG$10,2)=7)*($F$11:$AG$15="bp")*($B$11:$B$15=$A262))</f>
        <v>0</v>
      </c>
    </row>
    <row r="263" customFormat="false" ht="15" hidden="false" customHeight="false" outlineLevel="0" collapsed="false">
      <c r="A263" s="0" t="s">
        <v>70</v>
      </c>
      <c r="B263" s="21" t="n">
        <f aca="false">SUMPRODUCT((WEEKDAY($F$10:$AJ$10,2)=4)*($F$11:$AJ$16="bp")*($B$11:$B$16=$A263))</f>
        <v>0</v>
      </c>
      <c r="C263" s="21" t="n">
        <f aca="false">SUMPRODUCT((WEEKDAY($F$10:$AG$10,2)=5)*($F$11:$AG$15="bp")*($B$11:$B$15=$A263))</f>
        <v>0</v>
      </c>
      <c r="D263" s="21" t="n">
        <f aca="false">SUMPRODUCT((WEEKDAY($F$10:$AG$10,2)=6)*($F$11:$AG$15="bp")*($B$11:$B$15=$A263))</f>
        <v>0</v>
      </c>
      <c r="E263" s="21" t="n">
        <f aca="false">SUMPRODUCT((WEEKDAY($F$10:$AG$10,2)=7)*($F$11:$AG$15="bp")*($B$11:$B$15=$A263))</f>
        <v>0</v>
      </c>
    </row>
    <row r="264" customFormat="false" ht="15" hidden="false" customHeight="false" outlineLevel="0" collapsed="false">
      <c r="A264" s="0" t="s">
        <v>71</v>
      </c>
      <c r="B264" s="21" t="n">
        <f aca="false">SUMPRODUCT((WEEKDAY($F$10:$AJ$10,2)=4)*($F$11:$AJ$16="bp")*($B$11:$B$16=$A264))</f>
        <v>0</v>
      </c>
      <c r="C264" s="21" t="n">
        <f aca="false">SUMPRODUCT((WEEKDAY($F$10:$AG$10,2)=5)*($F$11:$AG$15="bp")*($B$11:$B$15=$A264))</f>
        <v>0</v>
      </c>
      <c r="D264" s="21" t="n">
        <f aca="false">SUMPRODUCT((WEEKDAY($F$10:$AG$10,2)=6)*($F$11:$AG$15="bp")*($B$11:$B$15=$A264))</f>
        <v>0</v>
      </c>
      <c r="E264" s="21" t="n">
        <f aca="false">SUMPRODUCT((WEEKDAY($F$10:$AG$10,2)=7)*($F$11:$AG$15="bp")*($B$11:$B$15=$A264))</f>
        <v>0</v>
      </c>
    </row>
    <row r="265" customFormat="false" ht="15" hidden="false" customHeight="false" outlineLevel="0" collapsed="false">
      <c r="A265" s="0" t="s">
        <v>72</v>
      </c>
      <c r="B265" s="21" t="n">
        <f aca="false">SUMPRODUCT((WEEKDAY($F$10:$AJ$10,2)=4)*($F$11:$AJ$16="bp")*($B$11:$B$16=$A265))</f>
        <v>0</v>
      </c>
      <c r="C265" s="21" t="n">
        <f aca="false">SUMPRODUCT((WEEKDAY($F$10:$AG$10,2)=5)*($F$11:$AG$15="bp")*($B$11:$B$15=$A265))</f>
        <v>0</v>
      </c>
      <c r="D265" s="21" t="n">
        <f aca="false">SUMPRODUCT((WEEKDAY($F$10:$AG$10,2)=6)*($F$11:$AG$15="bp")*($B$11:$B$15=$A265))</f>
        <v>0</v>
      </c>
      <c r="E265" s="21" t="n">
        <f aca="false">SUMPRODUCT((WEEKDAY($F$10:$AG$10,2)=7)*($F$11:$AG$15="bp")*($B$11:$B$15=$A265))</f>
        <v>0</v>
      </c>
    </row>
    <row r="266" customFormat="false" ht="15" hidden="false" customHeight="false" outlineLevel="0" collapsed="false">
      <c r="A266" s="0" t="s">
        <v>73</v>
      </c>
      <c r="B266" s="21" t="n">
        <f aca="false">SUMPRODUCT((WEEKDAY($F$10:$AJ$10,2)=4)*($F$11:$AJ$16="bp")*($B$11:$B$16=$A266))</f>
        <v>0</v>
      </c>
      <c r="C266" s="21" t="n">
        <f aca="false">SUMPRODUCT((WEEKDAY($F$10:$AG$10,2)=5)*($F$11:$AG$15="bp")*($B$11:$B$15=$A266))</f>
        <v>0</v>
      </c>
      <c r="D266" s="21" t="n">
        <f aca="false">SUMPRODUCT((WEEKDAY($F$10:$AG$10,2)=6)*($F$11:$AG$15="bp")*($B$11:$B$15=$A266))</f>
        <v>0</v>
      </c>
      <c r="E266" s="21" t="n">
        <f aca="false">SUMPRODUCT((WEEKDAY($F$10:$AG$10,2)=7)*($F$11:$AG$15="bp")*($B$11:$B$15=$A266))</f>
        <v>0</v>
      </c>
    </row>
    <row r="267" customFormat="false" ht="15" hidden="false" customHeight="false" outlineLevel="0" collapsed="false">
      <c r="B267" s="21"/>
      <c r="C267" s="21"/>
      <c r="D267" s="21"/>
      <c r="E267" s="21"/>
    </row>
    <row r="268" customFormat="false" ht="15" hidden="false" customHeight="false" outlineLevel="0" collapsed="false">
      <c r="B268" s="21"/>
      <c r="C268" s="21"/>
      <c r="D268" s="21"/>
      <c r="E268" s="21"/>
    </row>
    <row r="271" customFormat="false" ht="15" hidden="false" customHeight="false" outlineLevel="0" collapsed="false">
      <c r="A271" s="1" t="n">
        <f aca="false">config!D13</f>
        <v>43374</v>
      </c>
    </row>
    <row r="272" customFormat="false" ht="15" hidden="false" customHeight="false" outlineLevel="0" collapsed="false">
      <c r="A272" s="1" t="n">
        <f aca="false">config!E13</f>
        <v>43404</v>
      </c>
    </row>
    <row r="273" customFormat="false" ht="56.25" hidden="false" customHeight="false" outlineLevel="0" collapsed="false">
      <c r="A273" s="1"/>
      <c r="B273" s="1"/>
      <c r="C273" s="1"/>
      <c r="D273" s="1"/>
      <c r="E273" s="1"/>
      <c r="F273" s="2" t="n">
        <f aca="false">A271</f>
        <v>43374</v>
      </c>
      <c r="G273" s="2" t="n">
        <f aca="false">F273+1</f>
        <v>43375</v>
      </c>
      <c r="H273" s="2" t="n">
        <f aca="false">G273+1</f>
        <v>43376</v>
      </c>
      <c r="I273" s="2" t="n">
        <f aca="false">H273+1</f>
        <v>43377</v>
      </c>
      <c r="J273" s="2" t="n">
        <f aca="false">I273+1</f>
        <v>43378</v>
      </c>
      <c r="K273" s="2" t="n">
        <f aca="false">J273+1</f>
        <v>43379</v>
      </c>
      <c r="L273" s="2" t="n">
        <f aca="false">K273+1</f>
        <v>43380</v>
      </c>
      <c r="M273" s="2" t="n">
        <f aca="false">L273+1</f>
        <v>43381</v>
      </c>
      <c r="N273" s="2" t="n">
        <f aca="false">M273+1</f>
        <v>43382</v>
      </c>
      <c r="O273" s="2" t="n">
        <f aca="false">N273+1</f>
        <v>43383</v>
      </c>
      <c r="P273" s="2" t="n">
        <f aca="false">O273+1</f>
        <v>43384</v>
      </c>
      <c r="Q273" s="2" t="n">
        <f aca="false">P273+1</f>
        <v>43385</v>
      </c>
      <c r="R273" s="2" t="n">
        <f aca="false">Q273+1</f>
        <v>43386</v>
      </c>
      <c r="S273" s="2" t="n">
        <f aca="false">R273+1</f>
        <v>43387</v>
      </c>
      <c r="T273" s="2" t="n">
        <f aca="false">S273+1</f>
        <v>43388</v>
      </c>
      <c r="U273" s="2" t="n">
        <f aca="false">T273+1</f>
        <v>43389</v>
      </c>
      <c r="V273" s="2" t="n">
        <f aca="false">U273+1</f>
        <v>43390</v>
      </c>
      <c r="W273" s="2" t="n">
        <f aca="false">V273+1</f>
        <v>43391</v>
      </c>
      <c r="X273" s="2" t="n">
        <f aca="false">W273+1</f>
        <v>43392</v>
      </c>
      <c r="Y273" s="2" t="n">
        <f aca="false">X273+1</f>
        <v>43393</v>
      </c>
      <c r="Z273" s="2" t="n">
        <f aca="false">Y273+1</f>
        <v>43394</v>
      </c>
      <c r="AA273" s="2" t="n">
        <f aca="false">Z273+1</f>
        <v>43395</v>
      </c>
      <c r="AB273" s="2" t="n">
        <f aca="false">AA273+1</f>
        <v>43396</v>
      </c>
      <c r="AC273" s="2" t="n">
        <f aca="false">AB273+1</f>
        <v>43397</v>
      </c>
      <c r="AD273" s="2" t="n">
        <f aca="false">AC273+1</f>
        <v>43398</v>
      </c>
      <c r="AE273" s="2" t="n">
        <f aca="false">AD273+1</f>
        <v>43399</v>
      </c>
      <c r="AF273" s="2" t="n">
        <f aca="false">AE273+1</f>
        <v>43400</v>
      </c>
      <c r="AG273" s="2" t="n">
        <f aca="false">AF273+1</f>
        <v>43401</v>
      </c>
      <c r="AH273" s="2" t="n">
        <f aca="false">AG273+1</f>
        <v>43402</v>
      </c>
      <c r="AI273" s="2" t="n">
        <f aca="false">AH273+1</f>
        <v>43403</v>
      </c>
      <c r="AJ273" s="2" t="n">
        <f aca="false">AI273+1</f>
        <v>43404</v>
      </c>
      <c r="AK273" s="1"/>
    </row>
    <row r="274" customFormat="false" ht="15" hidden="false" customHeight="false" outlineLevel="0" collapsed="false">
      <c r="A274" s="1"/>
      <c r="B274" s="1"/>
      <c r="C274" s="1"/>
      <c r="D274" s="1"/>
      <c r="E274" s="1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  <c r="AA274" s="2"/>
      <c r="AB274" s="2"/>
      <c r="AC274" s="2"/>
      <c r="AD274" s="2"/>
      <c r="AE274" s="2"/>
      <c r="AF274" s="2"/>
      <c r="AG274" s="2"/>
      <c r="AH274" s="2"/>
      <c r="AI274" s="2"/>
      <c r="AJ274" s="2"/>
      <c r="AK274" s="1"/>
    </row>
    <row r="275" customFormat="false" ht="15" hidden="false" customHeight="false" outlineLevel="0" collapsed="false">
      <c r="F275" s="3" t="s">
        <v>1</v>
      </c>
      <c r="G275" s="3"/>
      <c r="H275" s="3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3"/>
      <c r="W275" s="3"/>
      <c r="X275" s="3"/>
      <c r="Y275" s="3"/>
      <c r="Z275" s="3"/>
      <c r="AA275" s="3"/>
      <c r="AB275" s="3"/>
      <c r="AC275" s="3"/>
      <c r="AD275" s="3"/>
      <c r="AE275" s="3"/>
      <c r="AF275" s="3"/>
      <c r="AG275" s="3"/>
      <c r="AH275" s="3"/>
      <c r="AI275" s="3"/>
      <c r="AJ275" s="3"/>
    </row>
    <row r="276" customFormat="false" ht="15" hidden="false" customHeight="false" outlineLevel="0" collapsed="false">
      <c r="A276" s="0" t="str">
        <f aca="false">HYPERLINK("#service.A10","janvier")</f>
        <v>janvier</v>
      </c>
      <c r="F276" s="3"/>
      <c r="G276" s="3"/>
      <c r="H276" s="3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3"/>
      <c r="W276" s="3"/>
      <c r="X276" s="3"/>
      <c r="Y276" s="3"/>
      <c r="Z276" s="3"/>
      <c r="AA276" s="3"/>
      <c r="AB276" s="3"/>
      <c r="AC276" s="3"/>
      <c r="AD276" s="3"/>
      <c r="AE276" s="3"/>
      <c r="AF276" s="3"/>
      <c r="AG276" s="3"/>
      <c r="AH276" s="3"/>
      <c r="AI276" s="3"/>
      <c r="AJ276" s="3"/>
    </row>
    <row r="277" customFormat="false" ht="15" hidden="false" customHeight="false" outlineLevel="0" collapsed="false">
      <c r="A277" s="0" t="str">
        <f aca="false">HYPERLINK("#service.A40","février")</f>
        <v>février</v>
      </c>
      <c r="F277" s="3"/>
      <c r="G277" s="3"/>
      <c r="H277" s="3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3"/>
      <c r="W277" s="3"/>
      <c r="X277" s="3"/>
      <c r="Y277" s="3"/>
      <c r="Z277" s="3"/>
      <c r="AA277" s="3"/>
      <c r="AB277" s="3"/>
      <c r="AC277" s="3"/>
      <c r="AD277" s="3"/>
      <c r="AE277" s="3"/>
      <c r="AF277" s="3"/>
      <c r="AG277" s="3"/>
      <c r="AH277" s="3"/>
      <c r="AI277" s="3"/>
      <c r="AJ277" s="3"/>
    </row>
    <row r="278" customFormat="false" ht="15" hidden="false" customHeight="false" outlineLevel="0" collapsed="false">
      <c r="A278" s="0" t="str">
        <f aca="false">HYPERLINK("#service.A70","mars")</f>
        <v>mars</v>
      </c>
      <c r="F278" s="3"/>
      <c r="G278" s="3"/>
      <c r="H278" s="3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  <c r="Y278" s="3"/>
      <c r="Z278" s="3"/>
      <c r="AA278" s="3"/>
      <c r="AB278" s="3"/>
      <c r="AC278" s="3"/>
      <c r="AD278" s="3"/>
      <c r="AE278" s="3"/>
      <c r="AF278" s="3"/>
      <c r="AG278" s="3"/>
      <c r="AH278" s="3"/>
      <c r="AI278" s="3"/>
      <c r="AJ278" s="3"/>
    </row>
    <row r="279" customFormat="false" ht="15" hidden="false" customHeight="false" outlineLevel="0" collapsed="false">
      <c r="A279" s="0" t="str">
        <f aca="false">HYPERLINK("#service.A100","avril")</f>
        <v>avril</v>
      </c>
      <c r="F279" s="5" t="n">
        <f aca="false">DAY(F273)</f>
        <v>1</v>
      </c>
      <c r="G279" s="5" t="n">
        <f aca="false">DAY(G273)</f>
        <v>2</v>
      </c>
      <c r="H279" s="5" t="n">
        <f aca="false">DAY(H273)</f>
        <v>3</v>
      </c>
      <c r="I279" s="5" t="n">
        <f aca="false">DAY(I273)</f>
        <v>4</v>
      </c>
      <c r="J279" s="5" t="n">
        <f aca="false">DAY(J273)</f>
        <v>5</v>
      </c>
      <c r="K279" s="5" t="n">
        <f aca="false">DAY(K273)</f>
        <v>6</v>
      </c>
      <c r="L279" s="5" t="n">
        <f aca="false">DAY(L273)</f>
        <v>7</v>
      </c>
      <c r="M279" s="5" t="n">
        <f aca="false">DAY(M273)</f>
        <v>8</v>
      </c>
      <c r="N279" s="5" t="n">
        <f aca="false">DAY(N273)</f>
        <v>9</v>
      </c>
      <c r="O279" s="5" t="n">
        <f aca="false">DAY(O273)</f>
        <v>10</v>
      </c>
      <c r="P279" s="5" t="n">
        <f aca="false">DAY(P273)</f>
        <v>11</v>
      </c>
      <c r="Q279" s="5" t="n">
        <f aca="false">DAY(Q273)</f>
        <v>12</v>
      </c>
      <c r="R279" s="5" t="n">
        <f aca="false">DAY(R273)</f>
        <v>13</v>
      </c>
      <c r="S279" s="5" t="n">
        <f aca="false">DAY(S273)</f>
        <v>14</v>
      </c>
      <c r="T279" s="5" t="n">
        <f aca="false">DAY(T273)</f>
        <v>15</v>
      </c>
      <c r="U279" s="5" t="n">
        <f aca="false">DAY(U273)</f>
        <v>16</v>
      </c>
      <c r="V279" s="5" t="n">
        <f aca="false">DAY(V273)</f>
        <v>17</v>
      </c>
      <c r="W279" s="5" t="n">
        <f aca="false">DAY(W273)</f>
        <v>18</v>
      </c>
      <c r="X279" s="5" t="n">
        <f aca="false">DAY(X273)</f>
        <v>19</v>
      </c>
      <c r="Y279" s="5" t="n">
        <f aca="false">DAY(Y273)</f>
        <v>20</v>
      </c>
      <c r="Z279" s="5" t="n">
        <f aca="false">DAY(Z273)</f>
        <v>21</v>
      </c>
      <c r="AA279" s="5" t="n">
        <f aca="false">DAY(AA273)</f>
        <v>22</v>
      </c>
      <c r="AB279" s="5" t="n">
        <f aca="false">DAY(AB273)</f>
        <v>23</v>
      </c>
      <c r="AC279" s="5" t="n">
        <f aca="false">DAY(AC273)</f>
        <v>24</v>
      </c>
      <c r="AD279" s="5" t="n">
        <f aca="false">DAY(AD273)</f>
        <v>25</v>
      </c>
      <c r="AE279" s="5" t="n">
        <f aca="false">DAY(AE273)</f>
        <v>26</v>
      </c>
      <c r="AF279" s="5" t="n">
        <f aca="false">DAY(AF273)</f>
        <v>27</v>
      </c>
      <c r="AG279" s="5" t="n">
        <f aca="false">DAY(AG273)</f>
        <v>28</v>
      </c>
      <c r="AH279" s="5" t="n">
        <f aca="false">IFERROR(DAY(AH273),"")</f>
        <v>29</v>
      </c>
      <c r="AI279" s="5" t="n">
        <f aca="false">IFERROR(DAY(AI273),"")</f>
        <v>30</v>
      </c>
      <c r="AJ279" s="5" t="n">
        <f aca="false">IFERROR(DAY(AJ273),"")</f>
        <v>31</v>
      </c>
    </row>
    <row r="280" customFormat="false" ht="15" hidden="false" customHeight="false" outlineLevel="0" collapsed="false">
      <c r="A280" s="0" t="str">
        <f aca="false">HYPERLINK("#service.A130","mai")</f>
        <v>mai</v>
      </c>
      <c r="B280" s="6" t="s">
        <v>2</v>
      </c>
      <c r="C280" s="7" t="s">
        <v>3</v>
      </c>
      <c r="D280" s="7" t="s">
        <v>4</v>
      </c>
      <c r="E280" s="6" t="s">
        <v>5</v>
      </c>
      <c r="F280" s="8" t="n">
        <f aca="false">WEEKDAY(F273)</f>
        <v>2</v>
      </c>
      <c r="G280" s="8" t="n">
        <f aca="false">WEEKDAY(G273)</f>
        <v>3</v>
      </c>
      <c r="H280" s="8" t="n">
        <f aca="false">WEEKDAY(H273)</f>
        <v>4</v>
      </c>
      <c r="I280" s="8" t="n">
        <f aca="false">WEEKDAY(I273)</f>
        <v>5</v>
      </c>
      <c r="J280" s="8" t="n">
        <f aca="false">WEEKDAY(J273)</f>
        <v>6</v>
      </c>
      <c r="K280" s="8" t="n">
        <f aca="false">WEEKDAY(K273)</f>
        <v>7</v>
      </c>
      <c r="L280" s="8" t="n">
        <f aca="false">WEEKDAY(L273)</f>
        <v>1</v>
      </c>
      <c r="M280" s="8" t="n">
        <f aca="false">WEEKDAY(M273)</f>
        <v>2</v>
      </c>
      <c r="N280" s="8" t="n">
        <f aca="false">WEEKDAY(N273)</f>
        <v>3</v>
      </c>
      <c r="O280" s="8" t="n">
        <f aca="false">WEEKDAY(O273)</f>
        <v>4</v>
      </c>
      <c r="P280" s="8" t="n">
        <f aca="false">WEEKDAY(P273)</f>
        <v>5</v>
      </c>
      <c r="Q280" s="8" t="n">
        <f aca="false">WEEKDAY(Q273)</f>
        <v>6</v>
      </c>
      <c r="R280" s="8" t="n">
        <f aca="false">WEEKDAY(R273)</f>
        <v>7</v>
      </c>
      <c r="S280" s="8" t="n">
        <f aca="false">WEEKDAY(S273)</f>
        <v>1</v>
      </c>
      <c r="T280" s="8" t="n">
        <f aca="false">WEEKDAY(T273)</f>
        <v>2</v>
      </c>
      <c r="U280" s="8" t="n">
        <f aca="false">WEEKDAY(U273)</f>
        <v>3</v>
      </c>
      <c r="V280" s="8" t="n">
        <f aca="false">WEEKDAY(V273)</f>
        <v>4</v>
      </c>
      <c r="W280" s="8" t="n">
        <f aca="false">WEEKDAY(W273)</f>
        <v>5</v>
      </c>
      <c r="X280" s="8" t="n">
        <f aca="false">WEEKDAY(X273)</f>
        <v>6</v>
      </c>
      <c r="Y280" s="8" t="n">
        <f aca="false">WEEKDAY(Y273)</f>
        <v>7</v>
      </c>
      <c r="Z280" s="8" t="n">
        <f aca="false">WEEKDAY(Z273)</f>
        <v>1</v>
      </c>
      <c r="AA280" s="8" t="n">
        <f aca="false">WEEKDAY(AA273)</f>
        <v>2</v>
      </c>
      <c r="AB280" s="8" t="n">
        <f aca="false">WEEKDAY(AB273)</f>
        <v>3</v>
      </c>
      <c r="AC280" s="8" t="n">
        <f aca="false">WEEKDAY(AC273)</f>
        <v>4</v>
      </c>
      <c r="AD280" s="8" t="n">
        <f aca="false">WEEKDAY(AD273)</f>
        <v>5</v>
      </c>
      <c r="AE280" s="8" t="n">
        <f aca="false">WEEKDAY(AE273)</f>
        <v>6</v>
      </c>
      <c r="AF280" s="8" t="n">
        <f aca="false">WEEKDAY(AF273)</f>
        <v>7</v>
      </c>
      <c r="AG280" s="8" t="n">
        <f aca="false">WEEKDAY(AG273)</f>
        <v>1</v>
      </c>
      <c r="AH280" s="8" t="n">
        <f aca="false">IFERROR(WEEKDAY(AH273),"")</f>
        <v>2</v>
      </c>
      <c r="AI280" s="8" t="n">
        <f aca="false">IFERROR(WEEKDAY(AI273),"")</f>
        <v>3</v>
      </c>
      <c r="AJ280" s="8" t="n">
        <f aca="false">IFERROR(WEEKDAY(AJ273),"")</f>
        <v>4</v>
      </c>
    </row>
    <row r="281" customFormat="false" ht="15" hidden="false" customHeight="false" outlineLevel="0" collapsed="false">
      <c r="A281" s="0" t="str">
        <f aca="false">HYPERLINK("#service.A160","juin")</f>
        <v>juin</v>
      </c>
      <c r="B281" s="9" t="str">
        <f aca="false">IF(config!A3&lt;&gt;"",config!A3,"")</f>
        <v>mr 1</v>
      </c>
      <c r="C281" s="10" t="n">
        <f aca="false">COUNTIF(F281:AJ281,"bp")</f>
        <v>0</v>
      </c>
      <c r="D281" s="10" t="n">
        <f aca="false">COUNTIF(G281:AK281,"c")</f>
        <v>0</v>
      </c>
      <c r="E281" s="10" t="n">
        <f aca="false">SUM(C281,D281)</f>
        <v>0</v>
      </c>
      <c r="F281" s="11"/>
      <c r="G281" s="11"/>
      <c r="H281" s="11"/>
      <c r="I281" s="11"/>
      <c r="J281" s="11"/>
      <c r="K281" s="11"/>
      <c r="L281" s="11"/>
      <c r="M281" s="11"/>
      <c r="N281" s="11"/>
      <c r="O281" s="11"/>
      <c r="P281" s="11"/>
      <c r="Q281" s="11"/>
      <c r="R281" s="11"/>
      <c r="S281" s="11"/>
      <c r="T281" s="11"/>
      <c r="U281" s="11"/>
      <c r="V281" s="11"/>
      <c r="W281" s="11"/>
      <c r="X281" s="11"/>
      <c r="Y281" s="11"/>
      <c r="Z281" s="11"/>
      <c r="AA281" s="11"/>
      <c r="AB281" s="11"/>
      <c r="AC281" s="11"/>
      <c r="AD281" s="11"/>
      <c r="AE281" s="11"/>
      <c r="AF281" s="11"/>
      <c r="AG281" s="11"/>
      <c r="AH281" s="11"/>
      <c r="AI281" s="11"/>
      <c r="AJ281" s="11"/>
    </row>
    <row r="282" customFormat="false" ht="15" hidden="false" customHeight="false" outlineLevel="0" collapsed="false">
      <c r="A282" s="0" t="str">
        <f aca="false">HYPERLINK("#service.A190","juillet")</f>
        <v>juillet</v>
      </c>
      <c r="B282" s="9" t="str">
        <f aca="false">IF(config!A4&lt;&gt;"",config!A4,"")</f>
        <v>mr 2</v>
      </c>
      <c r="C282" s="10" t="n">
        <f aca="false">COUNTIF(F282:AJ282,"bp")</f>
        <v>0</v>
      </c>
      <c r="D282" s="10" t="n">
        <f aca="false">COUNTIF(G282:AK282,"c")</f>
        <v>0</v>
      </c>
      <c r="E282" s="10" t="n">
        <f aca="false">COUNTIF(H282:AL282,"p")</f>
        <v>0</v>
      </c>
      <c r="F282" s="11"/>
      <c r="G282" s="11"/>
      <c r="H282" s="11"/>
      <c r="I282" s="11"/>
      <c r="J282" s="11"/>
      <c r="K282" s="11"/>
      <c r="L282" s="11"/>
      <c r="M282" s="11"/>
      <c r="N282" s="11"/>
      <c r="O282" s="11"/>
      <c r="P282" s="11"/>
      <c r="Q282" s="11"/>
      <c r="R282" s="11"/>
      <c r="S282" s="11"/>
      <c r="T282" s="11"/>
      <c r="U282" s="11"/>
      <c r="V282" s="11"/>
      <c r="W282" s="11"/>
      <c r="X282" s="11"/>
      <c r="Y282" s="11"/>
      <c r="Z282" s="11"/>
      <c r="AA282" s="11"/>
      <c r="AB282" s="11"/>
      <c r="AC282" s="11"/>
      <c r="AD282" s="11"/>
      <c r="AE282" s="11"/>
      <c r="AF282" s="11"/>
      <c r="AG282" s="11"/>
      <c r="AH282" s="11"/>
      <c r="AI282" s="11"/>
      <c r="AJ282" s="11"/>
    </row>
    <row r="283" customFormat="false" ht="15" hidden="false" customHeight="false" outlineLevel="0" collapsed="false">
      <c r="A283" s="0" t="str">
        <f aca="false">HYPERLINK("#service.A220","août")</f>
        <v>août</v>
      </c>
      <c r="B283" s="9" t="str">
        <f aca="false">IF(config!A5&lt;&gt;"",config!A5,"")</f>
        <v>mr 3</v>
      </c>
      <c r="C283" s="10" t="n">
        <f aca="false">COUNTIF(F283:AJ283,"bp")</f>
        <v>0</v>
      </c>
      <c r="D283" s="10" t="n">
        <f aca="false">COUNTIF(G283:AK283,"c")</f>
        <v>0</v>
      </c>
      <c r="E283" s="10" t="n">
        <f aca="false">COUNTIF(H283:AL283,"p")</f>
        <v>0</v>
      </c>
      <c r="F283" s="11"/>
      <c r="G283" s="11"/>
      <c r="H283" s="11"/>
      <c r="I283" s="11"/>
      <c r="J283" s="11"/>
      <c r="K283" s="11"/>
      <c r="L283" s="11"/>
      <c r="M283" s="11"/>
      <c r="N283" s="11"/>
      <c r="O283" s="11"/>
      <c r="P283" s="11"/>
      <c r="Q283" s="11"/>
      <c r="R283" s="11"/>
      <c r="S283" s="11"/>
      <c r="T283" s="11"/>
      <c r="U283" s="11"/>
      <c r="V283" s="11"/>
      <c r="W283" s="11"/>
      <c r="X283" s="11"/>
      <c r="Y283" s="11"/>
      <c r="Z283" s="11"/>
      <c r="AA283" s="11"/>
      <c r="AB283" s="11"/>
      <c r="AC283" s="11"/>
      <c r="AD283" s="11"/>
      <c r="AE283" s="11"/>
      <c r="AF283" s="11"/>
      <c r="AG283" s="11"/>
      <c r="AH283" s="11"/>
      <c r="AI283" s="11"/>
      <c r="AJ283" s="11"/>
    </row>
    <row r="284" customFormat="false" ht="15" hidden="false" customHeight="false" outlineLevel="0" collapsed="false">
      <c r="A284" s="0" t="str">
        <f aca="false">HYPERLINK("#service.A250","septembre")</f>
        <v>septembre</v>
      </c>
      <c r="B284" s="9" t="str">
        <f aca="false">IF(config!A6&lt;&gt;"",config!A6,"")</f>
        <v>mr 4</v>
      </c>
      <c r="C284" s="10" t="n">
        <f aca="false">COUNTIF(F284:AJ284,"bp")</f>
        <v>0</v>
      </c>
      <c r="D284" s="10" t="n">
        <f aca="false">COUNTIF(G284:AK284,"c")</f>
        <v>0</v>
      </c>
      <c r="E284" s="10" t="n">
        <f aca="false">COUNTIF(H284:AL284,"p")</f>
        <v>0</v>
      </c>
      <c r="F284" s="11"/>
      <c r="G284" s="11"/>
      <c r="H284" s="11"/>
      <c r="I284" s="11"/>
      <c r="J284" s="11"/>
      <c r="K284" s="11"/>
      <c r="L284" s="11"/>
      <c r="M284" s="11"/>
      <c r="N284" s="11"/>
      <c r="O284" s="11"/>
      <c r="P284" s="11"/>
      <c r="Q284" s="11"/>
      <c r="R284" s="11"/>
      <c r="S284" s="11"/>
      <c r="T284" s="11"/>
      <c r="U284" s="11"/>
      <c r="V284" s="11"/>
      <c r="W284" s="11"/>
      <c r="X284" s="11"/>
      <c r="Y284" s="11"/>
      <c r="Z284" s="11"/>
      <c r="AA284" s="11"/>
      <c r="AB284" s="11"/>
      <c r="AC284" s="11"/>
      <c r="AD284" s="11"/>
      <c r="AE284" s="11"/>
      <c r="AF284" s="11"/>
      <c r="AG284" s="11"/>
      <c r="AH284" s="11"/>
      <c r="AI284" s="11"/>
      <c r="AJ284" s="11"/>
    </row>
    <row r="285" customFormat="false" ht="15" hidden="false" customHeight="false" outlineLevel="0" collapsed="false">
      <c r="A285" s="0" t="str">
        <f aca="false">HYPERLINK("#service.A280","octobre")</f>
        <v>octobre</v>
      </c>
      <c r="B285" s="9" t="str">
        <f aca="false">IF(config!A7&lt;&gt;"",config!A7,"")</f>
        <v>mr 5</v>
      </c>
      <c r="C285" s="10" t="n">
        <f aca="false">COUNTIF(F285:AJ285,"bp")</f>
        <v>0</v>
      </c>
      <c r="D285" s="10" t="n">
        <f aca="false">COUNTIF(G285:AK285,"c")</f>
        <v>0</v>
      </c>
      <c r="E285" s="10" t="n">
        <f aca="false">COUNTIF(H285:AL285,"p")</f>
        <v>0</v>
      </c>
      <c r="F285" s="11"/>
      <c r="G285" s="11"/>
      <c r="H285" s="11"/>
      <c r="I285" s="11"/>
      <c r="J285" s="11"/>
      <c r="K285" s="11"/>
      <c r="L285" s="11"/>
      <c r="M285" s="11"/>
      <c r="N285" s="11"/>
      <c r="O285" s="11"/>
      <c r="P285" s="11"/>
      <c r="Q285" s="11"/>
      <c r="R285" s="11"/>
      <c r="S285" s="11"/>
      <c r="T285" s="11"/>
      <c r="U285" s="11"/>
      <c r="V285" s="11"/>
      <c r="W285" s="11"/>
      <c r="X285" s="11"/>
      <c r="Y285" s="11"/>
      <c r="Z285" s="11"/>
      <c r="AA285" s="11"/>
      <c r="AB285" s="11"/>
      <c r="AC285" s="11"/>
      <c r="AD285" s="11"/>
      <c r="AE285" s="11"/>
      <c r="AF285" s="11"/>
      <c r="AG285" s="11"/>
      <c r="AH285" s="11"/>
      <c r="AI285" s="11"/>
      <c r="AJ285" s="11"/>
    </row>
    <row r="286" customFormat="false" ht="15" hidden="false" customHeight="false" outlineLevel="0" collapsed="false">
      <c r="A286" s="0" t="str">
        <f aca="false">HYPERLINK("#service.A310","novembre")</f>
        <v>novembre</v>
      </c>
      <c r="B286" s="12"/>
    </row>
    <row r="287" customFormat="false" ht="15" hidden="false" customHeight="false" outlineLevel="0" collapsed="false">
      <c r="A287" s="0" t="str">
        <f aca="false">HYPERLINK("#service.A340","décembre")</f>
        <v>décembre</v>
      </c>
      <c r="B287" s="12"/>
    </row>
    <row r="289" customFormat="false" ht="15" hidden="false" customHeight="false" outlineLevel="0" collapsed="false">
      <c r="D289" s="13" t="s">
        <v>6</v>
      </c>
      <c r="E289" s="10" t="n">
        <f aca="false">SUM(E281:E285)</f>
        <v>0</v>
      </c>
      <c r="F289" s="14" t="s">
        <v>3</v>
      </c>
      <c r="G289" s="0" t="s">
        <v>7</v>
      </c>
      <c r="J289" s="15" t="s">
        <v>4</v>
      </c>
      <c r="K289" s="0" t="s">
        <v>8</v>
      </c>
      <c r="N289" s="16" t="s">
        <v>9</v>
      </c>
      <c r="O289" s="0" t="s">
        <v>10</v>
      </c>
      <c r="X289" s="17" t="s">
        <v>11</v>
      </c>
      <c r="Y289" s="0" t="s">
        <v>12</v>
      </c>
      <c r="AB289" s="18" t="s">
        <v>13</v>
      </c>
      <c r="AC289" s="0" t="s">
        <v>14</v>
      </c>
      <c r="AE289" s="19" t="s">
        <v>15</v>
      </c>
      <c r="AF289" s="0" t="s">
        <v>16</v>
      </c>
    </row>
    <row r="291" customFormat="false" ht="15" hidden="false" customHeight="false" outlineLevel="0" collapsed="false">
      <c r="B291" s="20" t="s">
        <v>17</v>
      </c>
      <c r="C291" s="0" t="s">
        <v>18</v>
      </c>
      <c r="D291" s="0" t="s">
        <v>19</v>
      </c>
      <c r="E291" s="0" t="s">
        <v>20</v>
      </c>
    </row>
    <row r="292" customFormat="false" ht="15" hidden="false" customHeight="false" outlineLevel="0" collapsed="false">
      <c r="A292" s="0" t="s">
        <v>74</v>
      </c>
      <c r="B292" s="21" t="n">
        <f aca="false">SUMPRODUCT((WEEKDAY($F$10:$AJ$10,2)=4)*($F$11:$AJ$16="bp")*($B$11:$B$16=$A292))</f>
        <v>0</v>
      </c>
      <c r="C292" s="21" t="n">
        <f aca="false">SUMPRODUCT((WEEKDAY($F$10:$AG$10,2)=5)*($F$11:$AG$15="bp")*($B$11:$B$15=$A292))</f>
        <v>0</v>
      </c>
      <c r="D292" s="21" t="n">
        <f aca="false">SUMPRODUCT((WEEKDAY($F$10:$AG$10,2)=6)*($F$11:$AG$15="bp")*($B$11:$B$15=$A292))</f>
        <v>0</v>
      </c>
      <c r="E292" s="21" t="n">
        <f aca="false">SUMPRODUCT((WEEKDAY($F$10:$AG$10,2)=7)*($F$11:$AG$15="bp")*($B$11:$B$15=$A292))</f>
        <v>0</v>
      </c>
    </row>
    <row r="293" customFormat="false" ht="15" hidden="false" customHeight="false" outlineLevel="0" collapsed="false">
      <c r="A293" s="0" t="s">
        <v>75</v>
      </c>
      <c r="B293" s="21" t="n">
        <f aca="false">SUMPRODUCT((WEEKDAY($F$10:$AJ$10,2)=4)*($F$11:$AJ$16="bp")*($B$11:$B$16=$A293))</f>
        <v>0</v>
      </c>
      <c r="C293" s="21" t="n">
        <f aca="false">SUMPRODUCT((WEEKDAY($F$10:$AG$10,2)=5)*($F$11:$AG$15="bp")*($B$11:$B$15=$A293))</f>
        <v>0</v>
      </c>
      <c r="D293" s="21" t="n">
        <f aca="false">SUMPRODUCT((WEEKDAY($F$10:$AG$10,2)=6)*($F$11:$AG$15="bp")*($B$11:$B$15=$A293))</f>
        <v>0</v>
      </c>
      <c r="E293" s="21" t="n">
        <f aca="false">SUMPRODUCT((WEEKDAY($F$10:$AG$10,2)=7)*($F$11:$AG$15="bp")*($B$11:$B$15=$A293))</f>
        <v>0</v>
      </c>
    </row>
    <row r="294" customFormat="false" ht="15" hidden="false" customHeight="false" outlineLevel="0" collapsed="false">
      <c r="A294" s="0" t="s">
        <v>76</v>
      </c>
      <c r="B294" s="21" t="n">
        <f aca="false">SUMPRODUCT((WEEKDAY($F$10:$AJ$10,2)=4)*($F$11:$AJ$16="bp")*($B$11:$B$16=$A294))</f>
        <v>0</v>
      </c>
      <c r="C294" s="21" t="n">
        <f aca="false">SUMPRODUCT((WEEKDAY($F$10:$AG$10,2)=5)*($F$11:$AG$15="bp")*($B$11:$B$15=$A294))</f>
        <v>0</v>
      </c>
      <c r="D294" s="21" t="n">
        <f aca="false">SUMPRODUCT((WEEKDAY($F$10:$AG$10,2)=6)*($F$11:$AG$15="bp")*($B$11:$B$15=$A294))</f>
        <v>0</v>
      </c>
      <c r="E294" s="21" t="n">
        <f aca="false">SUMPRODUCT((WEEKDAY($F$10:$AG$10,2)=7)*($F$11:$AG$15="bp")*($B$11:$B$15=$A294))</f>
        <v>0</v>
      </c>
    </row>
    <row r="295" customFormat="false" ht="15" hidden="false" customHeight="false" outlineLevel="0" collapsed="false">
      <c r="A295" s="0" t="s">
        <v>77</v>
      </c>
      <c r="B295" s="21" t="n">
        <f aca="false">SUMPRODUCT((WEEKDAY($F$10:$AJ$10,2)=4)*($F$11:$AJ$16="bp")*($B$11:$B$16=$A295))</f>
        <v>0</v>
      </c>
      <c r="C295" s="21" t="n">
        <f aca="false">SUMPRODUCT((WEEKDAY($F$10:$AG$10,2)=5)*($F$11:$AG$15="bp")*($B$11:$B$15=$A295))</f>
        <v>0</v>
      </c>
      <c r="D295" s="21" t="n">
        <f aca="false">SUMPRODUCT((WEEKDAY($F$10:$AG$10,2)=6)*($F$11:$AG$15="bp")*($B$11:$B$15=$A295))</f>
        <v>0</v>
      </c>
      <c r="E295" s="21" t="n">
        <f aca="false">SUMPRODUCT((WEEKDAY($F$10:$AG$10,2)=7)*($F$11:$AG$15="bp")*($B$11:$B$15=$A295))</f>
        <v>0</v>
      </c>
    </row>
    <row r="296" customFormat="false" ht="15" hidden="false" customHeight="false" outlineLevel="0" collapsed="false">
      <c r="A296" s="0" t="s">
        <v>78</v>
      </c>
      <c r="B296" s="21" t="n">
        <f aca="false">SUMPRODUCT((WEEKDAY($F$10:$AJ$10,2)=4)*($F$11:$AJ$16="bp")*($B$11:$B$16=$A296))</f>
        <v>0</v>
      </c>
      <c r="C296" s="21" t="n">
        <f aca="false">SUMPRODUCT((WEEKDAY($F$10:$AG$10,2)=5)*($F$11:$AG$15="bp")*($B$11:$B$15=$A296))</f>
        <v>0</v>
      </c>
      <c r="D296" s="21" t="n">
        <f aca="false">SUMPRODUCT((WEEKDAY($F$10:$AG$10,2)=6)*($F$11:$AG$15="bp")*($B$11:$B$15=$A296))</f>
        <v>0</v>
      </c>
      <c r="E296" s="21" t="n">
        <f aca="false">SUMPRODUCT((WEEKDAY($F$10:$AG$10,2)=7)*($F$11:$AG$15="bp")*($B$11:$B$15=$A296))</f>
        <v>0</v>
      </c>
    </row>
    <row r="297" customFormat="false" ht="15" hidden="false" customHeight="false" outlineLevel="0" collapsed="false">
      <c r="B297" s="21"/>
      <c r="C297" s="21"/>
      <c r="D297" s="21"/>
      <c r="E297" s="21"/>
    </row>
    <row r="298" customFormat="false" ht="15" hidden="false" customHeight="false" outlineLevel="0" collapsed="false">
      <c r="B298" s="21"/>
      <c r="C298" s="21"/>
      <c r="D298" s="21"/>
      <c r="E298" s="21"/>
    </row>
    <row r="301" customFormat="false" ht="15" hidden="false" customHeight="false" outlineLevel="0" collapsed="false">
      <c r="A301" s="1" t="n">
        <f aca="false">config!D14</f>
        <v>43405</v>
      </c>
    </row>
    <row r="302" customFormat="false" ht="15.75" hidden="false" customHeight="true" outlineLevel="0" collapsed="false">
      <c r="A302" s="1" t="n">
        <f aca="false">config!E14</f>
        <v>43434</v>
      </c>
    </row>
    <row r="303" customFormat="false" ht="69" hidden="false" customHeight="true" outlineLevel="0" collapsed="false">
      <c r="A303" s="1"/>
      <c r="B303" s="1"/>
      <c r="C303" s="1"/>
      <c r="D303" s="1"/>
      <c r="E303" s="1"/>
      <c r="F303" s="2" t="n">
        <f aca="false">A301</f>
        <v>43405</v>
      </c>
      <c r="G303" s="2" t="n">
        <f aca="false">F303+1</f>
        <v>43406</v>
      </c>
      <c r="H303" s="2" t="n">
        <f aca="false">G303+1</f>
        <v>43407</v>
      </c>
      <c r="I303" s="2" t="n">
        <f aca="false">H303+1</f>
        <v>43408</v>
      </c>
      <c r="J303" s="2" t="n">
        <f aca="false">I303+1</f>
        <v>43409</v>
      </c>
      <c r="K303" s="2" t="n">
        <f aca="false">J303+1</f>
        <v>43410</v>
      </c>
      <c r="L303" s="2" t="n">
        <f aca="false">K303+1</f>
        <v>43411</v>
      </c>
      <c r="M303" s="2" t="n">
        <f aca="false">L303+1</f>
        <v>43412</v>
      </c>
      <c r="N303" s="2" t="n">
        <f aca="false">M303+1</f>
        <v>43413</v>
      </c>
      <c r="O303" s="2" t="n">
        <f aca="false">N303+1</f>
        <v>43414</v>
      </c>
      <c r="P303" s="2" t="n">
        <f aca="false">O303+1</f>
        <v>43415</v>
      </c>
      <c r="Q303" s="2" t="n">
        <f aca="false">P303+1</f>
        <v>43416</v>
      </c>
      <c r="R303" s="2" t="n">
        <f aca="false">Q303+1</f>
        <v>43417</v>
      </c>
      <c r="S303" s="2" t="n">
        <f aca="false">R303+1</f>
        <v>43418</v>
      </c>
      <c r="T303" s="2" t="n">
        <f aca="false">S303+1</f>
        <v>43419</v>
      </c>
      <c r="U303" s="2" t="n">
        <f aca="false">T303+1</f>
        <v>43420</v>
      </c>
      <c r="V303" s="2" t="n">
        <f aca="false">U303+1</f>
        <v>43421</v>
      </c>
      <c r="W303" s="2" t="n">
        <f aca="false">V303+1</f>
        <v>43422</v>
      </c>
      <c r="X303" s="2" t="n">
        <f aca="false">W303+1</f>
        <v>43423</v>
      </c>
      <c r="Y303" s="2" t="n">
        <f aca="false">X303+1</f>
        <v>43424</v>
      </c>
      <c r="Z303" s="2" t="n">
        <f aca="false">Y303+1</f>
        <v>43425</v>
      </c>
      <c r="AA303" s="2" t="n">
        <f aca="false">Z303+1</f>
        <v>43426</v>
      </c>
      <c r="AB303" s="2" t="n">
        <f aca="false">AA303+1</f>
        <v>43427</v>
      </c>
      <c r="AC303" s="2" t="n">
        <f aca="false">AB303+1</f>
        <v>43428</v>
      </c>
      <c r="AD303" s="2" t="n">
        <f aca="false">AC303+1</f>
        <v>43429</v>
      </c>
      <c r="AE303" s="2" t="n">
        <f aca="false">AD303+1</f>
        <v>43430</v>
      </c>
      <c r="AF303" s="2" t="n">
        <f aca="false">AE303+1</f>
        <v>43431</v>
      </c>
      <c r="AG303" s="2" t="n">
        <f aca="false">AF303+1</f>
        <v>43432</v>
      </c>
      <c r="AH303" s="2" t="n">
        <f aca="false">AG303+1</f>
        <v>43433</v>
      </c>
      <c r="AI303" s="2" t="n">
        <f aca="false">AH303+1</f>
        <v>43434</v>
      </c>
      <c r="AJ303" s="2" t="n">
        <f aca="false">AI303+1</f>
        <v>43435</v>
      </c>
      <c r="AK303" s="1"/>
    </row>
    <row r="304" customFormat="false" ht="15" hidden="false" customHeight="false" outlineLevel="0" collapsed="false">
      <c r="A304" s="1"/>
      <c r="B304" s="1"/>
      <c r="C304" s="1"/>
      <c r="D304" s="1"/>
      <c r="E304" s="1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  <c r="AA304" s="2"/>
      <c r="AB304" s="2"/>
      <c r="AC304" s="2"/>
      <c r="AD304" s="2"/>
      <c r="AE304" s="2"/>
      <c r="AF304" s="2"/>
      <c r="AG304" s="2"/>
      <c r="AH304" s="2"/>
      <c r="AI304" s="2"/>
      <c r="AJ304" s="2"/>
      <c r="AK304" s="1"/>
    </row>
    <row r="305" customFormat="false" ht="15" hidden="false" customHeight="false" outlineLevel="0" collapsed="false">
      <c r="F305" s="3" t="s">
        <v>79</v>
      </c>
      <c r="G305" s="3"/>
      <c r="H305" s="3"/>
      <c r="I305" s="3"/>
      <c r="J305" s="3"/>
      <c r="K305" s="3"/>
      <c r="L305" s="3"/>
      <c r="M305" s="3"/>
      <c r="N305" s="3"/>
      <c r="O305" s="3"/>
      <c r="P305" s="3"/>
      <c r="Q305" s="3"/>
      <c r="R305" s="3"/>
      <c r="S305" s="3"/>
      <c r="T305" s="3"/>
      <c r="U305" s="3"/>
      <c r="V305" s="3"/>
      <c r="W305" s="3"/>
      <c r="X305" s="3"/>
      <c r="Y305" s="3"/>
      <c r="Z305" s="3"/>
      <c r="AA305" s="3"/>
      <c r="AB305" s="3"/>
      <c r="AC305" s="3"/>
      <c r="AD305" s="3"/>
      <c r="AE305" s="3"/>
      <c r="AF305" s="3"/>
      <c r="AG305" s="3"/>
      <c r="AH305" s="3"/>
      <c r="AI305" s="3"/>
      <c r="AJ305" s="3"/>
    </row>
    <row r="306" customFormat="false" ht="15" hidden="false" customHeight="false" outlineLevel="0" collapsed="false">
      <c r="A306" s="0" t="str">
        <f aca="false">HYPERLINK("#service.A10","janvier")</f>
        <v>janvier</v>
      </c>
      <c r="F306" s="3"/>
      <c r="G306" s="3"/>
      <c r="H306" s="3"/>
      <c r="I306" s="3"/>
      <c r="J306" s="3"/>
      <c r="K306" s="3"/>
      <c r="L306" s="3"/>
      <c r="M306" s="3"/>
      <c r="N306" s="3"/>
      <c r="O306" s="3"/>
      <c r="P306" s="3"/>
      <c r="Q306" s="3"/>
      <c r="R306" s="3"/>
      <c r="S306" s="3"/>
      <c r="T306" s="3"/>
      <c r="U306" s="3"/>
      <c r="V306" s="3"/>
      <c r="W306" s="3"/>
      <c r="X306" s="3"/>
      <c r="Y306" s="3"/>
      <c r="Z306" s="3"/>
      <c r="AA306" s="3"/>
      <c r="AB306" s="3"/>
      <c r="AC306" s="3"/>
      <c r="AD306" s="3"/>
      <c r="AE306" s="3"/>
      <c r="AF306" s="3"/>
      <c r="AG306" s="3"/>
      <c r="AH306" s="3"/>
      <c r="AI306" s="3"/>
      <c r="AJ306" s="3"/>
    </row>
    <row r="307" customFormat="false" ht="15" hidden="false" customHeight="false" outlineLevel="0" collapsed="false">
      <c r="A307" s="0" t="str">
        <f aca="false">HYPERLINK("#service.A40","février")</f>
        <v>février</v>
      </c>
      <c r="F307" s="3"/>
      <c r="G307" s="3"/>
      <c r="H307" s="3"/>
      <c r="I307" s="3"/>
      <c r="J307" s="3"/>
      <c r="K307" s="3"/>
      <c r="L307" s="3"/>
      <c r="M307" s="3"/>
      <c r="N307" s="3"/>
      <c r="O307" s="3"/>
      <c r="P307" s="3"/>
      <c r="Q307" s="3"/>
      <c r="R307" s="3"/>
      <c r="S307" s="3"/>
      <c r="T307" s="3"/>
      <c r="U307" s="3"/>
      <c r="V307" s="3"/>
      <c r="W307" s="3"/>
      <c r="X307" s="3"/>
      <c r="Y307" s="3"/>
      <c r="Z307" s="3"/>
      <c r="AA307" s="3"/>
      <c r="AB307" s="3"/>
      <c r="AC307" s="3"/>
      <c r="AD307" s="3"/>
      <c r="AE307" s="3"/>
      <c r="AF307" s="3"/>
      <c r="AG307" s="3"/>
      <c r="AH307" s="3"/>
      <c r="AI307" s="3"/>
      <c r="AJ307" s="3"/>
    </row>
    <row r="308" customFormat="false" ht="15" hidden="false" customHeight="false" outlineLevel="0" collapsed="false">
      <c r="A308" s="0" t="str">
        <f aca="false">HYPERLINK("#service.A70","mars")</f>
        <v>mars</v>
      </c>
      <c r="F308" s="3"/>
      <c r="G308" s="3"/>
      <c r="H308" s="3"/>
      <c r="I308" s="3"/>
      <c r="J308" s="3"/>
      <c r="K308" s="3"/>
      <c r="L308" s="3"/>
      <c r="M308" s="3"/>
      <c r="N308" s="3"/>
      <c r="O308" s="3"/>
      <c r="P308" s="3"/>
      <c r="Q308" s="3"/>
      <c r="R308" s="3"/>
      <c r="S308" s="3"/>
      <c r="T308" s="3"/>
      <c r="U308" s="3"/>
      <c r="V308" s="3"/>
      <c r="W308" s="3"/>
      <c r="X308" s="3"/>
      <c r="Y308" s="3"/>
      <c r="Z308" s="3"/>
      <c r="AA308" s="3"/>
      <c r="AB308" s="3"/>
      <c r="AC308" s="3"/>
      <c r="AD308" s="3"/>
      <c r="AE308" s="3"/>
      <c r="AF308" s="3"/>
      <c r="AG308" s="3"/>
      <c r="AH308" s="3"/>
      <c r="AI308" s="3"/>
      <c r="AJ308" s="3"/>
    </row>
    <row r="309" customFormat="false" ht="15" hidden="false" customHeight="false" outlineLevel="0" collapsed="false">
      <c r="A309" s="0" t="str">
        <f aca="false">HYPERLINK("#service.A100","avril")</f>
        <v>avril</v>
      </c>
      <c r="F309" s="5" t="n">
        <f aca="false">DAY(F303)</f>
        <v>1</v>
      </c>
      <c r="G309" s="5" t="n">
        <f aca="false">DAY(G303)</f>
        <v>2</v>
      </c>
      <c r="H309" s="5" t="n">
        <f aca="false">DAY(H303)</f>
        <v>3</v>
      </c>
      <c r="I309" s="5" t="n">
        <f aca="false">DAY(I303)</f>
        <v>4</v>
      </c>
      <c r="J309" s="5" t="n">
        <f aca="false">DAY(J303)</f>
        <v>5</v>
      </c>
      <c r="K309" s="5" t="n">
        <f aca="false">DAY(K303)</f>
        <v>6</v>
      </c>
      <c r="L309" s="5" t="n">
        <f aca="false">DAY(L303)</f>
        <v>7</v>
      </c>
      <c r="M309" s="5" t="n">
        <f aca="false">DAY(M303)</f>
        <v>8</v>
      </c>
      <c r="N309" s="5" t="n">
        <f aca="false">DAY(N303)</f>
        <v>9</v>
      </c>
      <c r="O309" s="5" t="n">
        <f aca="false">DAY(O303)</f>
        <v>10</v>
      </c>
      <c r="P309" s="5" t="n">
        <f aca="false">DAY(P303)</f>
        <v>11</v>
      </c>
      <c r="Q309" s="5" t="n">
        <f aca="false">DAY(Q303)</f>
        <v>12</v>
      </c>
      <c r="R309" s="5" t="n">
        <f aca="false">DAY(R303)</f>
        <v>13</v>
      </c>
      <c r="S309" s="5" t="n">
        <f aca="false">DAY(S303)</f>
        <v>14</v>
      </c>
      <c r="T309" s="5" t="n">
        <f aca="false">DAY(T303)</f>
        <v>15</v>
      </c>
      <c r="U309" s="5" t="n">
        <f aca="false">DAY(U303)</f>
        <v>16</v>
      </c>
      <c r="V309" s="5" t="n">
        <f aca="false">DAY(V303)</f>
        <v>17</v>
      </c>
      <c r="W309" s="5" t="n">
        <f aca="false">DAY(W303)</f>
        <v>18</v>
      </c>
      <c r="X309" s="5" t="n">
        <f aca="false">DAY(X303)</f>
        <v>19</v>
      </c>
      <c r="Y309" s="5" t="n">
        <f aca="false">DAY(Y303)</f>
        <v>20</v>
      </c>
      <c r="Z309" s="5" t="n">
        <f aca="false">DAY(Z303)</f>
        <v>21</v>
      </c>
      <c r="AA309" s="5" t="n">
        <f aca="false">DAY(AA303)</f>
        <v>22</v>
      </c>
      <c r="AB309" s="5" t="n">
        <f aca="false">DAY(AB303)</f>
        <v>23</v>
      </c>
      <c r="AC309" s="5" t="n">
        <f aca="false">DAY(AC303)</f>
        <v>24</v>
      </c>
      <c r="AD309" s="5" t="n">
        <f aca="false">DAY(AD303)</f>
        <v>25</v>
      </c>
      <c r="AE309" s="5" t="n">
        <f aca="false">DAY(AE303)</f>
        <v>26</v>
      </c>
      <c r="AF309" s="5" t="n">
        <f aca="false">DAY(AF303)</f>
        <v>27</v>
      </c>
      <c r="AG309" s="5" t="n">
        <f aca="false">DAY(AG303)</f>
        <v>28</v>
      </c>
      <c r="AH309" s="5" t="n">
        <f aca="false">IFERROR(DAY(AH303),"")</f>
        <v>29</v>
      </c>
      <c r="AI309" s="5" t="n">
        <f aca="false">IFERROR(DAY(AI303),"")</f>
        <v>30</v>
      </c>
      <c r="AJ309" s="5" t="n">
        <f aca="false">IFERROR(DAY(AJ303),"")</f>
        <v>1</v>
      </c>
    </row>
    <row r="310" customFormat="false" ht="15" hidden="false" customHeight="false" outlineLevel="0" collapsed="false">
      <c r="A310" s="0" t="str">
        <f aca="false">HYPERLINK("#service.A130","mai")</f>
        <v>mai</v>
      </c>
      <c r="B310" s="6" t="s">
        <v>2</v>
      </c>
      <c r="C310" s="7" t="s">
        <v>3</v>
      </c>
      <c r="D310" s="7" t="s">
        <v>4</v>
      </c>
      <c r="E310" s="6" t="s">
        <v>5</v>
      </c>
      <c r="F310" s="8" t="n">
        <f aca="false">WEEKDAY(F303)</f>
        <v>5</v>
      </c>
      <c r="G310" s="8" t="n">
        <f aca="false">WEEKDAY(G303)</f>
        <v>6</v>
      </c>
      <c r="H310" s="8" t="n">
        <f aca="false">WEEKDAY(H303)</f>
        <v>7</v>
      </c>
      <c r="I310" s="8" t="n">
        <f aca="false">WEEKDAY(I303)</f>
        <v>1</v>
      </c>
      <c r="J310" s="8" t="n">
        <f aca="false">WEEKDAY(J303)</f>
        <v>2</v>
      </c>
      <c r="K310" s="8" t="n">
        <f aca="false">WEEKDAY(K303)</f>
        <v>3</v>
      </c>
      <c r="L310" s="8" t="n">
        <f aca="false">WEEKDAY(L303)</f>
        <v>4</v>
      </c>
      <c r="M310" s="8" t="n">
        <f aca="false">WEEKDAY(M303)</f>
        <v>5</v>
      </c>
      <c r="N310" s="8" t="n">
        <f aca="false">WEEKDAY(N303)</f>
        <v>6</v>
      </c>
      <c r="O310" s="8" t="n">
        <f aca="false">WEEKDAY(O303)</f>
        <v>7</v>
      </c>
      <c r="P310" s="8" t="n">
        <f aca="false">WEEKDAY(P303)</f>
        <v>1</v>
      </c>
      <c r="Q310" s="8" t="n">
        <f aca="false">WEEKDAY(Q303)</f>
        <v>2</v>
      </c>
      <c r="R310" s="8" t="n">
        <f aca="false">WEEKDAY(R303)</f>
        <v>3</v>
      </c>
      <c r="S310" s="8" t="n">
        <f aca="false">WEEKDAY(S303)</f>
        <v>4</v>
      </c>
      <c r="T310" s="8" t="n">
        <f aca="false">WEEKDAY(T303)</f>
        <v>5</v>
      </c>
      <c r="U310" s="8" t="n">
        <f aca="false">WEEKDAY(U303)</f>
        <v>6</v>
      </c>
      <c r="V310" s="8" t="n">
        <f aca="false">WEEKDAY(V303)</f>
        <v>7</v>
      </c>
      <c r="W310" s="8" t="n">
        <f aca="false">WEEKDAY(W303)</f>
        <v>1</v>
      </c>
      <c r="X310" s="8" t="n">
        <f aca="false">WEEKDAY(X303)</f>
        <v>2</v>
      </c>
      <c r="Y310" s="8" t="n">
        <f aca="false">WEEKDAY(Y303)</f>
        <v>3</v>
      </c>
      <c r="Z310" s="8" t="n">
        <f aca="false">WEEKDAY(Z303)</f>
        <v>4</v>
      </c>
      <c r="AA310" s="8" t="n">
        <f aca="false">WEEKDAY(AA303)</f>
        <v>5</v>
      </c>
      <c r="AB310" s="8" t="n">
        <f aca="false">WEEKDAY(AB303)</f>
        <v>6</v>
      </c>
      <c r="AC310" s="8" t="n">
        <f aca="false">WEEKDAY(AC303)</f>
        <v>7</v>
      </c>
      <c r="AD310" s="8" t="n">
        <f aca="false">WEEKDAY(AD303)</f>
        <v>1</v>
      </c>
      <c r="AE310" s="8" t="n">
        <f aca="false">WEEKDAY(AE303)</f>
        <v>2</v>
      </c>
      <c r="AF310" s="8" t="n">
        <f aca="false">WEEKDAY(AF303)</f>
        <v>3</v>
      </c>
      <c r="AG310" s="8" t="n">
        <f aca="false">WEEKDAY(AG303)</f>
        <v>4</v>
      </c>
      <c r="AH310" s="8" t="n">
        <f aca="false">IFERROR(WEEKDAY(AH303),"")</f>
        <v>5</v>
      </c>
      <c r="AI310" s="8" t="n">
        <f aca="false">IFERROR(WEEKDAY(AI303),"")</f>
        <v>6</v>
      </c>
      <c r="AJ310" s="8" t="n">
        <f aca="false">IFERROR(WEEKDAY(AJ303),"")</f>
        <v>7</v>
      </c>
    </row>
    <row r="311" customFormat="false" ht="15" hidden="false" customHeight="false" outlineLevel="0" collapsed="false">
      <c r="A311" s="0" t="str">
        <f aca="false">HYPERLINK("#service.A160","juin")</f>
        <v>juin</v>
      </c>
      <c r="B311" s="9" t="str">
        <f aca="false">IF(config!A3&lt;&gt;"",config!A3,"")</f>
        <v>mr 1</v>
      </c>
      <c r="C311" s="10" t="n">
        <f aca="false">COUNTIF(F311:AJ311,"bp")</f>
        <v>0</v>
      </c>
      <c r="D311" s="10" t="n">
        <f aca="false">COUNTIF(G311:AK311,"c")</f>
        <v>0</v>
      </c>
      <c r="E311" s="10" t="n">
        <f aca="false">SUM(C311,D311)</f>
        <v>0</v>
      </c>
      <c r="F311" s="11"/>
      <c r="G311" s="11"/>
      <c r="H311" s="11"/>
      <c r="I311" s="11"/>
      <c r="J311" s="11"/>
      <c r="K311" s="11"/>
      <c r="L311" s="11"/>
      <c r="M311" s="11"/>
      <c r="N311" s="11"/>
      <c r="O311" s="11"/>
      <c r="P311" s="11"/>
      <c r="Q311" s="11"/>
      <c r="R311" s="11"/>
      <c r="S311" s="11"/>
      <c r="T311" s="11"/>
      <c r="U311" s="11"/>
      <c r="V311" s="11"/>
      <c r="W311" s="11"/>
      <c r="X311" s="11"/>
      <c r="Y311" s="11"/>
      <c r="Z311" s="11"/>
      <c r="AA311" s="11"/>
      <c r="AB311" s="11"/>
      <c r="AC311" s="11"/>
      <c r="AD311" s="11"/>
      <c r="AE311" s="11"/>
      <c r="AF311" s="11"/>
      <c r="AG311" s="11"/>
      <c r="AH311" s="11"/>
      <c r="AI311" s="11"/>
      <c r="AJ311" s="11"/>
    </row>
    <row r="312" customFormat="false" ht="15" hidden="false" customHeight="false" outlineLevel="0" collapsed="false">
      <c r="A312" s="0" t="str">
        <f aca="false">HYPERLINK("#service.A190","juillet")</f>
        <v>juillet</v>
      </c>
      <c r="B312" s="9" t="str">
        <f aca="false">IF(config!A4&lt;&gt;"",config!A4,"")</f>
        <v>mr 2</v>
      </c>
      <c r="C312" s="10" t="n">
        <f aca="false">COUNTIF(F312:AJ312,"bp")</f>
        <v>0</v>
      </c>
      <c r="D312" s="10" t="n">
        <f aca="false">COUNTIF(G312:AK312,"c")</f>
        <v>0</v>
      </c>
      <c r="E312" s="10" t="n">
        <f aca="false">COUNTIF(H312:AL312,"p")</f>
        <v>0</v>
      </c>
      <c r="F312" s="11"/>
      <c r="G312" s="11"/>
      <c r="H312" s="11"/>
      <c r="I312" s="11"/>
      <c r="J312" s="11"/>
      <c r="K312" s="11"/>
      <c r="L312" s="11"/>
      <c r="M312" s="11"/>
      <c r="N312" s="11"/>
      <c r="O312" s="11"/>
      <c r="P312" s="11"/>
      <c r="Q312" s="11"/>
      <c r="R312" s="11"/>
      <c r="S312" s="11"/>
      <c r="T312" s="11"/>
      <c r="U312" s="11"/>
      <c r="V312" s="11"/>
      <c r="W312" s="11"/>
      <c r="X312" s="11"/>
      <c r="Y312" s="11"/>
      <c r="Z312" s="11"/>
      <c r="AA312" s="11"/>
      <c r="AB312" s="11"/>
      <c r="AC312" s="11"/>
      <c r="AD312" s="11"/>
      <c r="AE312" s="11"/>
      <c r="AF312" s="11"/>
      <c r="AG312" s="11"/>
      <c r="AH312" s="11"/>
      <c r="AI312" s="11"/>
      <c r="AJ312" s="11"/>
    </row>
    <row r="313" customFormat="false" ht="15" hidden="false" customHeight="false" outlineLevel="0" collapsed="false">
      <c r="A313" s="0" t="str">
        <f aca="false">HYPERLINK("#service.A220","août")</f>
        <v>août</v>
      </c>
      <c r="B313" s="9" t="str">
        <f aca="false">IF(config!A5&lt;&gt;"",config!A5,"")</f>
        <v>mr 3</v>
      </c>
      <c r="C313" s="10" t="n">
        <f aca="false">COUNTIF(F313:AJ313,"bp")</f>
        <v>0</v>
      </c>
      <c r="D313" s="10" t="n">
        <f aca="false">COUNTIF(G313:AK313,"c")</f>
        <v>0</v>
      </c>
      <c r="E313" s="10" t="n">
        <f aca="false">COUNTIF(H313:AL313,"p")</f>
        <v>0</v>
      </c>
      <c r="F313" s="11"/>
      <c r="G313" s="11"/>
      <c r="H313" s="11"/>
      <c r="I313" s="11"/>
      <c r="J313" s="11"/>
      <c r="K313" s="11"/>
      <c r="L313" s="11"/>
      <c r="M313" s="11"/>
      <c r="N313" s="11"/>
      <c r="O313" s="11"/>
      <c r="P313" s="11"/>
      <c r="Q313" s="11"/>
      <c r="R313" s="11"/>
      <c r="S313" s="11"/>
      <c r="T313" s="11"/>
      <c r="U313" s="11"/>
      <c r="V313" s="11"/>
      <c r="W313" s="11"/>
      <c r="X313" s="11"/>
      <c r="Y313" s="11"/>
      <c r="Z313" s="11"/>
      <c r="AA313" s="11"/>
      <c r="AB313" s="11"/>
      <c r="AC313" s="11"/>
      <c r="AD313" s="11"/>
      <c r="AE313" s="11"/>
      <c r="AF313" s="11"/>
      <c r="AG313" s="11"/>
      <c r="AH313" s="11"/>
      <c r="AI313" s="11"/>
      <c r="AJ313" s="11"/>
    </row>
    <row r="314" customFormat="false" ht="15" hidden="false" customHeight="false" outlineLevel="0" collapsed="false">
      <c r="A314" s="0" t="str">
        <f aca="false">HYPERLINK("#service.A250","septembre")</f>
        <v>septembre</v>
      </c>
      <c r="B314" s="9" t="str">
        <f aca="false">IF(config!A6&lt;&gt;"",config!A6,"")</f>
        <v>mr 4</v>
      </c>
      <c r="C314" s="10" t="n">
        <f aca="false">COUNTIF(F314:AJ314,"bp")</f>
        <v>0</v>
      </c>
      <c r="D314" s="10" t="n">
        <f aca="false">COUNTIF(G314:AK314,"c")</f>
        <v>0</v>
      </c>
      <c r="E314" s="10" t="n">
        <f aca="false">COUNTIF(H314:AL314,"p")</f>
        <v>0</v>
      </c>
      <c r="F314" s="11"/>
      <c r="G314" s="11"/>
      <c r="H314" s="11"/>
      <c r="I314" s="11"/>
      <c r="J314" s="11"/>
      <c r="K314" s="11"/>
      <c r="L314" s="11"/>
      <c r="M314" s="11"/>
      <c r="N314" s="11"/>
      <c r="O314" s="11"/>
      <c r="P314" s="11"/>
      <c r="Q314" s="11"/>
      <c r="R314" s="11"/>
      <c r="S314" s="11"/>
      <c r="T314" s="11"/>
      <c r="U314" s="11"/>
      <c r="V314" s="11"/>
      <c r="W314" s="11"/>
      <c r="X314" s="11"/>
      <c r="Y314" s="11"/>
      <c r="Z314" s="11"/>
      <c r="AA314" s="11"/>
      <c r="AB314" s="11"/>
      <c r="AC314" s="11"/>
      <c r="AD314" s="11"/>
      <c r="AE314" s="11"/>
      <c r="AF314" s="11"/>
      <c r="AG314" s="11"/>
      <c r="AH314" s="11"/>
      <c r="AI314" s="11"/>
      <c r="AJ314" s="11"/>
    </row>
    <row r="315" customFormat="false" ht="15" hidden="false" customHeight="false" outlineLevel="0" collapsed="false">
      <c r="A315" s="0" t="str">
        <f aca="false">HYPERLINK("#service.A280","octobre")</f>
        <v>octobre</v>
      </c>
      <c r="B315" s="9" t="str">
        <f aca="false">IF(config!A7&lt;&gt;"",config!A7,"")</f>
        <v>mr 5</v>
      </c>
      <c r="C315" s="10" t="n">
        <f aca="false">COUNTIF(F315:AJ315,"bp")</f>
        <v>0</v>
      </c>
      <c r="D315" s="10" t="n">
        <f aca="false">COUNTIF(G315:AK315,"c")</f>
        <v>0</v>
      </c>
      <c r="E315" s="10" t="n">
        <f aca="false">COUNTIF(H315:AL315,"p")</f>
        <v>0</v>
      </c>
      <c r="F315" s="11"/>
      <c r="G315" s="11"/>
      <c r="H315" s="11"/>
      <c r="I315" s="11"/>
      <c r="J315" s="11"/>
      <c r="K315" s="11"/>
      <c r="L315" s="11"/>
      <c r="M315" s="11"/>
      <c r="N315" s="11"/>
      <c r="O315" s="11"/>
      <c r="P315" s="11"/>
      <c r="Q315" s="11"/>
      <c r="R315" s="11"/>
      <c r="S315" s="11"/>
      <c r="T315" s="11"/>
      <c r="U315" s="11"/>
      <c r="V315" s="11"/>
      <c r="W315" s="11"/>
      <c r="X315" s="11"/>
      <c r="Y315" s="11"/>
      <c r="Z315" s="11"/>
      <c r="AA315" s="11"/>
      <c r="AB315" s="11"/>
      <c r="AC315" s="11"/>
      <c r="AD315" s="11"/>
      <c r="AE315" s="11"/>
      <c r="AF315" s="11"/>
      <c r="AG315" s="11"/>
      <c r="AH315" s="11"/>
      <c r="AI315" s="11"/>
      <c r="AJ315" s="11"/>
    </row>
    <row r="316" customFormat="false" ht="15" hidden="false" customHeight="false" outlineLevel="0" collapsed="false">
      <c r="A316" s="0" t="str">
        <f aca="false">HYPERLINK("#service.A310","novembre")</f>
        <v>novembre</v>
      </c>
      <c r="B316" s="12"/>
    </row>
    <row r="317" customFormat="false" ht="15" hidden="false" customHeight="false" outlineLevel="0" collapsed="false">
      <c r="A317" s="0" t="str">
        <f aca="false">HYPERLINK("#service.A340","décembre")</f>
        <v>décembre</v>
      </c>
      <c r="B317" s="12"/>
    </row>
    <row r="319" customFormat="false" ht="15" hidden="false" customHeight="false" outlineLevel="0" collapsed="false">
      <c r="D319" s="13" t="s">
        <v>6</v>
      </c>
      <c r="E319" s="10" t="n">
        <f aca="false">SUM(E311:E315)</f>
        <v>0</v>
      </c>
      <c r="F319" s="14" t="s">
        <v>3</v>
      </c>
      <c r="G319" s="0" t="s">
        <v>7</v>
      </c>
      <c r="J319" s="15" t="s">
        <v>4</v>
      </c>
      <c r="K319" s="0" t="s">
        <v>8</v>
      </c>
      <c r="N319" s="16" t="s">
        <v>9</v>
      </c>
      <c r="O319" s="0" t="s">
        <v>10</v>
      </c>
      <c r="X319" s="17" t="s">
        <v>11</v>
      </c>
      <c r="Y319" s="0" t="s">
        <v>12</v>
      </c>
      <c r="AB319" s="18" t="s">
        <v>13</v>
      </c>
      <c r="AC319" s="0" t="s">
        <v>14</v>
      </c>
      <c r="AE319" s="19" t="s">
        <v>15</v>
      </c>
      <c r="AF319" s="0" t="s">
        <v>16</v>
      </c>
    </row>
    <row r="321" customFormat="false" ht="15" hidden="false" customHeight="false" outlineLevel="0" collapsed="false">
      <c r="B321" s="20" t="s">
        <v>17</v>
      </c>
      <c r="C321" s="0" t="s">
        <v>18</v>
      </c>
      <c r="D321" s="0" t="s">
        <v>19</v>
      </c>
      <c r="E321" s="0" t="s">
        <v>20</v>
      </c>
    </row>
    <row r="322" customFormat="false" ht="15" hidden="false" customHeight="false" outlineLevel="0" collapsed="false">
      <c r="A322" s="0" t="s">
        <v>80</v>
      </c>
      <c r="B322" s="21" t="n">
        <f aca="false">SUMPRODUCT((WEEKDAY($F$10:$AJ$10,2)=4)*($F$11:$AJ$16="bp")*($B$11:$B$16=$A322))</f>
        <v>0</v>
      </c>
      <c r="C322" s="21" t="n">
        <f aca="false">SUMPRODUCT((WEEKDAY($F$10:$AG$10,2)=5)*($F$11:$AG$15="bp")*($B$11:$B$15=$A322))</f>
        <v>0</v>
      </c>
      <c r="D322" s="21" t="n">
        <f aca="false">SUMPRODUCT((WEEKDAY($F$10:$AG$10,2)=6)*($F$11:$AG$15="bp")*($B$11:$B$15=$A322))</f>
        <v>0</v>
      </c>
      <c r="E322" s="21" t="n">
        <f aca="false">SUMPRODUCT((WEEKDAY($F$10:$AG$10,2)=7)*($F$11:$AG$15="bp")*($B$11:$B$15=$A322))</f>
        <v>0</v>
      </c>
    </row>
    <row r="323" customFormat="false" ht="15" hidden="false" customHeight="false" outlineLevel="0" collapsed="false">
      <c r="A323" s="0" t="s">
        <v>81</v>
      </c>
      <c r="B323" s="21" t="n">
        <f aca="false">SUMPRODUCT((WEEKDAY($F$10:$AJ$10,2)=4)*($F$11:$AJ$16="bp")*($B$11:$B$16=$A323))</f>
        <v>0</v>
      </c>
      <c r="C323" s="21" t="n">
        <f aca="false">SUMPRODUCT((WEEKDAY($F$10:$AG$10,2)=5)*($F$11:$AG$15="bp")*($B$11:$B$15=$A323))</f>
        <v>0</v>
      </c>
      <c r="D323" s="21" t="n">
        <f aca="false">SUMPRODUCT((WEEKDAY($F$10:$AG$10,2)=6)*($F$11:$AG$15="bp")*($B$11:$B$15=$A323))</f>
        <v>0</v>
      </c>
      <c r="E323" s="21" t="n">
        <f aca="false">SUMPRODUCT((WEEKDAY($F$10:$AG$10,2)=7)*($F$11:$AG$15="bp")*($B$11:$B$15=$A323))</f>
        <v>0</v>
      </c>
    </row>
    <row r="324" customFormat="false" ht="15" hidden="false" customHeight="false" outlineLevel="0" collapsed="false">
      <c r="A324" s="0" t="s">
        <v>82</v>
      </c>
      <c r="B324" s="21" t="n">
        <f aca="false">SUMPRODUCT((WEEKDAY($F$10:$AJ$10,2)=4)*($F$11:$AJ$16="bp")*($B$11:$B$16=$A324))</f>
        <v>0</v>
      </c>
      <c r="C324" s="21" t="n">
        <f aca="false">SUMPRODUCT((WEEKDAY($F$10:$AG$10,2)=5)*($F$11:$AG$15="bp")*($B$11:$B$15=$A324))</f>
        <v>0</v>
      </c>
      <c r="D324" s="21" t="n">
        <f aca="false">SUMPRODUCT((WEEKDAY($F$10:$AG$10,2)=6)*($F$11:$AG$15="bp")*($B$11:$B$15=$A324))</f>
        <v>0</v>
      </c>
      <c r="E324" s="21" t="n">
        <f aca="false">SUMPRODUCT((WEEKDAY($F$10:$AG$10,2)=7)*($F$11:$AG$15="bp")*($B$11:$B$15=$A324))</f>
        <v>0</v>
      </c>
    </row>
    <row r="325" customFormat="false" ht="15" hidden="false" customHeight="false" outlineLevel="0" collapsed="false">
      <c r="A325" s="0" t="s">
        <v>83</v>
      </c>
      <c r="B325" s="21" t="n">
        <f aca="false">SUMPRODUCT((WEEKDAY($F$10:$AJ$10,2)=4)*($F$11:$AJ$16="bp")*($B$11:$B$16=$A325))</f>
        <v>0</v>
      </c>
      <c r="C325" s="21" t="n">
        <f aca="false">SUMPRODUCT((WEEKDAY($F$10:$AG$10,2)=5)*($F$11:$AG$15="bp")*($B$11:$B$15=$A325))</f>
        <v>0</v>
      </c>
      <c r="D325" s="21" t="n">
        <f aca="false">SUMPRODUCT((WEEKDAY($F$10:$AG$10,2)=6)*($F$11:$AG$15="bp")*($B$11:$B$15=$A325))</f>
        <v>0</v>
      </c>
      <c r="E325" s="21" t="n">
        <f aca="false">SUMPRODUCT((WEEKDAY($F$10:$AG$10,2)=7)*($F$11:$AG$15="bp")*($B$11:$B$15=$A325))</f>
        <v>0</v>
      </c>
    </row>
    <row r="326" customFormat="false" ht="15" hidden="false" customHeight="false" outlineLevel="0" collapsed="false">
      <c r="A326" s="0" t="s">
        <v>84</v>
      </c>
      <c r="B326" s="21" t="n">
        <f aca="false">SUMPRODUCT((WEEKDAY($F$10:$AJ$10,2)=4)*($F$11:$AJ$16="bp")*($B$11:$B$16=$A326))</f>
        <v>0</v>
      </c>
      <c r="C326" s="21" t="n">
        <f aca="false">SUMPRODUCT((WEEKDAY($F$10:$AG$10,2)=5)*($F$11:$AG$15="bp")*($B$11:$B$15=$A326))</f>
        <v>0</v>
      </c>
      <c r="D326" s="21" t="n">
        <f aca="false">SUMPRODUCT((WEEKDAY($F$10:$AG$10,2)=6)*($F$11:$AG$15="bp")*($B$11:$B$15=$A326))</f>
        <v>0</v>
      </c>
      <c r="E326" s="21" t="n">
        <f aca="false">SUMPRODUCT((WEEKDAY($F$10:$AG$10,2)=7)*($F$11:$AG$15="bp")*($B$11:$B$15=$A326))</f>
        <v>0</v>
      </c>
    </row>
    <row r="327" customFormat="false" ht="15" hidden="false" customHeight="false" outlineLevel="0" collapsed="false">
      <c r="B327" s="21"/>
      <c r="C327" s="21"/>
      <c r="D327" s="21"/>
      <c r="E327" s="21"/>
    </row>
    <row r="328" customFormat="false" ht="15" hidden="false" customHeight="false" outlineLevel="0" collapsed="false">
      <c r="B328" s="21"/>
      <c r="C328" s="21"/>
      <c r="D328" s="21"/>
      <c r="E328" s="21"/>
    </row>
    <row r="331" customFormat="false" ht="15" hidden="false" customHeight="false" outlineLevel="0" collapsed="false">
      <c r="A331" s="1" t="n">
        <f aca="false">config!D15</f>
        <v>43435</v>
      </c>
    </row>
    <row r="332" customFormat="false" ht="15" hidden="false" customHeight="false" outlineLevel="0" collapsed="false">
      <c r="A332" s="1" t="n">
        <f aca="false">config!E15</f>
        <v>43465</v>
      </c>
    </row>
    <row r="333" customFormat="false" ht="56.25" hidden="false" customHeight="false" outlineLevel="0" collapsed="false">
      <c r="A333" s="1"/>
      <c r="B333" s="1"/>
      <c r="C333" s="1"/>
      <c r="D333" s="1"/>
      <c r="E333" s="1"/>
      <c r="F333" s="2" t="n">
        <f aca="false">A331</f>
        <v>43435</v>
      </c>
      <c r="G333" s="2" t="n">
        <f aca="false">F333+1</f>
        <v>43436</v>
      </c>
      <c r="H333" s="2" t="n">
        <f aca="false">G333+1</f>
        <v>43437</v>
      </c>
      <c r="I333" s="2" t="n">
        <f aca="false">H333+1</f>
        <v>43438</v>
      </c>
      <c r="J333" s="2" t="n">
        <f aca="false">I333+1</f>
        <v>43439</v>
      </c>
      <c r="K333" s="2" t="n">
        <f aca="false">J333+1</f>
        <v>43440</v>
      </c>
      <c r="L333" s="2" t="n">
        <f aca="false">K333+1</f>
        <v>43441</v>
      </c>
      <c r="M333" s="2" t="n">
        <f aca="false">L333+1</f>
        <v>43442</v>
      </c>
      <c r="N333" s="2" t="n">
        <f aca="false">M333+1</f>
        <v>43443</v>
      </c>
      <c r="O333" s="2" t="n">
        <f aca="false">N333+1</f>
        <v>43444</v>
      </c>
      <c r="P333" s="2" t="n">
        <f aca="false">O333+1</f>
        <v>43445</v>
      </c>
      <c r="Q333" s="2" t="n">
        <f aca="false">P333+1</f>
        <v>43446</v>
      </c>
      <c r="R333" s="2" t="n">
        <f aca="false">Q333+1</f>
        <v>43447</v>
      </c>
      <c r="S333" s="2" t="n">
        <f aca="false">R333+1</f>
        <v>43448</v>
      </c>
      <c r="T333" s="2" t="n">
        <f aca="false">S333+1</f>
        <v>43449</v>
      </c>
      <c r="U333" s="2" t="n">
        <f aca="false">T333+1</f>
        <v>43450</v>
      </c>
      <c r="V333" s="2" t="n">
        <f aca="false">U333+1</f>
        <v>43451</v>
      </c>
      <c r="W333" s="2" t="n">
        <f aca="false">V333+1</f>
        <v>43452</v>
      </c>
      <c r="X333" s="2" t="n">
        <f aca="false">W333+1</f>
        <v>43453</v>
      </c>
      <c r="Y333" s="2" t="n">
        <f aca="false">X333+1</f>
        <v>43454</v>
      </c>
      <c r="Z333" s="2" t="n">
        <f aca="false">Y333+1</f>
        <v>43455</v>
      </c>
      <c r="AA333" s="2" t="n">
        <f aca="false">Z333+1</f>
        <v>43456</v>
      </c>
      <c r="AB333" s="2" t="n">
        <f aca="false">AA333+1</f>
        <v>43457</v>
      </c>
      <c r="AC333" s="2" t="n">
        <f aca="false">AB333+1</f>
        <v>43458</v>
      </c>
      <c r="AD333" s="2" t="n">
        <f aca="false">AC333+1</f>
        <v>43459</v>
      </c>
      <c r="AE333" s="2" t="n">
        <f aca="false">AD333+1</f>
        <v>43460</v>
      </c>
      <c r="AF333" s="2" t="n">
        <f aca="false">AE333+1</f>
        <v>43461</v>
      </c>
      <c r="AG333" s="2" t="n">
        <f aca="false">AF333+1</f>
        <v>43462</v>
      </c>
      <c r="AH333" s="2" t="n">
        <f aca="false">AG333+1</f>
        <v>43463</v>
      </c>
      <c r="AI333" s="2" t="n">
        <f aca="false">AH333+1</f>
        <v>43464</v>
      </c>
      <c r="AJ333" s="2" t="n">
        <f aca="false">AI333+1</f>
        <v>43465</v>
      </c>
      <c r="AK333" s="1"/>
    </row>
    <row r="334" customFormat="false" ht="15" hidden="false" customHeight="false" outlineLevel="0" collapsed="false">
      <c r="A334" s="1"/>
      <c r="B334" s="1"/>
      <c r="C334" s="1"/>
      <c r="D334" s="1"/>
      <c r="E334" s="1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  <c r="AA334" s="2"/>
      <c r="AB334" s="2"/>
      <c r="AC334" s="2"/>
      <c r="AD334" s="2"/>
      <c r="AE334" s="2"/>
      <c r="AF334" s="2"/>
      <c r="AG334" s="2"/>
      <c r="AH334" s="2"/>
      <c r="AI334" s="2"/>
      <c r="AJ334" s="2"/>
      <c r="AK334" s="1"/>
    </row>
    <row r="335" customFormat="false" ht="15" hidden="false" customHeight="false" outlineLevel="0" collapsed="false">
      <c r="F335" s="3" t="s">
        <v>85</v>
      </c>
      <c r="G335" s="3"/>
      <c r="H335" s="3"/>
      <c r="I335" s="3"/>
      <c r="J335" s="3"/>
      <c r="K335" s="3"/>
      <c r="L335" s="3"/>
      <c r="M335" s="3"/>
      <c r="N335" s="3"/>
      <c r="O335" s="3"/>
      <c r="P335" s="3"/>
      <c r="Q335" s="3"/>
      <c r="R335" s="3"/>
      <c r="S335" s="3"/>
      <c r="T335" s="3"/>
      <c r="U335" s="3"/>
      <c r="V335" s="3"/>
      <c r="W335" s="3"/>
      <c r="X335" s="3"/>
      <c r="Y335" s="3"/>
      <c r="Z335" s="3"/>
      <c r="AA335" s="3"/>
      <c r="AB335" s="3"/>
      <c r="AC335" s="3"/>
      <c r="AD335" s="3"/>
      <c r="AE335" s="3"/>
      <c r="AF335" s="3"/>
      <c r="AG335" s="3"/>
      <c r="AH335" s="3"/>
      <c r="AI335" s="3"/>
      <c r="AJ335" s="3"/>
    </row>
    <row r="336" customFormat="false" ht="15" hidden="false" customHeight="false" outlineLevel="0" collapsed="false">
      <c r="A336" s="0" t="str">
        <f aca="false">HYPERLINK("#service.A10","janvier")</f>
        <v>janvier</v>
      </c>
      <c r="F336" s="3"/>
      <c r="G336" s="3"/>
      <c r="H336" s="3"/>
      <c r="I336" s="3"/>
      <c r="J336" s="3"/>
      <c r="K336" s="3"/>
      <c r="L336" s="3"/>
      <c r="M336" s="3"/>
      <c r="N336" s="3"/>
      <c r="O336" s="3"/>
      <c r="P336" s="3"/>
      <c r="Q336" s="3"/>
      <c r="R336" s="3"/>
      <c r="S336" s="3"/>
      <c r="T336" s="3"/>
      <c r="U336" s="3"/>
      <c r="V336" s="3"/>
      <c r="W336" s="3"/>
      <c r="X336" s="3"/>
      <c r="Y336" s="3"/>
      <c r="Z336" s="3"/>
      <c r="AA336" s="3"/>
      <c r="AB336" s="3"/>
      <c r="AC336" s="3"/>
      <c r="AD336" s="3"/>
      <c r="AE336" s="3"/>
      <c r="AF336" s="3"/>
      <c r="AG336" s="3"/>
      <c r="AH336" s="3"/>
      <c r="AI336" s="3"/>
      <c r="AJ336" s="3"/>
    </row>
    <row r="337" customFormat="false" ht="15" hidden="false" customHeight="false" outlineLevel="0" collapsed="false">
      <c r="A337" s="0" t="str">
        <f aca="false">HYPERLINK("#service.A40","février")</f>
        <v>février</v>
      </c>
      <c r="F337" s="3"/>
      <c r="G337" s="3"/>
      <c r="H337" s="3"/>
      <c r="I337" s="3"/>
      <c r="J337" s="3"/>
      <c r="K337" s="3"/>
      <c r="L337" s="3"/>
      <c r="M337" s="3"/>
      <c r="N337" s="3"/>
      <c r="O337" s="3"/>
      <c r="P337" s="3"/>
      <c r="Q337" s="3"/>
      <c r="R337" s="3"/>
      <c r="S337" s="3"/>
      <c r="T337" s="3"/>
      <c r="U337" s="3"/>
      <c r="V337" s="3"/>
      <c r="W337" s="3"/>
      <c r="X337" s="3"/>
      <c r="Y337" s="3"/>
      <c r="Z337" s="3"/>
      <c r="AA337" s="3"/>
      <c r="AB337" s="3"/>
      <c r="AC337" s="3"/>
      <c r="AD337" s="3"/>
      <c r="AE337" s="3"/>
      <c r="AF337" s="3"/>
      <c r="AG337" s="3"/>
      <c r="AH337" s="3"/>
      <c r="AI337" s="3"/>
      <c r="AJ337" s="3"/>
    </row>
    <row r="338" customFormat="false" ht="15" hidden="false" customHeight="false" outlineLevel="0" collapsed="false">
      <c r="A338" s="0" t="str">
        <f aca="false">HYPERLINK("#service.A70","mars")</f>
        <v>mars</v>
      </c>
      <c r="F338" s="3"/>
      <c r="G338" s="3"/>
      <c r="H338" s="3"/>
      <c r="I338" s="3"/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  <c r="U338" s="3"/>
      <c r="V338" s="3"/>
      <c r="W338" s="3"/>
      <c r="X338" s="3"/>
      <c r="Y338" s="3"/>
      <c r="Z338" s="3"/>
      <c r="AA338" s="3"/>
      <c r="AB338" s="3"/>
      <c r="AC338" s="3"/>
      <c r="AD338" s="3"/>
      <c r="AE338" s="3"/>
      <c r="AF338" s="3"/>
      <c r="AG338" s="3"/>
      <c r="AH338" s="3"/>
      <c r="AI338" s="3"/>
      <c r="AJ338" s="3"/>
    </row>
    <row r="339" customFormat="false" ht="15" hidden="false" customHeight="false" outlineLevel="0" collapsed="false">
      <c r="A339" s="0" t="str">
        <f aca="false">HYPERLINK("#service.A100","avril")</f>
        <v>avril</v>
      </c>
      <c r="F339" s="5" t="n">
        <f aca="false">DAY(F333)</f>
        <v>1</v>
      </c>
      <c r="G339" s="5" t="n">
        <f aca="false">DAY(G333)</f>
        <v>2</v>
      </c>
      <c r="H339" s="5" t="n">
        <f aca="false">DAY(H333)</f>
        <v>3</v>
      </c>
      <c r="I339" s="5" t="n">
        <f aca="false">DAY(I333)</f>
        <v>4</v>
      </c>
      <c r="J339" s="5" t="n">
        <f aca="false">DAY(J333)</f>
        <v>5</v>
      </c>
      <c r="K339" s="5" t="n">
        <f aca="false">DAY(K333)</f>
        <v>6</v>
      </c>
      <c r="L339" s="5" t="n">
        <f aca="false">DAY(L333)</f>
        <v>7</v>
      </c>
      <c r="M339" s="5" t="n">
        <f aca="false">DAY(M333)</f>
        <v>8</v>
      </c>
      <c r="N339" s="5" t="n">
        <f aca="false">DAY(N333)</f>
        <v>9</v>
      </c>
      <c r="O339" s="5" t="n">
        <f aca="false">DAY(O333)</f>
        <v>10</v>
      </c>
      <c r="P339" s="5" t="n">
        <f aca="false">DAY(P333)</f>
        <v>11</v>
      </c>
      <c r="Q339" s="5" t="n">
        <f aca="false">DAY(Q333)</f>
        <v>12</v>
      </c>
      <c r="R339" s="5" t="n">
        <f aca="false">DAY(R333)</f>
        <v>13</v>
      </c>
      <c r="S339" s="5" t="n">
        <f aca="false">DAY(S333)</f>
        <v>14</v>
      </c>
      <c r="T339" s="5" t="n">
        <f aca="false">DAY(T333)</f>
        <v>15</v>
      </c>
      <c r="U339" s="5" t="n">
        <f aca="false">DAY(U333)</f>
        <v>16</v>
      </c>
      <c r="V339" s="5" t="n">
        <f aca="false">DAY(V333)</f>
        <v>17</v>
      </c>
      <c r="W339" s="5" t="n">
        <f aca="false">DAY(W333)</f>
        <v>18</v>
      </c>
      <c r="X339" s="5" t="n">
        <f aca="false">DAY(X333)</f>
        <v>19</v>
      </c>
      <c r="Y339" s="5" t="n">
        <f aca="false">DAY(Y333)</f>
        <v>20</v>
      </c>
      <c r="Z339" s="5" t="n">
        <f aca="false">DAY(Z333)</f>
        <v>21</v>
      </c>
      <c r="AA339" s="5" t="n">
        <f aca="false">DAY(AA333)</f>
        <v>22</v>
      </c>
      <c r="AB339" s="5" t="n">
        <f aca="false">DAY(AB333)</f>
        <v>23</v>
      </c>
      <c r="AC339" s="5" t="n">
        <f aca="false">DAY(AC333)</f>
        <v>24</v>
      </c>
      <c r="AD339" s="5" t="n">
        <f aca="false">DAY(AD333)</f>
        <v>25</v>
      </c>
      <c r="AE339" s="5" t="n">
        <f aca="false">DAY(AE333)</f>
        <v>26</v>
      </c>
      <c r="AF339" s="5" t="n">
        <f aca="false">DAY(AF333)</f>
        <v>27</v>
      </c>
      <c r="AG339" s="5" t="n">
        <f aca="false">DAY(AG333)</f>
        <v>28</v>
      </c>
      <c r="AH339" s="5" t="n">
        <f aca="false">IFERROR(DAY(AH333),"")</f>
        <v>29</v>
      </c>
      <c r="AI339" s="5" t="n">
        <f aca="false">IFERROR(DAY(AI333),"")</f>
        <v>30</v>
      </c>
      <c r="AJ339" s="5" t="n">
        <f aca="false">IFERROR(DAY(AJ333),"")</f>
        <v>31</v>
      </c>
    </row>
    <row r="340" customFormat="false" ht="15" hidden="false" customHeight="false" outlineLevel="0" collapsed="false">
      <c r="A340" s="0" t="str">
        <f aca="false">HYPERLINK("#service.A130","mai")</f>
        <v>mai</v>
      </c>
      <c r="B340" s="6" t="s">
        <v>2</v>
      </c>
      <c r="C340" s="7" t="s">
        <v>3</v>
      </c>
      <c r="D340" s="7" t="s">
        <v>4</v>
      </c>
      <c r="E340" s="6" t="s">
        <v>5</v>
      </c>
      <c r="F340" s="8" t="n">
        <f aca="false">WEEKDAY(F333)</f>
        <v>7</v>
      </c>
      <c r="G340" s="8" t="n">
        <f aca="false">WEEKDAY(G333)</f>
        <v>1</v>
      </c>
      <c r="H340" s="8" t="n">
        <f aca="false">WEEKDAY(H333)</f>
        <v>2</v>
      </c>
      <c r="I340" s="8" t="n">
        <f aca="false">WEEKDAY(I333)</f>
        <v>3</v>
      </c>
      <c r="J340" s="8" t="n">
        <f aca="false">WEEKDAY(J333)</f>
        <v>4</v>
      </c>
      <c r="K340" s="8" t="n">
        <f aca="false">WEEKDAY(K333)</f>
        <v>5</v>
      </c>
      <c r="L340" s="8" t="n">
        <f aca="false">WEEKDAY(L333)</f>
        <v>6</v>
      </c>
      <c r="M340" s="8" t="n">
        <f aca="false">WEEKDAY(M333)</f>
        <v>7</v>
      </c>
      <c r="N340" s="8" t="n">
        <f aca="false">WEEKDAY(N333)</f>
        <v>1</v>
      </c>
      <c r="O340" s="8" t="n">
        <f aca="false">WEEKDAY(O333)</f>
        <v>2</v>
      </c>
      <c r="P340" s="8" t="n">
        <f aca="false">WEEKDAY(P333)</f>
        <v>3</v>
      </c>
      <c r="Q340" s="8" t="n">
        <f aca="false">WEEKDAY(Q333)</f>
        <v>4</v>
      </c>
      <c r="R340" s="8" t="n">
        <f aca="false">WEEKDAY(R333)</f>
        <v>5</v>
      </c>
      <c r="S340" s="8" t="n">
        <f aca="false">WEEKDAY(S333)</f>
        <v>6</v>
      </c>
      <c r="T340" s="8" t="n">
        <f aca="false">WEEKDAY(T333)</f>
        <v>7</v>
      </c>
      <c r="U340" s="8" t="n">
        <f aca="false">WEEKDAY(U333)</f>
        <v>1</v>
      </c>
      <c r="V340" s="8" t="n">
        <f aca="false">WEEKDAY(V333)</f>
        <v>2</v>
      </c>
      <c r="W340" s="8" t="n">
        <f aca="false">WEEKDAY(W333)</f>
        <v>3</v>
      </c>
      <c r="X340" s="8" t="n">
        <f aca="false">WEEKDAY(X333)</f>
        <v>4</v>
      </c>
      <c r="Y340" s="8" t="n">
        <f aca="false">WEEKDAY(Y333)</f>
        <v>5</v>
      </c>
      <c r="Z340" s="8" t="n">
        <f aca="false">WEEKDAY(Z333)</f>
        <v>6</v>
      </c>
      <c r="AA340" s="8" t="n">
        <f aca="false">WEEKDAY(AA333)</f>
        <v>7</v>
      </c>
      <c r="AB340" s="8" t="n">
        <f aca="false">WEEKDAY(AB333)</f>
        <v>1</v>
      </c>
      <c r="AC340" s="8" t="n">
        <f aca="false">WEEKDAY(AC333)</f>
        <v>2</v>
      </c>
      <c r="AD340" s="8" t="n">
        <f aca="false">WEEKDAY(AD333)</f>
        <v>3</v>
      </c>
      <c r="AE340" s="8" t="n">
        <f aca="false">WEEKDAY(AE333)</f>
        <v>4</v>
      </c>
      <c r="AF340" s="8" t="n">
        <f aca="false">WEEKDAY(AF333)</f>
        <v>5</v>
      </c>
      <c r="AG340" s="8" t="n">
        <f aca="false">WEEKDAY(AG333)</f>
        <v>6</v>
      </c>
      <c r="AH340" s="8" t="n">
        <f aca="false">IFERROR(WEEKDAY(AH333),"")</f>
        <v>7</v>
      </c>
      <c r="AI340" s="8" t="n">
        <f aca="false">IFERROR(WEEKDAY(AI333),"")</f>
        <v>1</v>
      </c>
      <c r="AJ340" s="8" t="n">
        <f aca="false">IFERROR(WEEKDAY(AJ333),"")</f>
        <v>2</v>
      </c>
    </row>
    <row r="341" customFormat="false" ht="15" hidden="false" customHeight="false" outlineLevel="0" collapsed="false">
      <c r="A341" s="0" t="str">
        <f aca="false">HYPERLINK("#service.A160","juin")</f>
        <v>juin</v>
      </c>
      <c r="B341" s="9" t="str">
        <f aca="false">IF(config!A3&lt;&gt;"",config!A3,"")</f>
        <v>mr 1</v>
      </c>
      <c r="C341" s="10" t="n">
        <f aca="false">COUNTIF(F341:AJ341,"bp")</f>
        <v>0</v>
      </c>
      <c r="D341" s="10" t="n">
        <f aca="false">COUNTIF(G341:AK341,"c")</f>
        <v>0</v>
      </c>
      <c r="E341" s="10" t="n">
        <f aca="false">SUM(C341,D341)</f>
        <v>0</v>
      </c>
      <c r="F341" s="11"/>
      <c r="G341" s="11"/>
      <c r="H341" s="11"/>
      <c r="I341" s="11"/>
      <c r="J341" s="11"/>
      <c r="K341" s="11"/>
      <c r="L341" s="11"/>
      <c r="M341" s="11"/>
      <c r="N341" s="11"/>
      <c r="O341" s="11"/>
      <c r="P341" s="11"/>
      <c r="Q341" s="11"/>
      <c r="R341" s="11"/>
      <c r="S341" s="11"/>
      <c r="T341" s="11"/>
      <c r="U341" s="11"/>
      <c r="V341" s="11"/>
      <c r="W341" s="11"/>
      <c r="X341" s="11"/>
      <c r="Y341" s="11"/>
      <c r="Z341" s="11"/>
      <c r="AA341" s="11"/>
      <c r="AB341" s="11"/>
      <c r="AC341" s="11"/>
      <c r="AD341" s="11"/>
      <c r="AE341" s="11"/>
      <c r="AF341" s="11"/>
      <c r="AG341" s="11"/>
      <c r="AH341" s="11"/>
      <c r="AI341" s="11"/>
      <c r="AJ341" s="11"/>
    </row>
    <row r="342" customFormat="false" ht="15" hidden="false" customHeight="false" outlineLevel="0" collapsed="false">
      <c r="A342" s="0" t="str">
        <f aca="false">HYPERLINK("#service.A190","juillet")</f>
        <v>juillet</v>
      </c>
      <c r="B342" s="9" t="str">
        <f aca="false">IF(config!A4&lt;&gt;"",config!A4,"")</f>
        <v>mr 2</v>
      </c>
      <c r="C342" s="10" t="n">
        <f aca="false">COUNTIF(F342:AJ342,"bp")</f>
        <v>0</v>
      </c>
      <c r="D342" s="10" t="n">
        <f aca="false">COUNTIF(G342:AK342,"c")</f>
        <v>0</v>
      </c>
      <c r="E342" s="10" t="n">
        <f aca="false">COUNTIF(H342:AL342,"p")</f>
        <v>0</v>
      </c>
      <c r="F342" s="11"/>
      <c r="G342" s="11"/>
      <c r="H342" s="11"/>
      <c r="I342" s="11"/>
      <c r="J342" s="11"/>
      <c r="K342" s="11"/>
      <c r="L342" s="11"/>
      <c r="M342" s="11"/>
      <c r="N342" s="11"/>
      <c r="O342" s="11"/>
      <c r="P342" s="11"/>
      <c r="Q342" s="11"/>
      <c r="R342" s="11"/>
      <c r="S342" s="11"/>
      <c r="T342" s="11"/>
      <c r="U342" s="11"/>
      <c r="V342" s="11"/>
      <c r="W342" s="11"/>
      <c r="X342" s="11"/>
      <c r="Y342" s="11"/>
      <c r="Z342" s="11"/>
      <c r="AA342" s="11"/>
      <c r="AB342" s="11"/>
      <c r="AC342" s="11"/>
      <c r="AD342" s="11"/>
      <c r="AE342" s="11"/>
      <c r="AF342" s="11"/>
      <c r="AG342" s="11"/>
      <c r="AH342" s="11"/>
      <c r="AI342" s="11"/>
      <c r="AJ342" s="11"/>
    </row>
    <row r="343" customFormat="false" ht="15" hidden="false" customHeight="false" outlineLevel="0" collapsed="false">
      <c r="A343" s="0" t="str">
        <f aca="false">HYPERLINK("#service.A220","août")</f>
        <v>août</v>
      </c>
      <c r="B343" s="9" t="str">
        <f aca="false">IF(config!A5&lt;&gt;"",config!A5,"")</f>
        <v>mr 3</v>
      </c>
      <c r="C343" s="10" t="n">
        <f aca="false">COUNTIF(F343:AJ343,"bp")</f>
        <v>0</v>
      </c>
      <c r="D343" s="10" t="n">
        <f aca="false">COUNTIF(G343:AK343,"c")</f>
        <v>0</v>
      </c>
      <c r="E343" s="10" t="n">
        <f aca="false">COUNTIF(H343:AL343,"p")</f>
        <v>0</v>
      </c>
      <c r="F343" s="11"/>
      <c r="G343" s="11"/>
      <c r="H343" s="11"/>
      <c r="I343" s="11"/>
      <c r="J343" s="11"/>
      <c r="K343" s="11"/>
      <c r="L343" s="11"/>
      <c r="M343" s="11"/>
      <c r="N343" s="11"/>
      <c r="O343" s="11"/>
      <c r="P343" s="11"/>
      <c r="Q343" s="11"/>
      <c r="R343" s="11"/>
      <c r="S343" s="11"/>
      <c r="T343" s="11"/>
      <c r="U343" s="11"/>
      <c r="V343" s="11"/>
      <c r="W343" s="11"/>
      <c r="X343" s="11"/>
      <c r="Y343" s="11"/>
      <c r="Z343" s="11"/>
      <c r="AA343" s="11"/>
      <c r="AB343" s="11"/>
      <c r="AC343" s="11"/>
      <c r="AD343" s="11"/>
      <c r="AE343" s="11"/>
      <c r="AF343" s="11"/>
      <c r="AG343" s="11"/>
      <c r="AH343" s="11"/>
      <c r="AI343" s="11"/>
      <c r="AJ343" s="11"/>
    </row>
    <row r="344" customFormat="false" ht="15" hidden="false" customHeight="false" outlineLevel="0" collapsed="false">
      <c r="A344" s="0" t="str">
        <f aca="false">HYPERLINK("#service.A250","septembre")</f>
        <v>septembre</v>
      </c>
      <c r="B344" s="9" t="str">
        <f aca="false">IF(config!A6&lt;&gt;"",config!A6,"")</f>
        <v>mr 4</v>
      </c>
      <c r="C344" s="10" t="n">
        <f aca="false">COUNTIF(F344:AJ344,"bp")</f>
        <v>0</v>
      </c>
      <c r="D344" s="10" t="n">
        <f aca="false">COUNTIF(G344:AK344,"c")</f>
        <v>0</v>
      </c>
      <c r="E344" s="10" t="n">
        <f aca="false">COUNTIF(H344:AL344,"p")</f>
        <v>0</v>
      </c>
      <c r="F344" s="11"/>
      <c r="G344" s="11"/>
      <c r="H344" s="11"/>
      <c r="I344" s="11"/>
      <c r="J344" s="11"/>
      <c r="K344" s="11"/>
      <c r="L344" s="11"/>
      <c r="M344" s="11"/>
      <c r="N344" s="11"/>
      <c r="O344" s="11"/>
      <c r="P344" s="11"/>
      <c r="Q344" s="11"/>
      <c r="R344" s="11"/>
      <c r="S344" s="11"/>
      <c r="T344" s="11"/>
      <c r="U344" s="11"/>
      <c r="V344" s="11"/>
      <c r="W344" s="11"/>
      <c r="X344" s="11"/>
      <c r="Y344" s="11"/>
      <c r="Z344" s="11"/>
      <c r="AA344" s="11"/>
      <c r="AB344" s="11"/>
      <c r="AC344" s="11"/>
      <c r="AD344" s="11"/>
      <c r="AE344" s="11"/>
      <c r="AF344" s="11"/>
      <c r="AG344" s="11"/>
      <c r="AH344" s="11"/>
      <c r="AI344" s="11"/>
      <c r="AJ344" s="11"/>
    </row>
    <row r="345" customFormat="false" ht="15" hidden="false" customHeight="false" outlineLevel="0" collapsed="false">
      <c r="A345" s="0" t="str">
        <f aca="false">HYPERLINK("#service.A280","octobre")</f>
        <v>octobre</v>
      </c>
      <c r="B345" s="9" t="str">
        <f aca="false">IF(config!A7&lt;&gt;"",config!A7,"")</f>
        <v>mr 5</v>
      </c>
      <c r="C345" s="10" t="n">
        <f aca="false">COUNTIF(F345:AJ345,"bp")</f>
        <v>0</v>
      </c>
      <c r="D345" s="10" t="n">
        <f aca="false">COUNTIF(G345:AK345,"c")</f>
        <v>0</v>
      </c>
      <c r="E345" s="10" t="n">
        <f aca="false">COUNTIF(H345:AL345,"p")</f>
        <v>0</v>
      </c>
      <c r="F345" s="11"/>
      <c r="G345" s="11"/>
      <c r="H345" s="11"/>
      <c r="I345" s="11"/>
      <c r="J345" s="11"/>
      <c r="K345" s="11"/>
      <c r="L345" s="11"/>
      <c r="M345" s="11"/>
      <c r="N345" s="11"/>
      <c r="O345" s="11"/>
      <c r="P345" s="11"/>
      <c r="Q345" s="11"/>
      <c r="R345" s="11"/>
      <c r="S345" s="11"/>
      <c r="T345" s="11"/>
      <c r="U345" s="11"/>
      <c r="V345" s="11"/>
      <c r="W345" s="11"/>
      <c r="X345" s="11"/>
      <c r="Y345" s="11"/>
      <c r="Z345" s="11"/>
      <c r="AA345" s="11"/>
      <c r="AB345" s="11"/>
      <c r="AC345" s="11"/>
      <c r="AD345" s="11"/>
      <c r="AE345" s="11"/>
      <c r="AF345" s="11"/>
      <c r="AG345" s="11"/>
      <c r="AH345" s="11"/>
      <c r="AI345" s="11"/>
      <c r="AJ345" s="11"/>
    </row>
    <row r="346" customFormat="false" ht="15" hidden="false" customHeight="false" outlineLevel="0" collapsed="false">
      <c r="A346" s="0" t="str">
        <f aca="false">HYPERLINK("#service.A310","novembre")</f>
        <v>novembre</v>
      </c>
      <c r="B346" s="12"/>
    </row>
    <row r="347" customFormat="false" ht="15" hidden="false" customHeight="false" outlineLevel="0" collapsed="false">
      <c r="A347" s="0" t="str">
        <f aca="false">HYPERLINK("#service.A340","décembre")</f>
        <v>décembre</v>
      </c>
      <c r="B347" s="12"/>
    </row>
    <row r="349" customFormat="false" ht="15" hidden="false" customHeight="false" outlineLevel="0" collapsed="false">
      <c r="D349" s="13" t="s">
        <v>6</v>
      </c>
      <c r="E349" s="10" t="n">
        <f aca="false">SUM(E341:E345)</f>
        <v>0</v>
      </c>
      <c r="F349" s="14" t="s">
        <v>3</v>
      </c>
      <c r="G349" s="0" t="s">
        <v>7</v>
      </c>
      <c r="J349" s="15" t="s">
        <v>4</v>
      </c>
      <c r="K349" s="0" t="s">
        <v>8</v>
      </c>
      <c r="N349" s="16" t="s">
        <v>9</v>
      </c>
      <c r="O349" s="0" t="s">
        <v>10</v>
      </c>
      <c r="X349" s="17" t="s">
        <v>11</v>
      </c>
      <c r="Y349" s="0" t="s">
        <v>12</v>
      </c>
      <c r="AB349" s="18" t="s">
        <v>13</v>
      </c>
      <c r="AC349" s="0" t="s">
        <v>14</v>
      </c>
      <c r="AE349" s="19" t="s">
        <v>15</v>
      </c>
      <c r="AF349" s="0" t="s">
        <v>16</v>
      </c>
    </row>
    <row r="351" customFormat="false" ht="15" hidden="false" customHeight="false" outlineLevel="0" collapsed="false">
      <c r="B351" s="20" t="s">
        <v>17</v>
      </c>
      <c r="C351" s="0" t="s">
        <v>18</v>
      </c>
      <c r="D351" s="0" t="s">
        <v>19</v>
      </c>
      <c r="E351" s="0" t="s">
        <v>20</v>
      </c>
    </row>
    <row r="352" customFormat="false" ht="15" hidden="false" customHeight="false" outlineLevel="0" collapsed="false">
      <c r="A352" s="0" t="s">
        <v>86</v>
      </c>
      <c r="B352" s="21" t="n">
        <f aca="false">SUMPRODUCT((WEEKDAY($F$10:$AJ$10,2)=4)*($F$11:$AJ$16="bp")*($B$11:$B$16=$A352))</f>
        <v>0</v>
      </c>
      <c r="C352" s="21" t="n">
        <f aca="false">SUMPRODUCT((WEEKDAY($F$10:$AG$10,2)=5)*($F$11:$AG$15="bp")*($B$11:$B$15=$A352))</f>
        <v>0</v>
      </c>
      <c r="D352" s="21" t="n">
        <f aca="false">SUMPRODUCT((WEEKDAY($F$10:$AG$10,2)=6)*($F$11:$AG$15="bp")*($B$11:$B$15=$A352))</f>
        <v>0</v>
      </c>
      <c r="E352" s="21" t="n">
        <f aca="false">SUMPRODUCT((WEEKDAY($F$10:$AG$10,2)=7)*($F$11:$AG$15="bp")*($B$11:$B$15=$A352))</f>
        <v>0</v>
      </c>
    </row>
    <row r="353" customFormat="false" ht="15" hidden="false" customHeight="false" outlineLevel="0" collapsed="false">
      <c r="A353" s="0" t="s">
        <v>87</v>
      </c>
      <c r="B353" s="21" t="n">
        <f aca="false">SUMPRODUCT((WEEKDAY($F$10:$AJ$10,2)=4)*($F$11:$AJ$16="bp")*($B$11:$B$16=$A353))</f>
        <v>0</v>
      </c>
      <c r="C353" s="21" t="n">
        <f aca="false">SUMPRODUCT((WEEKDAY($F$10:$AG$10,2)=5)*($F$11:$AG$15="bp")*($B$11:$B$15=$A353))</f>
        <v>0</v>
      </c>
      <c r="D353" s="21" t="n">
        <f aca="false">SUMPRODUCT((WEEKDAY($F$10:$AG$10,2)=6)*($F$11:$AG$15="bp")*($B$11:$B$15=$A353))</f>
        <v>0</v>
      </c>
      <c r="E353" s="21" t="n">
        <f aca="false">SUMPRODUCT((WEEKDAY($F$10:$AG$10,2)=7)*($F$11:$AG$15="bp")*($B$11:$B$15=$A353))</f>
        <v>0</v>
      </c>
    </row>
    <row r="354" customFormat="false" ht="15" hidden="false" customHeight="false" outlineLevel="0" collapsed="false">
      <c r="A354" s="0" t="s">
        <v>88</v>
      </c>
      <c r="B354" s="21" t="n">
        <f aca="false">SUMPRODUCT((WEEKDAY($F$10:$AJ$10,2)=4)*($F$11:$AJ$16="bp")*($B$11:$B$16=$A354))</f>
        <v>0</v>
      </c>
      <c r="C354" s="21" t="n">
        <f aca="false">SUMPRODUCT((WEEKDAY($F$10:$AG$10,2)=5)*($F$11:$AG$15="bp")*($B$11:$B$15=$A354))</f>
        <v>0</v>
      </c>
      <c r="D354" s="21" t="n">
        <f aca="false">SUMPRODUCT((WEEKDAY($F$10:$AG$10,2)=6)*($F$11:$AG$15="bp")*($B$11:$B$15=$A354))</f>
        <v>0</v>
      </c>
      <c r="E354" s="21" t="n">
        <f aca="false">SUMPRODUCT((WEEKDAY($F$10:$AG$10,2)=7)*($F$11:$AG$15="bp")*($B$11:$B$15=$A354))</f>
        <v>0</v>
      </c>
    </row>
    <row r="355" customFormat="false" ht="15" hidden="false" customHeight="false" outlineLevel="0" collapsed="false">
      <c r="A355" s="0" t="s">
        <v>89</v>
      </c>
      <c r="B355" s="21" t="n">
        <f aca="false">SUMPRODUCT((WEEKDAY($F$10:$AJ$10,2)=4)*($F$11:$AJ$16="bp")*($B$11:$B$16=$A355))</f>
        <v>0</v>
      </c>
      <c r="C355" s="21" t="n">
        <f aca="false">SUMPRODUCT((WEEKDAY($F$10:$AG$10,2)=5)*($F$11:$AG$15="bp")*($B$11:$B$15=$A355))</f>
        <v>0</v>
      </c>
      <c r="D355" s="21" t="n">
        <f aca="false">SUMPRODUCT((WEEKDAY($F$10:$AG$10,2)=6)*($F$11:$AG$15="bp")*($B$11:$B$15=$A355))</f>
        <v>0</v>
      </c>
      <c r="E355" s="21" t="n">
        <f aca="false">SUMPRODUCT((WEEKDAY($F$10:$AG$10,2)=7)*($F$11:$AG$15="bp")*($B$11:$B$15=$A355))</f>
        <v>0</v>
      </c>
    </row>
    <row r="356" customFormat="false" ht="15" hidden="false" customHeight="false" outlineLevel="0" collapsed="false">
      <c r="A356" s="0" t="s">
        <v>90</v>
      </c>
      <c r="B356" s="21" t="n">
        <f aca="false">SUMPRODUCT((WEEKDAY($F$10:$AJ$10,2)=4)*($F$11:$AJ$16="bp")*($B$11:$B$16=$A356))</f>
        <v>0</v>
      </c>
      <c r="C356" s="21" t="n">
        <f aca="false">SUMPRODUCT((WEEKDAY($F$10:$AG$10,2)=5)*($F$11:$AG$15="bp")*($B$11:$B$15=$A356))</f>
        <v>0</v>
      </c>
      <c r="D356" s="21" t="n">
        <f aca="false">SUMPRODUCT((WEEKDAY($F$10:$AG$10,2)=6)*($F$11:$AG$15="bp")*($B$11:$B$15=$A356))</f>
        <v>0</v>
      </c>
      <c r="E356" s="21" t="n">
        <f aca="false">SUMPRODUCT((WEEKDAY($F$10:$AG$10,2)=7)*($F$11:$AG$15="bp")*($B$11:$B$15=$A356))</f>
        <v>0</v>
      </c>
    </row>
  </sheetData>
  <mergeCells count="12">
    <mergeCell ref="F5:AJ8"/>
    <mergeCell ref="F35:AJ38"/>
    <mergeCell ref="F65:AJ68"/>
    <mergeCell ref="F95:AJ98"/>
    <mergeCell ref="F125:AJ128"/>
    <mergeCell ref="F155:AJ158"/>
    <mergeCell ref="F185:AJ188"/>
    <mergeCell ref="F215:AJ218"/>
    <mergeCell ref="F245:AJ248"/>
    <mergeCell ref="F275:AJ278"/>
    <mergeCell ref="F305:AJ308"/>
    <mergeCell ref="F335:AJ338"/>
  </mergeCells>
  <conditionalFormatting sqref="F10:AJ10 F40:AJ40 F70:AJ70 F100:AJ100 F130:AJ130 F160:AJ160 F190:AJ190 F220:AJ220 F250:AJ250 F280:AJ280 F310:AJ310 F340:AJ340">
    <cfRule type="expression" priority="2" aboveAverage="0" equalAverage="0" bottom="0" percent="0" rank="0" text="" dxfId="0">
      <formula>OR(F$10=1,F$10=7)</formula>
    </cfRule>
  </conditionalFormatting>
  <conditionalFormatting sqref="F11:AJ15 F41:AJ45 F71:AJ75 F101:AJ105 F131:AJ135 F161:AJ165 F191:AJ195 F221:AJ225 F251:AJ255 F281:AJ285 F311:AJ315 F341:AJ345">
    <cfRule type="expression" priority="3" aboveAverage="0" equalAverage="0" bottom="0" percent="0" rank="0" text="" dxfId="1">
      <formula>OR(F$10=1,F$10=7)</formula>
    </cfRule>
    <cfRule type="expression" priority="4" aboveAverage="0" equalAverage="0" bottom="0" percent="0" rank="0" text="" dxfId="2">
      <formula>OR(F$11=1,F$11=7)</formula>
    </cfRule>
    <cfRule type="expression" priority="5" aboveAverage="0" equalAverage="0" bottom="0" percent="0" rank="0" text="" dxfId="3">
      <formula>"ou=(f$10=1+$;f$10=7)"</formula>
    </cfRule>
  </conditionalFormatting>
  <conditionalFormatting sqref="F10:AJ15 F40:AJ45 F70:AJ75 F100:AJ105 F130:AJ135 F160:AJ165 F190:AJ195 F220:AJ225 F250:AJ255 F280:AJ285 F310:AJ315 F340:AJ345">
    <cfRule type="cellIs" priority="6" operator="equal" aboveAverage="0" equalAverage="0" bottom="0" percent="0" rank="0" text="" dxfId="4">
      <formula>"p"</formula>
    </cfRule>
    <cfRule type="cellIs" priority="7" operator="equal" aboveAverage="0" equalAverage="0" bottom="0" percent="0" rank="0" text="" dxfId="5">
      <formula>"bp"</formula>
    </cfRule>
    <cfRule type="cellIs" priority="8" operator="equal" aboveAverage="0" equalAverage="0" bottom="0" percent="0" rank="0" text="" dxfId="6">
      <formula>"c"</formula>
    </cfRule>
  </conditionalFormatting>
  <conditionalFormatting sqref="C11:E15 C41:E45 C71:E75 C101:E105 C131:E135 C161:E165 C191:E195 C221:E225 C251:E255 C281:E285 C311:E315 C341:E345">
    <cfRule type="cellIs" priority="9" operator="equal" aboveAverage="0" equalAverage="0" bottom="0" percent="0" rank="0" text="" dxfId="7">
      <formula>0</formula>
    </cfRule>
  </conditionalFormatting>
  <conditionalFormatting sqref="F11:AJ15 F41:AJ45 F71:AJ75 F101:AJ105 F131:AJ135 F161:AJ165 F191:AJ195 F221:AJ225 F251:AJ255 F281:AJ285 F311:AJ315 F341:AJ345">
    <cfRule type="cellIs" priority="10" operator="equal" aboveAverage="0" equalAverage="0" bottom="0" percent="0" rank="0" text="" dxfId="8">
      <formula>"P"</formula>
    </cfRule>
    <cfRule type="cellIs" priority="11" operator="equal" aboveAverage="0" equalAverage="0" bottom="0" percent="0" rank="0" text="" dxfId="9">
      <formula>"M"</formula>
    </cfRule>
    <cfRule type="cellIs" priority="12" operator="equal" aboveAverage="0" equalAverage="0" bottom="0" percent="0" rank="0" text="" dxfId="10">
      <formula>"S/C"</formula>
    </cfRule>
    <cfRule type="cellIs" priority="13" operator="equal" aboveAverage="0" equalAverage="0" bottom="0" percent="0" rank="0" text="" dxfId="11">
      <formula>"R"</formula>
    </cfRule>
    <cfRule type="cellIs" priority="14" operator="equal" aboveAverage="0" equalAverage="0" bottom="0" percent="0" rank="0" text="" dxfId="12">
      <formula>"C"</formula>
    </cfRule>
    <cfRule type="cellIs" priority="15" operator="equal" aboveAverage="0" equalAverage="0" bottom="0" percent="0" rank="0" text="" dxfId="13">
      <formula>"BP"</formula>
    </cfRule>
  </conditionalFormatting>
  <dataValidations count="3">
    <dataValidation allowBlank="true" operator="between" showDropDown="false" showErrorMessage="true" showInputMessage="true" sqref="F11:AJ15 F41:AJ45 F71:AJ75 F101:AJ105 F131:AJ135 F161:AJ165 F191:AJ195 F221:AJ225 F251:AJ255 F281:AJ285 F311:AJ315 F341:AJ345" type="list">
      <formula1>"BP,C,R,S/C,M,P"</formula1>
      <formula2>0</formula2>
    </dataValidation>
    <dataValidation allowBlank="true" operator="between" showDropDown="false" showErrorMessage="true" showInputMessage="true" sqref="AL5" type="list">
      <formula1>"JANVIER,FEVRIER,MARS,AVRIL,MAI,JUIN,JUILLET,AOUT,SEPTEMBRE,OCTOBRE,DECEMBRE,NOVEMBRE,DECEMBRE"</formula1>
      <formula2>0</formula2>
    </dataValidation>
    <dataValidation allowBlank="true" operator="equal" showDropDown="false" showErrorMessage="true" showInputMessage="false" sqref="A3" type="none">
      <formula1>0</formula1>
      <formula2>0</formula2>
    </dataValidation>
  </dataValidations>
  <hyperlinks>
    <hyperlink ref="AL5" location="SERVICE!A40" display="OCTOBRE"/>
  </hyperlinks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3:CB11"/>
  <sheetViews>
    <sheetView showFormulas="false" showGridLines="true" showRowColHeaders="true" showZeros="true" rightToLeft="false" tabSelected="false" showOutlineSymbols="true" defaultGridColor="true" view="normal" topLeftCell="A1" colorId="64" zoomScale="80" zoomScaleNormal="80" zoomScalePageLayoutView="100" workbookViewId="0">
      <selection pane="topLeft" activeCell="D7" activeCellId="0" sqref="D7"/>
    </sheetView>
  </sheetViews>
  <sheetFormatPr defaultRowHeight="15" zeroHeight="false" outlineLevelRow="0" outlineLevelCol="0"/>
  <cols>
    <col collapsed="false" customWidth="true" hidden="false" outlineLevel="0" max="2" min="1" style="0" width="10.67"/>
    <col collapsed="false" customWidth="true" hidden="false" outlineLevel="0" max="3" min="3" style="0" width="5.86"/>
    <col collapsed="false" customWidth="true" hidden="false" outlineLevel="0" max="4" min="4" style="0" width="3.71"/>
    <col collapsed="false" customWidth="true" hidden="false" outlineLevel="0" max="5" min="5" style="0" width="4.71"/>
    <col collapsed="false" customWidth="true" hidden="false" outlineLevel="0" max="6" min="6" style="0" width="3.71"/>
    <col collapsed="false" customWidth="true" hidden="false" outlineLevel="0" max="7" min="7" style="0" width="4.57"/>
    <col collapsed="false" customWidth="true" hidden="false" outlineLevel="0" max="8" min="8" style="0" width="4.86"/>
    <col collapsed="false" customWidth="true" hidden="false" outlineLevel="0" max="9" min="9" style="0" width="4.71"/>
    <col collapsed="false" customWidth="true" hidden="false" outlineLevel="0" max="80" min="10" style="0" width="3.71"/>
    <col collapsed="false" customWidth="true" hidden="false" outlineLevel="0" max="1025" min="81" style="0" width="10.67"/>
  </cols>
  <sheetData>
    <row r="3" customFormat="false" ht="14.25" hidden="false" customHeight="true" outlineLevel="0" collapsed="false"/>
    <row r="4" customFormat="false" ht="15" hidden="true" customHeight="false" outlineLevel="0" collapsed="false"/>
    <row r="5" customFormat="false" ht="34.5" hidden="false" customHeight="true" outlineLevel="0" collapsed="false">
      <c r="C5" s="22" t="s">
        <v>91</v>
      </c>
      <c r="D5" s="22"/>
      <c r="E5" s="22"/>
      <c r="F5" s="22"/>
      <c r="G5" s="22"/>
      <c r="H5" s="22"/>
      <c r="I5" s="23" t="s">
        <v>92</v>
      </c>
      <c r="J5" s="23"/>
      <c r="K5" s="23"/>
      <c r="L5" s="23"/>
      <c r="M5" s="23"/>
      <c r="N5" s="23"/>
      <c r="O5" s="23" t="s">
        <v>93</v>
      </c>
      <c r="P5" s="23"/>
      <c r="Q5" s="23"/>
      <c r="R5" s="23"/>
      <c r="S5" s="23"/>
      <c r="T5" s="23"/>
      <c r="U5" s="23" t="s">
        <v>94</v>
      </c>
      <c r="V5" s="23"/>
      <c r="W5" s="23"/>
      <c r="X5" s="23"/>
      <c r="Y5" s="23"/>
      <c r="Z5" s="23"/>
      <c r="AA5" s="23" t="s">
        <v>95</v>
      </c>
      <c r="AB5" s="23"/>
      <c r="AC5" s="23"/>
      <c r="AD5" s="23"/>
      <c r="AE5" s="23"/>
      <c r="AF5" s="23"/>
      <c r="AG5" s="23" t="s">
        <v>96</v>
      </c>
      <c r="AH5" s="23"/>
      <c r="AI5" s="23"/>
      <c r="AJ5" s="23"/>
      <c r="AK5" s="23"/>
      <c r="AL5" s="23"/>
      <c r="AM5" s="23" t="s">
        <v>97</v>
      </c>
      <c r="AN5" s="23"/>
      <c r="AO5" s="23"/>
      <c r="AP5" s="23"/>
      <c r="AQ5" s="23"/>
      <c r="AR5" s="23"/>
      <c r="AS5" s="23" t="s">
        <v>98</v>
      </c>
      <c r="AT5" s="23"/>
      <c r="AU5" s="23"/>
      <c r="AV5" s="23"/>
      <c r="AW5" s="23"/>
      <c r="AX5" s="23"/>
      <c r="AY5" s="23" t="s">
        <v>99</v>
      </c>
      <c r="AZ5" s="23"/>
      <c r="BA5" s="23"/>
      <c r="BB5" s="23"/>
      <c r="BC5" s="23"/>
      <c r="BD5" s="23"/>
      <c r="BE5" s="23" t="s">
        <v>100</v>
      </c>
      <c r="BF5" s="23"/>
      <c r="BG5" s="23"/>
      <c r="BH5" s="23"/>
      <c r="BI5" s="23"/>
      <c r="BJ5" s="23"/>
      <c r="BK5" s="23" t="s">
        <v>101</v>
      </c>
      <c r="BL5" s="23"/>
      <c r="BM5" s="23"/>
      <c r="BN5" s="23"/>
      <c r="BO5" s="23"/>
      <c r="BP5" s="23"/>
      <c r="BQ5" s="23" t="s">
        <v>102</v>
      </c>
      <c r="BR5" s="23"/>
      <c r="BS5" s="23"/>
      <c r="BT5" s="23"/>
      <c r="BU5" s="23"/>
      <c r="BV5" s="23"/>
      <c r="BW5" s="23" t="s">
        <v>103</v>
      </c>
      <c r="BX5" s="23"/>
      <c r="BY5" s="23"/>
      <c r="BZ5" s="23"/>
      <c r="CA5" s="23"/>
      <c r="CB5" s="23"/>
    </row>
    <row r="6" customFormat="false" ht="73.5" hidden="false" customHeight="true" outlineLevel="0" collapsed="false">
      <c r="C6" s="24" t="s">
        <v>104</v>
      </c>
      <c r="D6" s="24" t="s">
        <v>8</v>
      </c>
      <c r="E6" s="25" t="s">
        <v>105</v>
      </c>
      <c r="F6" s="25" t="s">
        <v>106</v>
      </c>
      <c r="G6" s="25" t="s">
        <v>19</v>
      </c>
      <c r="H6" s="26" t="s">
        <v>20</v>
      </c>
      <c r="I6" s="27" t="s">
        <v>104</v>
      </c>
      <c r="J6" s="28" t="s">
        <v>107</v>
      </c>
      <c r="K6" s="29" t="s">
        <v>105</v>
      </c>
      <c r="L6" s="29" t="s">
        <v>18</v>
      </c>
      <c r="M6" s="29" t="s">
        <v>19</v>
      </c>
      <c r="N6" s="30" t="s">
        <v>20</v>
      </c>
      <c r="O6" s="27" t="s">
        <v>104</v>
      </c>
      <c r="P6" s="28" t="s">
        <v>107</v>
      </c>
      <c r="Q6" s="29" t="s">
        <v>105</v>
      </c>
      <c r="R6" s="29" t="s">
        <v>18</v>
      </c>
      <c r="S6" s="29" t="s">
        <v>19</v>
      </c>
      <c r="T6" s="30" t="s">
        <v>20</v>
      </c>
      <c r="U6" s="27" t="s">
        <v>104</v>
      </c>
      <c r="V6" s="28" t="s">
        <v>107</v>
      </c>
      <c r="W6" s="29" t="s">
        <v>105</v>
      </c>
      <c r="X6" s="29" t="s">
        <v>18</v>
      </c>
      <c r="Y6" s="29" t="s">
        <v>19</v>
      </c>
      <c r="Z6" s="30" t="s">
        <v>20</v>
      </c>
      <c r="AA6" s="27" t="s">
        <v>104</v>
      </c>
      <c r="AB6" s="28" t="s">
        <v>107</v>
      </c>
      <c r="AC6" s="29" t="s">
        <v>105</v>
      </c>
      <c r="AD6" s="29" t="s">
        <v>18</v>
      </c>
      <c r="AE6" s="29" t="s">
        <v>19</v>
      </c>
      <c r="AF6" s="30" t="s">
        <v>20</v>
      </c>
      <c r="AG6" s="27" t="s">
        <v>104</v>
      </c>
      <c r="AH6" s="28" t="s">
        <v>107</v>
      </c>
      <c r="AI6" s="29" t="s">
        <v>105</v>
      </c>
      <c r="AJ6" s="29" t="s">
        <v>18</v>
      </c>
      <c r="AK6" s="29" t="s">
        <v>19</v>
      </c>
      <c r="AL6" s="30" t="s">
        <v>20</v>
      </c>
      <c r="AM6" s="27" t="s">
        <v>104</v>
      </c>
      <c r="AN6" s="28" t="s">
        <v>107</v>
      </c>
      <c r="AO6" s="29" t="s">
        <v>105</v>
      </c>
      <c r="AP6" s="29" t="s">
        <v>18</v>
      </c>
      <c r="AQ6" s="29" t="s">
        <v>19</v>
      </c>
      <c r="AR6" s="30" t="s">
        <v>20</v>
      </c>
      <c r="AS6" s="27" t="s">
        <v>104</v>
      </c>
      <c r="AT6" s="28" t="s">
        <v>107</v>
      </c>
      <c r="AU6" s="29" t="s">
        <v>105</v>
      </c>
      <c r="AV6" s="29" t="s">
        <v>18</v>
      </c>
      <c r="AW6" s="29" t="s">
        <v>19</v>
      </c>
      <c r="AX6" s="30" t="s">
        <v>20</v>
      </c>
      <c r="AY6" s="27" t="s">
        <v>104</v>
      </c>
      <c r="AZ6" s="28" t="s">
        <v>107</v>
      </c>
      <c r="BA6" s="29" t="s">
        <v>105</v>
      </c>
      <c r="BB6" s="29" t="s">
        <v>18</v>
      </c>
      <c r="BC6" s="29" t="s">
        <v>19</v>
      </c>
      <c r="BD6" s="30" t="s">
        <v>20</v>
      </c>
      <c r="BE6" s="27" t="s">
        <v>104</v>
      </c>
      <c r="BF6" s="28" t="s">
        <v>107</v>
      </c>
      <c r="BG6" s="29" t="s">
        <v>105</v>
      </c>
      <c r="BH6" s="29" t="s">
        <v>18</v>
      </c>
      <c r="BI6" s="29" t="s">
        <v>19</v>
      </c>
      <c r="BJ6" s="30" t="s">
        <v>20</v>
      </c>
      <c r="BK6" s="27" t="s">
        <v>104</v>
      </c>
      <c r="BL6" s="28" t="s">
        <v>107</v>
      </c>
      <c r="BM6" s="29" t="s">
        <v>105</v>
      </c>
      <c r="BN6" s="29" t="s">
        <v>18</v>
      </c>
      <c r="BO6" s="29" t="s">
        <v>19</v>
      </c>
      <c r="BP6" s="30" t="s">
        <v>20</v>
      </c>
      <c r="BQ6" s="27" t="s">
        <v>104</v>
      </c>
      <c r="BR6" s="28" t="s">
        <v>107</v>
      </c>
      <c r="BS6" s="29" t="s">
        <v>105</v>
      </c>
      <c r="BT6" s="29" t="s">
        <v>18</v>
      </c>
      <c r="BU6" s="29" t="s">
        <v>19</v>
      </c>
      <c r="BV6" s="30" t="s">
        <v>20</v>
      </c>
      <c r="BW6" s="27" t="s">
        <v>104</v>
      </c>
      <c r="BX6" s="28" t="s">
        <v>107</v>
      </c>
      <c r="BY6" s="29" t="s">
        <v>105</v>
      </c>
      <c r="BZ6" s="29" t="s">
        <v>18</v>
      </c>
      <c r="CA6" s="29" t="s">
        <v>19</v>
      </c>
      <c r="CB6" s="30" t="s">
        <v>20</v>
      </c>
    </row>
    <row r="7" customFormat="false" ht="33.75" hidden="false" customHeight="true" outlineLevel="0" collapsed="false">
      <c r="A7" s="31" t="str">
        <f aca="false">IF(config!A3="","",config!A3)</f>
        <v>mr 1</v>
      </c>
      <c r="B7" s="31"/>
      <c r="C7" s="32" t="n">
        <f aca="false">SUM(I7,O7,U7,AA7,AG7,AM7,AS7,AY7,BE7,BK7,BQ7,BW7)</f>
        <v>23</v>
      </c>
      <c r="D7" s="32" t="n">
        <f aca="false">SUM(J7,P7,V7,AB7,AH7,AN7,AT7,AZ7,BF7,BL7,BR7,BX7)</f>
        <v>36</v>
      </c>
      <c r="E7" s="32" t="n">
        <f aca="false">SUM(K7,Q7,W7,AC7,AI7,AO7,AU7,BA7,BG7,BM7,BS7,BY7)</f>
        <v>4</v>
      </c>
      <c r="F7" s="32" t="n">
        <f aca="false">SUM(L7,R7,X7,AD7,AJ7,AP7,AV7,BB7,BH7,BN7,BT7,BZ7)</f>
        <v>0</v>
      </c>
      <c r="G7" s="32" t="n">
        <f aca="false">SUM(M7,S7,Y7,AE7,AK7,AQ7,AW7,BC7,BI7,BO7,BU7,CA7)</f>
        <v>0</v>
      </c>
      <c r="H7" s="32" t="n">
        <f aca="false">SUM(N7,T11,Z7,AF7,AL7,AR7,AX7,BD7,BJ7,BP7,CB7,BV7)</f>
        <v>1</v>
      </c>
      <c r="I7" s="33" t="n">
        <f aca="false">IFERROR(VLOOKUP($A7,SERVICE!$B$11:$E$18,2,0),"")</f>
        <v>2</v>
      </c>
      <c r="J7" s="33" t="n">
        <f aca="false">IFERROR(VLOOKUP($A7,SERVICE!$B$11:$E$18,3,0),"")</f>
        <v>3</v>
      </c>
      <c r="K7" s="33" t="n">
        <f aca="false">IFERROR(VLOOKUP($A7,SERVICE!$A$22:$E$26,2,0),"")</f>
        <v>4</v>
      </c>
      <c r="L7" s="33" t="n">
        <f aca="false">IFERROR(VLOOKUP($A7,SERVICE!$A$22:$E$26,3,0),"")</f>
        <v>0</v>
      </c>
      <c r="M7" s="33" t="n">
        <f aca="false">IFERROR(VLOOKUP($A7,SERVICE!$A$22:$E$26,4,0),"")</f>
        <v>0</v>
      </c>
      <c r="N7" s="33" t="n">
        <f aca="false">IFERROR(VLOOKUP($A7,SERVICE!$A$22:$E$26,5,0),"")</f>
        <v>1</v>
      </c>
      <c r="O7" s="33" t="n">
        <f aca="false">IFERROR(VLOOKUP($A7,SERVICE!$B$41:$D$45,2,0),"")</f>
        <v>1</v>
      </c>
      <c r="P7" s="33" t="n">
        <f aca="false">IFERROR(VLOOKUP($A7,SERVICE!$B$11:$E$15,3,0),"")</f>
        <v>3</v>
      </c>
      <c r="Q7" s="33" t="n">
        <f aca="false">SERVICE!H22</f>
        <v>0</v>
      </c>
      <c r="R7" s="33"/>
      <c r="S7" s="33"/>
      <c r="T7" s="34"/>
      <c r="U7" s="33" t="n">
        <f aca="false">IFERROR(VLOOKUP($A7,SERVICE!$B$11:$E$15,2,0),"")</f>
        <v>2</v>
      </c>
      <c r="V7" s="33" t="n">
        <f aca="false">IFERROR(VLOOKUP($A7,SERVICE!$B$11:$E$15,3,0),"")</f>
        <v>3</v>
      </c>
      <c r="W7" s="33" t="n">
        <f aca="false">SERVICE!N22</f>
        <v>0</v>
      </c>
      <c r="X7" s="33"/>
      <c r="Y7" s="33"/>
      <c r="Z7" s="33"/>
      <c r="AA7" s="33" t="n">
        <f aca="false">IFERROR(VLOOKUP($A7,SERVICE!$B$11:$E$15,2,0),"")</f>
        <v>2</v>
      </c>
      <c r="AB7" s="33" t="n">
        <f aca="false">IFERROR(VLOOKUP($A7,SERVICE!$B$11:$E$15,3,0),"")</f>
        <v>3</v>
      </c>
      <c r="AC7" s="33" t="n">
        <f aca="false">SERVICE!T22</f>
        <v>0</v>
      </c>
      <c r="AD7" s="33"/>
      <c r="AE7" s="33"/>
      <c r="AF7" s="33"/>
      <c r="AG7" s="33" t="n">
        <f aca="false">IFERROR(VLOOKUP($A7,SERVICE!$B$11:$E$15,2,0),"")</f>
        <v>2</v>
      </c>
      <c r="AH7" s="33" t="n">
        <f aca="false">IFERROR(VLOOKUP($A7,SERVICE!$B$11:$E$15,3,0),"")</f>
        <v>3</v>
      </c>
      <c r="AI7" s="33" t="n">
        <f aca="false">SERVICE!Z22</f>
        <v>0</v>
      </c>
      <c r="AJ7" s="33"/>
      <c r="AK7" s="33"/>
      <c r="AL7" s="33"/>
      <c r="AM7" s="33" t="n">
        <f aca="false">IFERROR(VLOOKUP($A7,SERVICE!$B$11:$E$15,2,0),"")</f>
        <v>2</v>
      </c>
      <c r="AN7" s="33" t="n">
        <f aca="false">IFERROR(VLOOKUP($A7,SERVICE!$B$11:$E$15,3,0),"")</f>
        <v>3</v>
      </c>
      <c r="AO7" s="33" t="n">
        <f aca="false">SERVICE!AF22</f>
        <v>0</v>
      </c>
      <c r="AP7" s="33"/>
      <c r="AQ7" s="33"/>
      <c r="AR7" s="33"/>
      <c r="AS7" s="33" t="n">
        <f aca="false">IFERROR(VLOOKUP($A7,SERVICE!$B$11:$E$15,2,0),"")</f>
        <v>2</v>
      </c>
      <c r="AT7" s="33" t="n">
        <f aca="false">IFERROR(VLOOKUP($A7,SERVICE!$B$11:$E$15,3,0),"")</f>
        <v>3</v>
      </c>
      <c r="AU7" s="33" t="n">
        <f aca="false">SERVICE!AL22</f>
        <v>0</v>
      </c>
      <c r="AV7" s="33"/>
      <c r="AW7" s="33"/>
      <c r="AX7" s="33"/>
      <c r="AY7" s="33" t="n">
        <f aca="false">IFERROR(VLOOKUP($A7,SERVICE!$B$11:$E$15,2,0),"")</f>
        <v>2</v>
      </c>
      <c r="AZ7" s="33" t="n">
        <f aca="false">IFERROR(VLOOKUP($A7,SERVICE!$B$11:$E$15,3,0),"")</f>
        <v>3</v>
      </c>
      <c r="BA7" s="33" t="n">
        <f aca="false">SERVICE!AR22</f>
        <v>0</v>
      </c>
      <c r="BB7" s="33"/>
      <c r="BC7" s="33"/>
      <c r="BD7" s="33"/>
      <c r="BE7" s="33" t="n">
        <f aca="false">IFERROR(VLOOKUP($A7,SERVICE!$B$11:$E$15,2,0),"")</f>
        <v>2</v>
      </c>
      <c r="BF7" s="33" t="n">
        <f aca="false">IFERROR(VLOOKUP($A7,SERVICE!$B$11:$E$15,3,0),"")</f>
        <v>3</v>
      </c>
      <c r="BG7" s="33" t="n">
        <f aca="false">SERVICE!AX22</f>
        <v>0</v>
      </c>
      <c r="BH7" s="33"/>
      <c r="BI7" s="33"/>
      <c r="BJ7" s="33"/>
      <c r="BK7" s="33" t="n">
        <f aca="false">IFERROR(VLOOKUP($A7,SERVICE!$B$11:$E$15,2,0),"")</f>
        <v>2</v>
      </c>
      <c r="BL7" s="33" t="n">
        <f aca="false">IFERROR(VLOOKUP($A7,SERVICE!$B$11:$E$15,3,0),"")</f>
        <v>3</v>
      </c>
      <c r="BM7" s="33" t="n">
        <f aca="false">SERVICE!BD22</f>
        <v>0</v>
      </c>
      <c r="BN7" s="33"/>
      <c r="BO7" s="33"/>
      <c r="BP7" s="33"/>
      <c r="BQ7" s="33" t="n">
        <f aca="false">IFERROR(VLOOKUP($A7,SERVICE!$B$11:$E$15,2,0),"")</f>
        <v>2</v>
      </c>
      <c r="BR7" s="33" t="n">
        <f aca="false">IFERROR(VLOOKUP($A7,SERVICE!$B$11:$E$15,3,0),"")</f>
        <v>3</v>
      </c>
      <c r="BS7" s="33" t="n">
        <f aca="false">SERVICE!BJ22</f>
        <v>0</v>
      </c>
      <c r="BT7" s="33"/>
      <c r="BU7" s="33"/>
      <c r="BV7" s="33"/>
      <c r="BW7" s="33" t="n">
        <f aca="false">IFERROR(VLOOKUP($A7,SERVICE!$B$11:$E$15,2,0),"")</f>
        <v>2</v>
      </c>
      <c r="BX7" s="33" t="n">
        <f aca="false">IFERROR(VLOOKUP($A7,SERVICE!$B$11:$E$15,3,0),"")</f>
        <v>3</v>
      </c>
      <c r="BY7" s="33" t="n">
        <f aca="false">SERVICE!BP22</f>
        <v>0</v>
      </c>
      <c r="BZ7" s="33"/>
      <c r="CA7" s="33"/>
      <c r="CB7" s="33"/>
    </row>
    <row r="8" customFormat="false" ht="28.5" hidden="false" customHeight="true" outlineLevel="0" collapsed="false">
      <c r="A8" s="31" t="str">
        <f aca="false">IF(config!A4="","",config!A4)</f>
        <v>mr 2</v>
      </c>
      <c r="B8" s="31"/>
      <c r="C8" s="32" t="n">
        <f aca="false">SUM(I8,O8,U8,AA8,AG8,AM8,AS8,AY8,BE8,BK8,BQ8,BW8)</f>
        <v>0</v>
      </c>
      <c r="D8" s="32" t="n">
        <f aca="false">SUM(J8,P8,V8,AB8,AH8,AN8,AT8,AZ8,BF8,BL8,BR8,BX8)</f>
        <v>0</v>
      </c>
      <c r="E8" s="32" t="n">
        <f aca="false">SUM(K8,Q8,W8,AC8,AI8,AO8,AU8,BA8,BG8,BM8,BS8,BY8)</f>
        <v>0</v>
      </c>
      <c r="F8" s="32" t="n">
        <f aca="false">SUM(L8,R8,X8,AD8,AJ8,AP8,AV8,BB8,BH8,BN8,BT8,BZ8)</f>
        <v>0</v>
      </c>
      <c r="G8" s="32" t="n">
        <f aca="false">SUM(M8,S8,Y8,AE8,AK8,AQ8,AW8,BC8,BI8,BO8,BU8,CA8)</f>
        <v>0</v>
      </c>
      <c r="H8" s="32" t="n">
        <f aca="false">SUM(N8,T12,Z8,AF8,AL8,AR8,AX8,BD8,BJ8,BP8,CB8,BV8)</f>
        <v>0</v>
      </c>
      <c r="I8" s="33" t="n">
        <f aca="false">IFERROR(VLOOKUP($A8,SERVICE!$B$11:$E$18,2,0),"")</f>
        <v>0</v>
      </c>
      <c r="J8" s="33" t="n">
        <f aca="false">IFERROR(VLOOKUP($A8,SERVICE!$B$11:$E$18,3,0),"")</f>
        <v>0</v>
      </c>
      <c r="K8" s="33" t="n">
        <f aca="false">IFERROR(VLOOKUP($A8,SERVICE!$A$22:$E$26,2,0),"")</f>
        <v>0</v>
      </c>
      <c r="L8" s="33" t="n">
        <f aca="false">IFERROR(VLOOKUP($A8,SERVICE!$A$22:$E$26,3,0),"")</f>
        <v>0</v>
      </c>
      <c r="M8" s="33" t="n">
        <f aca="false">IFERROR(VLOOKUP($A8,SERVICE!$A$22:$E$26,4,0),"")</f>
        <v>0</v>
      </c>
      <c r="N8" s="33" t="n">
        <f aca="false">IFERROR(VLOOKUP($A8,SERVICE!$A$22:$E$26,5,0),"")</f>
        <v>0</v>
      </c>
      <c r="O8" s="33" t="n">
        <f aca="false">IFERROR(VLOOKUP($A8,SERVICE!$B$11:$E$15,2,0),"")</f>
        <v>0</v>
      </c>
      <c r="P8" s="33" t="n">
        <f aca="false">IFERROR(VLOOKUP($A8,SERVICE!$B$11:$E$15,3,0),"")</f>
        <v>0</v>
      </c>
      <c r="Q8" s="33"/>
      <c r="R8" s="33"/>
      <c r="S8" s="33"/>
      <c r="T8" s="34"/>
      <c r="U8" s="33" t="n">
        <f aca="false">IFERROR(VLOOKUP($A8,SERVICE!$B$11:$E$15,2,0),"")</f>
        <v>0</v>
      </c>
      <c r="V8" s="33" t="n">
        <f aca="false">IFERROR(VLOOKUP($A8,SERVICE!$B$11:$E$15,3,0),"")</f>
        <v>0</v>
      </c>
      <c r="W8" s="33" t="n">
        <f aca="false">SERVICE!N23</f>
        <v>0</v>
      </c>
      <c r="X8" s="33"/>
      <c r="Y8" s="33"/>
      <c r="Z8" s="33"/>
      <c r="AA8" s="33" t="n">
        <f aca="false">IFERROR(VLOOKUP($A8,SERVICE!$B$11:$E$15,2,0),"")</f>
        <v>0</v>
      </c>
      <c r="AB8" s="33" t="n">
        <f aca="false">IFERROR(VLOOKUP($A8,SERVICE!$B$11:$E$15,3,0),"")</f>
        <v>0</v>
      </c>
      <c r="AC8" s="33" t="n">
        <f aca="false">SERVICE!T23</f>
        <v>0</v>
      </c>
      <c r="AD8" s="33"/>
      <c r="AE8" s="33"/>
      <c r="AF8" s="33"/>
      <c r="AG8" s="33" t="n">
        <f aca="false">IFERROR(VLOOKUP($A8,SERVICE!$B$11:$E$15,2,0),"")</f>
        <v>0</v>
      </c>
      <c r="AH8" s="33" t="n">
        <f aca="false">IFERROR(VLOOKUP($A8,SERVICE!$B$11:$E$15,3,0),"")</f>
        <v>0</v>
      </c>
      <c r="AI8" s="33" t="n">
        <f aca="false">SERVICE!Z23</f>
        <v>0</v>
      </c>
      <c r="AJ8" s="33"/>
      <c r="AK8" s="33"/>
      <c r="AL8" s="33"/>
      <c r="AM8" s="33" t="n">
        <f aca="false">IFERROR(VLOOKUP($A8,SERVICE!$B$11:$E$15,2,0),"")</f>
        <v>0</v>
      </c>
      <c r="AN8" s="33" t="n">
        <f aca="false">IFERROR(VLOOKUP($A8,SERVICE!$B$11:$E$15,3,0),"")</f>
        <v>0</v>
      </c>
      <c r="AO8" s="33" t="n">
        <f aca="false">SERVICE!AF23</f>
        <v>0</v>
      </c>
      <c r="AP8" s="33"/>
      <c r="AQ8" s="33"/>
      <c r="AR8" s="33"/>
      <c r="AS8" s="33" t="n">
        <f aca="false">IFERROR(VLOOKUP($A8,SERVICE!$B$11:$E$15,2,0),"")</f>
        <v>0</v>
      </c>
      <c r="AT8" s="33" t="n">
        <f aca="false">IFERROR(VLOOKUP($A8,SERVICE!$B$11:$E$15,3,0),"")</f>
        <v>0</v>
      </c>
      <c r="AU8" s="33" t="n">
        <f aca="false">SERVICE!AL23</f>
        <v>0</v>
      </c>
      <c r="AV8" s="33"/>
      <c r="AW8" s="33"/>
      <c r="AX8" s="33"/>
      <c r="AY8" s="33" t="n">
        <f aca="false">IFERROR(VLOOKUP($A8,SERVICE!$B$11:$E$15,2,0),"")</f>
        <v>0</v>
      </c>
      <c r="AZ8" s="33" t="n">
        <f aca="false">IFERROR(VLOOKUP($A8,SERVICE!$B$11:$E$15,3,0),"")</f>
        <v>0</v>
      </c>
      <c r="BA8" s="33" t="n">
        <f aca="false">SERVICE!AR23</f>
        <v>0</v>
      </c>
      <c r="BB8" s="33"/>
      <c r="BC8" s="33"/>
      <c r="BD8" s="33"/>
      <c r="BE8" s="33" t="n">
        <f aca="false">IFERROR(VLOOKUP($A8,SERVICE!$B$11:$E$15,2,0),"")</f>
        <v>0</v>
      </c>
      <c r="BF8" s="33" t="n">
        <f aca="false">IFERROR(VLOOKUP($A8,SERVICE!$B$11:$E$15,3,0),"")</f>
        <v>0</v>
      </c>
      <c r="BG8" s="33" t="n">
        <f aca="false">SERVICE!AX23</f>
        <v>0</v>
      </c>
      <c r="BH8" s="33"/>
      <c r="BI8" s="33"/>
      <c r="BJ8" s="33"/>
      <c r="BK8" s="33" t="n">
        <f aca="false">IFERROR(VLOOKUP($A8,SERVICE!$B$11:$E$15,2,0),"")</f>
        <v>0</v>
      </c>
      <c r="BL8" s="33" t="n">
        <f aca="false">IFERROR(VLOOKUP($A8,SERVICE!$B$11:$E$15,3,0),"")</f>
        <v>0</v>
      </c>
      <c r="BM8" s="33" t="n">
        <f aca="false">SERVICE!BD23</f>
        <v>0</v>
      </c>
      <c r="BN8" s="33"/>
      <c r="BO8" s="33"/>
      <c r="BP8" s="33"/>
      <c r="BQ8" s="33" t="n">
        <f aca="false">IFERROR(VLOOKUP($A8,SERVICE!$B$11:$E$15,2,0),"")</f>
        <v>0</v>
      </c>
      <c r="BR8" s="33" t="n">
        <f aca="false">IFERROR(VLOOKUP($A8,SERVICE!$B$11:$E$15,3,0),"")</f>
        <v>0</v>
      </c>
      <c r="BS8" s="33" t="n">
        <f aca="false">SERVICE!BJ23</f>
        <v>0</v>
      </c>
      <c r="BT8" s="33"/>
      <c r="BU8" s="33"/>
      <c r="BV8" s="33"/>
      <c r="BW8" s="33" t="n">
        <f aca="false">IFERROR(VLOOKUP($A8,SERVICE!$B$11:$E$15,2,0),"")</f>
        <v>0</v>
      </c>
      <c r="BX8" s="33" t="n">
        <f aca="false">IFERROR(VLOOKUP($A8,SERVICE!$B$11:$E$15,3,0),"")</f>
        <v>0</v>
      </c>
      <c r="BY8" s="33" t="n">
        <f aca="false">SERVICE!BP23</f>
        <v>0</v>
      </c>
      <c r="BZ8" s="33"/>
      <c r="CA8" s="33"/>
      <c r="CB8" s="33"/>
    </row>
    <row r="9" customFormat="false" ht="29.25" hidden="false" customHeight="true" outlineLevel="0" collapsed="false">
      <c r="A9" s="31" t="str">
        <f aca="false">IF(config!A5="","",config!A5)</f>
        <v>mr 3</v>
      </c>
      <c r="B9" s="31"/>
      <c r="C9" s="32" t="n">
        <f aca="false">SUM(I9,O9,U9,AA9,AG9,AM9,AS9,AY9,BE9,BK9,BQ9,BW9)</f>
        <v>0</v>
      </c>
      <c r="D9" s="32" t="n">
        <f aca="false">SUM(J9,P9,V9,AB9,AH9,AN9,AT9,AZ9,BF9,BL9,BR9,BX9)</f>
        <v>0</v>
      </c>
      <c r="E9" s="32" t="n">
        <f aca="false">SUM(K9,Q9,W9,AC9,AI9,AO9,AU9,BA9,BG9,BM9,BS9,BY9)</f>
        <v>0</v>
      </c>
      <c r="F9" s="32" t="n">
        <f aca="false">SUM(L9,R9,X9,AD9,AJ9,AP9,AV9,BB9,BH9,BN9,BT9,BZ9)</f>
        <v>0</v>
      </c>
      <c r="G9" s="32" t="n">
        <f aca="false">SUM(M9,S9,Y9,AE9,AK9,AQ9,AW9,BC9,BI9,BO9,BU9,CA9)</f>
        <v>0</v>
      </c>
      <c r="H9" s="32" t="n">
        <f aca="false">SUM(N9,T13,Z9,AF9,AL9,AR9,AX9,BD9,BJ9,BP9,CB9,BV9)</f>
        <v>0</v>
      </c>
      <c r="I9" s="33" t="n">
        <f aca="false">IFERROR(VLOOKUP($A9,SERVICE!$B$11:$E$18,2,0),"")</f>
        <v>0</v>
      </c>
      <c r="J9" s="33" t="n">
        <f aca="false">IFERROR(VLOOKUP($A9,SERVICE!$B$11:$E$18,3,0),"")</f>
        <v>0</v>
      </c>
      <c r="K9" s="33" t="n">
        <f aca="false">IFERROR(VLOOKUP($A9,SERVICE!$A$22:$E$26,2,0),"")</f>
        <v>0</v>
      </c>
      <c r="L9" s="33" t="n">
        <f aca="false">IFERROR(VLOOKUP($A9,SERVICE!$A$22:$E$26,3,0),"")</f>
        <v>0</v>
      </c>
      <c r="M9" s="33" t="n">
        <f aca="false">IFERROR(VLOOKUP($A9,SERVICE!$A$22:$E$26,4,0),"")</f>
        <v>0</v>
      </c>
      <c r="N9" s="33" t="n">
        <f aca="false">IFERROR(VLOOKUP($A9,SERVICE!$A$22:$E$26,5,0),"")</f>
        <v>0</v>
      </c>
      <c r="O9" s="33" t="n">
        <f aca="false">IFERROR(VLOOKUP($A9,SERVICE!$B$11:$E$15,2,0),"")</f>
        <v>0</v>
      </c>
      <c r="P9" s="33" t="n">
        <f aca="false">IFERROR(VLOOKUP($A9,SERVICE!$B$11:$E$15,3,0),"")</f>
        <v>0</v>
      </c>
      <c r="Q9" s="33"/>
      <c r="R9" s="33"/>
      <c r="S9" s="33"/>
      <c r="T9" s="34"/>
      <c r="U9" s="33" t="n">
        <f aca="false">IFERROR(VLOOKUP($A9,SERVICE!$B$11:$E$15,2,0),"")</f>
        <v>0</v>
      </c>
      <c r="V9" s="33" t="n">
        <f aca="false">IFERROR(VLOOKUP($A9,SERVICE!$B$11:$E$15,3,0),"")</f>
        <v>0</v>
      </c>
      <c r="W9" s="33" t="n">
        <f aca="false">SERVICE!N24</f>
        <v>0</v>
      </c>
      <c r="X9" s="33"/>
      <c r="Y9" s="33"/>
      <c r="Z9" s="33"/>
      <c r="AA9" s="33" t="n">
        <f aca="false">IFERROR(VLOOKUP($A9,SERVICE!$B$11:$E$15,2,0),"")</f>
        <v>0</v>
      </c>
      <c r="AB9" s="33" t="n">
        <f aca="false">IFERROR(VLOOKUP($A9,SERVICE!$B$11:$E$15,3,0),"")</f>
        <v>0</v>
      </c>
      <c r="AC9" s="33" t="n">
        <f aca="false">SERVICE!T24</f>
        <v>0</v>
      </c>
      <c r="AD9" s="33"/>
      <c r="AE9" s="33"/>
      <c r="AF9" s="33"/>
      <c r="AG9" s="33" t="n">
        <f aca="false">IFERROR(VLOOKUP($A9,SERVICE!$B$11:$E$15,2,0),"")</f>
        <v>0</v>
      </c>
      <c r="AH9" s="33" t="n">
        <f aca="false">IFERROR(VLOOKUP($A9,SERVICE!$B$11:$E$15,3,0),"")</f>
        <v>0</v>
      </c>
      <c r="AI9" s="33" t="n">
        <f aca="false">SERVICE!Z24</f>
        <v>0</v>
      </c>
      <c r="AJ9" s="33"/>
      <c r="AK9" s="33"/>
      <c r="AL9" s="33"/>
      <c r="AM9" s="33" t="n">
        <f aca="false">IFERROR(VLOOKUP($A9,SERVICE!$B$11:$E$15,2,0),"")</f>
        <v>0</v>
      </c>
      <c r="AN9" s="33" t="n">
        <f aca="false">IFERROR(VLOOKUP($A9,SERVICE!$B$11:$E$15,3,0),"")</f>
        <v>0</v>
      </c>
      <c r="AO9" s="33" t="n">
        <f aca="false">SERVICE!AF24</f>
        <v>0</v>
      </c>
      <c r="AP9" s="33"/>
      <c r="AQ9" s="33"/>
      <c r="AR9" s="33"/>
      <c r="AS9" s="33" t="n">
        <f aca="false">IFERROR(VLOOKUP($A9,SERVICE!$B$11:$E$15,2,0),"")</f>
        <v>0</v>
      </c>
      <c r="AT9" s="33" t="n">
        <f aca="false">IFERROR(VLOOKUP($A9,SERVICE!$B$11:$E$15,3,0),"")</f>
        <v>0</v>
      </c>
      <c r="AU9" s="33" t="n">
        <f aca="false">SERVICE!AL24</f>
        <v>0</v>
      </c>
      <c r="AV9" s="33"/>
      <c r="AW9" s="33"/>
      <c r="AX9" s="33"/>
      <c r="AY9" s="33" t="n">
        <f aca="false">IFERROR(VLOOKUP($A9,SERVICE!$B$11:$E$15,2,0),"")</f>
        <v>0</v>
      </c>
      <c r="AZ9" s="33" t="n">
        <f aca="false">IFERROR(VLOOKUP($A9,SERVICE!$B$11:$E$15,3,0),"")</f>
        <v>0</v>
      </c>
      <c r="BA9" s="33" t="n">
        <f aca="false">SERVICE!AR24</f>
        <v>0</v>
      </c>
      <c r="BB9" s="33"/>
      <c r="BC9" s="33"/>
      <c r="BD9" s="33"/>
      <c r="BE9" s="33" t="n">
        <f aca="false">IFERROR(VLOOKUP($A9,SERVICE!$B$11:$E$15,2,0),"")</f>
        <v>0</v>
      </c>
      <c r="BF9" s="33" t="n">
        <f aca="false">IFERROR(VLOOKUP($A9,SERVICE!$B$11:$E$15,3,0),"")</f>
        <v>0</v>
      </c>
      <c r="BG9" s="33" t="n">
        <f aca="false">SERVICE!AX24</f>
        <v>0</v>
      </c>
      <c r="BH9" s="33"/>
      <c r="BI9" s="33"/>
      <c r="BJ9" s="33"/>
      <c r="BK9" s="33" t="n">
        <f aca="false">IFERROR(VLOOKUP($A9,SERVICE!$B$11:$E$15,2,0),"")</f>
        <v>0</v>
      </c>
      <c r="BL9" s="33" t="n">
        <f aca="false">IFERROR(VLOOKUP($A9,SERVICE!$B$11:$E$15,3,0),"")</f>
        <v>0</v>
      </c>
      <c r="BM9" s="33" t="n">
        <f aca="false">SERVICE!BD24</f>
        <v>0</v>
      </c>
      <c r="BN9" s="33"/>
      <c r="BO9" s="33"/>
      <c r="BP9" s="33"/>
      <c r="BQ9" s="33" t="n">
        <f aca="false">IFERROR(VLOOKUP($A9,SERVICE!$B$11:$E$15,2,0),"")</f>
        <v>0</v>
      </c>
      <c r="BR9" s="33" t="n">
        <f aca="false">IFERROR(VLOOKUP($A9,SERVICE!$B$11:$E$15,3,0),"")</f>
        <v>0</v>
      </c>
      <c r="BS9" s="33" t="n">
        <f aca="false">SERVICE!BJ24</f>
        <v>0</v>
      </c>
      <c r="BT9" s="33"/>
      <c r="BU9" s="33"/>
      <c r="BV9" s="33"/>
      <c r="BW9" s="33" t="n">
        <f aca="false">IFERROR(VLOOKUP($A9,SERVICE!$B$11:$E$15,2,0),"")</f>
        <v>0</v>
      </c>
      <c r="BX9" s="33" t="n">
        <f aca="false">IFERROR(VLOOKUP($A9,SERVICE!$B$11:$E$15,3,0),"")</f>
        <v>0</v>
      </c>
      <c r="BY9" s="33" t="n">
        <f aca="false">SERVICE!BP24</f>
        <v>0</v>
      </c>
      <c r="BZ9" s="33"/>
      <c r="CA9" s="33"/>
      <c r="CB9" s="33"/>
    </row>
    <row r="10" customFormat="false" ht="28.5" hidden="false" customHeight="true" outlineLevel="0" collapsed="false">
      <c r="A10" s="31" t="str">
        <f aca="false">IF(config!A6="","",config!A6)</f>
        <v>mr 4</v>
      </c>
      <c r="B10" s="31"/>
      <c r="C10" s="32" t="n">
        <f aca="false">SUM(I10,O10,U10,AA10,AG10,AM10,AS10,AY10,BE10,BK10,BQ10,BW10)</f>
        <v>0</v>
      </c>
      <c r="D10" s="32" t="n">
        <f aca="false">SUM(J10,P10,V10,AB10,AH10,AN10,AT10,AZ10,BF10,BL10,BR10,BX10)</f>
        <v>0</v>
      </c>
      <c r="E10" s="32" t="n">
        <f aca="false">SUM(K10,Q10,W10,AC10,AI10,AO10,AU10,BA10,BG10,BM10,BS10,BY10)</f>
        <v>0</v>
      </c>
      <c r="F10" s="32" t="n">
        <f aca="false">SUM(L10,R10,X10,AD10,AJ10,AP10,AV10,BB10,BH10,BN10,BT10,BZ10)</f>
        <v>0</v>
      </c>
      <c r="G10" s="32" t="n">
        <f aca="false">SUM(M10,S10,Y10,AE10,AK10,AQ10,AW10,BC10,BI10,BO10,BU10,CA10)</f>
        <v>0</v>
      </c>
      <c r="H10" s="32" t="n">
        <f aca="false">SUM(N10,T14,Z10,AF10,AL10,AR10,AX10,BD10,BJ10,BP10,CB10,BV10)</f>
        <v>0</v>
      </c>
      <c r="I10" s="33" t="n">
        <f aca="false">IFERROR(VLOOKUP($A10,SERVICE!$B$11:$E$18,2,0),"")</f>
        <v>0</v>
      </c>
      <c r="J10" s="33" t="n">
        <f aca="false">IFERROR(VLOOKUP($A10,SERVICE!$B$11:$E$18,3,0),"")</f>
        <v>0</v>
      </c>
      <c r="K10" s="33" t="n">
        <f aca="false">IFERROR(VLOOKUP($A10,SERVICE!$A$22:$E$26,2,0),"")</f>
        <v>0</v>
      </c>
      <c r="L10" s="33" t="n">
        <f aca="false">IFERROR(VLOOKUP($A10,SERVICE!$A$22:$E$26,3,0),"")</f>
        <v>0</v>
      </c>
      <c r="M10" s="33" t="n">
        <f aca="false">IFERROR(VLOOKUP($A10,SERVICE!$A$22:$E$26,4,0),"")</f>
        <v>0</v>
      </c>
      <c r="N10" s="33" t="n">
        <f aca="false">IFERROR(VLOOKUP($A10,SERVICE!$A$22:$E$26,5,0),"")</f>
        <v>0</v>
      </c>
      <c r="O10" s="33" t="n">
        <f aca="false">IFERROR(VLOOKUP($A10,SERVICE!$B$11:$E$15,2,0),"")</f>
        <v>0</v>
      </c>
      <c r="P10" s="33" t="n">
        <f aca="false">IFERROR(VLOOKUP($A10,SERVICE!$B$11:$E$15,3,0),"")</f>
        <v>0</v>
      </c>
      <c r="Q10" s="33"/>
      <c r="R10" s="33"/>
      <c r="S10" s="33"/>
      <c r="T10" s="34"/>
      <c r="U10" s="33" t="n">
        <f aca="false">IFERROR(VLOOKUP($A10,SERVICE!$B$11:$E$15,2,0),"")</f>
        <v>0</v>
      </c>
      <c r="V10" s="33" t="n">
        <f aca="false">IFERROR(VLOOKUP($A10,SERVICE!$B$11:$E$15,3,0),"")</f>
        <v>0</v>
      </c>
      <c r="W10" s="33" t="n">
        <f aca="false">SERVICE!N25</f>
        <v>0</v>
      </c>
      <c r="X10" s="33"/>
      <c r="Y10" s="33"/>
      <c r="Z10" s="33"/>
      <c r="AA10" s="33" t="n">
        <f aca="false">IFERROR(VLOOKUP($A10,SERVICE!$B$11:$E$15,2,0),"")</f>
        <v>0</v>
      </c>
      <c r="AB10" s="33" t="n">
        <f aca="false">IFERROR(VLOOKUP($A10,SERVICE!$B$11:$E$15,3,0),"")</f>
        <v>0</v>
      </c>
      <c r="AC10" s="33" t="n">
        <f aca="false">SERVICE!T25</f>
        <v>0</v>
      </c>
      <c r="AD10" s="33"/>
      <c r="AE10" s="33"/>
      <c r="AF10" s="33"/>
      <c r="AG10" s="33" t="n">
        <f aca="false">IFERROR(VLOOKUP($A10,SERVICE!$B$11:$E$15,2,0),"")</f>
        <v>0</v>
      </c>
      <c r="AH10" s="33" t="n">
        <f aca="false">IFERROR(VLOOKUP($A10,SERVICE!$B$11:$E$15,3,0),"")</f>
        <v>0</v>
      </c>
      <c r="AI10" s="33" t="n">
        <f aca="false">SERVICE!Z25</f>
        <v>0</v>
      </c>
      <c r="AJ10" s="33"/>
      <c r="AK10" s="33"/>
      <c r="AL10" s="33"/>
      <c r="AM10" s="33" t="n">
        <f aca="false">IFERROR(VLOOKUP($A10,SERVICE!$B$11:$E$15,2,0),"")</f>
        <v>0</v>
      </c>
      <c r="AN10" s="33" t="n">
        <f aca="false">IFERROR(VLOOKUP($A10,SERVICE!$B$11:$E$15,3,0),"")</f>
        <v>0</v>
      </c>
      <c r="AO10" s="33" t="n">
        <f aca="false">SERVICE!AF25</f>
        <v>0</v>
      </c>
      <c r="AP10" s="33"/>
      <c r="AQ10" s="33"/>
      <c r="AR10" s="33"/>
      <c r="AS10" s="33" t="n">
        <f aca="false">IFERROR(VLOOKUP($A10,SERVICE!$B$11:$E$15,2,0),"")</f>
        <v>0</v>
      </c>
      <c r="AT10" s="33" t="n">
        <f aca="false">IFERROR(VLOOKUP($A10,SERVICE!$B$11:$E$15,3,0),"")</f>
        <v>0</v>
      </c>
      <c r="AU10" s="33" t="n">
        <f aca="false">SERVICE!AL25</f>
        <v>0</v>
      </c>
      <c r="AV10" s="33"/>
      <c r="AW10" s="33"/>
      <c r="AX10" s="33"/>
      <c r="AY10" s="33" t="n">
        <f aca="false">IFERROR(VLOOKUP($A10,SERVICE!$B$11:$E$15,2,0),"")</f>
        <v>0</v>
      </c>
      <c r="AZ10" s="33" t="n">
        <f aca="false">IFERROR(VLOOKUP($A10,SERVICE!$B$11:$E$15,3,0),"")</f>
        <v>0</v>
      </c>
      <c r="BA10" s="33" t="n">
        <f aca="false">SERVICE!AR25</f>
        <v>0</v>
      </c>
      <c r="BB10" s="33"/>
      <c r="BC10" s="33"/>
      <c r="BD10" s="33"/>
      <c r="BE10" s="33" t="n">
        <f aca="false">IFERROR(VLOOKUP($A10,SERVICE!$B$11:$E$15,2,0),"")</f>
        <v>0</v>
      </c>
      <c r="BF10" s="33" t="n">
        <f aca="false">IFERROR(VLOOKUP($A10,SERVICE!$B$11:$E$15,3,0),"")</f>
        <v>0</v>
      </c>
      <c r="BG10" s="33" t="n">
        <f aca="false">SERVICE!AX25</f>
        <v>0</v>
      </c>
      <c r="BH10" s="33"/>
      <c r="BI10" s="33"/>
      <c r="BJ10" s="33"/>
      <c r="BK10" s="33" t="n">
        <f aca="false">IFERROR(VLOOKUP($A10,SERVICE!$B$11:$E$15,2,0),"")</f>
        <v>0</v>
      </c>
      <c r="BL10" s="33" t="n">
        <f aca="false">IFERROR(VLOOKUP($A10,SERVICE!$B$11:$E$15,3,0),"")</f>
        <v>0</v>
      </c>
      <c r="BM10" s="33" t="n">
        <f aca="false">SERVICE!BD25</f>
        <v>0</v>
      </c>
      <c r="BN10" s="33"/>
      <c r="BO10" s="33"/>
      <c r="BP10" s="33"/>
      <c r="BQ10" s="33" t="n">
        <f aca="false">IFERROR(VLOOKUP($A10,SERVICE!$B$11:$E$15,2,0),"")</f>
        <v>0</v>
      </c>
      <c r="BR10" s="33" t="n">
        <f aca="false">IFERROR(VLOOKUP($A10,SERVICE!$B$11:$E$15,3,0),"")</f>
        <v>0</v>
      </c>
      <c r="BS10" s="33" t="n">
        <f aca="false">SERVICE!BJ25</f>
        <v>0</v>
      </c>
      <c r="BT10" s="33"/>
      <c r="BU10" s="33"/>
      <c r="BV10" s="33"/>
      <c r="BW10" s="33" t="n">
        <f aca="false">IFERROR(VLOOKUP($A10,SERVICE!$B$11:$E$15,2,0),"")</f>
        <v>0</v>
      </c>
      <c r="BX10" s="33" t="n">
        <f aca="false">IFERROR(VLOOKUP($A10,SERVICE!$B$11:$E$15,3,0),"")</f>
        <v>0</v>
      </c>
      <c r="BY10" s="33" t="n">
        <f aca="false">SERVICE!BP25</f>
        <v>0</v>
      </c>
      <c r="BZ10" s="33"/>
      <c r="CA10" s="33"/>
      <c r="CB10" s="33"/>
    </row>
    <row r="11" customFormat="false" ht="30.75" hidden="false" customHeight="true" outlineLevel="0" collapsed="false">
      <c r="A11" s="31" t="str">
        <f aca="false">IF(config!A7="","",config!A7)</f>
        <v>mr 5</v>
      </c>
      <c r="B11" s="31"/>
      <c r="C11" s="32" t="n">
        <f aca="false">SUM(I11,O11,U11,AA11,AG11,AM11,AS11,AY11,BE11,BK11,BQ11,BW11)</f>
        <v>0</v>
      </c>
      <c r="D11" s="32" t="n">
        <f aca="false">SUM(J11,P11,V11,AB11,AH11,AN11,AT11,AZ11,BF11,BL11,BR11,BX11)</f>
        <v>0</v>
      </c>
      <c r="E11" s="32" t="n">
        <f aca="false">SUM(K11,Q11,W11,AC11,AI11,AO11,AU11,BA11,BG11,BM11,BS11,BY11)</f>
        <v>0</v>
      </c>
      <c r="F11" s="32" t="n">
        <f aca="false">SUM(L11,R11,X11,AD11,AJ11,AP11,AV11,BB11,BH11,BN11,BT11,BZ11)</f>
        <v>0</v>
      </c>
      <c r="G11" s="32" t="n">
        <f aca="false">SUM(M11,S11,Y11,AE11,AK11,AQ11,AW11,BC11,BI11,BO11,BU11,CA11)</f>
        <v>0</v>
      </c>
      <c r="H11" s="32" t="n">
        <f aca="false">SUM(N11,T15,Z11,AF11,AL11,AR11,AX11,BD11,BJ11,BP11,CB11,BV11)</f>
        <v>0</v>
      </c>
      <c r="I11" s="33" t="n">
        <f aca="false">IFERROR(VLOOKUP($A11,SERVICE!$B$11:$E$18,2,0),"")</f>
        <v>0</v>
      </c>
      <c r="J11" s="33" t="n">
        <f aca="false">IFERROR(VLOOKUP($A11,SERVICE!$B$11:$E$18,3,0),"")</f>
        <v>0</v>
      </c>
      <c r="K11" s="33" t="n">
        <f aca="false">IFERROR(VLOOKUP($A11,SERVICE!$A$22:$E$26,2,0),"")</f>
        <v>0</v>
      </c>
      <c r="L11" s="33" t="n">
        <f aca="false">IFERROR(VLOOKUP($A11,SERVICE!$A$22:$E$26,3,0),"")</f>
        <v>0</v>
      </c>
      <c r="M11" s="33" t="n">
        <f aca="false">IFERROR(VLOOKUP($A11,SERVICE!$A$22:$E$26,4,0),"")</f>
        <v>0</v>
      </c>
      <c r="N11" s="33" t="n">
        <f aca="false">IFERROR(VLOOKUP($A11,SERVICE!$A$22:$E$26,5,0),"")</f>
        <v>0</v>
      </c>
      <c r="O11" s="33" t="n">
        <f aca="false">IFERROR(VLOOKUP($A11,SERVICE!$B$11:$E$15,2,0),"")</f>
        <v>0</v>
      </c>
      <c r="P11" s="33" t="n">
        <f aca="false">IFERROR(VLOOKUP($A11,SERVICE!$B$11:$E$15,3,0),"")</f>
        <v>0</v>
      </c>
      <c r="Q11" s="33"/>
      <c r="R11" s="33"/>
      <c r="S11" s="33"/>
      <c r="T11" s="34"/>
      <c r="U11" s="33" t="n">
        <f aca="false">IFERROR(VLOOKUP($A11,SERVICE!$B$11:$E$15,2,0),"")</f>
        <v>0</v>
      </c>
      <c r="V11" s="33" t="n">
        <f aca="false">IFERROR(VLOOKUP($A11,SERVICE!$B$11:$E$15,3,0),"")</f>
        <v>0</v>
      </c>
      <c r="W11" s="33" t="n">
        <f aca="false">SERVICE!N26</f>
        <v>0</v>
      </c>
      <c r="X11" s="33"/>
      <c r="Y11" s="33"/>
      <c r="Z11" s="33"/>
      <c r="AA11" s="33" t="n">
        <f aca="false">IFERROR(VLOOKUP($A11,SERVICE!$B$11:$E$15,2,0),"")</f>
        <v>0</v>
      </c>
      <c r="AB11" s="33" t="n">
        <f aca="false">IFERROR(VLOOKUP($A11,SERVICE!$B$11:$E$15,3,0),"")</f>
        <v>0</v>
      </c>
      <c r="AC11" s="33" t="n">
        <f aca="false">SERVICE!T26</f>
        <v>0</v>
      </c>
      <c r="AD11" s="33"/>
      <c r="AE11" s="33"/>
      <c r="AF11" s="33"/>
      <c r="AG11" s="33" t="n">
        <f aca="false">IFERROR(VLOOKUP($A11,SERVICE!$B$11:$E$15,2,0),"")</f>
        <v>0</v>
      </c>
      <c r="AH11" s="33" t="n">
        <f aca="false">IFERROR(VLOOKUP($A11,SERVICE!$B$11:$E$15,3,0),"")</f>
        <v>0</v>
      </c>
      <c r="AI11" s="33" t="n">
        <f aca="false">SERVICE!Z26</f>
        <v>0</v>
      </c>
      <c r="AJ11" s="33"/>
      <c r="AK11" s="33"/>
      <c r="AL11" s="33"/>
      <c r="AM11" s="33" t="n">
        <f aca="false">IFERROR(VLOOKUP($A11,SERVICE!$B$11:$E$15,2,0),"")</f>
        <v>0</v>
      </c>
      <c r="AN11" s="33" t="n">
        <f aca="false">IFERROR(VLOOKUP($A11,SERVICE!$B$11:$E$15,3,0),"")</f>
        <v>0</v>
      </c>
      <c r="AO11" s="33" t="n">
        <f aca="false">SERVICE!AF26</f>
        <v>0</v>
      </c>
      <c r="AP11" s="33"/>
      <c r="AQ11" s="33"/>
      <c r="AR11" s="33"/>
      <c r="AS11" s="33" t="n">
        <f aca="false">IFERROR(VLOOKUP($A11,SERVICE!$B$11:$E$15,2,0),"")</f>
        <v>0</v>
      </c>
      <c r="AT11" s="33" t="n">
        <f aca="false">IFERROR(VLOOKUP($A11,SERVICE!$B$11:$E$15,3,0),"")</f>
        <v>0</v>
      </c>
      <c r="AU11" s="33" t="n">
        <f aca="false">SERVICE!AL26</f>
        <v>0</v>
      </c>
      <c r="AV11" s="33"/>
      <c r="AW11" s="33"/>
      <c r="AX11" s="33"/>
      <c r="AY11" s="33" t="n">
        <f aca="false">IFERROR(VLOOKUP($A11,SERVICE!$B$11:$E$15,2,0),"")</f>
        <v>0</v>
      </c>
      <c r="AZ11" s="33" t="n">
        <f aca="false">IFERROR(VLOOKUP($A11,SERVICE!$B$11:$E$15,3,0),"")</f>
        <v>0</v>
      </c>
      <c r="BA11" s="33" t="n">
        <f aca="false">SERVICE!AR26</f>
        <v>0</v>
      </c>
      <c r="BB11" s="33"/>
      <c r="BC11" s="33"/>
      <c r="BD11" s="33"/>
      <c r="BE11" s="33" t="n">
        <f aca="false">IFERROR(VLOOKUP($A11,SERVICE!$B$11:$E$15,2,0),"")</f>
        <v>0</v>
      </c>
      <c r="BF11" s="33" t="n">
        <f aca="false">IFERROR(VLOOKUP($A11,SERVICE!$B$11:$E$15,3,0),"")</f>
        <v>0</v>
      </c>
      <c r="BG11" s="33" t="n">
        <f aca="false">SERVICE!AX26</f>
        <v>0</v>
      </c>
      <c r="BH11" s="33"/>
      <c r="BI11" s="33"/>
      <c r="BJ11" s="33"/>
      <c r="BK11" s="33" t="n">
        <f aca="false">IFERROR(VLOOKUP($A11,SERVICE!$B$11:$E$15,2,0),"")</f>
        <v>0</v>
      </c>
      <c r="BL11" s="33" t="n">
        <f aca="false">IFERROR(VLOOKUP($A11,SERVICE!$B$11:$E$15,3,0),"")</f>
        <v>0</v>
      </c>
      <c r="BM11" s="33" t="n">
        <f aca="false">SERVICE!BD26</f>
        <v>0</v>
      </c>
      <c r="BN11" s="33"/>
      <c r="BO11" s="33"/>
      <c r="BP11" s="33"/>
      <c r="BQ11" s="33" t="n">
        <f aca="false">IFERROR(VLOOKUP($A11,SERVICE!$B$11:$E$15,2,0),"")</f>
        <v>0</v>
      </c>
      <c r="BR11" s="33" t="n">
        <f aca="false">IFERROR(VLOOKUP($A11,SERVICE!$B$11:$E$15,3,0),"")</f>
        <v>0</v>
      </c>
      <c r="BS11" s="33" t="n">
        <f aca="false">SERVICE!BJ26</f>
        <v>0</v>
      </c>
      <c r="BT11" s="33"/>
      <c r="BU11" s="33"/>
      <c r="BV11" s="33"/>
      <c r="BW11" s="33" t="n">
        <f aca="false">IFERROR(VLOOKUP($A11,SERVICE!$B$11:$E$15,2,0),"")</f>
        <v>0</v>
      </c>
      <c r="BX11" s="33" t="n">
        <f aca="false">IFERROR(VLOOKUP($A11,SERVICE!$B$11:$E$15,3,0),"")</f>
        <v>0</v>
      </c>
      <c r="BY11" s="33" t="n">
        <f aca="false">SERVICE!BP26</f>
        <v>0</v>
      </c>
      <c r="BZ11" s="33"/>
      <c r="CA11" s="33"/>
      <c r="CB11" s="33"/>
    </row>
  </sheetData>
  <mergeCells count="18">
    <mergeCell ref="C5:H5"/>
    <mergeCell ref="I5:N5"/>
    <mergeCell ref="O5:T5"/>
    <mergeCell ref="U5:Z5"/>
    <mergeCell ref="AA5:AF5"/>
    <mergeCell ref="AG5:AL5"/>
    <mergeCell ref="AM5:AR5"/>
    <mergeCell ref="AS5:AX5"/>
    <mergeCell ref="AY5:BD5"/>
    <mergeCell ref="BE5:BJ5"/>
    <mergeCell ref="BK5:BP5"/>
    <mergeCell ref="BQ5:BV5"/>
    <mergeCell ref="BW5:CB5"/>
    <mergeCell ref="A7:B7"/>
    <mergeCell ref="A8:B8"/>
    <mergeCell ref="A9:B9"/>
    <mergeCell ref="A10:B10"/>
    <mergeCell ref="A11:B11"/>
  </mergeCells>
  <conditionalFormatting sqref="P12 N7:N11 Z7:Z11 AF7:AF11 AL7:AL11 AR7:AR11 AX7:AX11 BD7:BD11 BJ7:BJ11 BP7:BP11 BV7:BV11 CB7:CB11 H7:H11">
    <cfRule type="cellIs" priority="2" operator="greaterThan" aboveAverage="0" equalAverage="0" bottom="0" percent="0" rank="0" text="" dxfId="0">
      <formula>0</formula>
    </cfRule>
  </conditionalFormatting>
  <conditionalFormatting sqref="27:27 C7:C11 I7:I11 O7:O11 U7:U11 AA7:AA11 AG7:AG11 AM7:AM11 AS7:AS11 AY7:AY11 BE7:BE11 BK7:BK11 BQ7:BQ11 BW7:BW11">
    <cfRule type="cellIs" priority="3" operator="greaterThan" aboveAverage="0" equalAverage="0" bottom="0" percent="0" rank="0" text="" dxfId="1">
      <formula>0</formula>
    </cfRule>
  </conditionalFormatting>
  <conditionalFormatting sqref="F10 D7:D11 J7:J11 P7:P11 V7:V11 AB7:AB11 AH7:AH11 AN7:AN11 AT7:AT11 AZ7:AZ11 BF7:BF11 BL7:BL11 BR7:BR11 BX7:BX11">
    <cfRule type="cellIs" priority="4" operator="greaterThan" aboveAverage="0" equalAverage="0" bottom="0" percent="0" rank="0" text="" dxfId="2">
      <formula>0</formula>
    </cfRule>
  </conditionalFormatting>
  <conditionalFormatting sqref="K7:K11">
    <cfRule type="cellIs" priority="5" operator="greaterThan" aboveAverage="0" equalAverage="0" bottom="0" percent="0" rank="0" text="" dxfId="3">
      <formula>0</formula>
    </cfRule>
  </conditionalFormatting>
  <conditionalFormatting sqref="E7:E11">
    <cfRule type="cellIs" priority="6" operator="greaterThan" aboveAverage="0" equalAverage="0" bottom="0" percent="0" rank="0" text="" dxfId="4">
      <formula>0</formula>
    </cfRule>
    <cfRule type="cellIs" priority="7" operator="greaterThan" aboveAverage="0" equalAverage="0" bottom="0" percent="0" rank="0" text="" dxfId="5">
      <formula>0</formula>
    </cfRule>
  </conditionalFormatting>
  <conditionalFormatting sqref="Q7 E7:E11 K7:K11 W7:W11 AC7:AC11 AI7:AI11 AO7:AO11 AU7:AU11 BA7:BA11 BG7:BG11 BM7:BM11 BS7:BS11 BY7:BY11">
    <cfRule type="cellIs" priority="8" operator="greaterThan" aboveAverage="0" equalAverage="0" bottom="0" percent="0" rank="0" text="" dxfId="6">
      <formula>0</formula>
    </cfRule>
  </conditionalFormatting>
  <conditionalFormatting sqref="F7 L7:L11 R7:R11 X7:X11 AD7:AD11 AJ7:AJ11 AP7:AP11 AV7:AV11 BB7:BB11 BH7:BH11 BN7:BN11 BT7:BT11 BZ7:BZ11">
    <cfRule type="cellIs" priority="9" operator="greaterThan" aboveAverage="0" equalAverage="0" bottom="0" percent="0" rank="0" text="" dxfId="7">
      <formula>0</formula>
    </cfRule>
  </conditionalFormatting>
  <conditionalFormatting sqref="M7:N11 S7:S11 Y7:Z11 AE7:AF11 AK7:AL11 AQ7:AR11 AW7:AX11 BC7:BD11 BI7:BJ11 BO7:BP11 BU7:BV11 CA7:CB11 G7:H11">
    <cfRule type="cellIs" priority="10" operator="greaterThan" aboveAverage="0" equalAverage="0" bottom="0" percent="0" rank="0" text="" dxfId="8">
      <formula>0</formula>
    </cfRule>
  </conditionalFormatting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RowHeight="15" zeroHeight="false" outlineLevelRow="0" outlineLevelCol="0"/>
  <cols>
    <col collapsed="false" customWidth="true" hidden="false" outlineLevel="0" max="1025" min="1" style="0" width="10.67"/>
  </cols>
  <sheetData/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4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B9" activeCellId="0" sqref="B9"/>
    </sheetView>
  </sheetViews>
  <sheetFormatPr defaultRowHeight="15" zeroHeight="false" outlineLevelRow="0" outlineLevelCol="0"/>
  <cols>
    <col collapsed="false" customWidth="true" hidden="false" outlineLevel="0" max="1025" min="1" style="0" width="10.67"/>
  </cols>
  <sheetData/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5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2:E15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C4" activeCellId="0" sqref="C4"/>
    </sheetView>
  </sheetViews>
  <sheetFormatPr defaultRowHeight="15" zeroHeight="false" outlineLevelRow="0" outlineLevelCol="0"/>
  <cols>
    <col collapsed="false" customWidth="true" hidden="false" outlineLevel="0" max="1" min="1" style="0" width="10.73"/>
    <col collapsed="false" customWidth="true" hidden="false" outlineLevel="0" max="3" min="3" style="0" width="13.1"/>
    <col collapsed="false" customWidth="true" hidden="false" outlineLevel="0" max="5" min="4" style="0" width="12.13"/>
  </cols>
  <sheetData>
    <row r="2" customFormat="false" ht="15" hidden="false" customHeight="false" outlineLevel="0" collapsed="false">
      <c r="A2" s="35" t="s">
        <v>2</v>
      </c>
      <c r="C2" s="0" t="s">
        <v>108</v>
      </c>
      <c r="D2" s="1" t="n">
        <v>43101</v>
      </c>
    </row>
    <row r="3" customFormat="false" ht="15" hidden="false" customHeight="false" outlineLevel="0" collapsed="false">
      <c r="A3" s="5" t="s">
        <v>21</v>
      </c>
      <c r="D3" s="0" t="s">
        <v>109</v>
      </c>
      <c r="E3" s="0" t="s">
        <v>110</v>
      </c>
    </row>
    <row r="4" customFormat="false" ht="15" hidden="false" customHeight="false" outlineLevel="0" collapsed="false">
      <c r="A4" s="5" t="s">
        <v>22</v>
      </c>
      <c r="C4" s="0" t="str">
        <f aca="false">HYPERLINK("#service.A10","janvier")</f>
        <v>janvier</v>
      </c>
      <c r="D4" s="1" t="n">
        <v>43101</v>
      </c>
      <c r="E4" s="1" t="n">
        <f aca="false">EOMONTH(D4,0)</f>
        <v>43131</v>
      </c>
    </row>
    <row r="5" customFormat="false" ht="15" hidden="false" customHeight="false" outlineLevel="0" collapsed="false">
      <c r="A5" s="5" t="s">
        <v>23</v>
      </c>
      <c r="C5" s="0" t="str">
        <f aca="false">HYPERLINK("#service.A40","février")</f>
        <v>février</v>
      </c>
      <c r="D5" s="1" t="n">
        <f aca="false">EDATE(D4,1)</f>
        <v>43132</v>
      </c>
      <c r="E5" s="1" t="n">
        <f aca="false">EOMONTH(D5,0)</f>
        <v>43159</v>
      </c>
    </row>
    <row r="6" customFormat="false" ht="15" hidden="false" customHeight="false" outlineLevel="0" collapsed="false">
      <c r="A6" s="5" t="s">
        <v>24</v>
      </c>
      <c r="C6" s="0" t="str">
        <f aca="false">HYPERLINK("#service.A70","mars")</f>
        <v>mars</v>
      </c>
      <c r="D6" s="1" t="n">
        <f aca="false">EDATE(D5,1)</f>
        <v>43160</v>
      </c>
      <c r="E6" s="1" t="n">
        <f aca="false">EOMONTH(D6,0)</f>
        <v>43190</v>
      </c>
    </row>
    <row r="7" customFormat="false" ht="15" hidden="false" customHeight="false" outlineLevel="0" collapsed="false">
      <c r="A7" s="5" t="s">
        <v>25</v>
      </c>
      <c r="C7" s="0" t="str">
        <f aca="false">HYPERLINK("#service.A100","avril")</f>
        <v>avril</v>
      </c>
      <c r="D7" s="1" t="n">
        <f aca="false">EDATE(D6,1)</f>
        <v>43191</v>
      </c>
      <c r="E7" s="1" t="n">
        <f aca="false">EOMONTH(D7,0)</f>
        <v>43220</v>
      </c>
    </row>
    <row r="8" customFormat="false" ht="15" hidden="false" customHeight="false" outlineLevel="0" collapsed="false">
      <c r="A8" s="5" t="s">
        <v>27</v>
      </c>
      <c r="C8" s="0" t="str">
        <f aca="false">HYPERLINK("#service.A130","mai")</f>
        <v>mai</v>
      </c>
      <c r="D8" s="1" t="n">
        <f aca="false">EDATE(D7,1)</f>
        <v>43221</v>
      </c>
      <c r="E8" s="1" t="n">
        <f aca="false">EOMONTH(D8,0)</f>
        <v>43251</v>
      </c>
    </row>
    <row r="9" customFormat="false" ht="15" hidden="false" customHeight="false" outlineLevel="0" collapsed="false">
      <c r="A9" s="5" t="s">
        <v>28</v>
      </c>
      <c r="C9" s="0" t="str">
        <f aca="false">HYPERLINK("#service.A160","juin")</f>
        <v>juin</v>
      </c>
      <c r="D9" s="1" t="n">
        <f aca="false">EDATE(D8,1)</f>
        <v>43252</v>
      </c>
      <c r="E9" s="1" t="n">
        <f aca="false">EOMONTH(D9,0)</f>
        <v>43281</v>
      </c>
    </row>
    <row r="10" customFormat="false" ht="15" hidden="false" customHeight="false" outlineLevel="0" collapsed="false">
      <c r="A10" s="5" t="s">
        <v>29</v>
      </c>
      <c r="C10" s="0" t="str">
        <f aca="false">HYPERLINK("#service.A190","juillet")</f>
        <v>juillet</v>
      </c>
      <c r="D10" s="1" t="n">
        <f aca="false">EDATE(D9,1)</f>
        <v>43282</v>
      </c>
      <c r="E10" s="1" t="n">
        <f aca="false">EOMONTH(D10,0)</f>
        <v>43312</v>
      </c>
    </row>
    <row r="11" customFormat="false" ht="15" hidden="false" customHeight="false" outlineLevel="0" collapsed="false">
      <c r="A11" s="5" t="s">
        <v>30</v>
      </c>
      <c r="C11" s="0" t="str">
        <f aca="false">HYPERLINK("#service.A220","août")</f>
        <v>août</v>
      </c>
      <c r="D11" s="1" t="n">
        <f aca="false">EDATE(D10,1)</f>
        <v>43313</v>
      </c>
      <c r="E11" s="1" t="n">
        <f aca="false">EOMONTH(D11,0)</f>
        <v>43343</v>
      </c>
    </row>
    <row r="12" customFormat="false" ht="15" hidden="false" customHeight="false" outlineLevel="0" collapsed="false">
      <c r="A12" s="5" t="s">
        <v>31</v>
      </c>
      <c r="C12" s="0" t="str">
        <f aca="false">HYPERLINK("#service.A250","septembre")</f>
        <v>septembre</v>
      </c>
      <c r="D12" s="1" t="n">
        <f aca="false">EDATE(D11,1)</f>
        <v>43344</v>
      </c>
      <c r="E12" s="1" t="n">
        <f aca="false">EOMONTH(D12,0)</f>
        <v>43373</v>
      </c>
    </row>
    <row r="13" customFormat="false" ht="15" hidden="false" customHeight="false" outlineLevel="0" collapsed="false">
      <c r="C13" s="0" t="str">
        <f aca="false">HYPERLINK("#service.A280","octobre")</f>
        <v>octobre</v>
      </c>
      <c r="D13" s="1" t="n">
        <f aca="false">EDATE(D12,1)</f>
        <v>43374</v>
      </c>
      <c r="E13" s="1" t="n">
        <f aca="false">EOMONTH(D13,0)</f>
        <v>43404</v>
      </c>
    </row>
    <row r="14" customFormat="false" ht="15" hidden="false" customHeight="false" outlineLevel="0" collapsed="false">
      <c r="C14" s="0" t="str">
        <f aca="false">HYPERLINK("#service.A310","novembre")</f>
        <v>novembre</v>
      </c>
      <c r="D14" s="1" t="n">
        <f aca="false">EDATE(D13,1)</f>
        <v>43405</v>
      </c>
      <c r="E14" s="1" t="n">
        <f aca="false">EOMONTH(D14,0)</f>
        <v>43434</v>
      </c>
    </row>
    <row r="15" customFormat="false" ht="15" hidden="false" customHeight="false" outlineLevel="0" collapsed="false">
      <c r="C15" s="0" t="str">
        <f aca="false">HYPERLINK("#service.A340","décembre")</f>
        <v>décembre</v>
      </c>
      <c r="D15" s="1" t="n">
        <f aca="false">EDATE(D14,1)</f>
        <v>43435</v>
      </c>
      <c r="E15" s="1" t="n">
        <f aca="false">EOMONTH(D15,0)</f>
        <v>43465</v>
      </c>
    </row>
  </sheetData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  <tableParts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</TotalTime>
  <Application>LibreOffice/5.4.0.3$Windows_x86 LibreOffice_project/7556cbc6811c9d992f4064ab9287069087d7f62c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2017-09-28T15:46:14Z</dcterms:created>
  <dc:creator>Admin</dc:creator>
  <dc:description/>
  <dc:language>fr-FR</dc:language>
  <cp:lastModifiedBy/>
  <dcterms:modified xsi:type="dcterms:W3CDTF">2017-10-01T17:31:52Z</dcterms:modified>
  <cp:revision>1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15.0300</vt:lpwstr>
  </property>
  <property fmtid="{D5CDD505-2E9C-101B-9397-08002B2CF9AE}" pid="3" name="DocSecurity">
    <vt:i4>0</vt:i4>
  </property>
  <property fmtid="{D5CDD505-2E9C-101B-9397-08002B2CF9AE}" pid="4" name="HyperlinksChanged">
    <vt:bool>0</vt:bool>
  </property>
  <property fmtid="{D5CDD505-2E9C-101B-9397-08002B2CF9AE}" pid="5" name="LinksUpToDate">
    <vt:bool>0</vt:bool>
  </property>
  <property fmtid="{D5CDD505-2E9C-101B-9397-08002B2CF9AE}" pid="6" name="ScaleCrop">
    <vt:bool>0</vt:bool>
  </property>
  <property fmtid="{D5CDD505-2E9C-101B-9397-08002B2CF9AE}" pid="7" name="ShareDoc">
    <vt:bool>0</vt:bool>
  </property>
</Properties>
</file>