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CUL" sheetId="1" state="visible" r:id="rId2"/>
    <sheet name="PARAMETRES" sheetId="2" state="visible" r:id="rId3"/>
  </sheets>
  <definedNames>
    <definedName function="false" hidden="false" name="FERIES" vbProcedure="false">PARAMETRES!$B$3:$B$15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<sst xmlns="http://schemas.openxmlformats.org/spreadsheetml/2006/main" count="27" uniqueCount="23">
  <si>
    <t xml:space="preserve">Début</t>
  </si>
  <si>
    <t xml:space="preserve">Fin</t>
  </si>
  <si>
    <t xml:space="preserve">Plage</t>
  </si>
  <si>
    <t xml:space="preserve">Durée</t>
  </si>
  <si>
    <t xml:space="preserve">24/7</t>
  </si>
  <si>
    <t xml:space="preserve">HO</t>
  </si>
  <si>
    <t xml:space="preserve">"= 1 HO le vendredi + 5 HO le samedi – 24 HO le dimanche + 1:30 HO le lundi »</t>
  </si>
  <si>
    <t xml:space="preserve">Année</t>
  </si>
  <si>
    <t xml:space="preserve">Formule (pour référence)</t>
  </si>
  <si>
    <t xml:space="preserve">Jour de l'an</t>
  </si>
  <si>
    <t xml:space="preserve">Pâques</t>
  </si>
  <si>
    <t xml:space="preserve">Lundi de Pâques</t>
  </si>
  <si>
    <t xml:space="preserve">Fête du travail</t>
  </si>
  <si>
    <t xml:space="preserve">Victoire 39/45</t>
  </si>
  <si>
    <t xml:space="preserve">Ascension</t>
  </si>
  <si>
    <t xml:space="preserve">Pentecôte</t>
  </si>
  <si>
    <t xml:space="preserve">Lundi de Pentecôte</t>
  </si>
  <si>
    <t xml:space="preserve">Fête Nationale</t>
  </si>
  <si>
    <t xml:space="preserve">Assomption</t>
  </si>
  <si>
    <t xml:space="preserve">Toussaint</t>
  </si>
  <si>
    <t xml:space="preserve">Armistice 14/18</t>
  </si>
  <si>
    <t xml:space="preserve">Noël </t>
  </si>
  <si>
    <t xml:space="preserve">Heures ouvrées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</si>
</sst>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DDD\ DD/MM/YYYY\ HH:MM"/>
    <numFmt numFmtId="166" formatCode="@"/>
    <numFmt numFmtId="167" formatCode="[H]:MM;@"/>
    <numFmt numFmtId="168" formatCode="[HH]:MM:SS"/>
    <numFmt numFmtId="169" formatCode="#,##0.00"/>
    <numFmt numFmtId="170" formatCode="[$-40C]DD/MM/YYYY"/>
    <numFmt numFmtId="171" formatCode="&quot;Ouverture : &quot;HH&quot; h &quot;MM"/>
    <numFmt numFmtId="172" formatCode="&quot;Fermeture : &quot;HH&quot; h &quot;MM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70AD47"/>
      </patternFill>
    </fill>
    <fill>
      <patternFill patternType="solid">
        <fgColor rgb="FF70AD47"/>
        <bgColor rgb="FF92D050"/>
      </patternFill>
    </fill>
    <fill>
      <patternFill patternType="solid">
        <fgColor rgb="FF9DC3E6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D7" headerRowCount="1" totalsRowCount="0" totalsRowShown="0">
  <autoFilter ref="A1:D7"/>
  <tableColumns count="4">
    <tableColumn id="1" name="Début"/>
    <tableColumn id="2" name="Fin"/>
    <tableColumn id="3" name="Plage"/>
    <tableColumn id="4" name="Duré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7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G7" activeCellId="0" sqref="G7"/>
    </sheetView>
  </sheetViews>
  <sheetFormatPr defaultRowHeight="13.8" zeroHeight="false" outlineLevelRow="0" outlineLevelCol="0"/>
  <cols>
    <col collapsed="false" customWidth="true" hidden="false" outlineLevel="0" max="2" min="1" style="0" width="21.14"/>
    <col collapsed="false" customWidth="true" hidden="false" outlineLevel="0" max="3" min="3" style="0" width="10.47"/>
    <col collapsed="false" customWidth="true" hidden="false" outlineLevel="0" max="4" min="4" style="0" width="11.76"/>
    <col collapsed="false" customWidth="true" hidden="false" outlineLevel="0" max="1025" min="5" style="0" width="10.4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3.8" hidden="false" customHeight="false" outlineLevel="0" collapsed="false">
      <c r="A2" s="2" t="n">
        <v>43466.7916666667</v>
      </c>
      <c r="B2" s="2" t="n">
        <v>43467.3958333333</v>
      </c>
      <c r="C2" s="3" t="s">
        <v>4</v>
      </c>
      <c r="D2" s="4" t="n">
        <f aca="false">IF(A2*B2=0,"",IF(C2="24/7",B2-A2,NETWORKDAYS($A2,$B2,FERIES)*(PARAMETRES!$A$20-PARAMETRES!$A$19)-NETWORKDAYS($A2,$A2,FERIES)*(MAX(0,MOD(A2,1)-PARAMETRES!$A$19)-MAX(0,MOD(A2,1)-PARAMETRES!$A$20))-NETWORKDAYS($B2,$B2,FERIES)*(MAX(0,PARAMETRES!$A$20-MOD(B2,1))-MAX(0,PARAMETRES!$A$19-MOD(B2,1)))))</f>
        <v>0.604166666671517</v>
      </c>
      <c r="F2" s="5" t="n">
        <f aca="false">IF(C2="HO",B2+IF(WEEKDAY(A2+1,2)=6,5/24,0)-(A2+(DATEDIF(A2,B2,"d")/2)-IF(WEEKDAY(A2+2,2)=7,-1,0)),B2-A2)</f>
        <v>0.604166666671517</v>
      </c>
      <c r="I2" s="6"/>
    </row>
    <row r="3" customFormat="false" ht="13.8" hidden="false" customHeight="false" outlineLevel="0" collapsed="false">
      <c r="A3" s="2" t="n">
        <v>43466.7916666667</v>
      </c>
      <c r="B3" s="2" t="n">
        <v>43467.3958333333</v>
      </c>
      <c r="C3" s="3" t="s">
        <v>5</v>
      </c>
      <c r="D3" s="4" t="n">
        <f aca="false">IF(A3*B3=0,"",IF(C3="24/7",B3-A3,NETWORKDAYS($A3,$B3,FERIES)*(PARAMETRES!$A$20-PARAMETRES!$A$19)-NETWORKDAYS($A3,$A3,FERIES)*(MAX(0,MOD(A3,1)-PARAMETRES!$A$19)-MAX(0,MOD(A3,1)-PARAMETRES!$A$20))-NETWORKDAYS($B3,$B3,FERIES)*(MAX(0,PARAMETRES!$A$20-MOD(B3,1))-MAX(0,PARAMETRES!$A$19-MOD(B3,1)))))</f>
        <v>0.0625000000024253</v>
      </c>
      <c r="F3" s="5" t="n">
        <f aca="false">IF(C3="HO",B3+IF(WEEKDAY(A3+1,2)=6,5/24,0)-(A3+(DATEDIF(A3,B3,"d")/2)-IF(WEEKDAY(A3+2,2)=7,-1,0)),B3-A3)</f>
        <v>0.104166666671517</v>
      </c>
      <c r="I3" s="6"/>
    </row>
    <row r="4" customFormat="false" ht="13.8" hidden="false" customHeight="false" outlineLevel="0" collapsed="false">
      <c r="A4" s="2" t="n">
        <v>43549.6986111111</v>
      </c>
      <c r="B4" s="2" t="n">
        <v>43549.725</v>
      </c>
      <c r="C4" s="3" t="s">
        <v>4</v>
      </c>
      <c r="D4" s="4" t="n">
        <f aca="false">IF(A4*B4=0,"",IF(C4="24/7",B4-A4,NETWORKDAYS($A4,$B4,FERIES)*(PARAMETRES!$A$20-PARAMETRES!$A$19)-NETWORKDAYS($A4,$A4,FERIES)*(MAX(0,MOD(A4,1)-PARAMETRES!$A$19)-MAX(0,MOD(A4,1)-PARAMETRES!$A$20))-NETWORKDAYS($B4,$B4,FERIES)*(MAX(0,PARAMETRES!$A$20-MOD(B4,1))-MAX(0,PARAMETRES!$A$19-MOD(B4,1)))))</f>
        <v>0.0263888888875954</v>
      </c>
      <c r="F4" s="5" t="n">
        <f aca="false">IF(C4="HO",B4+IF(WEEKDAY(A4+1,2)=6,5/24,0)-(A4+(DATEDIF(A4,B4,"d")/2)-IF(WEEKDAY(A4+2,2)=7,-1,0)),B4-A4)</f>
        <v>0.0263888888875954</v>
      </c>
      <c r="I4" s="6"/>
    </row>
    <row r="5" customFormat="false" ht="13.8" hidden="false" customHeight="false" outlineLevel="0" collapsed="false">
      <c r="A5" s="2" t="n">
        <v>43551.4243055556</v>
      </c>
      <c r="B5" s="2" t="n">
        <v>43551.6083333333</v>
      </c>
      <c r="C5" s="3" t="s">
        <v>4</v>
      </c>
      <c r="D5" s="4" t="n">
        <f aca="false">IF(A5*B5=0,"",IF(C5="24/7",B5-A5,NETWORKDAYS($A5,$B5,FERIES)*(PARAMETRES!$A$20-PARAMETRES!$A$19)-NETWORKDAYS($A5,$A5,FERIES)*(MAX(0,MOD(A5,1)-PARAMETRES!$A$19)-MAX(0,MOD(A5,1)-PARAMETRES!$A$20))-NETWORKDAYS($B5,$B5,FERIES)*(MAX(0,PARAMETRES!$A$20-MOD(B5,1))-MAX(0,PARAMETRES!$A$19-MOD(B5,1)))))</f>
        <v>0.184027777773736</v>
      </c>
      <c r="F5" s="5" t="n">
        <f aca="false">IF(C5="HO",B5+IF(WEEKDAY(A5+1,2)=6,5/24,0)-(A5+(DATEDIF(A5,B5,"d")/2)-IF(WEEKDAY(A5+2,2)=7,-1,0)),B5-A5)</f>
        <v>0.184027777773736</v>
      </c>
      <c r="I5" s="6"/>
    </row>
    <row r="6" customFormat="false" ht="13.8" hidden="false" customHeight="false" outlineLevel="0" collapsed="false">
      <c r="A6" s="2" t="n">
        <v>43553.7916666667</v>
      </c>
      <c r="B6" s="2" t="n">
        <v>43556.3958333333</v>
      </c>
      <c r="C6" s="0" t="s">
        <v>5</v>
      </c>
      <c r="D6" s="4" t="n">
        <f aca="false">IF(A6*B6=0,"",IF(C6="24/7",B6-A6,NETWORKDAYS($A6,$B6,FERIES)*(PARAMETRES!$A$20-PARAMETRES!$A$19)-NETWORKDAYS($A6,$A6,FERIES)*(MAX(0,MOD(A6,1)-PARAMETRES!$A$19)-MAX(0,MOD(A6,1)-PARAMETRES!$A$20))-NETWORKDAYS($B6,$B6,FERIES)*(MAX(0,PARAMETRES!$A$20-MOD(B6,1))-MAX(0,PARAMETRES!$A$19-MOD(B6,1)))))</f>
        <v>0.104166666671517</v>
      </c>
      <c r="F6" s="5" t="n">
        <f aca="false">IF(C6="HO",B6+IF(WEEKDAY(A6+1,2)=6,5/24,0)-(A6+(DATEDIF(A6,B6,"d")/2)-IF(WEEKDAY(A6+2,2)=7,-1,0)),B6-A6)</f>
        <v>0.312500000007276</v>
      </c>
      <c r="G6" s="1" t="s">
        <v>6</v>
      </c>
    </row>
    <row r="7" customFormat="false" ht="13.8" hidden="false" customHeight="false" outlineLevel="0" collapsed="false">
      <c r="A7" s="2" t="n">
        <v>43553.7916666667</v>
      </c>
      <c r="B7" s="2" t="n">
        <v>43556.3958333333</v>
      </c>
      <c r="C7" s="3" t="s">
        <v>4</v>
      </c>
      <c r="D7" s="4" t="n">
        <f aca="false">IF(A7*B7=0,"",IF(C7="24/7",B7-A7,NETWORKDAYS($A7,$B7,FERIES)*(PARAMETRES!$A$20-PARAMETRES!$A$19)-NETWORKDAYS($A7,$A7,FERIES)*(MAX(0,MOD(A7,1)-PARAMETRES!$A$19)-MAX(0,MOD(A7,1)-PARAMETRES!$A$20))-NETWORKDAYS($B7,$B7,FERIES)*(MAX(0,PARAMETRES!$A$20-MOD(B7,1))-MAX(0,PARAMETRES!$A$19-MOD(B7,1)))))</f>
        <v>2.60416666667152</v>
      </c>
      <c r="F7" s="5" t="n">
        <f aca="false">IF(C7="HO",B7+IF(WEEKDAY(A7+1,2)=6,5/24,0)-(A7+(DATEDIF(A7,B7,"d")/2)-IF(WEEKDAY(A7+2,2)=7,-1,0)),B7-A7)</f>
        <v>2.60416666667152</v>
      </c>
      <c r="I7" s="6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0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C20" activeCellId="0" sqref="C20"/>
    </sheetView>
  </sheetViews>
  <sheetFormatPr defaultRowHeight="15" zeroHeight="false" outlineLevelRow="0" outlineLevelCol="0"/>
  <cols>
    <col collapsed="false" customWidth="true" hidden="false" outlineLevel="0" max="1" min="1" style="7" width="20.99"/>
    <col collapsed="false" customWidth="true" hidden="false" outlineLevel="0" max="2" min="2" style="7" width="13.99"/>
    <col collapsed="false" customWidth="true" hidden="false" outlineLevel="0" max="3" min="3" style="8" width="71.94"/>
    <col collapsed="false" customWidth="true" hidden="false" outlineLevel="0" max="1025" min="4" style="7" width="11.2"/>
  </cols>
  <sheetData>
    <row r="1" customFormat="false" ht="15" hidden="false" customHeight="false" outlineLevel="0" collapsed="false">
      <c r="A1" s="7" t="s">
        <v>7</v>
      </c>
      <c r="B1" s="9" t="n">
        <v>2019</v>
      </c>
      <c r="C1" s="10" t="s">
        <v>8</v>
      </c>
    </row>
    <row r="2" customFormat="false" ht="15" hidden="false" customHeight="false" outlineLevel="0" collapsed="false">
      <c r="C2" s="10"/>
    </row>
    <row r="3" customFormat="false" ht="15" hidden="false" customHeight="false" outlineLevel="0" collapsed="false">
      <c r="A3" s="11" t="s">
        <v>9</v>
      </c>
      <c r="B3" s="12" t="n">
        <f aca="false">DATE($B$1,1,1)</f>
        <v>43466</v>
      </c>
      <c r="C3" s="10" t="str">
        <f aca="false">_xlfn.FORMULATEXT(B3)</f>
        <v>=DATE($B$1;1;1)</v>
      </c>
    </row>
    <row r="4" customFormat="false" ht="15" hidden="false" customHeight="false" outlineLevel="0" collapsed="false">
      <c r="A4" s="11" t="s">
        <v>10</v>
      </c>
      <c r="B4" s="12" t="n">
        <f aca="false">FLOOR(DAY(MINUTE($B$1/38)/2+56)&amp;"/5/"&amp;$B$1,7)-34</f>
        <v>43576</v>
      </c>
      <c r="C4" s="10" t="str">
        <f aca="false">_xlfn.FORMULATEXT(B4)</f>
        <v>=PLANCHER.XCL(JOUR(MINUTE($B$1/38)/2+56)&amp;"/5/"&amp;$B$1;7)-34</v>
      </c>
    </row>
    <row r="5" customFormat="false" ht="15" hidden="false" customHeight="false" outlineLevel="0" collapsed="false">
      <c r="A5" s="11" t="s">
        <v>11</v>
      </c>
      <c r="B5" s="12" t="n">
        <f aca="false">B4+1</f>
        <v>43577</v>
      </c>
      <c r="C5" s="10" t="str">
        <f aca="false">_xlfn.FORMULATEXT(B5)</f>
        <v>=B4+1</v>
      </c>
    </row>
    <row r="6" customFormat="false" ht="15" hidden="false" customHeight="false" outlineLevel="0" collapsed="false">
      <c r="A6" s="11" t="s">
        <v>12</v>
      </c>
      <c r="B6" s="12" t="n">
        <f aca="false">DATE($B$1,5,1)</f>
        <v>43586</v>
      </c>
      <c r="C6" s="10" t="str">
        <f aca="false">_xlfn.FORMULATEXT(B6)</f>
        <v>=DATE($B$1;5;1)</v>
      </c>
    </row>
    <row r="7" customFormat="false" ht="15" hidden="false" customHeight="false" outlineLevel="0" collapsed="false">
      <c r="A7" s="11" t="s">
        <v>13</v>
      </c>
      <c r="B7" s="12" t="n">
        <f aca="false">DATE($B$1,5,8)</f>
        <v>43593</v>
      </c>
      <c r="C7" s="10" t="str">
        <f aca="false">_xlfn.FORMULATEXT(B7)</f>
        <v>=DATE($B$1;5;8)</v>
      </c>
    </row>
    <row r="8" customFormat="false" ht="15" hidden="false" customHeight="false" outlineLevel="0" collapsed="false">
      <c r="A8" s="11" t="s">
        <v>14</v>
      </c>
      <c r="B8" s="12" t="n">
        <f aca="false">B4+39</f>
        <v>43615</v>
      </c>
      <c r="C8" s="10" t="str">
        <f aca="false">_xlfn.FORMULATEXT(B8)</f>
        <v>=B4+39</v>
      </c>
    </row>
    <row r="9" customFormat="false" ht="15" hidden="false" customHeight="false" outlineLevel="0" collapsed="false">
      <c r="A9" s="11" t="s">
        <v>15</v>
      </c>
      <c r="B9" s="12" t="n">
        <f aca="false">B4+49</f>
        <v>43625</v>
      </c>
      <c r="C9" s="10" t="str">
        <f aca="false">_xlfn.FORMULATEXT(B9)</f>
        <v>=B4+49</v>
      </c>
    </row>
    <row r="10" customFormat="false" ht="15" hidden="false" customHeight="false" outlineLevel="0" collapsed="false">
      <c r="A10" s="11" t="s">
        <v>16</v>
      </c>
      <c r="B10" s="12" t="n">
        <f aca="false">B4+50</f>
        <v>43626</v>
      </c>
      <c r="C10" s="10" t="str">
        <f aca="false">_xlfn.FORMULATEXT(B10)</f>
        <v>=B4+50</v>
      </c>
    </row>
    <row r="11" customFormat="false" ht="15" hidden="false" customHeight="false" outlineLevel="0" collapsed="false">
      <c r="A11" s="11" t="s">
        <v>17</v>
      </c>
      <c r="B11" s="12" t="n">
        <f aca="false">DATE($B$1,7,14)</f>
        <v>43660</v>
      </c>
      <c r="C11" s="10" t="str">
        <f aca="false">_xlfn.FORMULATEXT(B11)</f>
        <v>=DATE($B$1;7;14)</v>
      </c>
    </row>
    <row r="12" customFormat="false" ht="15" hidden="false" customHeight="false" outlineLevel="0" collapsed="false">
      <c r="A12" s="11" t="s">
        <v>18</v>
      </c>
      <c r="B12" s="12" t="n">
        <f aca="false">DATE($B$1,8,15)</f>
        <v>43692</v>
      </c>
      <c r="C12" s="10" t="str">
        <f aca="false">_xlfn.FORMULATEXT(B12)</f>
        <v>=DATE($B$1;8;15)</v>
      </c>
    </row>
    <row r="13" customFormat="false" ht="15" hidden="false" customHeight="false" outlineLevel="0" collapsed="false">
      <c r="A13" s="11" t="s">
        <v>19</v>
      </c>
      <c r="B13" s="12" t="n">
        <f aca="false">DATE($B$1,11,1)</f>
        <v>43770</v>
      </c>
      <c r="C13" s="10" t="str">
        <f aca="false">_xlfn.FORMULATEXT(B13)</f>
        <v>=DATE($B$1;11;1)</v>
      </c>
    </row>
    <row r="14" customFormat="false" ht="15" hidden="false" customHeight="false" outlineLevel="0" collapsed="false">
      <c r="A14" s="11" t="s">
        <v>20</v>
      </c>
      <c r="B14" s="12" t="n">
        <f aca="false">DATE($B$1,11,11)</f>
        <v>43780</v>
      </c>
      <c r="C14" s="10" t="str">
        <f aca="false">_xlfn.FORMULATEXT(B14)</f>
        <v>=DATE($B$1;11;11)</v>
      </c>
    </row>
    <row r="15" customFormat="false" ht="15" hidden="false" customHeight="false" outlineLevel="0" collapsed="false">
      <c r="A15" s="11" t="s">
        <v>21</v>
      </c>
      <c r="B15" s="12" t="n">
        <f aca="false">DATE($B$1,12,25)</f>
        <v>43824</v>
      </c>
      <c r="C15" s="10" t="str">
        <f aca="false">_xlfn.FORMULATEXT(B15)</f>
        <v>=DATE($B$1;12;25)</v>
      </c>
    </row>
    <row r="18" customFormat="false" ht="15" hidden="false" customHeight="false" outlineLevel="0" collapsed="false">
      <c r="A18" s="13" t="s">
        <v>22</v>
      </c>
    </row>
    <row r="19" customFormat="false" ht="15" hidden="false" customHeight="false" outlineLevel="0" collapsed="false">
      <c r="A19" s="14" t="n">
        <v>0.333333333333333</v>
      </c>
    </row>
    <row r="20" customFormat="false" ht="15" hidden="false" customHeight="false" outlineLevel="0" collapsed="false">
      <c r="A20" s="15" t="n">
        <v>0.833333333333333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LibreOffice/6.2.0.3$Windows_X86_64 LibreOffice_project/98c6a8a1c6c7b144ce3cc729e34964b47ce25d62</Application>
  <Company>DISFE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2019-04-01T12:40:40Z</dcterms:created>
  <dc:creator>Cedric FLOUCAT</dc:creator>
  <dc:description/>
  <dc:language>fr-FR</dc:language>
  <cp:lastModifiedBy/>
  <dcterms:modified xsi:type="dcterms:W3CDTF">2019-04-04T10:09:50Z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DISFE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