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_rels/sheet1.xml.rels" ContentType="application/vnd.openxmlformats-package.relationships+xml"/>
  <Override PartName="/xl/worksheets/_rels/sheet2.xml.rels" ContentType="application/vnd.openxmlformats-package.relationships+xml"/>
  <Override PartName="/xl/worksheets/_rels/sheet3.xml.rels" ContentType="application/vnd.openxmlformats-package.relationships+xml"/>
  <Override PartName="/xl/workbook.xml" ContentType="application/vnd.openxmlformats-officedocument.spreadsheetml.sheet.main+xml"/>
  <Override PartName="/xl/comments3.xml" ContentType="application/vnd.openxmlformats-officedocument.spreadsheetml.comment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vmlDrawing1.vml" ContentType="application/vnd.openxmlformats-officedocument.vmlDrawing"/>
  <Override PartName="/xl/drawings/vmlDrawing2.vml" ContentType="application/vnd.openxmlformats-officedocument.vmlDrawing"/>
  <Override PartName="/xl/drawings/vmlDrawing3.vml" ContentType="application/vnd.openxmlformats-officedocument.vmlDrawing"/>
  <Override PartName="/xl/comments2.xml" ContentType="application/vnd.openxmlformats-officedocument.spreadsheetml.comment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3"/>
  </bookViews>
  <sheets>
    <sheet name="Zone A" sheetId="1" state="visible" r:id="rId2"/>
    <sheet name="Zone B" sheetId="2" state="visible" r:id="rId3"/>
    <sheet name="Zone C" sheetId="3" state="visible" r:id="rId4"/>
    <sheet name="moteurs à remplacer " sheetId="4" state="visible" r:id="rId5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comments1.xml><?xml version="1.0" encoding="utf-8"?>
<comments xmlns="http://schemas.openxmlformats.org/spreadsheetml/2006/main" xmlns:xdr="http://schemas.openxmlformats.org/drawingml/2006/spreadsheetDrawing">
  <authors>
    <author> </author>
  </authors>
  <commentList>
    <comment ref="B4" authorId="0">
      <text>
        <r>
          <rPr>
            <b val="true"/>
            <sz val="8"/>
            <color rgb="FF000000"/>
            <rFont val="Tahoma"/>
            <family val="2"/>
          </rPr>
          <t xml:space="preserve">Moteur remplacé le 19/10/98 pour cause de boite à bornes déssérée ( sur 4 vis : 1 manquante , 1 cassée et les 2 autres impossibles à resserer ) et pleine d'eau .</t>
        </r>
      </text>
    </comment>
    <comment ref="B5" authorId="0">
      <text>
        <r>
          <rPr>
            <b val="true"/>
            <sz val="8"/>
            <color rgb="FF000000"/>
            <rFont val="Tahoma"/>
            <family val="2"/>
          </rPr>
          <t xml:space="preserve">Moteur remplacé le 04/06/98 en systématique pour ancienneté</t>
        </r>
      </text>
    </comment>
    <comment ref="B6" authorId="0">
      <text>
        <r>
          <rPr>
            <b val="true"/>
            <sz val="8"/>
            <color rgb="FF000000"/>
            <rFont val="Tahoma"/>
            <family val="2"/>
          </rPr>
          <t xml:space="preserve">Moteur remplacé pour défaut d'isolement .</t>
        </r>
      </text>
    </comment>
    <comment ref="B7" authorId="0">
      <text>
        <r>
          <rPr>
            <b val="true"/>
            <sz val="8"/>
            <color rgb="FF000000"/>
            <rFont val="Tahoma"/>
            <family val="2"/>
          </rPr>
          <t xml:space="preserve">Moteur remplacé le 04/06/98 en systématique pour anciénneté</t>
        </r>
      </text>
    </comment>
    <comment ref="C4" authorId="0">
      <text>
        <r>
          <rPr>
            <b val="true"/>
            <sz val="8"/>
            <color rgb="FF000000"/>
            <rFont val="Tahoma"/>
            <family val="2"/>
          </rPr>
          <t xml:space="preserve">VINCENT SGUERRA::
</t>
        </r>
        <r>
          <rPr>
            <sz val="8"/>
            <color rgb="FF000000"/>
            <rFont val="Tahoma"/>
            <family val="2"/>
          </rPr>
          <t xml:space="preserve">JEU AXIAL ABRE MOTEUR REMPLACE
Durée = 2 705Jours &gt; 7 ans</t>
        </r>
      </text>
    </comment>
    <comment ref="C5" authorId="0">
      <text>
        <r>
          <rPr>
            <b val="true"/>
            <sz val="8"/>
            <color rgb="FF000000"/>
            <rFont val="Tahoma"/>
            <family val="2"/>
          </rPr>
          <t xml:space="preserve">SGUERRA Vincent::
</t>
        </r>
        <r>
          <rPr>
            <sz val="8"/>
            <color rgb="FF000000"/>
            <rFont val="Tahoma"/>
            <family val="2"/>
          </rPr>
          <t xml:space="preserve">MOTEUR BLOQUE REMPLACE
Durée = 2 457Jours &gt; 5 ans</t>
        </r>
      </text>
    </comment>
    <comment ref="C6" authorId="0">
      <text>
        <r>
          <rPr>
            <b val="true"/>
            <sz val="8"/>
            <color rgb="FF000000"/>
            <rFont val="Tahoma"/>
            <family val="2"/>
          </rPr>
          <t xml:space="preserve">VINCENT SGUERRA:
</t>
        </r>
        <r>
          <rPr>
            <sz val="8"/>
            <color rgb="FF000000"/>
            <rFont val="Tahoma"/>
            <family val="2"/>
          </rPr>
          <t xml:space="preserve">Durée = 3 063Jours &gt; 7ans</t>
        </r>
      </text>
    </comment>
    <comment ref="C7" authorId="0">
      <text>
        <r>
          <rPr>
            <b val="true"/>
            <sz val="8"/>
            <color rgb="FF000000"/>
            <rFont val="Tahoma"/>
            <family val="2"/>
          </rPr>
          <t xml:space="preserve">VINCENT SGUERRA:
moteur remplace le 19/10/98 en preventif
suite a probleme mecanique :palier rouleau desserre et fortes vibrations.
Durée = 137Jours &lt; 5ans
</t>
        </r>
      </text>
    </comment>
    <comment ref="D4" authorId="0">
      <text>
        <r>
          <rPr>
            <b val="true"/>
            <sz val="8"/>
            <color rgb="FF000000"/>
            <rFont val="Tahoma"/>
            <family val="2"/>
          </rPr>
          <t xml:space="preserve">VINCENT SGUERRA:
</t>
        </r>
        <r>
          <rPr>
            <sz val="8"/>
            <color rgb="FF000000"/>
            <rFont val="Tahoma"/>
            <family val="2"/>
          </rPr>
          <t xml:space="preserve">Durée = 1 977Jours &lt; 5 ans</t>
        </r>
      </text>
    </comment>
    <comment ref="D7" authorId="0">
      <text>
        <r>
          <rPr>
            <b val="true"/>
            <sz val="8"/>
            <color rgb="FF000000"/>
            <rFont val="Tahoma"/>
            <family val="2"/>
          </rPr>
          <t xml:space="preserve">Moteur remplacé le 28/04/99 , en préventif , 
pour échauffement suite à rouleau bloqué .</t>
        </r>
      </text>
    </comment>
    <comment ref="E4" authorId="0">
      <text>
        <r>
          <rPr>
            <b val="true"/>
            <sz val="10"/>
            <color rgb="FF000000"/>
            <rFont val="Tahoma"/>
            <family val="2"/>
          </rPr>
          <t xml:space="preserve">VINCENT SGUERRA:
</t>
        </r>
        <r>
          <rPr>
            <sz val="10"/>
            <color rgb="FF000000"/>
            <rFont val="Tahoma"/>
            <family val="2"/>
          </rPr>
          <t xml:space="preserve">Défaut isolement
Leroy Somer rouge
799 jours</t>
        </r>
      </text>
    </comment>
    <comment ref="E7" authorId="0">
      <text>
        <r>
          <rPr>
            <b val="true"/>
            <sz val="8"/>
            <color rgb="FF000000"/>
            <rFont val="Tahoma"/>
            <family val="2"/>
          </rPr>
          <t xml:space="preserve">DIDIER BLANC:
</t>
        </r>
        <r>
          <rPr>
            <sz val="8"/>
            <color rgb="FF000000"/>
            <rFont val="Tahoma"/>
            <family val="2"/>
          </rPr>
          <t xml:space="preserve">Moteur remplacé suite vetuisté</t>
        </r>
      </text>
    </comment>
    <comment ref="F7" authorId="0">
      <text>
        <r>
          <rPr>
            <b val="true"/>
            <sz val="8"/>
            <color rgb="FF000000"/>
            <rFont val="Tahoma"/>
            <family val="2"/>
          </rPr>
          <t xml:space="preserve">VINCENT SGUERRA:
</t>
        </r>
        <r>
          <rPr>
            <sz val="8"/>
            <color rgb="FF000000"/>
            <rFont val="Tahoma"/>
            <family val="2"/>
          </rPr>
          <t xml:space="preserve">15/04/2010 : remplacement preventif moteur</t>
        </r>
      </text>
    </comment>
    <comment ref="G7" authorId="0">
      <text>
        <r>
          <rPr>
            <b val="true"/>
            <sz val="8"/>
            <color rgb="FF000000"/>
            <rFont val="Tahoma"/>
            <family val="2"/>
          </rPr>
          <t xml:space="preserve">VINCENT SGUERRA:
</t>
        </r>
        <r>
          <rPr>
            <sz val="8"/>
            <color rgb="FF000000"/>
            <rFont val="Tahoma"/>
            <family val="2"/>
          </rPr>
          <t xml:space="preserve"> Remplacement systematique du moteur
537 Jours</t>
        </r>
      </text>
    </comment>
  </commentList>
</comments>
</file>

<file path=xl/comments2.xml><?xml version="1.0" encoding="utf-8"?>
<comments xmlns="http://schemas.openxmlformats.org/spreadsheetml/2006/main" xmlns:xdr="http://schemas.openxmlformats.org/drawingml/2006/spreadsheetDrawing">
  <authors>
    <author> </author>
  </authors>
  <commentList>
    <comment ref="B5" authorId="0">
      <text>
        <r>
          <rPr>
            <b val="true"/>
            <sz val="8"/>
            <color rgb="FF000000"/>
            <rFont val="Tahoma"/>
            <family val="2"/>
          </rPr>
          <t xml:space="preserve">JEAN PAUL PIERREL:
</t>
        </r>
        <r>
          <rPr>
            <sz val="8"/>
            <color rgb="FF000000"/>
            <rFont val="Tahoma"/>
            <family val="2"/>
          </rPr>
          <t xml:space="preserve">REMPLACEMENT MOTEUR A LA MASSE</t>
        </r>
      </text>
    </comment>
    <comment ref="B8" authorId="0">
      <text>
        <r>
          <rPr>
            <b val="true"/>
            <sz val="8"/>
            <color rgb="FF000000"/>
            <rFont val="Tahoma"/>
            <family val="2"/>
          </rPr>
          <t xml:space="preserve">Moteur déclenché .
Expertise à ACE , constaté : Rotor a frotté ,
roulement côte accouplement a glissé sur l'arbre .</t>
        </r>
      </text>
    </comment>
    <comment ref="B9" authorId="0">
      <text>
        <r>
          <rPr>
            <b val="true"/>
            <sz val="8"/>
            <color rgb="FF000000"/>
            <rFont val="Tahoma"/>
            <family val="2"/>
          </rPr>
          <t xml:space="preserve">JEAN PAUL PIERREL:
</t>
        </r>
        <r>
          <rPr>
            <sz val="8"/>
            <color rgb="FF000000"/>
            <rFont val="Tahoma"/>
            <family val="2"/>
          </rPr>
          <t xml:space="preserve">MOTEUR D'AVANT 1996 REMPLACE EN PREVENTIF </t>
        </r>
      </text>
    </comment>
    <comment ref="B10" authorId="0">
      <text>
        <r>
          <rPr>
            <b val="true"/>
            <sz val="8"/>
            <color rgb="FF000000"/>
            <rFont val="Tahoma"/>
            <family val="2"/>
          </rPr>
          <t xml:space="preserve">JEAN PAUL PIERREL:
</t>
        </r>
        <r>
          <rPr>
            <sz val="8"/>
            <color rgb="FF000000"/>
            <rFont val="Tahoma"/>
            <family val="2"/>
          </rPr>
          <t xml:space="preserve">MOTEUR D'AVANT 1996 REMPLACE EN PREVENTIF</t>
        </r>
      </text>
    </comment>
    <comment ref="B11" authorId="0">
      <text>
        <r>
          <rPr>
            <b val="true"/>
            <sz val="8"/>
            <color rgb="FF000000"/>
            <rFont val="Tahoma"/>
            <family val="2"/>
          </rPr>
          <t xml:space="preserve">JEAN PAUL PIERREL:
</t>
        </r>
        <r>
          <rPr>
            <sz val="8"/>
            <color rgb="FF000000"/>
            <rFont val="Tahoma"/>
            <family val="2"/>
          </rPr>
          <t xml:space="preserve">MOTEUR D'AVANT 1996 REMPLACE EN PREVENTIF </t>
        </r>
      </text>
    </comment>
    <comment ref="B12" authorId="0">
      <text>
        <r>
          <rPr>
            <b val="true"/>
            <sz val="8"/>
            <color rgb="FF000000"/>
            <rFont val="Tahoma"/>
            <family val="2"/>
          </rPr>
          <t xml:space="preserve">PIERREL JP
MOTEUR SANS GRAISSEUR REMPLACE</t>
        </r>
      </text>
    </comment>
    <comment ref="D8" authorId="0">
      <text>
        <r>
          <rPr>
            <b val="true"/>
            <sz val="9"/>
            <color rgb="FF000000"/>
            <rFont val="Tahoma"/>
            <family val="2"/>
          </rPr>
          <t xml:space="preserve">remplacement systhématique</t>
        </r>
      </text>
    </comment>
  </commentList>
</comments>
</file>

<file path=xl/comments3.xml><?xml version="1.0" encoding="utf-8"?>
<comments xmlns="http://schemas.openxmlformats.org/spreadsheetml/2006/main" xmlns:xdr="http://schemas.openxmlformats.org/drawingml/2006/spreadsheetDrawing">
  <authors>
    <author> </author>
  </authors>
  <commentList>
    <comment ref="B4" authorId="0">
      <text>
        <r>
          <rPr>
            <b val="true"/>
            <sz val="8"/>
            <color rgb="FF000000"/>
            <rFont val="Tahoma"/>
            <family val="2"/>
          </rPr>
          <t xml:space="preserve">Moteur remplacé pour graisseur H.S le 02/04/98 .</t>
        </r>
      </text>
    </comment>
    <comment ref="C4" authorId="0">
      <text>
        <r>
          <rPr>
            <b val="true"/>
            <sz val="10"/>
            <color rgb="FF000000"/>
            <rFont val="Tahoma"/>
            <family val="2"/>
          </rPr>
          <t xml:space="preserve">VINCENT SGUERRA:
</t>
        </r>
        <r>
          <rPr>
            <sz val="10"/>
            <color rgb="FF000000"/>
            <rFont val="Tahoma"/>
            <family val="2"/>
          </rPr>
          <t xml:space="preserve">Remplacement systématique
Leroy Somer 68019600TJ05
2618 Jours</t>
        </r>
      </text>
    </comment>
    <comment ref="C5" authorId="0">
      <text>
        <r>
          <rPr>
            <b val="true"/>
            <sz val="8"/>
            <color rgb="FF000000"/>
            <rFont val="Tahoma"/>
            <family val="2"/>
          </rPr>
          <t xml:space="preserve">Moteur remplacé pour défaut d'isolement .</t>
        </r>
      </text>
    </comment>
    <comment ref="C6" authorId="0">
      <text>
        <r>
          <rPr>
            <b val="true"/>
            <sz val="8"/>
            <color rgb="FF000000"/>
            <rFont val="Tahoma"/>
            <family val="2"/>
          </rPr>
          <t xml:space="preserve">Moteur remplacé le 08/04/99 avec le moteur A42 pour faire un test comparatif d'état entre deux moteurs travaillant dans des conditions d'ambiance différente ( le A76 situé contre la ligne et le A42 en retrait ) .</t>
        </r>
      </text>
    </comment>
    <comment ref="C8" authorId="0">
      <text>
        <r>
          <rPr>
            <b val="true"/>
            <sz val="8"/>
            <color rgb="FF000000"/>
            <rFont val="Tahoma"/>
            <family val="2"/>
          </rPr>
          <t xml:space="preserve">Moteur remplacé pour défaut d'isolement le 29/05/97 .</t>
        </r>
      </text>
    </comment>
    <comment ref="D5" authorId="0">
      <text>
        <r>
          <rPr>
            <b val="true"/>
            <sz val="8"/>
            <color rgb="FF000000"/>
            <rFont val="Tahoma"/>
            <family val="2"/>
          </rPr>
          <t xml:space="preserve">JEAN PAUL PIERREL:
</t>
        </r>
        <r>
          <rPr>
            <sz val="8"/>
            <color rgb="FF000000"/>
            <rFont val="Tahoma"/>
            <family val="2"/>
          </rPr>
          <t xml:space="preserve">CABLE COUPE AU RAS DU P,E, MOTEUR REMPLACE</t>
        </r>
      </text>
    </comment>
  </commentList>
</comments>
</file>

<file path=xl/sharedStrings.xml><?xml version="1.0" encoding="utf-8"?>
<sst xmlns="http://schemas.openxmlformats.org/spreadsheetml/2006/main" count="130" uniqueCount="46">
  <si>
    <t xml:space="preserve">DM5: 3557624</t>
  </si>
  <si>
    <t xml:space="preserve">MOTEURS  ALTERNATIF</t>
  </si>
  <si>
    <t xml:space="preserve">Dernier</t>
  </si>
  <si>
    <t xml:space="preserve">Fonctionne </t>
  </si>
  <si>
    <t xml:space="preserve">date prévue de</t>
  </si>
  <si>
    <r>
      <rPr>
        <b val="true"/>
        <i val="true"/>
        <sz val="10"/>
        <rFont val="Arial"/>
        <family val="2"/>
      </rPr>
      <t xml:space="preserve">Siemens</t>
    </r>
    <r>
      <rPr>
        <i val="true"/>
        <sz val="10"/>
        <rFont val="Arial"/>
        <family val="2"/>
      </rPr>
      <t xml:space="preserve">  ou  </t>
    </r>
    <r>
      <rPr>
        <b val="true"/>
        <i val="true"/>
        <sz val="10"/>
        <rFont val="Arial"/>
        <family val="2"/>
      </rPr>
      <t xml:space="preserve">LeroySomer</t>
    </r>
    <r>
      <rPr>
        <i val="true"/>
        <sz val="10"/>
        <rFont val="Arial"/>
        <family val="2"/>
      </rPr>
      <t xml:space="preserve">  ou  </t>
    </r>
    <r>
      <rPr>
        <b val="true"/>
        <i val="true"/>
        <sz val="10"/>
        <rFont val="Arial"/>
        <family val="2"/>
      </rPr>
      <t xml:space="preserve">WEG</t>
    </r>
  </si>
  <si>
    <t xml:space="preserve">Remplacement</t>
  </si>
  <si>
    <t xml:space="preserve">Depuis</t>
  </si>
  <si>
    <t xml:space="preserve">PLE</t>
  </si>
  <si>
    <t xml:space="preserve">remplacement</t>
  </si>
  <si>
    <t xml:space="preserve">AC</t>
  </si>
  <si>
    <t xml:space="preserve">Marque</t>
  </si>
  <si>
    <t xml:space="preserve">MTBF</t>
  </si>
  <si>
    <t xml:space="preserve">A1</t>
  </si>
  <si>
    <t xml:space="preserve">Colonne d'insertion</t>
  </si>
  <si>
    <t xml:space="preserve">GB</t>
  </si>
  <si>
    <t xml:space="preserve">Siemens Rose</t>
  </si>
  <si>
    <t xml:space="preserve">A2</t>
  </si>
  <si>
    <t xml:space="preserve">GP</t>
  </si>
  <si>
    <t xml:space="preserve">WEG</t>
  </si>
  <si>
    <t xml:space="preserve">A3</t>
  </si>
  <si>
    <t xml:space="preserve">PB</t>
  </si>
  <si>
    <t xml:space="preserve">A4</t>
  </si>
  <si>
    <t xml:space="preserve">PLE (jours)</t>
  </si>
  <si>
    <t xml:space="preserve">A14</t>
  </si>
  <si>
    <t xml:space="preserve">Leroy Somer</t>
  </si>
  <si>
    <t xml:space="preserve">A16</t>
  </si>
  <si>
    <t xml:space="preserve">A18</t>
  </si>
  <si>
    <t xml:space="preserve">siemens</t>
  </si>
  <si>
    <t xml:space="preserve">A20</t>
  </si>
  <si>
    <t xml:space="preserve">A22</t>
  </si>
  <si>
    <t xml:space="preserve">A24</t>
  </si>
  <si>
    <t xml:space="preserve">A26</t>
  </si>
  <si>
    <t xml:space="preserve">A28</t>
  </si>
  <si>
    <t xml:space="preserve">A30</t>
  </si>
  <si>
    <t xml:space="preserve">A74</t>
  </si>
  <si>
    <t xml:space="preserve">A75</t>
  </si>
  <si>
    <t xml:space="preserve">A76</t>
  </si>
  <si>
    <t xml:space="preserve">HELMKE</t>
  </si>
  <si>
    <t xml:space="preserve">A77</t>
  </si>
  <si>
    <t xml:space="preserve">A78</t>
  </si>
  <si>
    <t xml:space="preserve">A79</t>
  </si>
  <si>
    <t xml:space="preserve">A80</t>
  </si>
  <si>
    <t xml:space="preserve">ZONE A</t>
  </si>
  <si>
    <t xml:space="preserve">ZONE B</t>
  </si>
  <si>
    <t xml:space="preserve">ZONE C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</si>
</sst>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DD/MM/YY"/>
    <numFmt numFmtId="166" formatCode="0.00"/>
    <numFmt numFmtId="167" formatCode="0"/>
    <numFmt numFmtId="168" formatCode="DD/MM/YY;@"/>
    <numFmt numFmtId="169" formatCode="#,##0"/>
  </numFmts>
  <fonts count="31">
    <font>
      <sz val="11"/>
      <color rgb="FF000000"/>
      <name val="Calibri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24"/>
      <color rgb="FF000000"/>
      <name val="Calibri"/>
      <family val="2"/>
    </font>
    <font>
      <sz val="18"/>
      <color rgb="FF000000"/>
      <name val="Calibri"/>
      <family val="2"/>
    </font>
    <font>
      <sz val="12"/>
      <color rgb="FF000000"/>
      <name val="Calibri"/>
      <family val="2"/>
    </font>
    <font>
      <sz val="10"/>
      <color rgb="FF333333"/>
      <name val="Calibri"/>
      <family val="2"/>
    </font>
    <font>
      <i val="true"/>
      <sz val="10"/>
      <color rgb="FF808080"/>
      <name val="Calibri"/>
      <family val="2"/>
    </font>
    <font>
      <u val="single"/>
      <sz val="10"/>
      <color rgb="FF0000EE"/>
      <name val="Calibri"/>
      <family val="2"/>
    </font>
    <font>
      <sz val="10"/>
      <color rgb="FF006600"/>
      <name val="Calibri"/>
      <family val="2"/>
    </font>
    <font>
      <sz val="10"/>
      <color rgb="FF996600"/>
      <name val="Calibri"/>
      <family val="2"/>
    </font>
    <font>
      <sz val="10"/>
      <color rgb="FFCC0000"/>
      <name val="Calibri"/>
      <family val="2"/>
    </font>
    <font>
      <b val="true"/>
      <sz val="10"/>
      <color rgb="FFFFFFFF"/>
      <name val="Calibri"/>
      <family val="2"/>
    </font>
    <font>
      <b val="true"/>
      <sz val="10"/>
      <color rgb="FF000000"/>
      <name val="Calibri"/>
      <family val="2"/>
    </font>
    <font>
      <sz val="10"/>
      <color rgb="FFFFFFFF"/>
      <name val="Calibri"/>
      <family val="2"/>
    </font>
    <font>
      <b val="true"/>
      <i val="true"/>
      <sz val="10"/>
      <name val="Arial"/>
      <family val="2"/>
    </font>
    <font>
      <b val="true"/>
      <i val="true"/>
      <u val="single"/>
      <sz val="10"/>
      <name val="Arial"/>
      <family val="2"/>
    </font>
    <font>
      <sz val="10"/>
      <name val="Arial"/>
      <family val="2"/>
    </font>
    <font>
      <i val="true"/>
      <sz val="10"/>
      <name val="Arial"/>
      <family val="2"/>
    </font>
    <font>
      <b val="true"/>
      <sz val="12"/>
      <name val="Arial"/>
      <family val="2"/>
    </font>
    <font>
      <b val="true"/>
      <sz val="10"/>
      <name val="Arial"/>
      <family val="2"/>
    </font>
    <font>
      <b val="true"/>
      <sz val="8"/>
      <name val="Arial"/>
      <family val="2"/>
    </font>
    <font>
      <b val="true"/>
      <sz val="8"/>
      <color rgb="FFFFFFFF"/>
      <name val="Arial"/>
      <family val="2"/>
    </font>
    <font>
      <b val="true"/>
      <sz val="10"/>
      <color rgb="FFFFFFFF"/>
      <name val="Arial"/>
      <family val="2"/>
    </font>
    <font>
      <b val="true"/>
      <sz val="8"/>
      <color rgb="FF000000"/>
      <name val="Tahoma"/>
      <family val="2"/>
    </font>
    <font>
      <sz val="8"/>
      <color rgb="FF000000"/>
      <name val="Tahoma"/>
      <family val="2"/>
    </font>
    <font>
      <b val="true"/>
      <sz val="10"/>
      <color rgb="FF000000"/>
      <name val="Tahoma"/>
      <family val="2"/>
    </font>
    <font>
      <sz val="10"/>
      <color rgb="FF000000"/>
      <name val="Tahoma"/>
      <family val="2"/>
    </font>
    <font>
      <sz val="8"/>
      <name val="Arial"/>
      <family val="2"/>
    </font>
    <font>
      <b val="true"/>
      <sz val="9"/>
      <color rgb="FF000000"/>
      <name val="Tahoma"/>
      <family val="2"/>
    </font>
  </fonts>
  <fills count="25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CCFFCC"/>
        <bgColor rgb="FFCCFFFF"/>
      </patternFill>
    </fill>
    <fill>
      <patternFill patternType="solid">
        <fgColor rgb="FFFFCCCC"/>
        <bgColor rgb="FFFFCC99"/>
      </patternFill>
    </fill>
    <fill>
      <patternFill patternType="solid">
        <fgColor rgb="FFCC0000"/>
        <bgColor rgb="FFFF0000"/>
      </patternFill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BDD7EE"/>
      </patternFill>
    </fill>
    <fill>
      <patternFill patternType="solid">
        <fgColor rgb="FFC0C0C0"/>
        <bgColor rgb="FFBDD7EE"/>
      </patternFill>
    </fill>
    <fill>
      <patternFill patternType="solid">
        <fgColor rgb="FFFF8080"/>
        <bgColor rgb="FFFF9900"/>
      </patternFill>
    </fill>
    <fill>
      <patternFill patternType="solid">
        <fgColor rgb="FFBDD7EE"/>
        <bgColor rgb="FFCCCCFF"/>
      </patternFill>
    </fill>
    <fill>
      <patternFill patternType="solid">
        <fgColor rgb="FFFF00FF"/>
        <bgColor rgb="FFFF00FF"/>
      </patternFill>
    </fill>
    <fill>
      <patternFill patternType="solid">
        <fgColor rgb="FFCCCCFF"/>
        <bgColor rgb="FFBDD7EE"/>
      </patternFill>
    </fill>
    <fill>
      <patternFill patternType="solid">
        <fgColor rgb="FFFFFF00"/>
        <bgColor rgb="FFFFFF00"/>
      </patternFill>
    </fill>
    <fill>
      <patternFill patternType="solid">
        <fgColor rgb="FF00FF00"/>
        <bgColor rgb="FF33CCCC"/>
      </patternFill>
    </fill>
    <fill>
      <patternFill patternType="solid">
        <fgColor rgb="FF33CCCC"/>
        <bgColor rgb="FF00B0F0"/>
      </patternFill>
    </fill>
    <fill>
      <patternFill patternType="solid">
        <fgColor rgb="FF3366FF"/>
        <bgColor rgb="FF0066CC"/>
      </patternFill>
    </fill>
    <fill>
      <patternFill patternType="solid">
        <fgColor rgb="FF99CC00"/>
        <bgColor rgb="FFFFC000"/>
      </patternFill>
    </fill>
    <fill>
      <patternFill patternType="solid">
        <fgColor rgb="FFFFCC99"/>
        <bgColor rgb="FFFFCCCC"/>
      </patternFill>
    </fill>
    <fill>
      <patternFill patternType="solid">
        <fgColor rgb="FFFF0000"/>
        <bgColor rgb="FFCC0000"/>
      </patternFill>
    </fill>
    <fill>
      <patternFill patternType="solid">
        <fgColor rgb="FF969696"/>
        <bgColor rgb="FFA6A6A6"/>
      </patternFill>
    </fill>
    <fill>
      <patternFill patternType="solid">
        <fgColor rgb="FFFFFF99"/>
        <bgColor rgb="FFFFFFCC"/>
      </patternFill>
    </fill>
    <fill>
      <patternFill patternType="solid">
        <fgColor rgb="FF00B0F0"/>
        <bgColor rgb="FF33CCCC"/>
      </patternFill>
    </fill>
    <fill>
      <patternFill patternType="solid">
        <fgColor rgb="FFFFFFFF"/>
        <bgColor rgb="FFFFFFCC"/>
      </patternFill>
    </fill>
  </fills>
  <borders count="25">
    <border diagonalUp="false" diagonalDown="false">
      <left/>
      <right/>
      <top/>
      <bottom/>
      <diagonal/>
    </border>
    <border diagonalUp="false" diagonalDown="false"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 diagonalUp="false" diagonalDown="false">
      <left style="double"/>
      <right/>
      <top style="double"/>
      <bottom/>
      <diagonal/>
    </border>
    <border diagonalUp="false" diagonalDown="false">
      <left/>
      <right/>
      <top style="double"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double"/>
      <right style="double"/>
      <top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double"/>
      <right/>
      <top/>
      <bottom style="double"/>
      <diagonal/>
    </border>
    <border diagonalUp="false" diagonalDown="false">
      <left/>
      <right/>
      <top/>
      <bottom style="double"/>
      <diagonal/>
    </border>
    <border diagonalUp="false" diagonalDown="false">
      <left/>
      <right style="double"/>
      <top/>
      <bottom style="double"/>
      <diagonal/>
    </border>
    <border diagonalUp="false" diagonalDown="false">
      <left style="medium"/>
      <right style="medium"/>
      <top style="medium"/>
      <bottom style="thin"/>
      <diagonal/>
    </border>
    <border diagonalUp="false" diagonalDown="false">
      <left/>
      <right style="thin"/>
      <top style="medium"/>
      <bottom style="thin"/>
      <diagonal/>
    </border>
    <border diagonalUp="false" diagonalDown="false">
      <left/>
      <right style="medium"/>
      <top style="medium"/>
      <bottom style="thin"/>
      <diagonal/>
    </border>
    <border diagonalUp="false" diagonalDown="false">
      <left/>
      <right/>
      <top/>
      <bottom style="thin"/>
      <diagonal/>
    </border>
    <border diagonalUp="false" diagonalDown="false">
      <left style="thin"/>
      <right style="thin">
        <color rgb="FFFFFFFF"/>
      </right>
      <top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medium"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/>
      <right style="medium"/>
      <top/>
      <bottom style="thin"/>
      <diagonal/>
    </border>
    <border diagonalUp="false" diagonalDown="false">
      <left style="thin">
        <color rgb="FFFFFFFF"/>
      </left>
      <right style="thin">
        <color rgb="FFFFFFFF"/>
      </right>
      <top style="thin"/>
      <bottom style="thin"/>
      <diagonal/>
    </border>
    <border diagonalUp="false" diagonalDown="false">
      <left/>
      <right style="double"/>
      <top/>
      <bottom/>
      <diagonal/>
    </border>
    <border diagonalUp="false" diagonalDown="false">
      <left/>
      <right/>
      <top style="thin"/>
      <bottom style="thin"/>
      <diagonal/>
    </border>
    <border diagonalUp="false" diagonalDown="false">
      <left style="double"/>
      <right/>
      <top/>
      <bottom/>
      <diagonal/>
    </border>
    <border diagonalUp="false" diagonalDown="false">
      <left style="medium"/>
      <right style="medium"/>
      <top style="thin"/>
      <bottom style="thin"/>
      <diagonal/>
    </border>
    <border diagonalUp="false" diagonalDown="false">
      <left/>
      <right style="thin"/>
      <top style="thin"/>
      <bottom style="thin"/>
      <diagonal/>
    </border>
  </borders>
  <cellStyleXfs count="37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false" applyAlignment="true" applyProtection="false">
      <alignment horizontal="general" vertical="bottom" textRotation="0" wrapText="false" indent="0" shrinkToFit="false"/>
    </xf>
    <xf numFmtId="164" fontId="5" fillId="0" borderId="0" applyFont="true" applyBorder="false" applyAlignment="true" applyProtection="false">
      <alignment horizontal="general" vertical="bottom" textRotation="0" wrapText="false" indent="0" shrinkToFit="false"/>
    </xf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7" fillId="2" borderId="1" applyFont="true" applyBorder="true" applyAlignment="true" applyProtection="false">
      <alignment horizontal="general" vertical="bottom" textRotation="0" wrapText="false" indent="0" shrinkToFit="false"/>
    </xf>
    <xf numFmtId="164" fontId="8" fillId="0" borderId="0" applyFont="true" applyBorder="false" applyAlignment="true" applyProtection="false">
      <alignment horizontal="general" vertical="bottom" textRotation="0" wrapText="false" indent="0" shrinkToFit="false"/>
    </xf>
    <xf numFmtId="164" fontId="9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10" fillId="3" borderId="0" applyFont="true" applyBorder="false" applyAlignment="true" applyProtection="false">
      <alignment horizontal="general" vertical="bottom" textRotation="0" wrapText="false" indent="0" shrinkToFit="false"/>
    </xf>
    <xf numFmtId="164" fontId="11" fillId="2" borderId="0" applyFont="true" applyBorder="false" applyAlignment="true" applyProtection="false">
      <alignment horizontal="general" vertical="bottom" textRotation="0" wrapText="false" indent="0" shrinkToFit="false"/>
    </xf>
    <xf numFmtId="164" fontId="12" fillId="4" borderId="0" applyFont="true" applyBorder="false" applyAlignment="true" applyProtection="false">
      <alignment horizontal="general" vertical="bottom" textRotation="0" wrapText="false" indent="0" shrinkToFit="false"/>
    </xf>
    <xf numFmtId="164" fontId="12" fillId="0" borderId="0" applyFont="true" applyBorder="false" applyAlignment="true" applyProtection="false">
      <alignment horizontal="general" vertical="bottom" textRotation="0" wrapText="false" indent="0" shrinkToFit="false"/>
    </xf>
    <xf numFmtId="164" fontId="13" fillId="5" borderId="0" applyFont="true" applyBorder="false" applyAlignment="true" applyProtection="false">
      <alignment horizontal="general" vertical="bottom" textRotation="0" wrapText="false" indent="0" shrinkToFit="false"/>
    </xf>
    <xf numFmtId="164" fontId="14" fillId="0" borderId="0" applyFont="true" applyBorder="false" applyAlignment="true" applyProtection="false">
      <alignment horizontal="general" vertical="bottom" textRotation="0" wrapText="false" indent="0" shrinkToFit="false"/>
    </xf>
    <xf numFmtId="164" fontId="15" fillId="6" borderId="0" applyFont="true" applyBorder="false" applyAlignment="true" applyProtection="false">
      <alignment horizontal="general" vertical="bottom" textRotation="0" wrapText="false" indent="0" shrinkToFit="false"/>
    </xf>
    <xf numFmtId="164" fontId="15" fillId="7" borderId="0" applyFont="true" applyBorder="false" applyAlignment="true" applyProtection="false">
      <alignment horizontal="general" vertical="bottom" textRotation="0" wrapText="false" indent="0" shrinkToFit="false"/>
    </xf>
    <xf numFmtId="164" fontId="14" fillId="8" borderId="0" applyFont="true" applyBorder="false" applyAlignment="true" applyProtection="false">
      <alignment horizontal="general" vertical="bottom" textRotation="0" wrapText="false" indent="0" shrinkToFit="false"/>
    </xf>
  </cellStyleXfs>
  <cellXfs count="6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6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7" fillId="3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7" fillId="3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8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8" fillId="0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8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6" fillId="3" borderId="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3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8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20" fillId="3" borderId="1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5" fontId="21" fillId="0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21" fillId="9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21" fillId="10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21" fillId="2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1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8" fillId="0" borderId="1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21" fillId="11" borderId="1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22" fillId="10" borderId="1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0" fillId="0" borderId="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20" fillId="3" borderId="16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5" fontId="21" fillId="0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21" fillId="12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21" fillId="13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21" fillId="2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18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21" fillId="14" borderId="1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23" fillId="1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21" fillId="3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21" fillId="15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21" fillId="16" borderId="1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23" fillId="17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24" fillId="18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21" fillId="14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21" fillId="9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21" fillId="10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21" fillId="10" borderId="1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7" fillId="3" borderId="2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18" fillId="0" borderId="1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1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21" fillId="19" borderId="2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23" fillId="2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23" fillId="18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29" fillId="21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21" fillId="22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21" fillId="23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29" fillId="14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21" fillId="16" borderId="2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22" fillId="1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21" fillId="24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8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7" fillId="3" borderId="2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20" fillId="3" borderId="23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5" fontId="21" fillId="0" borderId="1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1" fillId="14" borderId="1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21" fillId="0" borderId="1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24" fillId="18" borderId="2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21" fillId="21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9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23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Heading" xfId="20" builtinId="53" customBuiltin="true"/>
    <cellStyle name="Heading 1" xfId="21" builtinId="53" customBuiltin="true"/>
    <cellStyle name="Heading 2" xfId="22" builtinId="53" customBuiltin="true"/>
    <cellStyle name="Text" xfId="23" builtinId="53" customBuiltin="true"/>
    <cellStyle name="Note" xfId="24" builtinId="53" customBuiltin="true"/>
    <cellStyle name="Footnote" xfId="25" builtinId="53" customBuiltin="true"/>
    <cellStyle name="Hyperlink" xfId="26" builtinId="53" customBuiltin="true"/>
    <cellStyle name="Status" xfId="27" builtinId="53" customBuiltin="true"/>
    <cellStyle name="Good" xfId="28" builtinId="53" customBuiltin="true"/>
    <cellStyle name="Neutral" xfId="29" builtinId="53" customBuiltin="true"/>
    <cellStyle name="Bad" xfId="30" builtinId="53" customBuiltin="true"/>
    <cellStyle name="Warning" xfId="31" builtinId="53" customBuiltin="true"/>
    <cellStyle name="Error" xfId="32" builtinId="53" customBuiltin="true"/>
    <cellStyle name="Accent" xfId="33" builtinId="53" customBuiltin="true"/>
    <cellStyle name="Accent 1" xfId="34" builtinId="53" customBuiltin="true"/>
    <cellStyle name="Accent 2" xfId="35" builtinId="53" customBuiltin="true"/>
    <cellStyle name="Accent 3" xfId="36" builtinId="53" customBuiltin="true"/>
  </cellStyles>
  <dxfs count="24">
    <dxf>
      <font>
        <name val="Calibri"/>
        <family val="2"/>
        <color rgb="FF000000"/>
      </font>
      <fill>
        <patternFill>
          <bgColor rgb="FFA6A6A6"/>
        </patternFill>
      </fill>
    </dxf>
    <dxf>
      <font>
        <name val="Calibri"/>
        <family val="2"/>
        <color rgb="FF000000"/>
      </font>
      <fill>
        <patternFill>
          <bgColor rgb="FF7030A0"/>
        </patternFill>
      </fill>
    </dxf>
    <dxf>
      <font>
        <name val="Calibri"/>
        <family val="2"/>
        <color rgb="FF000000"/>
      </font>
      <fill>
        <patternFill>
          <bgColor rgb="FFFFC000"/>
        </patternFill>
      </fill>
    </dxf>
    <dxf>
      <font>
        <name val="Calibri"/>
        <family val="2"/>
        <color rgb="FF000000"/>
      </font>
      <fill>
        <patternFill>
          <bgColor rgb="FF00B0F0"/>
        </patternFill>
      </fill>
    </dxf>
    <dxf>
      <font>
        <name val="Calibri"/>
        <family val="2"/>
        <color rgb="FF000000"/>
      </font>
      <fill>
        <patternFill>
          <bgColor rgb="FFFF0000"/>
        </patternFill>
      </fill>
    </dxf>
    <dxf>
      <font>
        <name val="Calibri"/>
        <family val="2"/>
        <color rgb="00FFFFFF"/>
      </font>
      <fill>
        <patternFill>
          <bgColor rgb="FF2F5597"/>
        </patternFill>
      </fill>
    </dxf>
    <dxf>
      <font>
        <name val="Calibri"/>
        <family val="2"/>
        <color rgb="FF000000"/>
      </font>
      <fill>
        <patternFill>
          <bgColor rgb="FFA6A6A6"/>
        </patternFill>
      </fill>
    </dxf>
    <dxf>
      <font>
        <name val="Calibri"/>
        <family val="2"/>
        <color rgb="FF000000"/>
      </font>
      <fill>
        <patternFill>
          <bgColor rgb="FF7030A0"/>
        </patternFill>
      </fill>
    </dxf>
    <dxf>
      <font>
        <name val="Calibri"/>
        <family val="2"/>
        <color rgb="FF000000"/>
      </font>
      <fill>
        <patternFill>
          <bgColor rgb="FFFFC000"/>
        </patternFill>
      </fill>
    </dxf>
    <dxf>
      <font>
        <name val="Calibri"/>
        <family val="2"/>
        <color rgb="FF000000"/>
      </font>
      <fill>
        <patternFill>
          <bgColor rgb="FF00B0F0"/>
        </patternFill>
      </fill>
    </dxf>
    <dxf>
      <font>
        <name val="Calibri"/>
        <family val="2"/>
        <color rgb="FF000000"/>
      </font>
      <fill>
        <patternFill>
          <bgColor rgb="FFFF0000"/>
        </patternFill>
      </fill>
    </dxf>
    <dxf>
      <font>
        <name val="Calibri"/>
        <family val="2"/>
        <color rgb="00FFFFFF"/>
      </font>
      <fill>
        <patternFill>
          <bgColor rgb="FF2F5597"/>
        </patternFill>
      </fill>
    </dxf>
    <dxf>
      <font>
        <name val="Calibri"/>
        <family val="2"/>
        <color rgb="FF000000"/>
      </font>
      <fill>
        <patternFill>
          <bgColor rgb="FFA6A6A6"/>
        </patternFill>
      </fill>
    </dxf>
    <dxf>
      <font>
        <name val="Calibri"/>
        <family val="2"/>
        <color rgb="FF000000"/>
      </font>
      <fill>
        <patternFill>
          <bgColor rgb="FF7030A0"/>
        </patternFill>
      </fill>
    </dxf>
    <dxf>
      <font>
        <name val="Calibri"/>
        <family val="2"/>
        <color rgb="FF000000"/>
      </font>
      <fill>
        <patternFill>
          <bgColor rgb="FFFFC000"/>
        </patternFill>
      </fill>
    </dxf>
    <dxf>
      <font>
        <name val="Calibri"/>
        <family val="2"/>
        <color rgb="FF000000"/>
      </font>
      <fill>
        <patternFill>
          <bgColor rgb="FF00B0F0"/>
        </patternFill>
      </fill>
    </dxf>
    <dxf>
      <font>
        <name val="Calibri"/>
        <family val="2"/>
        <color rgb="FF000000"/>
      </font>
      <fill>
        <patternFill>
          <bgColor rgb="FFFF0000"/>
        </patternFill>
      </fill>
    </dxf>
    <dxf>
      <font>
        <name val="Calibri"/>
        <family val="2"/>
        <color rgb="00FFFFFF"/>
      </font>
      <fill>
        <patternFill>
          <bgColor rgb="FF2F5597"/>
        </patternFill>
      </fill>
    </dxf>
    <dxf>
      <font>
        <name val="Calibri"/>
        <family val="2"/>
        <color rgb="FF000000"/>
      </font>
      <fill>
        <patternFill>
          <bgColor rgb="FFA6A6A6"/>
        </patternFill>
      </fill>
    </dxf>
    <dxf>
      <font>
        <name val="Calibri"/>
        <family val="2"/>
        <color rgb="FF000000"/>
      </font>
      <fill>
        <patternFill>
          <bgColor rgb="FF7030A0"/>
        </patternFill>
      </fill>
    </dxf>
    <dxf>
      <font>
        <name val="Calibri"/>
        <family val="2"/>
        <color rgb="FF000000"/>
      </font>
      <fill>
        <patternFill>
          <bgColor rgb="FFFFC000"/>
        </patternFill>
      </fill>
    </dxf>
    <dxf>
      <font>
        <name val="Calibri"/>
        <family val="2"/>
        <color rgb="FF000000"/>
      </font>
      <fill>
        <patternFill>
          <bgColor rgb="FF00B0F0"/>
        </patternFill>
      </fill>
    </dxf>
    <dxf>
      <font>
        <name val="Calibri"/>
        <family val="2"/>
        <color rgb="FF000000"/>
      </font>
      <fill>
        <patternFill>
          <bgColor rgb="FFFF0000"/>
        </patternFill>
      </fill>
    </dxf>
    <dxf>
      <font>
        <name val="Calibri"/>
        <family val="2"/>
        <color rgb="00FFFFFF"/>
      </font>
      <fill>
        <patternFill>
          <bgColor rgb="FF2F5597"/>
        </patternFill>
      </fill>
    </dxf>
  </dxfs>
  <colors>
    <indexedColors>
      <rgbColor rgb="FF000000"/>
      <rgbColor rgb="FFFFFFFF"/>
      <rgbColor rgb="FFFF0000"/>
      <rgbColor rgb="FF00FF00"/>
      <rgbColor rgb="FF0000EE"/>
      <rgbColor rgb="FFFFFF00"/>
      <rgbColor rgb="FFFF00FF"/>
      <rgbColor rgb="FF00FFFF"/>
      <rgbColor rgb="FFCC0000"/>
      <rgbColor rgb="FF006600"/>
      <rgbColor rgb="FF000080"/>
      <rgbColor rgb="FF996600"/>
      <rgbColor rgb="FF800080"/>
      <rgbColor rgb="FF008080"/>
      <rgbColor rgb="FFC0C0C0"/>
      <rgbColor rgb="FF808080"/>
      <rgbColor rgb="FFA6A6A6"/>
      <rgbColor rgb="FF7030A0"/>
      <rgbColor rgb="FFFFFFCC"/>
      <rgbColor rgb="FFDDDDDD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B0F0"/>
      <rgbColor rgb="FFCCFFFF"/>
      <rgbColor rgb="FFCCFFCC"/>
      <rgbColor rgb="FFFFFF99"/>
      <rgbColor rgb="FFBDD7EE"/>
      <rgbColor rgb="FFFFCCCC"/>
      <rgbColor rgb="FFCC99FF"/>
      <rgbColor rgb="FFFFCC99"/>
      <rgbColor rgb="FF3366FF"/>
      <rgbColor rgb="FF33CCCC"/>
      <rgbColor rgb="FF99CC00"/>
      <rgbColor rgb="FFFFC0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2F5597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comments" Target="../comments1.xml"/><Relationship Id="rId2" Type="http://schemas.openxmlformats.org/officeDocument/2006/relationships/vmlDrawing" Target="../drawings/vmlDrawing1.vml"/>
</Relationships>
</file>

<file path=xl/worksheets/_rels/sheet2.xml.rels><?xml version="1.0" encoding="UTF-8"?>
<Relationships xmlns="http://schemas.openxmlformats.org/package/2006/relationships"><Relationship Id="rId1" Type="http://schemas.openxmlformats.org/officeDocument/2006/relationships/comments" Target="../comments2.xml"/><Relationship Id="rId2" Type="http://schemas.openxmlformats.org/officeDocument/2006/relationships/vmlDrawing" Target="../drawings/vmlDrawing2.vml"/>
</Relationships>
</file>

<file path=xl/worksheets/_rels/sheet3.xml.rels><?xml version="1.0" encoding="UTF-8"?>
<Relationships xmlns="http://schemas.openxmlformats.org/package/2006/relationships"><Relationship Id="rId1" Type="http://schemas.openxmlformats.org/officeDocument/2006/relationships/comments" Target="../comments3.xml"/><Relationship Id="rId2" Type="http://schemas.openxmlformats.org/officeDocument/2006/relationships/vmlDrawing" Target="../drawings/vmlDrawing3.v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S7"/>
  <sheetViews>
    <sheetView showFormulas="false" showGridLines="true" showRowColHeaders="true" showZeros="true" rightToLeft="false" tabSelected="false" showOutlineSymbols="true" defaultGridColor="true" view="normal" topLeftCell="I1" colorId="64" zoomScale="100" zoomScaleNormal="100" zoomScalePageLayoutView="100" workbookViewId="0">
      <selection pane="topLeft" activeCell="S4" activeCellId="0" sqref="S4"/>
    </sheetView>
  </sheetViews>
  <sheetFormatPr defaultRowHeight="15" zeroHeight="false" outlineLevelRow="0" outlineLevelCol="0"/>
  <cols>
    <col collapsed="false" customWidth="true" hidden="false" outlineLevel="0" max="9" min="1" style="0" width="10.67"/>
    <col collapsed="false" customWidth="true" hidden="false" outlineLevel="0" max="10" min="10" style="0" width="11.86"/>
    <col collapsed="false" customWidth="true" hidden="false" outlineLevel="0" max="11" min="11" style="0" width="16.71"/>
    <col collapsed="false" customWidth="true" hidden="false" outlineLevel="0" max="1025" min="12" style="0" width="10.67"/>
  </cols>
  <sheetData>
    <row r="1" customFormat="false" ht="15.75" hidden="false" customHeight="false" outlineLevel="0" collapsed="false">
      <c r="B1" s="1"/>
      <c r="C1" s="2"/>
      <c r="D1" s="2"/>
      <c r="E1" s="2"/>
      <c r="F1" s="2"/>
      <c r="G1" s="2"/>
      <c r="H1" s="2"/>
      <c r="I1" s="2"/>
      <c r="J1" s="2"/>
      <c r="K1" s="3"/>
      <c r="L1" s="4" t="s">
        <v>0</v>
      </c>
      <c r="M1" s="4"/>
      <c r="N1" s="5"/>
      <c r="O1" s="5"/>
    </row>
    <row r="2" customFormat="false" ht="15" hidden="false" customHeight="false" outlineLevel="0" collapsed="false">
      <c r="B2" s="6" t="s">
        <v>1</v>
      </c>
      <c r="C2" s="6"/>
      <c r="D2" s="6"/>
      <c r="E2" s="6"/>
      <c r="F2" s="6"/>
      <c r="G2" s="6"/>
      <c r="H2" s="6"/>
      <c r="I2" s="6"/>
      <c r="J2" s="6"/>
      <c r="K2" s="7"/>
      <c r="L2" s="8" t="s">
        <v>2</v>
      </c>
      <c r="M2" s="9" t="s">
        <v>3</v>
      </c>
      <c r="N2" s="5"/>
      <c r="O2" s="10" t="s">
        <v>4</v>
      </c>
    </row>
    <row r="3" customFormat="false" ht="15.75" hidden="false" customHeight="false" outlineLevel="0" collapsed="false">
      <c r="B3" s="11"/>
      <c r="C3" s="12"/>
      <c r="D3" s="13" t="s">
        <v>5</v>
      </c>
      <c r="E3" s="13"/>
      <c r="F3" s="13"/>
      <c r="G3" s="13"/>
      <c r="H3" s="13"/>
      <c r="I3" s="12"/>
      <c r="J3" s="14"/>
      <c r="K3" s="3"/>
      <c r="L3" s="8" t="s">
        <v>6</v>
      </c>
      <c r="M3" s="8" t="s">
        <v>7</v>
      </c>
      <c r="N3" s="8" t="s">
        <v>8</v>
      </c>
      <c r="O3" s="10" t="s">
        <v>9</v>
      </c>
      <c r="P3" s="15" t="s">
        <v>10</v>
      </c>
      <c r="Q3" s="15" t="s">
        <v>11</v>
      </c>
      <c r="R3" s="15" t="s">
        <v>12</v>
      </c>
    </row>
    <row r="4" customFormat="false" ht="15" hidden="false" customHeight="false" outlineLevel="0" collapsed="false">
      <c r="A4" s="16" t="s">
        <v>13</v>
      </c>
      <c r="B4" s="17" t="n">
        <v>36087</v>
      </c>
      <c r="C4" s="18" t="n">
        <v>38792</v>
      </c>
      <c r="D4" s="17" t="n">
        <v>40769</v>
      </c>
      <c r="E4" s="17" t="n">
        <v>40953</v>
      </c>
      <c r="F4" s="19" t="n">
        <v>41752</v>
      </c>
      <c r="G4" s="19" t="n">
        <v>41951</v>
      </c>
      <c r="H4" s="20" t="n">
        <v>42403</v>
      </c>
      <c r="I4" s="17"/>
      <c r="J4" s="21"/>
      <c r="K4" s="22" t="s">
        <v>14</v>
      </c>
      <c r="L4" s="23" t="n">
        <f aca="false">MAX(B4:K4)</f>
        <v>42403</v>
      </c>
      <c r="M4" s="5" t="n">
        <f aca="true">ABS(L4-TODAY())</f>
        <v>748</v>
      </c>
      <c r="N4" s="5" t="n">
        <f aca="false">5*365</f>
        <v>1825</v>
      </c>
      <c r="O4" s="23" t="n">
        <f aca="true">IF(M4-N4&gt;0,TODAY(),TODAY()+(N4-M4))</f>
        <v>44228</v>
      </c>
      <c r="P4" s="24" t="s">
        <v>15</v>
      </c>
      <c r="Q4" s="25" t="s">
        <v>16</v>
      </c>
      <c r="R4" s="26" t="n">
        <f aca="false">DATEDIF(B4,L4,"d")/(COUNTA(B4:K4)-2)</f>
        <v>1052.66666666667</v>
      </c>
      <c r="S4" s="0" t="n">
        <f aca="false">IF(RANK(M4,M$4:M$7,0)&lt;=2,CONCATENATE(RANK(M4,M$4:M$7,0),ROW())*1,"")</f>
        <v>24</v>
      </c>
    </row>
    <row r="5" customFormat="false" ht="15" hidden="false" customHeight="false" outlineLevel="0" collapsed="false">
      <c r="A5" s="27" t="s">
        <v>17</v>
      </c>
      <c r="B5" s="28" t="n">
        <v>35950</v>
      </c>
      <c r="C5" s="29" t="n">
        <v>38407</v>
      </c>
      <c r="D5" s="28" t="n">
        <v>40769</v>
      </c>
      <c r="E5" s="28" t="n">
        <v>40941</v>
      </c>
      <c r="F5" s="30" t="n">
        <v>42039</v>
      </c>
      <c r="G5" s="31" t="n">
        <v>42428</v>
      </c>
      <c r="H5" s="28"/>
      <c r="I5" s="28"/>
      <c r="J5" s="32"/>
      <c r="K5" s="22" t="s">
        <v>14</v>
      </c>
      <c r="L5" s="23" t="n">
        <f aca="false">MAX(B5:K5)</f>
        <v>42428</v>
      </c>
      <c r="M5" s="5" t="n">
        <f aca="true">ABS(L5-TODAY())</f>
        <v>723</v>
      </c>
      <c r="N5" s="5" t="n">
        <f aca="false">5*365</f>
        <v>1825</v>
      </c>
      <c r="O5" s="23" t="n">
        <f aca="true">IF(M5-N5&gt;0,TODAY(),TODAY()+(N5-M5))</f>
        <v>44253</v>
      </c>
      <c r="P5" s="33" t="s">
        <v>18</v>
      </c>
      <c r="Q5" s="34" t="s">
        <v>19</v>
      </c>
      <c r="R5" s="26" t="n">
        <f aca="false">DATEDIF(B5,L5,"d")/(COUNTA(B5:K5)-2)</f>
        <v>1295.6</v>
      </c>
      <c r="S5" s="0" t="str">
        <f aca="false">IF(RANK(M5,M$4:M$7,0)&lt;=2,CONCATENATE(RANK(M5,M$4:M$7,0),ROW())*1,"")</f>
        <v/>
      </c>
    </row>
    <row r="6" customFormat="false" ht="15" hidden="false" customHeight="false" outlineLevel="0" collapsed="false">
      <c r="A6" s="27" t="s">
        <v>20</v>
      </c>
      <c r="B6" s="35" t="n">
        <v>35515</v>
      </c>
      <c r="C6" s="36" t="n">
        <v>38578</v>
      </c>
      <c r="D6" s="28" t="n">
        <v>40283</v>
      </c>
      <c r="E6" s="28" t="n">
        <v>41256</v>
      </c>
      <c r="F6" s="31" t="n">
        <v>42485</v>
      </c>
      <c r="G6" s="28"/>
      <c r="H6" s="28"/>
      <c r="I6" s="28"/>
      <c r="J6" s="32"/>
      <c r="K6" s="22" t="s">
        <v>14</v>
      </c>
      <c r="L6" s="23" t="n">
        <f aca="false">MAX(B6:K6)</f>
        <v>42485</v>
      </c>
      <c r="M6" s="5" t="n">
        <f aca="true">ABS(L6-TODAY())</f>
        <v>666</v>
      </c>
      <c r="N6" s="5" t="n">
        <f aca="false">5*365</f>
        <v>1825</v>
      </c>
      <c r="O6" s="23" t="n">
        <f aca="true">IF(M6-N6&gt;0,TODAY(),TODAY()+(N6-M6))</f>
        <v>44310</v>
      </c>
      <c r="P6" s="37" t="s">
        <v>21</v>
      </c>
      <c r="Q6" s="38" t="s">
        <v>19</v>
      </c>
      <c r="R6" s="26" t="n">
        <f aca="false">DATEDIF(B6,L6,"d")/(COUNTA(B6:K6)-2)</f>
        <v>1742.5</v>
      </c>
      <c r="S6" s="0" t="str">
        <f aca="false">IF(RANK(M6,M$4:M$7,0)&lt;=2,CONCATENATE(RANK(M6,M$4:M$7,0),ROW())*1,"")</f>
        <v/>
      </c>
    </row>
    <row r="7" customFormat="false" ht="15" hidden="false" customHeight="false" outlineLevel="0" collapsed="false">
      <c r="A7" s="27" t="s">
        <v>22</v>
      </c>
      <c r="B7" s="28" t="n">
        <v>35950</v>
      </c>
      <c r="C7" s="28" t="n">
        <v>36087</v>
      </c>
      <c r="D7" s="39" t="n">
        <v>36278</v>
      </c>
      <c r="E7" s="40" t="n">
        <v>38022</v>
      </c>
      <c r="F7" s="41" t="n">
        <v>40283</v>
      </c>
      <c r="G7" s="41" t="n">
        <v>41256</v>
      </c>
      <c r="H7" s="42" t="n">
        <v>41793</v>
      </c>
      <c r="I7" s="42" t="n">
        <v>41849</v>
      </c>
      <c r="J7" s="43" t="n">
        <v>41991</v>
      </c>
      <c r="K7" s="22" t="s">
        <v>14</v>
      </c>
      <c r="L7" s="23" t="n">
        <f aca="false">MAX(B7:K7)</f>
        <v>41991</v>
      </c>
      <c r="M7" s="5" t="n">
        <f aca="true">ABS(L7-TODAY())</f>
        <v>1160</v>
      </c>
      <c r="N7" s="5" t="n">
        <f aca="false">5*365</f>
        <v>1825</v>
      </c>
      <c r="O7" s="23" t="n">
        <f aca="true">IF(M7-N7&gt;0,TODAY(),TODAY()+(N7-M7))</f>
        <v>43816</v>
      </c>
      <c r="P7" s="33" t="s">
        <v>18</v>
      </c>
      <c r="Q7" s="34" t="s">
        <v>19</v>
      </c>
      <c r="R7" s="26" t="n">
        <f aca="false">DATEDIF(B7,L7,"d")/(COUNTA(B7:K7)-2)</f>
        <v>755.125</v>
      </c>
      <c r="S7" s="0" t="n">
        <f aca="false">IF(RANK(M7,M$4:M$7,0)&lt;=2,CONCATENATE(RANK(M7,M$4:M$7,0),ROW())*1,"")</f>
        <v>17</v>
      </c>
    </row>
  </sheetData>
  <mergeCells count="3">
    <mergeCell ref="L1:M1"/>
    <mergeCell ref="B2:J2"/>
    <mergeCell ref="D3:H3"/>
  </mergeCells>
  <conditionalFormatting sqref="O4:O7">
    <cfRule type="expression" priority="2" aboveAverage="0" equalAverage="0" bottom="0" percent="0" rank="0" text="" dxfId="0">
      <formula>YEAR($O4)=2022</formula>
    </cfRule>
    <cfRule type="expression" priority="3" aboveAverage="0" equalAverage="0" bottom="0" percent="0" rank="0" text="" dxfId="1">
      <formula>YEAR($O4)=2021</formula>
    </cfRule>
    <cfRule type="expression" priority="4" aboveAverage="0" equalAverage="0" bottom="0" percent="0" rank="0" text="" dxfId="2">
      <formula>YEAR($O4)=2020</formula>
    </cfRule>
    <cfRule type="expression" priority="5" aboveAverage="0" equalAverage="0" bottom="0" percent="0" rank="0" text="" dxfId="3">
      <formula>YEAR($O4)=2019</formula>
    </cfRule>
    <cfRule type="expression" priority="6" aboveAverage="0" equalAverage="0" bottom="0" percent="0" rank="0" text="" dxfId="4">
      <formula>YEAR($O4)=2018</formula>
    </cfRule>
  </conditionalFormatting>
  <conditionalFormatting sqref="M4:M7">
    <cfRule type="expression" priority="7" aboveAverage="0" equalAverage="0" bottom="0" percent="0" rank="0" text="" dxfId="5">
      <formula>M4&gt;N4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S12"/>
  <sheetViews>
    <sheetView showFormulas="false" showGridLines="true" showRowColHeaders="true" showZeros="true" rightToLeft="false" tabSelected="false" showOutlineSymbols="true" defaultGridColor="true" view="normal" topLeftCell="I1" colorId="64" zoomScale="100" zoomScaleNormal="100" zoomScalePageLayoutView="100" workbookViewId="0">
      <selection pane="topLeft" activeCell="O16" activeCellId="0" sqref="O16"/>
    </sheetView>
  </sheetViews>
  <sheetFormatPr defaultRowHeight="15" zeroHeight="false" outlineLevelRow="0" outlineLevelCol="0"/>
  <cols>
    <col collapsed="false" customWidth="true" hidden="false" outlineLevel="0" max="9" min="1" style="0" width="10.67"/>
    <col collapsed="false" customWidth="true" hidden="false" outlineLevel="0" max="10" min="10" style="0" width="16.71"/>
    <col collapsed="false" customWidth="true" hidden="false" outlineLevel="0" max="13" min="11" style="0" width="10.67"/>
    <col collapsed="false" customWidth="true" hidden="false" outlineLevel="0" max="14" min="14" style="0" width="13.01"/>
    <col collapsed="false" customWidth="true" hidden="false" outlineLevel="0" max="1025" min="15" style="0" width="10.67"/>
  </cols>
  <sheetData>
    <row r="1" customFormat="false" ht="15.75" hidden="false" customHeight="false" outlineLevel="0" collapsed="false">
      <c r="B1" s="2"/>
      <c r="C1" s="2"/>
      <c r="D1" s="2"/>
      <c r="E1" s="2"/>
      <c r="F1" s="2"/>
      <c r="G1" s="2"/>
      <c r="H1" s="2"/>
      <c r="I1" s="2"/>
      <c r="J1" s="3"/>
      <c r="K1" s="4" t="s">
        <v>0</v>
      </c>
      <c r="L1" s="4"/>
      <c r="M1" s="5"/>
      <c r="N1" s="5"/>
    </row>
    <row r="2" customFormat="false" ht="15" hidden="false" customHeight="false" outlineLevel="0" collapsed="false">
      <c r="B2" s="44"/>
      <c r="C2" s="44"/>
      <c r="D2" s="44"/>
      <c r="E2" s="44"/>
      <c r="F2" s="44"/>
      <c r="G2" s="44"/>
      <c r="H2" s="44"/>
      <c r="I2" s="44"/>
      <c r="J2" s="7"/>
      <c r="K2" s="8" t="s">
        <v>2</v>
      </c>
      <c r="L2" s="9" t="s">
        <v>3</v>
      </c>
      <c r="M2" s="5"/>
      <c r="N2" s="10" t="s">
        <v>4</v>
      </c>
    </row>
    <row r="3" customFormat="false" ht="15.75" hidden="false" customHeight="false" outlineLevel="0" collapsed="false">
      <c r="B3" s="12"/>
      <c r="C3" s="13" t="s">
        <v>5</v>
      </c>
      <c r="D3" s="13"/>
      <c r="E3" s="13"/>
      <c r="F3" s="13"/>
      <c r="G3" s="13"/>
      <c r="H3" s="12"/>
      <c r="I3" s="14"/>
      <c r="J3" s="3"/>
      <c r="K3" s="8" t="s">
        <v>6</v>
      </c>
      <c r="L3" s="8" t="s">
        <v>7</v>
      </c>
      <c r="M3" s="8" t="s">
        <v>23</v>
      </c>
      <c r="N3" s="10" t="s">
        <v>9</v>
      </c>
      <c r="O3" s="15" t="s">
        <v>10</v>
      </c>
      <c r="P3" s="15" t="s">
        <v>11</v>
      </c>
      <c r="Q3" s="15" t="s">
        <v>12</v>
      </c>
    </row>
    <row r="4" customFormat="false" ht="15" hidden="false" customHeight="false" outlineLevel="0" collapsed="false">
      <c r="A4" s="27" t="s">
        <v>24</v>
      </c>
      <c r="B4" s="36" t="n">
        <v>38578</v>
      </c>
      <c r="C4" s="28" t="n">
        <v>40975</v>
      </c>
      <c r="D4" s="28"/>
      <c r="E4" s="28"/>
      <c r="F4" s="28"/>
      <c r="G4" s="28"/>
      <c r="H4" s="28"/>
      <c r="I4" s="28"/>
      <c r="J4" s="45" t="s">
        <v>14</v>
      </c>
      <c r="K4" s="46" t="n">
        <f aca="false">MAX(B4:J4)</f>
        <v>40975</v>
      </c>
      <c r="L4" s="5" t="n">
        <f aca="true">ABS(K4-TODAY())</f>
        <v>2176</v>
      </c>
      <c r="M4" s="5" t="n">
        <f aca="false">4*365</f>
        <v>1460</v>
      </c>
      <c r="N4" s="23" t="n">
        <f aca="true">IF(L4-M4&gt;0,TODAY(),TODAY()+(M4-L4))</f>
        <v>43151</v>
      </c>
      <c r="O4" s="47" t="s">
        <v>15</v>
      </c>
      <c r="P4" s="48" t="s">
        <v>25</v>
      </c>
      <c r="Q4" s="26" t="n">
        <f aca="false">DATEDIF(B4,K4,"d")/(COUNTA(B4:J4)-2)</f>
        <v>2397</v>
      </c>
      <c r="S4" s="0" t="str">
        <f aca="false">IF(RANK(L4,L$4:L$12,0)&lt;=3,CONCATENATE(RANK(L4,L$4:L$12,0),ROW())*1,"")</f>
        <v/>
      </c>
    </row>
    <row r="5" customFormat="false" ht="15" hidden="false" customHeight="false" outlineLevel="0" collapsed="false">
      <c r="A5" s="27" t="s">
        <v>26</v>
      </c>
      <c r="B5" s="29" t="n">
        <v>38533</v>
      </c>
      <c r="C5" s="28" t="n">
        <v>40769</v>
      </c>
      <c r="D5" s="28"/>
      <c r="E5" s="28"/>
      <c r="F5" s="28"/>
      <c r="G5" s="28"/>
      <c r="H5" s="28"/>
      <c r="I5" s="28"/>
      <c r="J5" s="45" t="s">
        <v>14</v>
      </c>
      <c r="K5" s="46" t="n">
        <f aca="false">MAX(B5:J5)</f>
        <v>40769</v>
      </c>
      <c r="L5" s="5" t="n">
        <f aca="true">ABS(K5-TODAY())</f>
        <v>2382</v>
      </c>
      <c r="M5" s="5" t="n">
        <f aca="false">4*365</f>
        <v>1460</v>
      </c>
      <c r="N5" s="23" t="n">
        <f aca="true">IF(L5-M5&gt;0,TODAY(),TODAY()+(M5-L5))</f>
        <v>43151</v>
      </c>
      <c r="O5" s="47" t="s">
        <v>15</v>
      </c>
      <c r="P5" s="49" t="s">
        <v>25</v>
      </c>
      <c r="Q5" s="26" t="n">
        <f aca="false">DATEDIF(B5,K5,"d")/(COUNTA(B5:J5)-2)</f>
        <v>2236</v>
      </c>
      <c r="S5" s="0" t="n">
        <f aca="false">IF(RANK(L5,L$4:L$12,0)&lt;=3,CONCATENATE(RANK(L5,L$4:L$12,0),ROW())*1,"")</f>
        <v>15</v>
      </c>
    </row>
    <row r="6" customFormat="false" ht="15" hidden="false" customHeight="false" outlineLevel="0" collapsed="false">
      <c r="A6" s="27" t="s">
        <v>27</v>
      </c>
      <c r="B6" s="36" t="n">
        <v>38578</v>
      </c>
      <c r="C6" s="28" t="n">
        <v>41135</v>
      </c>
      <c r="D6" s="28" t="n">
        <v>41423</v>
      </c>
      <c r="E6" s="28"/>
      <c r="F6" s="28"/>
      <c r="G6" s="28"/>
      <c r="H6" s="28"/>
      <c r="I6" s="28"/>
      <c r="J6" s="45" t="s">
        <v>14</v>
      </c>
      <c r="K6" s="46" t="n">
        <f aca="false">MAX(B6:J6)</f>
        <v>41423</v>
      </c>
      <c r="L6" s="5" t="n">
        <f aca="true">ABS(K6-TODAY())</f>
        <v>1728</v>
      </c>
      <c r="M6" s="5" t="n">
        <f aca="false">4*365</f>
        <v>1460</v>
      </c>
      <c r="N6" s="23" t="n">
        <f aca="true">IF(L6-M6&gt;0,TODAY(),TODAY()+(M6-L6))</f>
        <v>43151</v>
      </c>
      <c r="O6" s="47" t="s">
        <v>15</v>
      </c>
      <c r="P6" s="50" t="s">
        <v>28</v>
      </c>
      <c r="Q6" s="26" t="n">
        <f aca="false">DATEDIF(B6,K6,"d")/(COUNTA(B6:J6)-2)</f>
        <v>1422.5</v>
      </c>
      <c r="S6" s="0" t="str">
        <f aca="false">IF(RANK(L6,L$4:L$12,0)&lt;=3,CONCATENATE(RANK(L6,L$4:L$12,0),ROW())*1,"")</f>
        <v/>
      </c>
    </row>
    <row r="7" customFormat="false" ht="15" hidden="false" customHeight="false" outlineLevel="0" collapsed="false">
      <c r="A7" s="27" t="s">
        <v>29</v>
      </c>
      <c r="B7" s="36" t="n">
        <v>38578</v>
      </c>
      <c r="C7" s="28" t="n">
        <v>41135</v>
      </c>
      <c r="D7" s="51" t="n">
        <v>42721</v>
      </c>
      <c r="E7" s="28"/>
      <c r="F7" s="28"/>
      <c r="G7" s="28"/>
      <c r="H7" s="28"/>
      <c r="I7" s="28"/>
      <c r="J7" s="45" t="s">
        <v>14</v>
      </c>
      <c r="K7" s="46" t="n">
        <f aca="false">MAX(B7:J7)</f>
        <v>42721</v>
      </c>
      <c r="L7" s="5" t="n">
        <f aca="true">ABS(K7-TODAY())</f>
        <v>430</v>
      </c>
      <c r="M7" s="5" t="n">
        <f aca="false">4*365</f>
        <v>1460</v>
      </c>
      <c r="N7" s="23" t="n">
        <f aca="true">IF(L7-M7&gt;0,TODAY(),TODAY()+(M7-L7))</f>
        <v>44181</v>
      </c>
      <c r="O7" s="47" t="s">
        <v>15</v>
      </c>
      <c r="P7" s="38" t="s">
        <v>19</v>
      </c>
      <c r="Q7" s="26" t="n">
        <f aca="false">DATEDIF(B7,K7,"d")/(COUNTA(B7:J7)-2)</f>
        <v>2071.5</v>
      </c>
      <c r="S7" s="0" t="str">
        <f aca="false">IF(RANK(L7,L$4:L$12,0)&lt;=3,CONCATENATE(RANK(L7,L$4:L$12,0),ROW())*1,"")</f>
        <v/>
      </c>
    </row>
    <row r="8" customFormat="false" ht="15" hidden="false" customHeight="false" outlineLevel="0" collapsed="false">
      <c r="A8" s="27" t="s">
        <v>30</v>
      </c>
      <c r="B8" s="28" t="n">
        <v>35800</v>
      </c>
      <c r="C8" s="28" t="n">
        <v>39456</v>
      </c>
      <c r="D8" s="52" t="n">
        <v>42921</v>
      </c>
      <c r="E8" s="28"/>
      <c r="F8" s="28"/>
      <c r="G8" s="28"/>
      <c r="H8" s="28"/>
      <c r="I8" s="28"/>
      <c r="J8" s="45" t="s">
        <v>14</v>
      </c>
      <c r="K8" s="46" t="n">
        <f aca="false">MAX(B8:J8)</f>
        <v>42921</v>
      </c>
      <c r="L8" s="5" t="n">
        <f aca="true">ABS(K8-TODAY())</f>
        <v>230</v>
      </c>
      <c r="M8" s="5" t="n">
        <f aca="false">4*365</f>
        <v>1460</v>
      </c>
      <c r="N8" s="23" t="n">
        <f aca="true">IF(L8-M8&gt;0,TODAY(),TODAY()+(M8-L8))</f>
        <v>44381</v>
      </c>
      <c r="O8" s="47" t="s">
        <v>15</v>
      </c>
      <c r="P8" s="53" t="s">
        <v>25</v>
      </c>
      <c r="Q8" s="26" t="n">
        <f aca="false">DATEDIF(B8,K8,"d")/(COUNTA(B8:J8)-2)</f>
        <v>3560.5</v>
      </c>
      <c r="S8" s="0" t="str">
        <f aca="false">IF(RANK(L8,L$4:L$12,0)&lt;=3,CONCATENATE(RANK(L8,L$4:L$12,0),ROW())*1,"")</f>
        <v/>
      </c>
    </row>
    <row r="9" customFormat="false" ht="15" hidden="false" customHeight="false" outlineLevel="0" collapsed="false">
      <c r="A9" s="27" t="s">
        <v>31</v>
      </c>
      <c r="B9" s="29" t="n">
        <v>38470</v>
      </c>
      <c r="C9" s="28" t="n">
        <v>41101</v>
      </c>
      <c r="D9" s="30" t="n">
        <v>42271</v>
      </c>
      <c r="E9" s="28"/>
      <c r="F9" s="28"/>
      <c r="G9" s="28"/>
      <c r="H9" s="28"/>
      <c r="I9" s="28"/>
      <c r="J9" s="45" t="s">
        <v>14</v>
      </c>
      <c r="K9" s="46" t="n">
        <f aca="false">MAX(B9:J9)</f>
        <v>42271</v>
      </c>
      <c r="L9" s="5" t="n">
        <f aca="true">ABS(K9-TODAY())</f>
        <v>880</v>
      </c>
      <c r="M9" s="5" t="n">
        <f aca="false">4*365</f>
        <v>1460</v>
      </c>
      <c r="N9" s="23" t="n">
        <f aca="true">IF(L9-M9&gt;0,TODAY(),TODAY()+(M9-L9))</f>
        <v>43731</v>
      </c>
      <c r="O9" s="54" t="s">
        <v>21</v>
      </c>
      <c r="P9" s="55" t="s">
        <v>16</v>
      </c>
      <c r="Q9" s="26" t="n">
        <f aca="false">DATEDIF(B9,K9,"d")/(COUNTA(B9:J9)-2)</f>
        <v>1900.5</v>
      </c>
      <c r="S9" s="0" t="str">
        <f aca="false">IF(RANK(L9,L$4:L$12,0)&lt;=3,CONCATENATE(RANK(L9,L$4:L$12,0),ROW())*1,"")</f>
        <v/>
      </c>
    </row>
    <row r="10" customFormat="false" ht="15" hidden="false" customHeight="false" outlineLevel="0" collapsed="false">
      <c r="A10" s="27" t="s">
        <v>32</v>
      </c>
      <c r="B10" s="29" t="n">
        <v>38631</v>
      </c>
      <c r="C10" s="28" t="n">
        <v>38631</v>
      </c>
      <c r="D10" s="28" t="n">
        <v>41101</v>
      </c>
      <c r="E10" s="51" t="n">
        <v>42654</v>
      </c>
      <c r="F10" s="28"/>
      <c r="G10" s="28"/>
      <c r="H10" s="28"/>
      <c r="I10" s="28"/>
      <c r="J10" s="45" t="s">
        <v>14</v>
      </c>
      <c r="K10" s="46" t="n">
        <f aca="false">MAX(B10:J10)</f>
        <v>42654</v>
      </c>
      <c r="L10" s="5" t="n">
        <f aca="true">ABS(K10-TODAY())</f>
        <v>497</v>
      </c>
      <c r="M10" s="5" t="n">
        <f aca="false">4*365</f>
        <v>1460</v>
      </c>
      <c r="N10" s="23" t="n">
        <f aca="true">IF(L10-M10&gt;0,TODAY(),TODAY()+(M10-L10))</f>
        <v>44114</v>
      </c>
      <c r="O10" s="47" t="s">
        <v>15</v>
      </c>
      <c r="P10" s="38" t="s">
        <v>19</v>
      </c>
      <c r="Q10" s="26" t="n">
        <f aca="false">DATEDIF(B10,K10,"d")/(COUNTA(B10:J10)-2)</f>
        <v>1341</v>
      </c>
      <c r="S10" s="0" t="str">
        <f aca="false">IF(RANK(L10,L$4:L$12,0)&lt;=3,CONCATENATE(RANK(L10,L$4:L$12,0),ROW())*1,"")</f>
        <v/>
      </c>
    </row>
    <row r="11" customFormat="false" ht="15" hidden="false" customHeight="false" outlineLevel="0" collapsed="false">
      <c r="A11" s="27" t="s">
        <v>33</v>
      </c>
      <c r="B11" s="29" t="n">
        <v>38470</v>
      </c>
      <c r="C11" s="28" t="n">
        <v>40953</v>
      </c>
      <c r="D11" s="28"/>
      <c r="E11" s="28"/>
      <c r="F11" s="28"/>
      <c r="G11" s="28"/>
      <c r="H11" s="28"/>
      <c r="I11" s="28"/>
      <c r="J11" s="45" t="s">
        <v>14</v>
      </c>
      <c r="K11" s="46" t="n">
        <f aca="false">MAX(B11:J11)</f>
        <v>40953</v>
      </c>
      <c r="L11" s="5" t="n">
        <f aca="true">ABS(K11-TODAY())</f>
        <v>2198</v>
      </c>
      <c r="M11" s="5" t="n">
        <f aca="false">4*365</f>
        <v>1460</v>
      </c>
      <c r="N11" s="23" t="n">
        <f aca="true">IF(L11-M11&gt;0,TODAY(),TODAY()+(M11-L11))</f>
        <v>43151</v>
      </c>
      <c r="O11" s="47" t="s">
        <v>15</v>
      </c>
      <c r="P11" s="49" t="s">
        <v>25</v>
      </c>
      <c r="Q11" s="26" t="n">
        <f aca="false">DATEDIF(B11,K11,"d")/(COUNTA(B11:J11)-2)</f>
        <v>2483</v>
      </c>
      <c r="S11" s="0" t="n">
        <f aca="false">IF(RANK(L11,L$4:L$12,0)&lt;=3,CONCATENATE(RANK(L11,L$4:L$12,0),ROW())*1,"")</f>
        <v>211</v>
      </c>
    </row>
    <row r="12" customFormat="false" ht="15" hidden="false" customHeight="false" outlineLevel="0" collapsed="false">
      <c r="A12" s="27" t="s">
        <v>34</v>
      </c>
      <c r="B12" s="29" t="n">
        <v>38673</v>
      </c>
      <c r="C12" s="28" t="n">
        <v>40953</v>
      </c>
      <c r="D12" s="56"/>
      <c r="E12" s="28"/>
      <c r="F12" s="28"/>
      <c r="G12" s="28"/>
      <c r="H12" s="28"/>
      <c r="I12" s="28"/>
      <c r="J12" s="45" t="s">
        <v>14</v>
      </c>
      <c r="K12" s="46" t="n">
        <f aca="false">MAX(B12:J12)</f>
        <v>40953</v>
      </c>
      <c r="L12" s="5" t="n">
        <f aca="true">ABS(K12-TODAY())</f>
        <v>2198</v>
      </c>
      <c r="M12" s="5" t="n">
        <f aca="false">4*365</f>
        <v>1460</v>
      </c>
      <c r="N12" s="23" t="n">
        <f aca="true">IF(L12-M12&gt;0,TODAY(),TODAY()+(M12-L12))</f>
        <v>43151</v>
      </c>
      <c r="O12" s="47" t="s">
        <v>15</v>
      </c>
      <c r="P12" s="48" t="s">
        <v>25</v>
      </c>
      <c r="Q12" s="26" t="n">
        <f aca="false">DATEDIF(B12,K12,"d")/(COUNTA(B12:J12)-2)</f>
        <v>2280</v>
      </c>
      <c r="S12" s="0" t="n">
        <f aca="false">IF(RANK(L12,L$4:L$12,0)&lt;=3,CONCATENATE(RANK(L12,L$4:L$12,0),ROW())*1,"")</f>
        <v>212</v>
      </c>
    </row>
  </sheetData>
  <mergeCells count="3">
    <mergeCell ref="K1:L1"/>
    <mergeCell ref="B2:I2"/>
    <mergeCell ref="C3:G3"/>
  </mergeCells>
  <conditionalFormatting sqref="N4:N7">
    <cfRule type="expression" priority="2" aboveAverage="0" equalAverage="0" bottom="0" percent="0" rank="0" text="" dxfId="0">
      <formula>YEAR($N4)=2022</formula>
    </cfRule>
    <cfRule type="expression" priority="3" aboveAverage="0" equalAverage="0" bottom="0" percent="0" rank="0" text="" dxfId="1">
      <formula>YEAR($N4)=2021</formula>
    </cfRule>
    <cfRule type="expression" priority="4" aboveAverage="0" equalAverage="0" bottom="0" percent="0" rank="0" text="" dxfId="2">
      <formula>YEAR($N4)=2020</formula>
    </cfRule>
    <cfRule type="expression" priority="5" aboveAverage="0" equalAverage="0" bottom="0" percent="0" rank="0" text="" dxfId="3">
      <formula>YEAR($N4)=2019</formula>
    </cfRule>
    <cfRule type="expression" priority="6" aboveAverage="0" equalAverage="0" bottom="0" percent="0" rank="0" text="" dxfId="4">
      <formula>YEAR($N4)=2018</formula>
    </cfRule>
  </conditionalFormatting>
  <conditionalFormatting sqref="L4:L7">
    <cfRule type="expression" priority="7" aboveAverage="0" equalAverage="0" bottom="0" percent="0" rank="0" text="" dxfId="5">
      <formula>L4&gt;M4</formula>
    </cfRule>
  </conditionalFormatting>
  <conditionalFormatting sqref="N8:N12">
    <cfRule type="expression" priority="8" aboveAverage="0" equalAverage="0" bottom="0" percent="0" rank="0" text="" dxfId="6">
      <formula>YEAR($N8)=2022</formula>
    </cfRule>
    <cfRule type="expression" priority="9" aboveAverage="0" equalAverage="0" bottom="0" percent="0" rank="0" text="" dxfId="7">
      <formula>YEAR($N8)=2021</formula>
    </cfRule>
    <cfRule type="expression" priority="10" aboveAverage="0" equalAverage="0" bottom="0" percent="0" rank="0" text="" dxfId="8">
      <formula>YEAR($N8)=2020</formula>
    </cfRule>
    <cfRule type="expression" priority="11" aboveAverage="0" equalAverage="0" bottom="0" percent="0" rank="0" text="" dxfId="9">
      <formula>YEAR($N8)=2019</formula>
    </cfRule>
    <cfRule type="expression" priority="12" aboveAverage="0" equalAverage="0" bottom="0" percent="0" rank="0" text="" dxfId="10">
      <formula>YEAR($N8)=2018</formula>
    </cfRule>
  </conditionalFormatting>
  <conditionalFormatting sqref="L8:L12">
    <cfRule type="expression" priority="13" aboveAverage="0" equalAverage="0" bottom="0" percent="0" rank="0" text="" dxfId="11">
      <formula>L8&gt;M8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S10"/>
  <sheetViews>
    <sheetView showFormulas="false" showGridLines="true" showRowColHeaders="true" showZeros="true" rightToLeft="false" tabSelected="false" showOutlineSymbols="true" defaultGridColor="true" view="normal" topLeftCell="I1" colorId="64" zoomScale="100" zoomScaleNormal="100" zoomScalePageLayoutView="100" workbookViewId="0">
      <selection pane="topLeft" activeCell="S4" activeCellId="0" sqref="S4"/>
    </sheetView>
  </sheetViews>
  <sheetFormatPr defaultRowHeight="13.8" zeroHeight="false" outlineLevelRow="0" outlineLevelCol="0"/>
  <cols>
    <col collapsed="false" customWidth="true" hidden="false" outlineLevel="0" max="1025" min="1" style="0" width="10.67"/>
  </cols>
  <sheetData>
    <row r="1" customFormat="false" ht="13.8" hidden="false" customHeight="false" outlineLevel="0" collapsed="false">
      <c r="A1" s="57"/>
      <c r="B1" s="1"/>
      <c r="C1" s="2"/>
      <c r="D1" s="2"/>
      <c r="E1" s="2"/>
      <c r="F1" s="2"/>
      <c r="G1" s="2"/>
      <c r="H1" s="2"/>
      <c r="I1" s="2"/>
      <c r="J1" s="3"/>
      <c r="K1" s="3"/>
      <c r="L1" s="4" t="s">
        <v>0</v>
      </c>
      <c r="M1" s="4"/>
      <c r="N1" s="5"/>
      <c r="O1" s="5"/>
    </row>
    <row r="2" customFormat="false" ht="13.8" hidden="false" customHeight="false" outlineLevel="0" collapsed="false">
      <c r="B2" s="58" t="s">
        <v>1</v>
      </c>
      <c r="C2" s="58"/>
      <c r="D2" s="58"/>
      <c r="E2" s="58"/>
      <c r="F2" s="58"/>
      <c r="G2" s="58"/>
      <c r="H2" s="58"/>
      <c r="I2" s="58"/>
      <c r="J2" s="7"/>
      <c r="K2" s="7"/>
      <c r="L2" s="8" t="s">
        <v>2</v>
      </c>
      <c r="M2" s="9" t="s">
        <v>3</v>
      </c>
      <c r="N2" s="5"/>
      <c r="O2" s="10" t="s">
        <v>4</v>
      </c>
    </row>
    <row r="3" customFormat="false" ht="13.8" hidden="false" customHeight="false" outlineLevel="0" collapsed="false">
      <c r="B3" s="11"/>
      <c r="C3" s="12"/>
      <c r="D3" s="13" t="s">
        <v>5</v>
      </c>
      <c r="E3" s="13"/>
      <c r="F3" s="13"/>
      <c r="G3" s="13"/>
      <c r="H3" s="13"/>
      <c r="I3" s="12"/>
      <c r="J3" s="3"/>
      <c r="K3" s="3"/>
      <c r="L3" s="8" t="s">
        <v>6</v>
      </c>
      <c r="M3" s="8" t="s">
        <v>7</v>
      </c>
      <c r="N3" s="8" t="s">
        <v>23</v>
      </c>
      <c r="O3" s="10" t="s">
        <v>9</v>
      </c>
      <c r="P3" s="15" t="s">
        <v>10</v>
      </c>
      <c r="Q3" s="15" t="s">
        <v>11</v>
      </c>
      <c r="R3" s="15" t="s">
        <v>12</v>
      </c>
    </row>
    <row r="4" customFormat="false" ht="15" hidden="false" customHeight="false" outlineLevel="0" collapsed="false">
      <c r="A4" s="59" t="s">
        <v>35</v>
      </c>
      <c r="B4" s="28" t="n">
        <v>35887</v>
      </c>
      <c r="C4" s="28" t="n">
        <v>39134</v>
      </c>
      <c r="D4" s="42" t="n">
        <v>41752</v>
      </c>
      <c r="E4" s="28"/>
      <c r="F4" s="28"/>
      <c r="G4" s="28"/>
      <c r="H4" s="28"/>
      <c r="I4" s="28"/>
      <c r="J4" s="60"/>
      <c r="K4" s="22" t="s">
        <v>14</v>
      </c>
      <c r="L4" s="23" t="n">
        <f aca="false">MAX(B4:K4)</f>
        <v>41752</v>
      </c>
      <c r="M4" s="5" t="n">
        <f aca="true">ABS(L4-TODAY())</f>
        <v>1399</v>
      </c>
      <c r="N4" s="5" t="n">
        <f aca="false">3*365</f>
        <v>1095</v>
      </c>
      <c r="O4" s="23" t="n">
        <f aca="true">IF(M4-N4&gt;0,TODAY(),TODAY()+(N4-M4))</f>
        <v>43151</v>
      </c>
      <c r="P4" s="61" t="s">
        <v>18</v>
      </c>
      <c r="Q4" s="34" t="s">
        <v>19</v>
      </c>
      <c r="R4" s="26" t="n">
        <f aca="false">DATEDIF(B4,L4,"d")/(COUNTA(B4:K4)-2)</f>
        <v>2932.5</v>
      </c>
      <c r="S4" s="0" t="n">
        <f aca="false">IF(RANK(M4,M$4:M$10,0)&lt;=3,CONCATENATE(RANK(M4,M$4:M$10,0)&amp;ROW())*1,"")</f>
        <v>14</v>
      </c>
    </row>
    <row r="5" customFormat="false" ht="15" hidden="false" customHeight="false" outlineLevel="0" collapsed="false">
      <c r="A5" s="59" t="s">
        <v>36</v>
      </c>
      <c r="B5" s="62" t="n">
        <v>35097</v>
      </c>
      <c r="C5" s="28" t="n">
        <v>35359</v>
      </c>
      <c r="D5" s="40" t="n">
        <v>38289</v>
      </c>
      <c r="E5" s="28" t="n">
        <v>40324</v>
      </c>
      <c r="F5" s="51" t="n">
        <v>42651</v>
      </c>
      <c r="G5" s="28"/>
      <c r="H5" s="28"/>
      <c r="I5" s="28"/>
      <c r="J5" s="60"/>
      <c r="K5" s="22" t="s">
        <v>14</v>
      </c>
      <c r="L5" s="23" t="n">
        <f aca="false">MAX(B5:K5)</f>
        <v>42651</v>
      </c>
      <c r="M5" s="5" t="n">
        <f aca="true">ABS(L5-TODAY())</f>
        <v>500</v>
      </c>
      <c r="N5" s="5" t="n">
        <f aca="false">3*365</f>
        <v>1095</v>
      </c>
      <c r="O5" s="23" t="n">
        <f aca="true">IF(M5-N5&gt;0,TODAY(),TODAY()+(N5-M5))</f>
        <v>43746</v>
      </c>
      <c r="P5" s="61" t="s">
        <v>18</v>
      </c>
      <c r="Q5" s="53" t="s">
        <v>25</v>
      </c>
      <c r="R5" s="26" t="n">
        <f aca="false">DATEDIF(B5,L5,"d")/(COUNTA(B5:K5)-2)</f>
        <v>1888.5</v>
      </c>
      <c r="S5" s="0" t="str">
        <f aca="false">IF(RANK(M5,M$4:M$10,0)&lt;=3,CONCATENATE(RANK(M5,M$4:M$10,0)&amp;ROW())*1,"")</f>
        <v/>
      </c>
    </row>
    <row r="6" customFormat="false" ht="15" hidden="false" customHeight="false" outlineLevel="0" collapsed="false">
      <c r="A6" s="59" t="s">
        <v>37</v>
      </c>
      <c r="B6" s="62" t="n">
        <v>35097</v>
      </c>
      <c r="C6" s="63" t="n">
        <v>36258</v>
      </c>
      <c r="D6" s="28" t="n">
        <v>39162</v>
      </c>
      <c r="E6" s="51" t="n">
        <v>42578</v>
      </c>
      <c r="F6" s="28"/>
      <c r="G6" s="28"/>
      <c r="H6" s="28"/>
      <c r="I6" s="28"/>
      <c r="J6" s="60"/>
      <c r="K6" s="22" t="s">
        <v>14</v>
      </c>
      <c r="L6" s="23" t="n">
        <f aca="false">MAX(B6:K6)</f>
        <v>42578</v>
      </c>
      <c r="M6" s="5" t="n">
        <f aca="true">ABS(L6-TODAY())</f>
        <v>573</v>
      </c>
      <c r="N6" s="5" t="n">
        <f aca="false">3*365</f>
        <v>1095</v>
      </c>
      <c r="O6" s="23" t="n">
        <f aca="true">IF(M6-N6&gt;0,TODAY(),TODAY()+(N6-M6))</f>
        <v>43673</v>
      </c>
      <c r="P6" s="61" t="s">
        <v>18</v>
      </c>
      <c r="Q6" s="34" t="s">
        <v>38</v>
      </c>
      <c r="R6" s="26" t="n">
        <f aca="false">DATEDIF(B6,L6,"d")/(COUNTA(B6:K6)-2)</f>
        <v>2493.66666666667</v>
      </c>
      <c r="S6" s="0" t="str">
        <f aca="false">IF(RANK(M6,M$4:M$10,0)&lt;=3,CONCATENATE(RANK(M6,M$4:M$10,0)&amp;ROW())*1,"")</f>
        <v/>
      </c>
    </row>
    <row r="7" customFormat="false" ht="15" hidden="false" customHeight="false" outlineLevel="0" collapsed="false">
      <c r="A7" s="59" t="s">
        <v>39</v>
      </c>
      <c r="B7" s="62" t="n">
        <v>35097</v>
      </c>
      <c r="C7" s="28" t="n">
        <v>39093</v>
      </c>
      <c r="D7" s="30" t="n">
        <v>42354</v>
      </c>
      <c r="E7" s="28"/>
      <c r="F7" s="28"/>
      <c r="G7" s="28"/>
      <c r="H7" s="28"/>
      <c r="I7" s="28"/>
      <c r="J7" s="60"/>
      <c r="K7" s="22" t="s">
        <v>14</v>
      </c>
      <c r="L7" s="23" t="n">
        <f aca="false">MAX(B7:K7)</f>
        <v>42354</v>
      </c>
      <c r="M7" s="5" t="n">
        <f aca="true">ABS(L7-TODAY())</f>
        <v>797</v>
      </c>
      <c r="N7" s="5" t="n">
        <f aca="false">3*365</f>
        <v>1095</v>
      </c>
      <c r="O7" s="23" t="n">
        <f aca="true">IF(M7-N7&gt;0,TODAY(),TODAY()+(N7-M7))</f>
        <v>43449</v>
      </c>
      <c r="P7" s="61" t="s">
        <v>18</v>
      </c>
      <c r="Q7" s="34" t="s">
        <v>19</v>
      </c>
      <c r="R7" s="26" t="n">
        <f aca="false">DATEDIF(B7,L7,"d")/(COUNTA(B7:K7)-2)</f>
        <v>3628.5</v>
      </c>
      <c r="S7" s="0" t="str">
        <f aca="false">IF(RANK(M7,M$4:M$10,0)&lt;=3,CONCATENATE(RANK(M7,M$4:M$10,0)&amp;ROW())*1,"")</f>
        <v/>
      </c>
    </row>
    <row r="8" customFormat="false" ht="15" hidden="false" customHeight="false" outlineLevel="0" collapsed="false">
      <c r="A8" s="59" t="s">
        <v>40</v>
      </c>
      <c r="B8" s="62" t="n">
        <v>35097</v>
      </c>
      <c r="C8" s="35" t="n">
        <v>35579</v>
      </c>
      <c r="D8" s="64" t="n">
        <v>39036</v>
      </c>
      <c r="E8" s="28" t="n">
        <v>41527</v>
      </c>
      <c r="F8" s="30" t="n">
        <v>42159</v>
      </c>
      <c r="G8" s="28"/>
      <c r="H8" s="28"/>
      <c r="I8" s="28"/>
      <c r="J8" s="60"/>
      <c r="K8" s="22" t="s">
        <v>14</v>
      </c>
      <c r="L8" s="23" t="n">
        <f aca="false">MAX(B8:K8)</f>
        <v>42159</v>
      </c>
      <c r="M8" s="5" t="n">
        <f aca="true">ABS(L8-TODAY())</f>
        <v>992</v>
      </c>
      <c r="N8" s="5" t="n">
        <f aca="false">3*365</f>
        <v>1095</v>
      </c>
      <c r="O8" s="23" t="n">
        <f aca="true">IF(M8-N8&gt;0,TODAY(),TODAY()+(N8-M8))</f>
        <v>43254</v>
      </c>
      <c r="P8" s="61" t="s">
        <v>18</v>
      </c>
      <c r="Q8" s="34" t="s">
        <v>19</v>
      </c>
      <c r="R8" s="26" t="n">
        <f aca="false">DATEDIF(B8,L8,"d")/(COUNTA(B8:K8)-2)</f>
        <v>1765.5</v>
      </c>
      <c r="S8" s="0" t="str">
        <f aca="false">IF(RANK(M8,M$4:M$10,0)&lt;=3,CONCATENATE(RANK(M8,M$4:M$10,0)&amp;ROW())*1,"")</f>
        <v/>
      </c>
    </row>
    <row r="9" customFormat="false" ht="15" hidden="false" customHeight="false" outlineLevel="0" collapsed="false">
      <c r="A9" s="59" t="s">
        <v>41</v>
      </c>
      <c r="B9" s="62" t="n">
        <v>35097</v>
      </c>
      <c r="C9" s="64" t="n">
        <v>39036</v>
      </c>
      <c r="D9" s="28" t="n">
        <v>41527</v>
      </c>
      <c r="E9" s="30" t="n">
        <v>42104</v>
      </c>
      <c r="F9" s="28"/>
      <c r="G9" s="28"/>
      <c r="H9" s="28"/>
      <c r="I9" s="28"/>
      <c r="J9" s="60"/>
      <c r="K9" s="22" t="s">
        <v>14</v>
      </c>
      <c r="L9" s="23" t="n">
        <f aca="false">MAX(B9:K9)</f>
        <v>42104</v>
      </c>
      <c r="M9" s="5" t="n">
        <f aca="true">ABS(L9-TODAY())</f>
        <v>1047</v>
      </c>
      <c r="N9" s="5" t="n">
        <f aca="false">3*365</f>
        <v>1095</v>
      </c>
      <c r="O9" s="23" t="n">
        <f aca="true">IF(M9-N9&gt;0,TODAY(),TODAY()+(N9-M9))</f>
        <v>43199</v>
      </c>
      <c r="P9" s="61" t="s">
        <v>18</v>
      </c>
      <c r="Q9" s="34" t="s">
        <v>38</v>
      </c>
      <c r="R9" s="26" t="n">
        <f aca="false">DATEDIF(B9,L9,"d")/(COUNTA(B9:K9)-2)</f>
        <v>2335.66666666667</v>
      </c>
      <c r="S9" s="0" t="n">
        <f aca="false">IF(RANK(M9,M$4:M$10,0)&lt;=3,CONCATENATE(RANK(M9,M$4:M$10,0)&amp;ROW())*1,"")</f>
        <v>39</v>
      </c>
    </row>
    <row r="10" customFormat="false" ht="15" hidden="false" customHeight="false" outlineLevel="0" collapsed="false">
      <c r="A10" s="59" t="s">
        <v>42</v>
      </c>
      <c r="B10" s="62" t="n">
        <v>35097</v>
      </c>
      <c r="C10" s="28" t="n">
        <v>39262</v>
      </c>
      <c r="D10" s="28" t="n">
        <v>41527</v>
      </c>
      <c r="E10" s="30" t="n">
        <v>42103</v>
      </c>
      <c r="F10" s="28"/>
      <c r="G10" s="28"/>
      <c r="H10" s="28"/>
      <c r="I10" s="28"/>
      <c r="J10" s="60"/>
      <c r="K10" s="22" t="s">
        <v>14</v>
      </c>
      <c r="L10" s="23" t="n">
        <f aca="false">MAX(B10:K10)</f>
        <v>42103</v>
      </c>
      <c r="M10" s="5" t="n">
        <f aca="true">ABS(L10-TODAY())</f>
        <v>1048</v>
      </c>
      <c r="N10" s="5" t="n">
        <f aca="false">3*365</f>
        <v>1095</v>
      </c>
      <c r="O10" s="23" t="n">
        <f aca="true">IF(M10-N10&gt;0,TODAY(),TODAY()+(N10-M10))</f>
        <v>43198</v>
      </c>
      <c r="P10" s="61" t="s">
        <v>18</v>
      </c>
      <c r="Q10" s="34" t="s">
        <v>38</v>
      </c>
      <c r="R10" s="26" t="n">
        <f aca="false">DATEDIF(B10,L10,"d")/(COUNTA(B10:K10)-2)</f>
        <v>2335.33333333333</v>
      </c>
      <c r="S10" s="0" t="n">
        <f aca="false">IF(RANK(M10,M$4:M$10,0)&lt;=3,CONCATENATE(RANK(M10,M$4:M$10,0)&amp;ROW())*1,"")</f>
        <v>210</v>
      </c>
    </row>
  </sheetData>
  <mergeCells count="3">
    <mergeCell ref="L1:M1"/>
    <mergeCell ref="B2:I2"/>
    <mergeCell ref="D3:H3"/>
  </mergeCells>
  <conditionalFormatting sqref="O4:O10">
    <cfRule type="expression" priority="2" aboveAverage="0" equalAverage="0" bottom="0" percent="0" rank="0" text="" dxfId="0">
      <formula>YEAR($O4)=2022</formula>
    </cfRule>
    <cfRule type="expression" priority="3" aboveAverage="0" equalAverage="0" bottom="0" percent="0" rank="0" text="" dxfId="1">
      <formula>YEAR($O4)=2021</formula>
    </cfRule>
    <cfRule type="expression" priority="4" aboveAverage="0" equalAverage="0" bottom="0" percent="0" rank="0" text="" dxfId="2">
      <formula>YEAR($O4)=2020</formula>
    </cfRule>
    <cfRule type="expression" priority="5" aboveAverage="0" equalAverage="0" bottom="0" percent="0" rank="0" text="" dxfId="3">
      <formula>YEAR($O4)=2019</formula>
    </cfRule>
    <cfRule type="expression" priority="6" aboveAverage="0" equalAverage="0" bottom="0" percent="0" rank="0" text="" dxfId="4">
      <formula>YEAR($O4)=2018</formula>
    </cfRule>
  </conditionalFormatting>
  <conditionalFormatting sqref="M4:M10">
    <cfRule type="expression" priority="7" aboveAverage="0" equalAverage="0" bottom="0" percent="0" rank="0" text="" dxfId="5">
      <formula>M4&gt;N4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K5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8" activeCellId="0" sqref="E8"/>
    </sheetView>
  </sheetViews>
  <sheetFormatPr defaultRowHeight="13.8" zeroHeight="false" outlineLevelRow="0" outlineLevelCol="0"/>
  <cols>
    <col collapsed="false" customWidth="true" hidden="false" outlineLevel="0" max="1" min="1" style="0" width="12.83"/>
    <col collapsed="false" customWidth="true" hidden="false" outlineLevel="0" max="2" min="2" style="0" width="10.67"/>
    <col collapsed="false" customWidth="true" hidden="false" outlineLevel="0" max="3" min="3" style="0" width="13.06"/>
    <col collapsed="false" customWidth="false" hidden="false" outlineLevel="0" max="4" min="4" style="0" width="11.52"/>
    <col collapsed="false" customWidth="true" hidden="false" outlineLevel="0" max="5" min="5" style="0" width="12.18"/>
    <col collapsed="false" customWidth="true" hidden="false" outlineLevel="0" max="8" min="6" style="0" width="10.67"/>
    <col collapsed="false" customWidth="true" hidden="false" outlineLevel="0" max="9" min="9" style="0" width="12.18"/>
    <col collapsed="false" customWidth="true" hidden="false" outlineLevel="0" max="1025" min="10" style="0" width="10.67"/>
  </cols>
  <sheetData>
    <row r="1" customFormat="false" ht="13.8" hidden="false" customHeight="false" outlineLevel="0" collapsed="false">
      <c r="A1" s="65" t="s">
        <v>43</v>
      </c>
      <c r="B1" s="65"/>
      <c r="C1" s="65"/>
      <c r="D1" s="66"/>
      <c r="E1" s="65" t="s">
        <v>44</v>
      </c>
      <c r="F1" s="65"/>
      <c r="G1" s="65"/>
      <c r="I1" s="65" t="s">
        <v>45</v>
      </c>
      <c r="J1" s="65"/>
      <c r="K1" s="65"/>
    </row>
    <row r="2" customFormat="false" ht="13.8" hidden="false" customHeight="false" outlineLevel="0" collapsed="false">
      <c r="A2" s="10" t="s">
        <v>9</v>
      </c>
      <c r="B2" s="15" t="s">
        <v>10</v>
      </c>
      <c r="C2" s="15" t="s">
        <v>11</v>
      </c>
      <c r="D2" s="66"/>
      <c r="E2" s="10" t="s">
        <v>9</v>
      </c>
      <c r="F2" s="15" t="s">
        <v>10</v>
      </c>
      <c r="G2" s="15" t="s">
        <v>11</v>
      </c>
      <c r="I2" s="10" t="s">
        <v>9</v>
      </c>
      <c r="J2" s="15" t="s">
        <v>10</v>
      </c>
      <c r="K2" s="15" t="s">
        <v>11</v>
      </c>
    </row>
    <row r="3" customFormat="false" ht="13.8" hidden="false" customHeight="false" outlineLevel="0" collapsed="false">
      <c r="A3" s="67" t="n">
        <f aca="true">INDIRECT("'Zone A'!O"&amp;MATCH(SMALL('Zone A'!S:S,ROW()-2),'Zone A'!S:S,0),1)</f>
        <v>43816</v>
      </c>
      <c r="B3" s="68" t="str">
        <f aca="true">INDIRECT("'Zone A'!P"&amp;MATCH(SMALL('Zone A'!S:S,ROW()-2),'Zone A'!S:S,0),1)</f>
        <v>GP</v>
      </c>
      <c r="C3" s="68" t="str">
        <f aca="true">INDIRECT("'Zone A'!Q"&amp;MATCH(SMALL('Zone A'!S:S,ROW()-2),'Zone A'!S:S,0),1)</f>
        <v>WEG</v>
      </c>
      <c r="D3" s="68"/>
      <c r="E3" s="67" t="n">
        <f aca="true">INDIRECT("'Zone B'!N"&amp;MATCH(SMALL('Zone B'!S:S,ROW()-2),'Zone B'!S:S,0),1)</f>
        <v>43151</v>
      </c>
      <c r="F3" s="68" t="str">
        <f aca="true">INDIRECT("'Zone B'!O"&amp;MATCH(SMALL('Zone B'!S:S,ROW()-2),'Zone B'!S:S,0),1)</f>
        <v>GB</v>
      </c>
      <c r="G3" s="68" t="str">
        <f aca="true">INDIRECT("'Zone B'!P"&amp;MATCH(SMALL('Zone B'!S:S,ROW()-2),'Zone B'!S:S,0),1)</f>
        <v>Leroy Somer</v>
      </c>
      <c r="I3" s="67" t="n">
        <f aca="true">INDIRECT("'Zone C'!O"&amp;MATCH(SMALL('Zone C'!S:S,ROW()-2),'Zone C'!S:S,0),1)</f>
        <v>43151</v>
      </c>
      <c r="J3" s="68" t="str">
        <f aca="true">INDIRECT("'Zone C'!P"&amp;MATCH(SMALL('Zone C'!S:S,ROW()-2),'Zone C'!S:S,0),1)</f>
        <v>GP</v>
      </c>
      <c r="K3" s="68" t="str">
        <f aca="true">INDIRECT("'Zone C'!Q"&amp;MATCH(SMALL('Zone C'!S:S,ROW()-2),'Zone C'!S:S,0),1)</f>
        <v>WEG</v>
      </c>
    </row>
    <row r="4" customFormat="false" ht="13.8" hidden="false" customHeight="false" outlineLevel="0" collapsed="false">
      <c r="A4" s="67" t="n">
        <f aca="true">INDIRECT("'Zone A'!O"&amp;MATCH(SMALL('Zone A'!S:S,ROW()-2),'Zone A'!S:S,0),1)</f>
        <v>44228</v>
      </c>
      <c r="B4" s="68" t="str">
        <f aca="true">INDIRECT("'Zone A'!P"&amp;MATCH(SMALL('Zone A'!S:S,ROW()-2),'Zone A'!S:S,0),1)</f>
        <v>GB</v>
      </c>
      <c r="C4" s="68" t="str">
        <f aca="true">INDIRECT("'Zone A'!Q"&amp;MATCH(SMALL('Zone A'!S:S,ROW()-2),'Zone A'!S:S,0),1)</f>
        <v>Siemens Rose</v>
      </c>
      <c r="D4" s="68"/>
      <c r="E4" s="67" t="n">
        <f aca="true">INDIRECT("'Zone B'!N"&amp;MATCH(SMALL('Zone B'!S:S,ROW()-2),'Zone B'!S:S,0),1)</f>
        <v>43151</v>
      </c>
      <c r="F4" s="68" t="str">
        <f aca="true">INDIRECT("'Zone B'!O"&amp;MATCH(SMALL('Zone B'!S:S,ROW()-2),'Zone B'!S:S,0),1)</f>
        <v>GB</v>
      </c>
      <c r="G4" s="68" t="str">
        <f aca="true">INDIRECT("'Zone B'!P"&amp;MATCH(SMALL('Zone B'!S:S,ROW()-2),'Zone B'!S:S,0),1)</f>
        <v>Leroy Somer</v>
      </c>
      <c r="I4" s="67" t="n">
        <f aca="true">INDIRECT("'Zone C'!O"&amp;MATCH(SMALL('Zone C'!S:S,ROW()-2),'Zone C'!S:S,0),1)</f>
        <v>43199</v>
      </c>
      <c r="J4" s="68" t="str">
        <f aca="true">INDIRECT("'Zone C'!P"&amp;MATCH(SMALL('Zone C'!S:S,ROW()-2),'Zone C'!S:S,0),1)</f>
        <v>GP</v>
      </c>
      <c r="K4" s="68" t="str">
        <f aca="true">INDIRECT("'Zone C'!Q"&amp;MATCH(SMALL('Zone C'!S:S,ROW()-2),'Zone C'!S:S,0),1)</f>
        <v>HELMKE</v>
      </c>
    </row>
    <row r="5" customFormat="false" ht="13.8" hidden="false" customHeight="false" outlineLevel="0" collapsed="false">
      <c r="E5" s="67" t="n">
        <f aca="true">INDIRECT("'Zone B'!N"&amp;MATCH(SMALL('Zone B'!S:S,ROW()-2),'Zone B'!S:S,0),1)</f>
        <v>43151</v>
      </c>
      <c r="F5" s="68" t="str">
        <f aca="true">INDIRECT("'Zone B'!O"&amp;MATCH(SMALL('Zone B'!S:S,ROW()-2),'Zone B'!S:S,0),1)</f>
        <v>GB</v>
      </c>
      <c r="G5" s="68" t="str">
        <f aca="true">INDIRECT("'Zone B'!P"&amp;MATCH(SMALL('Zone B'!S:S,ROW()-2),'Zone B'!S:S,0),1)</f>
        <v>Leroy Somer</v>
      </c>
      <c r="I5" s="67" t="n">
        <f aca="true">INDIRECT("'Zone C'!O"&amp;MATCH(SMALL('Zone C'!S:S,ROW()-2),'Zone C'!S:S,0),1)</f>
        <v>43198</v>
      </c>
      <c r="J5" s="68" t="str">
        <f aca="true">INDIRECT("'Zone C'!P"&amp;MATCH(SMALL('Zone C'!S:S,ROW()-2),'Zone C'!S:S,0),1)</f>
        <v>GP</v>
      </c>
      <c r="K5" s="68" t="str">
        <f aca="true">INDIRECT("'Zone C'!Q"&amp;MATCH(SMALL('Zone C'!S:S,ROW()-2),'Zone C'!S:S,0),1)</f>
        <v>HELMKE</v>
      </c>
    </row>
  </sheetData>
  <mergeCells count="3">
    <mergeCell ref="A1:C1"/>
    <mergeCell ref="E1:G1"/>
    <mergeCell ref="I1:K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15</TotalTime>
  <Application>LibreOffice/6.0.1.1$Windows_x86 LibreOffice_project/60bfb1526849283ce2491346ed2aa51c465abfe6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2018-02-20T13:11:37Z</dcterms:created>
  <dc:creator>wes</dc:creator>
  <dc:description/>
  <dc:language>fr-FR</dc:language>
  <cp:lastModifiedBy/>
  <dcterms:modified xsi:type="dcterms:W3CDTF">2018-02-20T18:47:41Z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