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Exemple" sheetId="1" state="visible" r:id="rId2"/>
    <sheet name="Feuil1" sheetId="2" state="visible" r:id="rId3"/>
    <sheet name="Feuil2" sheetId="3" state="visible" r:id="rId4"/>
  </sheets>
  <definedNames>
    <definedName function="false" hidden="false" name="Cmd" vbProcedure="false">Feuil1!$P$2:$P$16</definedName>
    <definedName function="false" hidden="false" localSheetId="1" name="_xlnm._FilterDatabase" vbProcedure="false">Feuil1!$E$1:$J$16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<sst xmlns="http://schemas.openxmlformats.org/spreadsheetml/2006/main" count="535" uniqueCount="352">
  <si>
    <t xml:space="preserve">Aspen Finition blanchie</t>
  </si>
  <si>
    <t xml:space="preserve">Colis</t>
  </si>
  <si>
    <t xml:space="preserve">Qté / pal</t>
  </si>
  <si>
    <t xml:space="preserve">Code</t>
  </si>
  <si>
    <t xml:space="preserve">Chaine de code EAN 13 :</t>
  </si>
  <si>
    <t xml:space="preserve">Nom</t>
  </si>
  <si>
    <t xml:space="preserve">Finition</t>
  </si>
  <si>
    <t xml:space="preserve">Famille</t>
  </si>
  <si>
    <t xml:space="preserve">Désignation complète</t>
  </si>
  <si>
    <t xml:space="preserve">nbre Colis</t>
  </si>
  <si>
    <t xml:space="preserve">Commande</t>
  </si>
  <si>
    <t xml:space="preserve">EAN 13 :</t>
  </si>
  <si>
    <t xml:space="preserve">WMU1</t>
  </si>
  <si>
    <t xml:space="preserve">09906</t>
  </si>
  <si>
    <t xml:space="preserve">3FBLMTA*agjjcb+</t>
  </si>
  <si>
    <t xml:space="preserve">Acqua</t>
  </si>
  <si>
    <t xml:space="preserve">Salle de bain</t>
  </si>
  <si>
    <t xml:space="preserve">Robinet mitigeur</t>
  </si>
  <si>
    <t xml:space="preserve">8102</t>
  </si>
  <si>
    <t xml:space="preserve">9C</t>
  </si>
  <si>
    <t xml:space="preserve">3FBOMNA*abicgd+</t>
  </si>
  <si>
    <t xml:space="preserve">Alaska</t>
  </si>
  <si>
    <t xml:space="preserve">Meuble de toilettes</t>
  </si>
  <si>
    <t xml:space="preserve">1 tiroir - 2 niches</t>
  </si>
  <si>
    <t xml:space="preserve">0370</t>
  </si>
  <si>
    <t xml:space="preserve">50TZ</t>
  </si>
  <si>
    <t xml:space="preserve">3FBOMNA*acbcab+</t>
  </si>
  <si>
    <t xml:space="preserve">Albion</t>
  </si>
  <si>
    <t xml:space="preserve">Lits deux personnes</t>
  </si>
  <si>
    <t xml:space="preserve">Lit Boxspring 160x200 cm</t>
  </si>
  <si>
    <t xml:space="preserve">Tissus</t>
  </si>
  <si>
    <t xml:space="preserve">51TZ</t>
  </si>
  <si>
    <t xml:space="preserve">3FBOMNA*acbcbi+</t>
  </si>
  <si>
    <t xml:space="preserve">9907</t>
  </si>
  <si>
    <t xml:space="preserve">74</t>
  </si>
  <si>
    <t xml:space="preserve">4CPBBSM*haajaf+</t>
  </si>
  <si>
    <t xml:space="preserve">Alix</t>
  </si>
  <si>
    <t xml:space="preserve">Tables et chaises / Bancs</t>
  </si>
  <si>
    <t xml:space="preserve">Table 1 allonge</t>
  </si>
  <si>
    <t xml:space="preserve">0258</t>
  </si>
  <si>
    <t xml:space="preserve">NY</t>
  </si>
  <si>
    <t xml:space="preserve">3FBOMNA*accheb+</t>
  </si>
  <si>
    <t xml:space="preserve">Aloa</t>
  </si>
  <si>
    <t xml:space="preserve">Tables basses</t>
  </si>
  <si>
    <t xml:space="preserve">Lot de 3 tables basses gigognes</t>
  </si>
  <si>
    <t xml:space="preserve">60 x 60, 48 x 48, 40 x 40 cm</t>
  </si>
  <si>
    <t xml:space="preserve">2286</t>
  </si>
  <si>
    <t xml:space="preserve">9</t>
  </si>
  <si>
    <t xml:space="preserve">3FBOMNA*abjeee+</t>
  </si>
  <si>
    <t xml:space="preserve">Alpha</t>
  </si>
  <si>
    <t xml:space="preserve">Lit double 140x190 cm</t>
  </si>
  <si>
    <t xml:space="preserve">2 tiroirs + tiroir lit avec sommier + chevet</t>
  </si>
  <si>
    <t xml:space="preserve">0125</t>
  </si>
  <si>
    <t xml:space="preserve">16L2</t>
  </si>
  <si>
    <t xml:space="preserve">3FBOMNA*acaeii+</t>
  </si>
  <si>
    <t xml:space="preserve">Ana</t>
  </si>
  <si>
    <t xml:space="preserve">Lot de 2 chaises</t>
  </si>
  <si>
    <t xml:space="preserve">.</t>
  </si>
  <si>
    <t xml:space="preserve">6767</t>
  </si>
  <si>
    <t xml:space="preserve">942</t>
  </si>
  <si>
    <t xml:space="preserve">3FBOMNA*acdihi+</t>
  </si>
  <si>
    <t xml:space="preserve">Antala</t>
  </si>
  <si>
    <t xml:space="preserve">Canapés et fauteuils</t>
  </si>
  <si>
    <t xml:space="preserve">Canapé d'angle convertible et réversible</t>
  </si>
  <si>
    <t xml:space="preserve">DY107</t>
  </si>
  <si>
    <t xml:space="preserve">    </t>
  </si>
  <si>
    <t xml:space="preserve">3FBOMNA*abigah+</t>
  </si>
  <si>
    <t xml:space="preserve">Aria</t>
  </si>
  <si>
    <t xml:space="preserve">Etendoir à linge</t>
  </si>
  <si>
    <t xml:space="preserve">6769</t>
  </si>
  <si>
    <t xml:space="preserve">42D</t>
  </si>
  <si>
    <t xml:space="preserve">3FBOMNA*acebeb+</t>
  </si>
  <si>
    <t xml:space="preserve">Asgard</t>
  </si>
  <si>
    <t xml:space="preserve">Canapé d'angle convertible droit</t>
  </si>
  <si>
    <t xml:space="preserve">42G</t>
  </si>
  <si>
    <t xml:space="preserve">3FBOMNA*acebfi+</t>
  </si>
  <si>
    <t xml:space="preserve">Canapé d'angle convertible gauche</t>
  </si>
  <si>
    <t xml:space="preserve">3253</t>
  </si>
  <si>
    <t xml:space="preserve">13</t>
  </si>
  <si>
    <t xml:space="preserve">3FBOMNA*abfdcd+</t>
  </si>
  <si>
    <t xml:space="preserve">Aspen</t>
  </si>
  <si>
    <t xml:space="preserve">Lits Mezzanines / Lits en hauteur</t>
  </si>
  <si>
    <t xml:space="preserve">Lit mezzanine 90x190 cm</t>
  </si>
  <si>
    <t xml:space="preserve">1 sommier + bureau</t>
  </si>
  <si>
    <t xml:space="preserve">2</t>
  </si>
  <si>
    <t xml:space="preserve">3FBOMNA*abfdda+</t>
  </si>
  <si>
    <t xml:space="preserve">13Z</t>
  </si>
  <si>
    <t xml:space="preserve">Lit mezzanine 90x200 cm</t>
  </si>
  <si>
    <t xml:space="preserve">pas sur web</t>
  </si>
  <si>
    <t xml:space="preserve">1</t>
  </si>
  <si>
    <t xml:space="preserve">Naturel</t>
  </si>
  <si>
    <t xml:space="preserve">1Z</t>
  </si>
  <si>
    <t xml:space="preserve">Vernis naturel</t>
  </si>
  <si>
    <t xml:space="preserve">2V</t>
  </si>
  <si>
    <t xml:space="preserve">Teinte Chêne rustique</t>
  </si>
  <si>
    <t xml:space="preserve">2Z</t>
  </si>
  <si>
    <t xml:space="preserve">3</t>
  </si>
  <si>
    <t xml:space="preserve">Miel</t>
  </si>
  <si>
    <t xml:space="preserve">5</t>
  </si>
  <si>
    <t xml:space="preserve">Noyer</t>
  </si>
  <si>
    <t xml:space="preserve">7</t>
  </si>
  <si>
    <t xml:space="preserve">Bleu</t>
  </si>
  <si>
    <t xml:space="preserve">Blanc</t>
  </si>
  <si>
    <t xml:space="preserve">9 </t>
  </si>
  <si>
    <t xml:space="preserve">Chêne blanc</t>
  </si>
  <si>
    <t xml:space="preserve">9*</t>
  </si>
  <si>
    <t xml:space="preserve">9B</t>
  </si>
  <si>
    <t xml:space="preserve">Blanc et Béton</t>
  </si>
  <si>
    <t xml:space="preserve">9M</t>
  </si>
  <si>
    <t xml:space="preserve">9mat</t>
  </si>
  <si>
    <t xml:space="preserve">9P</t>
  </si>
  <si>
    <t xml:space="preserve">9T</t>
  </si>
  <si>
    <t xml:space="preserve">9TM</t>
  </si>
  <si>
    <t xml:space="preserve">9Z</t>
  </si>
  <si>
    <t xml:space="preserve">9Z*</t>
  </si>
  <si>
    <t xml:space="preserve">9Zmat</t>
  </si>
  <si>
    <t xml:space="preserve">9ZL2</t>
  </si>
  <si>
    <t xml:space="preserve">9ZM</t>
  </si>
  <si>
    <t xml:space="preserve">9ZP</t>
  </si>
  <si>
    <t xml:space="preserve">9ZT</t>
  </si>
  <si>
    <t xml:space="preserve">91183</t>
  </si>
  <si>
    <t xml:space="preserve">9Z1184</t>
  </si>
  <si>
    <t xml:space="preserve">9Z1183Z</t>
  </si>
  <si>
    <t xml:space="preserve">9ZL2-1181ZL2</t>
  </si>
  <si>
    <t xml:space="preserve">10</t>
  </si>
  <si>
    <t xml:space="preserve">Ciré</t>
  </si>
  <si>
    <t xml:space="preserve">11</t>
  </si>
  <si>
    <t xml:space="preserve">Wengé</t>
  </si>
  <si>
    <t xml:space="preserve">Finition blanchie</t>
  </si>
  <si>
    <t xml:space="preserve">14</t>
  </si>
  <si>
    <t xml:space="preserve">Teinte exotique</t>
  </si>
  <si>
    <t xml:space="preserve">16</t>
  </si>
  <si>
    <t xml:space="preserve">Noir</t>
  </si>
  <si>
    <t xml:space="preserve">16 </t>
  </si>
  <si>
    <t xml:space="preserve">Noir mat</t>
  </si>
  <si>
    <t xml:space="preserve">16  </t>
  </si>
  <si>
    <t xml:space="preserve">Chêne noir</t>
  </si>
  <si>
    <t xml:space="preserve">16*</t>
  </si>
  <si>
    <t xml:space="preserve">16B</t>
  </si>
  <si>
    <t xml:space="preserve">Noir et Béton</t>
  </si>
  <si>
    <t xml:space="preserve">16B </t>
  </si>
  <si>
    <t xml:space="preserve">16B  </t>
  </si>
  <si>
    <t xml:space="preserve">Noir brillant</t>
  </si>
  <si>
    <t xml:space="preserve">16BZ</t>
  </si>
  <si>
    <t xml:space="preserve">16D</t>
  </si>
  <si>
    <t xml:space="preserve">16G</t>
  </si>
  <si>
    <t xml:space="preserve">16mat</t>
  </si>
  <si>
    <t xml:space="preserve">16P</t>
  </si>
  <si>
    <t xml:space="preserve">16T</t>
  </si>
  <si>
    <t xml:space="preserve">Tissu vieilli noir</t>
  </si>
  <si>
    <t xml:space="preserve">16T </t>
  </si>
  <si>
    <t xml:space="preserve">16Z</t>
  </si>
  <si>
    <t xml:space="preserve">16Zmat</t>
  </si>
  <si>
    <t xml:space="preserve">16Z*</t>
  </si>
  <si>
    <t xml:space="preserve">16ZP</t>
  </si>
  <si>
    <t xml:space="preserve">16Z1184</t>
  </si>
  <si>
    <t xml:space="preserve">16ZL2</t>
  </si>
  <si>
    <t xml:space="preserve">16ZL2-1181ZL2</t>
  </si>
  <si>
    <t xml:space="preserve">17</t>
  </si>
  <si>
    <t xml:space="preserve">Rouge transparent</t>
  </si>
  <si>
    <t xml:space="preserve">17T</t>
  </si>
  <si>
    <t xml:space="preserve">Rouge</t>
  </si>
  <si>
    <t xml:space="preserve">19</t>
  </si>
  <si>
    <t xml:space="preserve">Gris</t>
  </si>
  <si>
    <t xml:space="preserve">19 </t>
  </si>
  <si>
    <t xml:space="preserve"> </t>
  </si>
  <si>
    <t xml:space="preserve">19Z</t>
  </si>
  <si>
    <t xml:space="preserve">Ivoire / tissu gris</t>
  </si>
  <si>
    <t xml:space="preserve">19ZT</t>
  </si>
  <si>
    <t xml:space="preserve">21</t>
  </si>
  <si>
    <t xml:space="preserve">Beige</t>
  </si>
  <si>
    <t xml:space="preserve">21 </t>
  </si>
  <si>
    <t xml:space="preserve">Ivoire</t>
  </si>
  <si>
    <t xml:space="preserve">21Z</t>
  </si>
  <si>
    <t xml:space="preserve">23</t>
  </si>
  <si>
    <t xml:space="preserve">Marron</t>
  </si>
  <si>
    <t xml:space="preserve">23T</t>
  </si>
  <si>
    <t xml:space="preserve">Tissu vieilli marron</t>
  </si>
  <si>
    <t xml:space="preserve">23T </t>
  </si>
  <si>
    <t xml:space="preserve">24</t>
  </si>
  <si>
    <t xml:space="preserve">25</t>
  </si>
  <si>
    <t xml:space="preserve">Teinté Chêne</t>
  </si>
  <si>
    <t xml:space="preserve">26</t>
  </si>
  <si>
    <t xml:space="preserve">Noyer antique</t>
  </si>
  <si>
    <t xml:space="preserve">35</t>
  </si>
  <si>
    <t xml:space="preserve">Rose</t>
  </si>
  <si>
    <t xml:space="preserve">35 </t>
  </si>
  <si>
    <t xml:space="preserve">Framboise</t>
  </si>
  <si>
    <t xml:space="preserve">35Z</t>
  </si>
  <si>
    <t xml:space="preserve">35Z </t>
  </si>
  <si>
    <t xml:space="preserve">Ivoire / tissu framboise</t>
  </si>
  <si>
    <t xml:space="preserve">35ZT</t>
  </si>
  <si>
    <t xml:space="preserve">37</t>
  </si>
  <si>
    <t xml:space="preserve">Teinte Dakar</t>
  </si>
  <si>
    <t xml:space="preserve">38</t>
  </si>
  <si>
    <t xml:space="preserve">Chocolat</t>
  </si>
  <si>
    <t xml:space="preserve">38G</t>
  </si>
  <si>
    <t xml:space="preserve">38P</t>
  </si>
  <si>
    <t xml:space="preserve">38T</t>
  </si>
  <si>
    <t xml:space="preserve">38T </t>
  </si>
  <si>
    <t xml:space="preserve">40</t>
  </si>
  <si>
    <t xml:space="preserve">Laqué taupe</t>
  </si>
  <si>
    <t xml:space="preserve">40E</t>
  </si>
  <si>
    <t xml:space="preserve">Taupe</t>
  </si>
  <si>
    <t xml:space="preserve">42</t>
  </si>
  <si>
    <t xml:space="preserve">42 </t>
  </si>
  <si>
    <t xml:space="preserve">Gris transparent</t>
  </si>
  <si>
    <t xml:space="preserve">42Z</t>
  </si>
  <si>
    <t xml:space="preserve">43</t>
  </si>
  <si>
    <t xml:space="preserve">43 </t>
  </si>
  <si>
    <t xml:space="preserve">44</t>
  </si>
  <si>
    <t xml:space="preserve">44 </t>
  </si>
  <si>
    <t xml:space="preserve">Gris taupe</t>
  </si>
  <si>
    <t xml:space="preserve">44Z</t>
  </si>
  <si>
    <t xml:space="preserve">44_memory</t>
  </si>
  <si>
    <t xml:space="preserve">46</t>
  </si>
  <si>
    <t xml:space="preserve">46Z</t>
  </si>
  <si>
    <t xml:space="preserve">50</t>
  </si>
  <si>
    <t xml:space="preserve">Gris foncé</t>
  </si>
  <si>
    <t xml:space="preserve">50 </t>
  </si>
  <si>
    <t xml:space="preserve">Chêne blanchi</t>
  </si>
  <si>
    <t xml:space="preserve">50T</t>
  </si>
  <si>
    <t xml:space="preserve">Gris anthracite</t>
  </si>
  <si>
    <t xml:space="preserve">50Z</t>
  </si>
  <si>
    <t xml:space="preserve">51</t>
  </si>
  <si>
    <t xml:space="preserve">Gris clair</t>
  </si>
  <si>
    <t xml:space="preserve">51T</t>
  </si>
  <si>
    <t xml:space="preserve">51Z</t>
  </si>
  <si>
    <t xml:space="preserve">55</t>
  </si>
  <si>
    <t xml:space="preserve">Vert</t>
  </si>
  <si>
    <t xml:space="preserve">60</t>
  </si>
  <si>
    <t xml:space="preserve">60M</t>
  </si>
  <si>
    <t xml:space="preserve">60Z</t>
  </si>
  <si>
    <t xml:space="preserve">601183</t>
  </si>
  <si>
    <t xml:space="preserve">60Z1183Z</t>
  </si>
  <si>
    <t xml:space="preserve">60Z1184</t>
  </si>
  <si>
    <t xml:space="preserve">61</t>
  </si>
  <si>
    <t xml:space="preserve">Chêne sablé</t>
  </si>
  <si>
    <t xml:space="preserve">63</t>
  </si>
  <si>
    <t xml:space="preserve">63Z</t>
  </si>
  <si>
    <t xml:space="preserve">63ZM</t>
  </si>
  <si>
    <t xml:space="preserve">70</t>
  </si>
  <si>
    <t xml:space="preserve">Kaki</t>
  </si>
  <si>
    <t xml:space="preserve">91</t>
  </si>
  <si>
    <t xml:space="preserve">Blanc et Naturel</t>
  </si>
  <si>
    <t xml:space="preserve">92</t>
  </si>
  <si>
    <t xml:space="preserve">Blanc et vernis naturel</t>
  </si>
  <si>
    <t xml:space="preserve">198</t>
  </si>
  <si>
    <t xml:space="preserve">Gris clair - Gris foncé</t>
  </si>
  <si>
    <t xml:space="preserve">199</t>
  </si>
  <si>
    <t xml:space="preserve">279ZM</t>
  </si>
  <si>
    <t xml:space="preserve">601</t>
  </si>
  <si>
    <t xml:space="preserve">Chêne blanchi et Naturel</t>
  </si>
  <si>
    <t xml:space="preserve">642</t>
  </si>
  <si>
    <t xml:space="preserve">643</t>
  </si>
  <si>
    <t xml:space="preserve">916</t>
  </si>
  <si>
    <t xml:space="preserve">Blanc et Noir</t>
  </si>
  <si>
    <t xml:space="preserve">Blanc et Gris</t>
  </si>
  <si>
    <t xml:space="preserve">946</t>
  </si>
  <si>
    <t xml:space="preserve">960</t>
  </si>
  <si>
    <t xml:space="preserve">Blanc et Chêne blanchi</t>
  </si>
  <si>
    <t xml:space="preserve">960Z</t>
  </si>
  <si>
    <t xml:space="preserve">Blanc - chêne blanchi</t>
  </si>
  <si>
    <t xml:space="preserve">963</t>
  </si>
  <si>
    <t xml:space="preserve">Blanc - gris</t>
  </si>
  <si>
    <t xml:space="preserve">963Z</t>
  </si>
  <si>
    <t xml:space="preserve">1660</t>
  </si>
  <si>
    <t xml:space="preserve">Noir et Chêne blanchi</t>
  </si>
  <si>
    <t xml:space="preserve">2763ZM</t>
  </si>
  <si>
    <t xml:space="preserve">6016</t>
  </si>
  <si>
    <t xml:space="preserve">Chêne blanchi et Noir</t>
  </si>
  <si>
    <t xml:space="preserve">601182</t>
  </si>
  <si>
    <t xml:space="preserve">91182</t>
  </si>
  <si>
    <t xml:space="preserve">CH</t>
  </si>
  <si>
    <t xml:space="preserve">Chêne</t>
  </si>
  <si>
    <t xml:space="preserve">CH*</t>
  </si>
  <si>
    <t xml:space="preserve">CHZ</t>
  </si>
  <si>
    <t xml:space="preserve">CHZ*</t>
  </si>
  <si>
    <t xml:space="preserve">HE</t>
  </si>
  <si>
    <t xml:space="preserve">HE </t>
  </si>
  <si>
    <t xml:space="preserve">Hêtre</t>
  </si>
  <si>
    <t xml:space="preserve">MEZ</t>
  </si>
  <si>
    <t xml:space="preserve">Merisier</t>
  </si>
  <si>
    <t xml:space="preserve">MEZL2</t>
  </si>
  <si>
    <t xml:space="preserve">MEZL2-1181ZL2</t>
  </si>
  <si>
    <t xml:space="preserve">1MN</t>
  </si>
  <si>
    <t xml:space="preserve">  </t>
  </si>
  <si>
    <t xml:space="preserve">   </t>
  </si>
  <si>
    <t xml:space="preserve">     </t>
  </si>
  <si>
    <t xml:space="preserve">NYL2</t>
  </si>
  <si>
    <t xml:space="preserve">Anthracite</t>
  </si>
  <si>
    <t xml:space="preserve">BL2</t>
  </si>
  <si>
    <t xml:space="preserve">JL2</t>
  </si>
  <si>
    <t xml:space="preserve">MKL2</t>
  </si>
  <si>
    <t xml:space="preserve">Brun</t>
  </si>
  <si>
    <t xml:space="preserve">16S6217yL6</t>
  </si>
  <si>
    <t xml:space="preserve">Noir - Anthracite</t>
  </si>
  <si>
    <t xml:space="preserve">Z</t>
  </si>
  <si>
    <t xml:space="preserve">Z </t>
  </si>
  <si>
    <t xml:space="preserve">90190</t>
  </si>
  <si>
    <t xml:space="preserve">140190</t>
  </si>
  <si>
    <t xml:space="preserve">01676</t>
  </si>
  <si>
    <t xml:space="preserve">1642</t>
  </si>
  <si>
    <t xml:space="preserve">Noir-Gris</t>
  </si>
  <si>
    <t xml:space="preserve">B</t>
  </si>
  <si>
    <t xml:space="preserve">Y</t>
  </si>
  <si>
    <t xml:space="preserve">YL2</t>
  </si>
  <si>
    <t xml:space="preserve">R</t>
  </si>
  <si>
    <t xml:space="preserve">RL2</t>
  </si>
  <si>
    <t xml:space="preserve">TR</t>
  </si>
  <si>
    <t xml:space="preserve">Transparent</t>
  </si>
  <si>
    <t xml:space="preserve">TRL2</t>
  </si>
  <si>
    <t xml:space="preserve">TRYL</t>
  </si>
  <si>
    <t xml:space="preserve">TRYLL2</t>
  </si>
  <si>
    <t xml:space="preserve">TRYL2</t>
  </si>
  <si>
    <t xml:space="preserve">PCB</t>
  </si>
  <si>
    <t xml:space="preserve">Chromé</t>
  </si>
  <si>
    <t xml:space="preserve">09904</t>
  </si>
  <si>
    <t xml:space="preserve">09903</t>
  </si>
  <si>
    <t xml:space="preserve">17314</t>
  </si>
  <si>
    <t xml:space="preserve">Zebrano</t>
  </si>
  <si>
    <t xml:space="preserve">14302</t>
  </si>
  <si>
    <t xml:space="preserve">25017</t>
  </si>
  <si>
    <t xml:space="preserve">01720</t>
  </si>
  <si>
    <t xml:space="preserve">Aubergine</t>
  </si>
  <si>
    <t xml:space="preserve">01725</t>
  </si>
  <si>
    <t xml:space="preserve">25140</t>
  </si>
  <si>
    <t xml:space="preserve">25240</t>
  </si>
  <si>
    <t xml:space="preserve">25340</t>
  </si>
  <si>
    <t xml:space="preserve">25440</t>
  </si>
  <si>
    <t xml:space="preserve">90935</t>
  </si>
  <si>
    <t xml:space="preserve">86728</t>
  </si>
  <si>
    <t xml:space="preserve">Blanc-Gris</t>
  </si>
  <si>
    <t xml:space="preserve">21365</t>
  </si>
  <si>
    <t xml:space="preserve">01465</t>
  </si>
  <si>
    <t xml:space="preserve">50520</t>
  </si>
  <si>
    <t xml:space="preserve">50515</t>
  </si>
  <si>
    <t xml:space="preserve">02015</t>
  </si>
  <si>
    <t xml:space="preserve">34400</t>
  </si>
  <si>
    <t xml:space="preserve">0AF030</t>
  </si>
  <si>
    <t xml:space="preserve">Chêne clair grisé</t>
  </si>
  <si>
    <t xml:space="preserve">0BG030</t>
  </si>
  <si>
    <t xml:space="preserve">Chêne naturel</t>
  </si>
  <si>
    <t xml:space="preserve">0CH030</t>
  </si>
  <si>
    <t xml:space="preserve">Chêne fumé</t>
  </si>
  <si>
    <t xml:space="preserve">0AF000</t>
  </si>
  <si>
    <t xml:space="preserve">0BG000</t>
  </si>
  <si>
    <t xml:space="preserve">0CH000</t>
  </si>
  <si>
    <t xml:space="preserve">0AF010</t>
  </si>
  <si>
    <t xml:space="preserve">0BG010</t>
  </si>
  <si>
    <t xml:space="preserve">0CH010</t>
  </si>
  <si>
    <t xml:space="preserve">L12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</si>
</sst>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General"/>
    <numFmt numFmtId="166" formatCode="_-* #,##0.00_-;\-* #,##0.00_-;_-* \-??_-;_-@_-"/>
    <numFmt numFmtId="167" formatCode="@"/>
    <numFmt numFmtId="168" formatCode="0.00"/>
  </numFmts>
  <fonts count="1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00"/>
      <color rgb="FF000000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48"/>
      <color rgb="FF000000"/>
      <name val="Code EAN13"/>
      <family val="0"/>
      <charset val="2"/>
    </font>
    <font>
      <b val="true"/>
      <sz val="120"/>
      <color rgb="FF000000"/>
      <name val="Calibri"/>
      <family val="2"/>
      <charset val="1"/>
    </font>
    <font>
      <b val="true"/>
      <sz val="96"/>
      <color rgb="FF000000"/>
      <name val="Calibri"/>
      <family val="2"/>
      <charset val="1"/>
    </font>
    <font>
      <sz val="30"/>
      <color rgb="FF000000"/>
      <name val="Calibri"/>
      <family val="2"/>
      <charset val="1"/>
    </font>
    <font>
      <b val="true"/>
      <sz val="80"/>
      <color rgb="FF000000"/>
      <name val="Calibri"/>
      <family val="2"/>
      <charset val="1"/>
    </font>
    <font>
      <sz val="36"/>
      <color rgb="FF000000"/>
      <name val="Calibri"/>
      <family val="2"/>
      <charset val="1"/>
    </font>
    <font>
      <sz val="45"/>
      <color rgb="FF000000"/>
      <name val="Calibri"/>
      <family val="2"/>
      <charset val="1"/>
    </font>
    <font>
      <b val="true"/>
      <sz val="75"/>
      <color rgb="FF000000"/>
      <name val="Calibri"/>
      <family val="2"/>
      <charset val="1"/>
    </font>
    <font>
      <sz val="32"/>
      <color rgb="FF000000"/>
      <name val="Calibri"/>
      <family val="2"/>
      <charset val="1"/>
    </font>
    <font>
      <sz val="40"/>
      <color rgb="FF000000"/>
      <name val="Code EAN13"/>
      <family val="0"/>
      <charset val="2"/>
    </font>
    <font>
      <sz val="28"/>
      <color rgb="FF000000"/>
      <name val="Consolas"/>
      <family val="3"/>
      <charset val="1"/>
    </font>
  </fonts>
  <fills count="2">
    <fill>
      <patternFill patternType="none"/>
    </fill>
    <fill>
      <patternFill patternType="gray125"/>
    </fill>
  </fills>
  <borders count="10">
    <border diagonalUp="false" diagonalDown="false">
      <left/>
      <right/>
      <top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6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true"/>
      <protection locked="true" hidden="false"/>
    </xf>
    <xf numFmtId="164" fontId="5" fillId="0" borderId="2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5" fontId="6" fillId="0" borderId="3" xfId="15" applyFont="true" applyBorder="true" applyAlignment="true" applyProtection="true">
      <alignment horizontal="center" vertical="center" textRotation="90" wrapText="false" indent="0" shrinkToFit="false"/>
      <protection locked="true" hidden="false"/>
    </xf>
    <xf numFmtId="165" fontId="4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5" xfId="0" applyFont="true" applyBorder="true" applyAlignment="true" applyProtection="false">
      <alignment horizontal="center" vertical="center" textRotation="0" wrapText="false" indent="0" shrinkToFit="true"/>
      <protection locked="true" hidden="false"/>
    </xf>
    <xf numFmtId="164" fontId="9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4" fillId="0" borderId="5" xfId="0" applyFont="true" applyBorder="true" applyAlignment="true" applyProtection="false">
      <alignment horizontal="center" vertical="center" textRotation="0" wrapText="false" indent="0" shrinkToFit="true"/>
      <protection locked="true" hidden="false"/>
    </xf>
    <xf numFmtId="167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10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1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3" fillId="0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3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4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4" fillId="0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8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57.36328125" defaultRowHeight="45" zeroHeight="false" outlineLevelRow="0" outlineLevelCol="0"/>
  <cols>
    <col collapsed="false" customWidth="true" hidden="false" outlineLevel="0" max="1" min="1" style="0" width="102"/>
    <col collapsed="false" customWidth="true" hidden="false" outlineLevel="0" max="3" min="2" style="0" width="14.81"/>
    <col collapsed="false" customWidth="true" hidden="false" outlineLevel="0" max="4" min="4" style="0" width="101.89"/>
    <col collapsed="false" customWidth="true" hidden="false" outlineLevel="0" max="6" min="5" style="0" width="14.81"/>
    <col collapsed="false" customWidth="true" hidden="false" outlineLevel="0" max="7" min="7" style="0" width="101.89"/>
    <col collapsed="false" customWidth="true" hidden="false" outlineLevel="0" max="9" min="8" style="0" width="14.81"/>
    <col collapsed="false" customWidth="true" hidden="false" outlineLevel="0" max="10" min="10" style="0" width="101.89"/>
    <col collapsed="false" customWidth="true" hidden="false" outlineLevel="0" max="12" min="11" style="0" width="14.81"/>
    <col collapsed="false" customWidth="true" hidden="false" outlineLevel="0" max="13" min="13" style="0" width="101.89"/>
    <col collapsed="false" customWidth="true" hidden="false" outlineLevel="0" max="14" min="14" style="0" width="29.33"/>
    <col collapsed="false" customWidth="true" hidden="false" outlineLevel="0" max="15" min="15" style="0" width="7.11"/>
    <col collapsed="false" customWidth="true" hidden="false" outlineLevel="0" max="16" min="16" style="0" width="101.89"/>
    <col collapsed="false" customWidth="true" hidden="false" outlineLevel="0" max="17" min="17" style="0" width="29.56"/>
  </cols>
  <sheetData>
    <row r="1" customFormat="false" ht="146.25" hidden="false" customHeight="true" outlineLevel="0" collapsed="false">
      <c r="A1" s="1" t="str">
        <f aca="true">INDIRECT("Feuil1!C"&amp;MATCH(A2,Feuil1!R:R,0),1)</f>
        <v>3253/13</v>
      </c>
      <c r="B1" s="2" t="n">
        <v>25</v>
      </c>
      <c r="C1" s="3" t="str">
        <f aca="true">INDIRECT("Feuil1!D"&amp;MATCH(A2,Feuil1!R:R,0),1)</f>
        <v>3FBOMNA*abfdcd+</v>
      </c>
      <c r="D1" s="4" t="str">
        <f aca="false">IF(2&lt;=VLOOKUP($A$1,Feuil1!$C$2:$N$660,8,0),A1,"")</f>
        <v>3253/13</v>
      </c>
      <c r="E1" s="4"/>
      <c r="F1" s="3" t="str">
        <f aca="false">IF(2&lt;=VLOOKUP($A$1,Feuil1!$C$2:$N$660,8,0),VLOOKUP($A$1,Feuil1!$C$2:$N$660,2,0),"")</f>
        <v>3FBOMNA*abfdcd+</v>
      </c>
      <c r="G1" s="4" t="str">
        <f aca="false">IF(3&lt;=VLOOKUP($A$1,Feuil1!$C$2:$N$660,8,0),A1,"")</f>
        <v>3253/13</v>
      </c>
      <c r="H1" s="4"/>
      <c r="I1" s="3" t="str">
        <f aca="false">IF(3&lt;=VLOOKUP($A$1,Feuil1!$C$2:$N$660,8,0),VLOOKUP($A$1,Feuil1!$C$2:$N$660,2,0),"")</f>
        <v>3FBOMNA*abfdcd+</v>
      </c>
      <c r="J1" s="4" t="str">
        <f aca="false">IF(4&lt;=VLOOKUP($A$1,Feuil1!$C$2:$N$660,8,0),A1,"")</f>
        <v/>
      </c>
      <c r="K1" s="4"/>
      <c r="L1" s="3" t="str">
        <f aca="false">IF(4&lt;=VLOOKUP($A$1,Feuil1!$C$2:$N$660,8,0),VLOOKUP($A$1,Feuil1!$C$2:$N$660,2,0),"")</f>
        <v/>
      </c>
      <c r="M1" s="5"/>
      <c r="N1" s="5"/>
      <c r="O1" s="6"/>
      <c r="P1" s="5"/>
      <c r="Q1" s="5"/>
      <c r="R1" s="6"/>
    </row>
    <row r="2" customFormat="false" ht="30" hidden="false" customHeight="true" outlineLevel="0" collapsed="false">
      <c r="A2" s="7" t="s">
        <v>0</v>
      </c>
      <c r="B2" s="8" t="s">
        <v>1</v>
      </c>
      <c r="C2" s="8"/>
      <c r="D2" s="9" t="str">
        <f aca="false">IF(2&lt;=VLOOKUP($A$1,Feuil1!$C$2:$N$660,8,0),VLOOKUP($A$1,Feuil1!$C$2:$N$660,3,0)&amp;" "&amp;VLOOKUP($A$1,Feuil1!$C$2:$N$660,4,0),"")</f>
        <v>Aspen Finition blanchie</v>
      </c>
      <c r="E2" s="8" t="s">
        <v>1</v>
      </c>
      <c r="F2" s="8"/>
      <c r="G2" s="9" t="str">
        <f aca="false">IF(3&lt;=VLOOKUP($A$1,Feuil1!$C$2:$N$660,8,0),VLOOKUP($A$1,Feuil1!$C$2:$N$660,3,0)&amp;" "&amp;VLOOKUP($A$1,Feuil1!$C$2:$N$660,4,0),"")</f>
        <v>Aspen Finition blanchie</v>
      </c>
      <c r="H2" s="8" t="s">
        <v>1</v>
      </c>
      <c r="I2" s="8"/>
      <c r="J2" s="9" t="str">
        <f aca="false">IF(4&lt;=VLOOKUP($A$1,Feuil1!$C$2:$N$660,8,0),VLOOKUP($A$1,Feuil1!$C$2:$N$660,3,0)&amp;" "&amp;VLOOKUP($A$1,Feuil1!$C$2:$N$660,4,0),"")</f>
        <v/>
      </c>
      <c r="K2" s="8" t="s">
        <v>1</v>
      </c>
      <c r="L2" s="8"/>
      <c r="M2" s="10"/>
      <c r="N2" s="11"/>
      <c r="O2" s="6"/>
      <c r="P2" s="10"/>
      <c r="Q2" s="11"/>
      <c r="R2" s="6"/>
    </row>
    <row r="3" customFormat="false" ht="144" hidden="false" customHeight="true" outlineLevel="0" collapsed="false">
      <c r="A3" s="7"/>
      <c r="B3" s="12" t="str">
        <f aca="false">IF(1&lt;=VLOOKUP($A$1,Feuil1!$C$2:$N$660,8,0),"1/"&amp;VLOOKUP($A$1,Feuil1!$C$2:$N$660,8,0),"")</f>
        <v>1/3</v>
      </c>
      <c r="C3" s="12"/>
      <c r="D3" s="9"/>
      <c r="E3" s="12" t="str">
        <f aca="false">IF(2&lt;=VLOOKUP($A$1,Feuil1!$C$2:$N$660,8,0),"2/"&amp;VLOOKUP($A$1,Feuil1!$C$2:$N$660,8,0),"")</f>
        <v>2/3</v>
      </c>
      <c r="F3" s="12"/>
      <c r="G3" s="9"/>
      <c r="H3" s="12" t="str">
        <f aca="false">IF(3&lt;=VLOOKUP($A$1,Feuil1!$C$2:$N$660,8,0),"3/"&amp;VLOOKUP($A$1,Feuil1!$C$2:$N$660,8,0),"")</f>
        <v>3/3</v>
      </c>
      <c r="I3" s="12"/>
      <c r="J3" s="9"/>
      <c r="K3" s="12" t="str">
        <f aca="false">IF(4&lt;=VLOOKUP($A$1,Feuil1!$C$2:$N$660,8,0),"4/"&amp;VLOOKUP($A$1,Feuil1!$C$2:$N$660,8,0),"")</f>
        <v/>
      </c>
      <c r="L3" s="12"/>
      <c r="M3" s="10"/>
      <c r="N3" s="13"/>
      <c r="O3" s="6"/>
      <c r="P3" s="10"/>
      <c r="Q3" s="13"/>
      <c r="R3" s="6"/>
    </row>
    <row r="4" customFormat="false" ht="30" hidden="false" customHeight="true" outlineLevel="0" collapsed="false">
      <c r="A4" s="14" t="str">
        <f aca="false">VLOOKUP($A$1,Feuil1!$C$2:$N$660,5,0)</f>
        <v>Lits Mezzanines / Lits en hauteur</v>
      </c>
      <c r="B4" s="8" t="s">
        <v>2</v>
      </c>
      <c r="C4" s="8"/>
      <c r="D4" s="14" t="str">
        <f aca="false">IF(2&lt;=VLOOKUP($A$1,Feuil1!$C$2:$N$660,8,0),VLOOKUP($A$1,Feuil1!$C$2:$N$660,5,0),"")</f>
        <v>Lits Mezzanines / Lits en hauteur</v>
      </c>
      <c r="E4" s="8" t="s">
        <v>2</v>
      </c>
      <c r="F4" s="8"/>
      <c r="G4" s="14" t="str">
        <f aca="false">IF(3&lt;=VLOOKUP($A$1,Feuil1!$C$2:$N$660,8,0),VLOOKUP($A$1,Feuil1!$C$2:$N$660,5,0),"")</f>
        <v>Lits Mezzanines / Lits en hauteur</v>
      </c>
      <c r="H4" s="8" t="s">
        <v>2</v>
      </c>
      <c r="I4" s="8"/>
      <c r="J4" s="14" t="str">
        <f aca="false">IF(4&lt;=VLOOKUP($A$1,Feuil1!$C$2:$N$660,8,0),VLOOKUP($A$1,Feuil1!$C$2:$N$660,5,0),"")</f>
        <v/>
      </c>
      <c r="K4" s="8" t="s">
        <v>2</v>
      </c>
      <c r="L4" s="8"/>
      <c r="M4" s="15"/>
      <c r="N4" s="11"/>
      <c r="O4" s="6"/>
      <c r="P4" s="15"/>
      <c r="Q4" s="11"/>
      <c r="R4" s="6"/>
    </row>
    <row r="5" customFormat="false" ht="22.05" hidden="false" customHeight="true" outlineLevel="0" collapsed="false">
      <c r="A5" s="14"/>
      <c r="B5" s="16" t="n">
        <f aca="false">VLOOKUP($A$1,Feuil1!$C$2:$N$660,9,0)</f>
        <v>30</v>
      </c>
      <c r="C5" s="16"/>
      <c r="D5" s="14"/>
      <c r="E5" s="16" t="n">
        <f aca="false">IF(2&lt;=VLOOKUP($A$1,Feuil1!$C$2:$N$660,8,0),VLOOKUP($A$1,Feuil1!$C$2:$N$660,10,0),"")</f>
        <v>40</v>
      </c>
      <c r="F5" s="16"/>
      <c r="G5" s="14"/>
      <c r="H5" s="16" t="n">
        <f aca="false">IF(3&lt;=VLOOKUP($A$1,Feuil1!$C$2:$N$660,8,0),VLOOKUP($A$1,Feuil1!$C$2:$N$660,11,0),"")</f>
        <v>40</v>
      </c>
      <c r="I5" s="16"/>
      <c r="J5" s="14"/>
      <c r="K5" s="16" t="n">
        <f aca="false">VLOOKUP($A$1,Feuil1!$C$2:$N$660,12,0)</f>
        <v>0</v>
      </c>
      <c r="L5" s="16"/>
      <c r="M5" s="15"/>
      <c r="N5" s="17"/>
      <c r="O5" s="6"/>
      <c r="P5" s="15"/>
      <c r="Q5" s="17"/>
      <c r="R5" s="6"/>
    </row>
    <row r="6" customFormat="false" ht="52.05" hidden="false" customHeight="true" outlineLevel="0" collapsed="false">
      <c r="A6" s="18" t="str">
        <f aca="false">VLOOKUP($A$1,Feuil1!$C$2:$N$660,6,0)</f>
        <v>Lit mezzanine 90x190 cm</v>
      </c>
      <c r="B6" s="16"/>
      <c r="C6" s="16"/>
      <c r="D6" s="18" t="str">
        <f aca="false">IF(2&lt;=VLOOKUP($A$1,Feuil1!$C$2:$N$660,8,0),VLOOKUP($A$1,Feuil1!$C$2:$N$660,6,0),"")</f>
        <v>Lit mezzanine 90x190 cm</v>
      </c>
      <c r="E6" s="16"/>
      <c r="F6" s="16"/>
      <c r="G6" s="18" t="str">
        <f aca="false">IF(3&lt;=VLOOKUP($A$1,Feuil1!$C$2:$N$660,8,0),VLOOKUP($A$1,Feuil1!$C$2:$N$660,6,0),"")</f>
        <v>Lit mezzanine 90x190 cm</v>
      </c>
      <c r="H6" s="16"/>
      <c r="I6" s="16"/>
      <c r="J6" s="18" t="str">
        <f aca="false">IF(4&lt;=VLOOKUP($A$1,Feuil1!$C$2:$N$660,8,0),VLOOKUP($A$1,Feuil1!$C$2:$N$660,6,0),"")</f>
        <v/>
      </c>
      <c r="K6" s="16"/>
      <c r="L6" s="16"/>
      <c r="M6" s="6"/>
      <c r="N6" s="6"/>
      <c r="O6" s="6"/>
      <c r="P6" s="6"/>
      <c r="Q6" s="6"/>
      <c r="R6" s="6"/>
    </row>
    <row r="7" customFormat="false" ht="52.05" hidden="false" customHeight="true" outlineLevel="0" collapsed="false">
      <c r="A7" s="19" t="str">
        <f aca="false">VLOOKUP($A$1,Feuil1!$C$2:$N$660,7,0)</f>
        <v>1 sommier + bureau</v>
      </c>
      <c r="B7" s="16"/>
      <c r="C7" s="16"/>
      <c r="D7" s="19" t="str">
        <f aca="false">IF(2&lt;=VLOOKUP($A$1,Feuil1!$C$2:$N$660,8,0),VLOOKUP($A$1,Feuil1!$C$2:$N$660,7,0),"")</f>
        <v>1 sommier + bureau</v>
      </c>
      <c r="E7" s="16"/>
      <c r="F7" s="16"/>
      <c r="G7" s="19" t="str">
        <f aca="false">IF(3&lt;=VLOOKUP($A$1,Feuil1!$C$2:$N$660,8,0),VLOOKUP($A$1,Feuil1!$C$2:$N$660,7,0),"")</f>
        <v>1 sommier + bureau</v>
      </c>
      <c r="H7" s="16"/>
      <c r="I7" s="16"/>
      <c r="J7" s="19" t="str">
        <f aca="false">IF(4&lt;=VLOOKUP($A$1,Feuil1!$C$2:$N$660,8,0),VLOOKUP($A$1,Feuil1!$C$2:$N$660,7,0),"")</f>
        <v/>
      </c>
      <c r="K7" s="16"/>
      <c r="L7" s="16"/>
      <c r="M7" s="5"/>
      <c r="N7" s="5"/>
      <c r="O7" s="6"/>
      <c r="P7" s="5"/>
      <c r="Q7" s="5"/>
      <c r="R7" s="6"/>
    </row>
    <row r="8" customFormat="false" ht="71.6" hidden="false" customHeight="true" outlineLevel="0" collapsed="false">
      <c r="A8" s="20"/>
      <c r="B8" s="21"/>
      <c r="C8" s="21"/>
      <c r="D8" s="6"/>
      <c r="E8" s="6"/>
      <c r="F8" s="6"/>
      <c r="G8" s="10"/>
      <c r="H8" s="11"/>
      <c r="I8" s="6"/>
      <c r="J8" s="10"/>
      <c r="K8" s="11"/>
      <c r="L8" s="6"/>
      <c r="M8" s="10"/>
      <c r="N8" s="11"/>
      <c r="O8" s="6"/>
      <c r="P8" s="10"/>
      <c r="Q8" s="11"/>
      <c r="R8" s="6"/>
    </row>
    <row r="9" customFormat="false" ht="147" hidden="false" customHeight="true" outlineLevel="0" collapsed="false">
      <c r="A9" s="20"/>
      <c r="B9" s="13"/>
      <c r="C9" s="6"/>
      <c r="D9" s="22"/>
      <c r="E9" s="6"/>
      <c r="F9" s="6"/>
      <c r="G9" s="10"/>
      <c r="H9" s="13"/>
      <c r="I9" s="6"/>
      <c r="J9" s="10"/>
      <c r="K9" s="13"/>
      <c r="L9" s="6"/>
      <c r="M9" s="10"/>
      <c r="N9" s="13"/>
      <c r="O9" s="6"/>
      <c r="P9" s="10"/>
      <c r="Q9" s="13"/>
      <c r="R9" s="6"/>
    </row>
    <row r="10" customFormat="false" ht="30" hidden="false" customHeight="true" outlineLevel="0" collapsed="false">
      <c r="A10" s="15"/>
      <c r="B10" s="11"/>
      <c r="C10" s="6"/>
      <c r="D10" s="6"/>
      <c r="E10" s="6"/>
      <c r="F10" s="6"/>
      <c r="G10" s="15"/>
      <c r="H10" s="11"/>
      <c r="I10" s="6"/>
      <c r="J10" s="15"/>
      <c r="K10" s="11"/>
      <c r="L10" s="6"/>
      <c r="M10" s="15"/>
      <c r="N10" s="11"/>
      <c r="O10" s="6"/>
      <c r="P10" s="15"/>
      <c r="Q10" s="11"/>
      <c r="R10" s="6"/>
    </row>
    <row r="11" customFormat="false" ht="147" hidden="false" customHeight="true" outlineLevel="0" collapsed="false">
      <c r="A11" s="15"/>
      <c r="B11" s="17"/>
      <c r="C11" s="6"/>
      <c r="D11" s="6"/>
      <c r="E11" s="6"/>
      <c r="F11" s="6"/>
      <c r="G11" s="15"/>
      <c r="H11" s="17"/>
      <c r="I11" s="6"/>
      <c r="J11" s="15"/>
      <c r="K11" s="17"/>
      <c r="L11" s="6"/>
      <c r="M11" s="15"/>
      <c r="N11" s="17"/>
      <c r="O11" s="6"/>
      <c r="P11" s="15"/>
      <c r="Q11" s="17"/>
      <c r="R11" s="6"/>
    </row>
    <row r="12" customFormat="false" ht="45" hidden="false" customHeight="true" outlineLevel="0" collapsed="false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</row>
    <row r="13" customFormat="false" ht="147.75" hidden="false" customHeight="true" outlineLevel="0" collapsed="false">
      <c r="A13" s="5"/>
      <c r="B13" s="5"/>
      <c r="C13" s="6"/>
      <c r="D13" s="6"/>
      <c r="E13" s="6"/>
      <c r="F13" s="6"/>
      <c r="G13" s="5"/>
      <c r="H13" s="5"/>
      <c r="I13" s="6"/>
      <c r="J13" s="5"/>
      <c r="K13" s="5"/>
      <c r="L13" s="6"/>
      <c r="M13" s="5"/>
      <c r="N13" s="5"/>
      <c r="O13" s="6"/>
      <c r="P13" s="6"/>
      <c r="Q13" s="6"/>
      <c r="R13" s="6"/>
    </row>
    <row r="14" customFormat="false" ht="30" hidden="false" customHeight="true" outlineLevel="0" collapsed="false">
      <c r="A14" s="10"/>
      <c r="B14" s="11"/>
      <c r="C14" s="6"/>
      <c r="D14" s="6"/>
      <c r="E14" s="6"/>
      <c r="F14" s="6"/>
      <c r="G14" s="10"/>
      <c r="H14" s="11"/>
      <c r="I14" s="6"/>
      <c r="J14" s="10"/>
      <c r="K14" s="11"/>
      <c r="L14" s="6"/>
      <c r="M14" s="10"/>
      <c r="N14" s="11"/>
      <c r="O14" s="6"/>
      <c r="P14" s="6"/>
      <c r="Q14" s="6"/>
      <c r="R14" s="6"/>
    </row>
    <row r="15" customFormat="false" ht="144.75" hidden="false" customHeight="true" outlineLevel="0" collapsed="false">
      <c r="A15" s="10"/>
      <c r="B15" s="13"/>
      <c r="C15" s="6"/>
      <c r="D15" s="6"/>
      <c r="E15" s="6"/>
      <c r="F15" s="6"/>
      <c r="G15" s="10"/>
      <c r="H15" s="13"/>
      <c r="I15" s="6"/>
      <c r="J15" s="10"/>
      <c r="K15" s="13"/>
      <c r="L15" s="6"/>
      <c r="M15" s="10"/>
      <c r="N15" s="13"/>
      <c r="O15" s="6"/>
      <c r="P15" s="6"/>
      <c r="Q15" s="6"/>
      <c r="R15" s="6"/>
    </row>
    <row r="16" customFormat="false" ht="30" hidden="false" customHeight="true" outlineLevel="0" collapsed="false">
      <c r="A16" s="15"/>
      <c r="B16" s="11"/>
      <c r="C16" s="6"/>
      <c r="D16" s="6"/>
      <c r="E16" s="6"/>
      <c r="F16" s="6"/>
      <c r="G16" s="15"/>
      <c r="H16" s="11"/>
      <c r="I16" s="6"/>
      <c r="J16" s="15"/>
      <c r="K16" s="11"/>
      <c r="L16" s="6"/>
      <c r="M16" s="15"/>
      <c r="N16" s="11"/>
      <c r="O16" s="6"/>
      <c r="P16" s="6"/>
      <c r="Q16" s="6"/>
      <c r="R16" s="6"/>
    </row>
    <row r="17" customFormat="false" ht="147.75" hidden="false" customHeight="true" outlineLevel="0" collapsed="false">
      <c r="A17" s="15"/>
      <c r="B17" s="17"/>
      <c r="C17" s="6"/>
      <c r="D17" s="6"/>
      <c r="E17" s="6"/>
      <c r="F17" s="6"/>
      <c r="G17" s="15"/>
      <c r="H17" s="17"/>
      <c r="I17" s="6"/>
      <c r="J17" s="15"/>
      <c r="K17" s="17"/>
      <c r="L17" s="6"/>
      <c r="M17" s="15"/>
      <c r="N17" s="17"/>
      <c r="O17" s="6"/>
      <c r="P17" s="6"/>
      <c r="Q17" s="6"/>
      <c r="R17" s="6"/>
    </row>
    <row r="18" customFormat="false" ht="45" hidden="false" customHeight="true" outlineLevel="0" collapsed="false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</row>
    <row r="19" customFormat="false" ht="144" hidden="false" customHeight="true" outlineLevel="0" collapsed="false">
      <c r="A19" s="5"/>
      <c r="B19" s="5"/>
      <c r="C19" s="6"/>
      <c r="D19" s="5"/>
      <c r="E19" s="5"/>
      <c r="F19" s="6"/>
      <c r="G19" s="5"/>
      <c r="H19" s="5"/>
      <c r="I19" s="6"/>
      <c r="J19" s="6"/>
      <c r="K19" s="6"/>
      <c r="L19" s="6"/>
      <c r="M19" s="5"/>
      <c r="N19" s="5"/>
      <c r="O19" s="6"/>
      <c r="P19" s="6"/>
      <c r="Q19" s="6"/>
      <c r="R19" s="6"/>
    </row>
    <row r="20" customFormat="false" ht="30" hidden="false" customHeight="true" outlineLevel="0" collapsed="false">
      <c r="A20" s="10"/>
      <c r="B20" s="11"/>
      <c r="C20" s="6"/>
      <c r="D20" s="10"/>
      <c r="E20" s="11"/>
      <c r="F20" s="6"/>
      <c r="G20" s="10"/>
      <c r="H20" s="11"/>
      <c r="I20" s="6"/>
      <c r="J20" s="6"/>
      <c r="K20" s="6"/>
      <c r="L20" s="6"/>
      <c r="M20" s="10"/>
      <c r="N20" s="11"/>
      <c r="O20" s="6"/>
      <c r="P20" s="6"/>
      <c r="Q20" s="6"/>
      <c r="R20" s="6"/>
    </row>
    <row r="21" customFormat="false" ht="144.75" hidden="false" customHeight="true" outlineLevel="0" collapsed="false">
      <c r="A21" s="10"/>
      <c r="B21" s="13"/>
      <c r="C21" s="6"/>
      <c r="D21" s="10"/>
      <c r="E21" s="13"/>
      <c r="F21" s="6"/>
      <c r="G21" s="10"/>
      <c r="H21" s="13"/>
      <c r="I21" s="6"/>
      <c r="J21" s="6"/>
      <c r="K21" s="6"/>
      <c r="L21" s="6"/>
      <c r="M21" s="10"/>
      <c r="N21" s="13"/>
      <c r="O21" s="6"/>
      <c r="P21" s="6"/>
      <c r="Q21" s="6"/>
      <c r="R21" s="6"/>
    </row>
    <row r="22" customFormat="false" ht="30" hidden="false" customHeight="true" outlineLevel="0" collapsed="false">
      <c r="A22" s="15"/>
      <c r="B22" s="11"/>
      <c r="C22" s="6"/>
      <c r="D22" s="15"/>
      <c r="E22" s="11"/>
      <c r="F22" s="6"/>
      <c r="G22" s="15"/>
      <c r="H22" s="11"/>
      <c r="I22" s="6"/>
      <c r="J22" s="6"/>
      <c r="K22" s="6"/>
      <c r="L22" s="6"/>
      <c r="M22" s="15"/>
      <c r="N22" s="11"/>
      <c r="O22" s="6"/>
      <c r="P22" s="6"/>
      <c r="Q22" s="6"/>
      <c r="R22" s="6"/>
    </row>
    <row r="23" customFormat="false" ht="147.75" hidden="false" customHeight="true" outlineLevel="0" collapsed="false">
      <c r="A23" s="15"/>
      <c r="B23" s="17"/>
      <c r="C23" s="6"/>
      <c r="D23" s="15"/>
      <c r="E23" s="17"/>
      <c r="F23" s="6"/>
      <c r="G23" s="15"/>
      <c r="H23" s="17"/>
      <c r="I23" s="6"/>
      <c r="J23" s="6"/>
      <c r="K23" s="6"/>
      <c r="L23" s="6"/>
      <c r="M23" s="15"/>
      <c r="N23" s="17"/>
      <c r="O23" s="6"/>
      <c r="P23" s="6"/>
      <c r="Q23" s="6"/>
      <c r="R23" s="6"/>
    </row>
    <row r="24" customFormat="false" ht="45" hidden="false" customHeight="true" outlineLevel="0" collapsed="false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</row>
    <row r="25" customFormat="false" ht="144" hidden="false" customHeight="true" outlineLevel="0" collapsed="false">
      <c r="A25" s="5"/>
      <c r="B25" s="5"/>
      <c r="C25" s="6"/>
      <c r="D25" s="5"/>
      <c r="E25" s="5"/>
      <c r="F25" s="6"/>
      <c r="G25" s="6"/>
      <c r="H25" s="6"/>
      <c r="I25" s="6"/>
      <c r="J25" s="5"/>
      <c r="K25" s="5"/>
      <c r="L25" s="6"/>
      <c r="M25" s="6"/>
      <c r="N25" s="6"/>
      <c r="O25" s="6"/>
      <c r="P25" s="6"/>
      <c r="Q25" s="6"/>
      <c r="R25" s="6"/>
    </row>
    <row r="26" customFormat="false" ht="30" hidden="false" customHeight="true" outlineLevel="0" collapsed="false">
      <c r="A26" s="10"/>
      <c r="B26" s="11"/>
      <c r="C26" s="6"/>
      <c r="D26" s="10"/>
      <c r="E26" s="11"/>
      <c r="F26" s="6"/>
      <c r="G26" s="6"/>
      <c r="H26" s="6"/>
      <c r="I26" s="6"/>
      <c r="J26" s="10"/>
      <c r="K26" s="11"/>
      <c r="L26" s="6"/>
      <c r="M26" s="6"/>
      <c r="N26" s="6"/>
      <c r="O26" s="6"/>
      <c r="P26" s="6"/>
      <c r="Q26" s="6"/>
      <c r="R26" s="6"/>
    </row>
    <row r="27" customFormat="false" ht="147.75" hidden="false" customHeight="true" outlineLevel="0" collapsed="false">
      <c r="A27" s="10"/>
      <c r="B27" s="13"/>
      <c r="C27" s="6"/>
      <c r="D27" s="10"/>
      <c r="E27" s="13"/>
      <c r="F27" s="6"/>
      <c r="G27" s="6"/>
      <c r="H27" s="6"/>
      <c r="I27" s="6"/>
      <c r="J27" s="10"/>
      <c r="K27" s="13"/>
      <c r="L27" s="6"/>
      <c r="M27" s="6"/>
      <c r="N27" s="6"/>
      <c r="O27" s="6"/>
      <c r="P27" s="6"/>
      <c r="Q27" s="6"/>
      <c r="R27" s="6"/>
    </row>
    <row r="28" customFormat="false" ht="30" hidden="false" customHeight="true" outlineLevel="0" collapsed="false">
      <c r="A28" s="15"/>
      <c r="B28" s="11"/>
      <c r="C28" s="6"/>
      <c r="D28" s="15"/>
      <c r="E28" s="11"/>
      <c r="F28" s="6"/>
      <c r="G28" s="6"/>
      <c r="H28" s="6"/>
      <c r="I28" s="6"/>
      <c r="J28" s="15"/>
      <c r="K28" s="11"/>
      <c r="L28" s="6"/>
      <c r="M28" s="6"/>
      <c r="N28" s="6"/>
      <c r="O28" s="6"/>
      <c r="P28" s="6"/>
      <c r="Q28" s="6"/>
      <c r="R28" s="6"/>
    </row>
    <row r="29" customFormat="false" ht="147.75" hidden="false" customHeight="true" outlineLevel="0" collapsed="false">
      <c r="A29" s="15"/>
      <c r="B29" s="17"/>
      <c r="C29" s="6"/>
      <c r="D29" s="15"/>
      <c r="E29" s="17"/>
      <c r="F29" s="6"/>
      <c r="G29" s="6"/>
      <c r="H29" s="6"/>
      <c r="I29" s="6"/>
      <c r="J29" s="15"/>
      <c r="K29" s="17"/>
      <c r="L29" s="6"/>
      <c r="M29" s="6"/>
      <c r="N29" s="6"/>
      <c r="O29" s="6"/>
      <c r="P29" s="6"/>
      <c r="Q29" s="6"/>
      <c r="R29" s="6"/>
    </row>
    <row r="30" customFormat="false" ht="45" hidden="false" customHeight="true" outlineLevel="0" collapsed="false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</row>
    <row r="31" customFormat="false" ht="142.5" hidden="false" customHeight="true" outlineLevel="0" collapsed="false">
      <c r="A31" s="5"/>
      <c r="B31" s="5"/>
      <c r="C31" s="6"/>
      <c r="D31" s="5"/>
      <c r="E31" s="5"/>
      <c r="F31" s="6"/>
      <c r="G31" s="6"/>
      <c r="H31" s="6"/>
      <c r="I31" s="6"/>
      <c r="J31" s="5"/>
      <c r="K31" s="5"/>
      <c r="L31" s="6"/>
      <c r="M31" s="6"/>
      <c r="N31" s="6"/>
      <c r="O31" s="6"/>
      <c r="P31" s="6"/>
      <c r="Q31" s="6"/>
      <c r="R31" s="6"/>
    </row>
    <row r="32" customFormat="false" ht="30" hidden="false" customHeight="true" outlineLevel="0" collapsed="false">
      <c r="A32" s="10"/>
      <c r="B32" s="11"/>
      <c r="C32" s="6"/>
      <c r="D32" s="10"/>
      <c r="E32" s="11"/>
      <c r="F32" s="6"/>
      <c r="G32" s="6"/>
      <c r="H32" s="6"/>
      <c r="I32" s="6"/>
      <c r="J32" s="10"/>
      <c r="K32" s="11"/>
      <c r="L32" s="6"/>
      <c r="M32" s="6"/>
      <c r="N32" s="6"/>
      <c r="O32" s="6"/>
      <c r="P32" s="6"/>
      <c r="Q32" s="6"/>
      <c r="R32" s="6"/>
    </row>
    <row r="33" customFormat="false" ht="148.5" hidden="false" customHeight="true" outlineLevel="0" collapsed="false">
      <c r="A33" s="10"/>
      <c r="B33" s="13"/>
      <c r="C33" s="6"/>
      <c r="D33" s="10"/>
      <c r="E33" s="13"/>
      <c r="F33" s="6"/>
      <c r="G33" s="6"/>
      <c r="H33" s="6"/>
      <c r="I33" s="6"/>
      <c r="J33" s="10"/>
      <c r="K33" s="13"/>
      <c r="L33" s="6"/>
      <c r="M33" s="6"/>
      <c r="N33" s="6"/>
      <c r="O33" s="6"/>
      <c r="P33" s="6"/>
      <c r="Q33" s="6"/>
      <c r="R33" s="6"/>
    </row>
    <row r="34" customFormat="false" ht="30" hidden="false" customHeight="true" outlineLevel="0" collapsed="false">
      <c r="A34" s="15"/>
      <c r="B34" s="11"/>
      <c r="C34" s="6"/>
      <c r="D34" s="15"/>
      <c r="E34" s="11"/>
      <c r="F34" s="6"/>
      <c r="G34" s="6"/>
      <c r="H34" s="6"/>
      <c r="I34" s="6"/>
      <c r="J34" s="15"/>
      <c r="K34" s="11"/>
      <c r="L34" s="6"/>
      <c r="M34" s="6"/>
      <c r="N34" s="6"/>
      <c r="O34" s="6"/>
      <c r="P34" s="6"/>
      <c r="Q34" s="6"/>
      <c r="R34" s="6"/>
    </row>
    <row r="35" customFormat="false" ht="148.5" hidden="false" customHeight="true" outlineLevel="0" collapsed="false">
      <c r="A35" s="15"/>
      <c r="B35" s="17"/>
      <c r="C35" s="6"/>
      <c r="D35" s="15"/>
      <c r="E35" s="17"/>
      <c r="F35" s="6"/>
      <c r="G35" s="6"/>
      <c r="H35" s="6"/>
      <c r="I35" s="6"/>
      <c r="J35" s="15"/>
      <c r="K35" s="17"/>
      <c r="L35" s="6"/>
      <c r="M35" s="6"/>
      <c r="N35" s="6"/>
      <c r="O35" s="6"/>
      <c r="P35" s="6"/>
      <c r="Q35" s="6"/>
      <c r="R35" s="6"/>
    </row>
    <row r="36" customFormat="false" ht="30" hidden="false" customHeight="true" outlineLevel="0" collapsed="false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customFormat="false" ht="142.5" hidden="false" customHeight="true" outlineLevel="0" collapsed="false">
      <c r="A37" s="5"/>
      <c r="B37" s="5"/>
      <c r="C37" s="6"/>
      <c r="D37" s="6"/>
      <c r="E37" s="6"/>
      <c r="F37" s="6"/>
      <c r="G37" s="5"/>
      <c r="H37" s="5"/>
      <c r="I37" s="6"/>
      <c r="J37" s="6"/>
      <c r="K37" s="6"/>
      <c r="L37" s="6"/>
      <c r="M37" s="6"/>
      <c r="N37" s="6"/>
      <c r="O37" s="6"/>
      <c r="P37" s="6"/>
      <c r="Q37" s="6"/>
      <c r="R37" s="6"/>
    </row>
    <row r="38" customFormat="false" ht="30" hidden="false" customHeight="true" outlineLevel="0" collapsed="false">
      <c r="A38" s="10"/>
      <c r="B38" s="11"/>
      <c r="C38" s="6"/>
      <c r="D38" s="6"/>
      <c r="E38" s="6"/>
      <c r="F38" s="6"/>
      <c r="G38" s="10"/>
      <c r="H38" s="11"/>
      <c r="I38" s="6"/>
      <c r="J38" s="6"/>
      <c r="K38" s="6"/>
      <c r="L38" s="6"/>
      <c r="M38" s="6"/>
      <c r="N38" s="6"/>
      <c r="O38" s="6"/>
      <c r="P38" s="6"/>
      <c r="Q38" s="6"/>
      <c r="R38" s="6"/>
    </row>
    <row r="39" customFormat="false" ht="148.5" hidden="false" customHeight="true" outlineLevel="0" collapsed="false">
      <c r="A39" s="10"/>
      <c r="B39" s="13"/>
      <c r="C39" s="6"/>
      <c r="D39" s="6"/>
      <c r="E39" s="6"/>
      <c r="F39" s="6"/>
      <c r="G39" s="10"/>
      <c r="H39" s="13"/>
      <c r="I39" s="6"/>
      <c r="J39" s="6"/>
      <c r="K39" s="6"/>
      <c r="L39" s="6"/>
      <c r="M39" s="6"/>
      <c r="N39" s="6"/>
      <c r="O39" s="6"/>
      <c r="P39" s="6"/>
      <c r="Q39" s="6"/>
      <c r="R39" s="6"/>
    </row>
    <row r="40" customFormat="false" ht="30" hidden="false" customHeight="true" outlineLevel="0" collapsed="false">
      <c r="A40" s="15"/>
      <c r="B40" s="11"/>
      <c r="C40" s="6"/>
      <c r="D40" s="6"/>
      <c r="E40" s="6"/>
      <c r="F40" s="6"/>
      <c r="G40" s="15"/>
      <c r="H40" s="11"/>
      <c r="I40" s="6"/>
      <c r="J40" s="6"/>
      <c r="K40" s="6"/>
      <c r="L40" s="6"/>
      <c r="M40" s="6"/>
      <c r="N40" s="6"/>
      <c r="O40" s="6"/>
      <c r="P40" s="6"/>
      <c r="Q40" s="6"/>
      <c r="R40" s="6"/>
    </row>
    <row r="41" customFormat="false" ht="148.5" hidden="false" customHeight="true" outlineLevel="0" collapsed="false">
      <c r="A41" s="15"/>
      <c r="B41" s="17"/>
      <c r="C41" s="6"/>
      <c r="D41" s="6"/>
      <c r="E41" s="6"/>
      <c r="F41" s="6"/>
      <c r="G41" s="15"/>
      <c r="H41" s="17"/>
      <c r="I41" s="6"/>
      <c r="J41" s="6"/>
      <c r="K41" s="6"/>
      <c r="L41" s="6"/>
      <c r="M41" s="6"/>
      <c r="N41" s="6"/>
      <c r="O41" s="6"/>
      <c r="P41" s="6"/>
      <c r="Q41" s="6"/>
      <c r="R41" s="6"/>
    </row>
    <row r="42" customFormat="false" ht="45" hidden="false" customHeight="true" outlineLevel="0" collapsed="false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3" customFormat="false" ht="142.5" hidden="false" customHeight="true" outlineLevel="0" collapsed="false">
      <c r="A43" s="5"/>
      <c r="B43" s="5"/>
      <c r="C43" s="6"/>
      <c r="D43" s="6"/>
      <c r="E43" s="6"/>
      <c r="F43" s="6"/>
      <c r="G43" s="5"/>
      <c r="H43" s="5"/>
      <c r="I43" s="6"/>
      <c r="J43" s="6"/>
      <c r="K43" s="6"/>
      <c r="L43" s="6"/>
      <c r="M43" s="6"/>
      <c r="N43" s="6"/>
      <c r="O43" s="6"/>
      <c r="P43" s="6"/>
      <c r="Q43" s="6"/>
      <c r="R43" s="6"/>
    </row>
    <row r="44" customFormat="false" ht="30" hidden="false" customHeight="true" outlineLevel="0" collapsed="false">
      <c r="A44" s="10"/>
      <c r="B44" s="11"/>
      <c r="C44" s="6"/>
      <c r="D44" s="6"/>
      <c r="E44" s="6"/>
      <c r="F44" s="6"/>
      <c r="G44" s="10"/>
      <c r="H44" s="11"/>
      <c r="I44" s="6"/>
      <c r="J44" s="6"/>
      <c r="K44" s="6"/>
      <c r="L44" s="6"/>
      <c r="M44" s="6"/>
      <c r="N44" s="6"/>
      <c r="O44" s="6"/>
      <c r="P44" s="6"/>
      <c r="Q44" s="6"/>
      <c r="R44" s="6"/>
    </row>
    <row r="45" customFormat="false" ht="148.5" hidden="false" customHeight="true" outlineLevel="0" collapsed="false">
      <c r="A45" s="10"/>
      <c r="B45" s="13"/>
      <c r="C45" s="6"/>
      <c r="D45" s="6"/>
      <c r="E45" s="6"/>
      <c r="F45" s="6"/>
      <c r="G45" s="10"/>
      <c r="H45" s="13"/>
      <c r="I45" s="6"/>
      <c r="J45" s="6"/>
      <c r="K45" s="6"/>
      <c r="L45" s="6"/>
      <c r="M45" s="6"/>
      <c r="N45" s="6"/>
      <c r="O45" s="6"/>
      <c r="P45" s="6"/>
      <c r="Q45" s="6"/>
      <c r="R45" s="6"/>
    </row>
    <row r="46" customFormat="false" ht="30" hidden="false" customHeight="true" outlineLevel="0" collapsed="false">
      <c r="A46" s="15"/>
      <c r="B46" s="11"/>
      <c r="C46" s="6"/>
      <c r="D46" s="6"/>
      <c r="E46" s="6"/>
      <c r="F46" s="6"/>
      <c r="G46" s="15"/>
      <c r="H46" s="11"/>
      <c r="I46" s="6"/>
      <c r="J46" s="6"/>
      <c r="K46" s="6"/>
      <c r="L46" s="6"/>
      <c r="M46" s="6"/>
      <c r="N46" s="6"/>
      <c r="O46" s="6"/>
      <c r="P46" s="6"/>
      <c r="Q46" s="6"/>
      <c r="R46" s="6"/>
    </row>
    <row r="47" customFormat="false" ht="148.5" hidden="false" customHeight="true" outlineLevel="0" collapsed="false">
      <c r="A47" s="15"/>
      <c r="B47" s="17"/>
      <c r="C47" s="6"/>
      <c r="D47" s="6"/>
      <c r="E47" s="6"/>
      <c r="F47" s="6"/>
      <c r="G47" s="15"/>
      <c r="H47" s="17"/>
      <c r="I47" s="6"/>
      <c r="J47" s="6"/>
      <c r="K47" s="6"/>
      <c r="L47" s="6"/>
      <c r="M47" s="6"/>
      <c r="N47" s="6"/>
      <c r="O47" s="6"/>
      <c r="P47" s="6"/>
      <c r="Q47" s="6"/>
      <c r="R47" s="6"/>
    </row>
    <row r="48" customFormat="false" ht="45" hidden="false" customHeight="true" outlineLevel="0" collapsed="false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</row>
    <row r="49" customFormat="false" ht="142.5" hidden="false" customHeight="true" outlineLevel="0" collapsed="false">
      <c r="A49" s="5"/>
      <c r="B49" s="5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</row>
    <row r="50" customFormat="false" ht="30" hidden="false" customHeight="true" outlineLevel="0" collapsed="false">
      <c r="A50" s="10"/>
      <c r="B50" s="11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</row>
    <row r="51" customFormat="false" ht="148.5" hidden="false" customHeight="true" outlineLevel="0" collapsed="false">
      <c r="A51" s="10"/>
      <c r="B51" s="13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</row>
    <row r="52" customFormat="false" ht="30" hidden="false" customHeight="true" outlineLevel="0" collapsed="false">
      <c r="A52" s="15"/>
      <c r="B52" s="11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</row>
    <row r="53" customFormat="false" ht="148.5" hidden="false" customHeight="true" outlineLevel="0" collapsed="false">
      <c r="A53" s="15"/>
      <c r="B53" s="17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</row>
    <row r="54" customFormat="false" ht="45" hidden="false" customHeight="true" outlineLevel="0" collapsed="false">
      <c r="A54" s="6"/>
      <c r="B54" s="6"/>
      <c r="C54" s="6"/>
      <c r="D54" s="6"/>
      <c r="E54" s="6"/>
      <c r="F54" s="6"/>
      <c r="G54" s="6"/>
      <c r="H54" s="6"/>
    </row>
    <row r="55" customFormat="false" ht="142.5" hidden="false" customHeight="true" outlineLevel="0" collapsed="false">
      <c r="A55" s="5"/>
      <c r="B55" s="5"/>
      <c r="C55" s="6"/>
      <c r="D55" s="6"/>
      <c r="E55" s="6"/>
      <c r="F55" s="6"/>
      <c r="G55" s="6"/>
      <c r="H55" s="6"/>
    </row>
    <row r="56" customFormat="false" ht="30" hidden="false" customHeight="true" outlineLevel="0" collapsed="false">
      <c r="A56" s="10"/>
      <c r="B56" s="11"/>
      <c r="C56" s="6"/>
      <c r="D56" s="6"/>
      <c r="E56" s="6"/>
      <c r="F56" s="6"/>
      <c r="G56" s="6"/>
      <c r="H56" s="6"/>
    </row>
    <row r="57" customFormat="false" ht="148.5" hidden="false" customHeight="true" outlineLevel="0" collapsed="false">
      <c r="A57" s="10"/>
      <c r="B57" s="13"/>
      <c r="C57" s="6"/>
      <c r="D57" s="6"/>
      <c r="E57" s="6"/>
      <c r="F57" s="6"/>
      <c r="G57" s="6"/>
      <c r="H57" s="6"/>
    </row>
    <row r="58" customFormat="false" ht="30" hidden="false" customHeight="true" outlineLevel="0" collapsed="false">
      <c r="A58" s="15"/>
      <c r="B58" s="11"/>
      <c r="C58" s="6"/>
      <c r="D58" s="6"/>
      <c r="E58" s="6"/>
      <c r="F58" s="6"/>
      <c r="G58" s="6"/>
      <c r="H58" s="6"/>
    </row>
    <row r="59" customFormat="false" ht="148.5" hidden="false" customHeight="true" outlineLevel="0" collapsed="false">
      <c r="A59" s="15"/>
      <c r="B59" s="17"/>
      <c r="C59" s="6"/>
      <c r="D59" s="6"/>
      <c r="E59" s="6"/>
      <c r="F59" s="6"/>
      <c r="G59" s="6"/>
      <c r="H59" s="6"/>
    </row>
    <row r="60" customFormat="false" ht="45" hidden="false" customHeight="true" outlineLevel="0" collapsed="false">
      <c r="A60" s="6"/>
      <c r="B60" s="6"/>
      <c r="C60" s="6"/>
      <c r="D60" s="6"/>
      <c r="E60" s="6"/>
      <c r="F60" s="6"/>
      <c r="G60" s="6"/>
      <c r="H60" s="6"/>
    </row>
    <row r="61" customFormat="false" ht="142.5" hidden="false" customHeight="true" outlineLevel="0" collapsed="false">
      <c r="A61" s="5"/>
      <c r="B61" s="5"/>
      <c r="C61" s="6"/>
      <c r="D61" s="6"/>
      <c r="E61" s="6"/>
      <c r="F61" s="6"/>
      <c r="G61" s="6"/>
      <c r="H61" s="6"/>
    </row>
    <row r="62" customFormat="false" ht="30" hidden="false" customHeight="true" outlineLevel="0" collapsed="false">
      <c r="A62" s="10"/>
      <c r="B62" s="11"/>
      <c r="C62" s="6"/>
      <c r="D62" s="6"/>
      <c r="E62" s="6"/>
      <c r="F62" s="6"/>
      <c r="G62" s="6"/>
      <c r="H62" s="6"/>
    </row>
    <row r="63" customFormat="false" ht="148.5" hidden="false" customHeight="true" outlineLevel="0" collapsed="false">
      <c r="A63" s="10"/>
      <c r="B63" s="13"/>
      <c r="C63" s="6"/>
      <c r="D63" s="6"/>
      <c r="E63" s="6"/>
      <c r="F63" s="6"/>
      <c r="G63" s="6"/>
      <c r="H63" s="6"/>
    </row>
    <row r="64" customFormat="false" ht="30" hidden="false" customHeight="true" outlineLevel="0" collapsed="false">
      <c r="A64" s="15"/>
      <c r="B64" s="11"/>
      <c r="C64" s="6"/>
      <c r="D64" s="6"/>
      <c r="E64" s="6"/>
      <c r="F64" s="6"/>
      <c r="G64" s="6"/>
      <c r="H64" s="6"/>
    </row>
    <row r="65" customFormat="false" ht="148.5" hidden="false" customHeight="true" outlineLevel="0" collapsed="false">
      <c r="A65" s="15"/>
      <c r="B65" s="17"/>
      <c r="C65" s="6"/>
      <c r="D65" s="6"/>
      <c r="E65" s="6"/>
      <c r="F65" s="6"/>
      <c r="G65" s="6"/>
      <c r="H65" s="6"/>
    </row>
    <row r="66" customFormat="false" ht="45" hidden="false" customHeight="true" outlineLevel="0" collapsed="false">
      <c r="A66" s="6"/>
      <c r="B66" s="6"/>
      <c r="C66" s="6"/>
      <c r="D66" s="6"/>
      <c r="E66" s="6"/>
      <c r="F66" s="6"/>
      <c r="G66" s="6"/>
      <c r="H66" s="6"/>
    </row>
    <row r="67" customFormat="false" ht="142.5" hidden="false" customHeight="true" outlineLevel="0" collapsed="false">
      <c r="A67" s="5"/>
      <c r="B67" s="5"/>
      <c r="C67" s="6"/>
      <c r="D67" s="6"/>
      <c r="E67" s="6"/>
      <c r="F67" s="6"/>
      <c r="G67" s="6"/>
      <c r="H67" s="6"/>
    </row>
    <row r="68" customFormat="false" ht="30" hidden="false" customHeight="true" outlineLevel="0" collapsed="false">
      <c r="A68" s="10"/>
      <c r="B68" s="11"/>
      <c r="C68" s="6"/>
      <c r="D68" s="6"/>
      <c r="E68" s="6"/>
      <c r="F68" s="6"/>
      <c r="G68" s="6"/>
      <c r="H68" s="6"/>
    </row>
    <row r="69" customFormat="false" ht="148.5" hidden="false" customHeight="true" outlineLevel="0" collapsed="false">
      <c r="A69" s="10"/>
      <c r="B69" s="13"/>
      <c r="C69" s="6"/>
      <c r="D69" s="6"/>
      <c r="E69" s="6"/>
      <c r="F69" s="6"/>
      <c r="G69" s="6"/>
      <c r="H69" s="6"/>
    </row>
    <row r="70" customFormat="false" ht="30" hidden="false" customHeight="true" outlineLevel="0" collapsed="false">
      <c r="A70" s="15"/>
      <c r="B70" s="11"/>
      <c r="C70" s="6"/>
      <c r="D70" s="6"/>
      <c r="E70" s="6"/>
      <c r="F70" s="6"/>
      <c r="G70" s="6"/>
      <c r="H70" s="6"/>
    </row>
    <row r="71" customFormat="false" ht="148.5" hidden="false" customHeight="true" outlineLevel="0" collapsed="false">
      <c r="A71" s="15"/>
      <c r="B71" s="17"/>
      <c r="C71" s="6"/>
      <c r="D71" s="6"/>
      <c r="E71" s="6"/>
      <c r="F71" s="6"/>
      <c r="G71" s="6"/>
      <c r="H71" s="6"/>
    </row>
    <row r="72" customFormat="false" ht="45" hidden="false" customHeight="true" outlineLevel="0" collapsed="false">
      <c r="A72" s="6"/>
      <c r="B72" s="6"/>
      <c r="C72" s="6"/>
      <c r="D72" s="6"/>
      <c r="E72" s="6"/>
      <c r="F72" s="6"/>
      <c r="G72" s="6"/>
      <c r="H72" s="6"/>
    </row>
    <row r="73" customFormat="false" ht="45" hidden="false" customHeight="true" outlineLevel="0" collapsed="false">
      <c r="A73" s="6"/>
      <c r="B73" s="6"/>
      <c r="C73" s="6"/>
      <c r="D73" s="6"/>
      <c r="E73" s="6"/>
      <c r="F73" s="6"/>
      <c r="G73" s="6"/>
      <c r="H73" s="6"/>
    </row>
    <row r="74" customFormat="false" ht="45" hidden="false" customHeight="true" outlineLevel="0" collapsed="false">
      <c r="A74" s="6"/>
      <c r="B74" s="6"/>
      <c r="C74" s="6"/>
      <c r="D74" s="6"/>
      <c r="E74" s="6"/>
      <c r="F74" s="6"/>
      <c r="G74" s="6"/>
      <c r="H74" s="6"/>
    </row>
    <row r="75" customFormat="false" ht="45" hidden="false" customHeight="true" outlineLevel="0" collapsed="false">
      <c r="A75" s="6"/>
      <c r="B75" s="6"/>
      <c r="C75" s="6"/>
      <c r="D75" s="6"/>
      <c r="E75" s="6"/>
      <c r="F75" s="6"/>
      <c r="G75" s="6"/>
      <c r="H75" s="6"/>
    </row>
    <row r="76" customFormat="false" ht="45" hidden="false" customHeight="true" outlineLevel="0" collapsed="false">
      <c r="A76" s="6"/>
      <c r="B76" s="6"/>
      <c r="C76" s="6"/>
      <c r="D76" s="6"/>
      <c r="E76" s="6"/>
      <c r="F76" s="6"/>
      <c r="G76" s="6"/>
      <c r="H76" s="6"/>
    </row>
    <row r="77" customFormat="false" ht="45" hidden="false" customHeight="true" outlineLevel="0" collapsed="false">
      <c r="A77" s="6"/>
      <c r="B77" s="6"/>
      <c r="C77" s="6"/>
      <c r="D77" s="6"/>
      <c r="E77" s="6"/>
      <c r="F77" s="6"/>
      <c r="G77" s="6"/>
      <c r="H77" s="6"/>
    </row>
    <row r="78" customFormat="false" ht="45" hidden="false" customHeight="true" outlineLevel="0" collapsed="false">
      <c r="A78" s="6"/>
      <c r="B78" s="6"/>
      <c r="C78" s="6"/>
      <c r="D78" s="6"/>
      <c r="E78" s="6"/>
      <c r="F78" s="6"/>
      <c r="G78" s="6"/>
      <c r="H78" s="6"/>
    </row>
    <row r="79" customFormat="false" ht="45" hidden="false" customHeight="true" outlineLevel="0" collapsed="false">
      <c r="A79" s="6"/>
      <c r="B79" s="6"/>
      <c r="C79" s="6"/>
      <c r="D79" s="6"/>
      <c r="E79" s="6"/>
      <c r="F79" s="6"/>
      <c r="G79" s="6"/>
      <c r="H79" s="6"/>
    </row>
    <row r="80" customFormat="false" ht="45" hidden="false" customHeight="true" outlineLevel="0" collapsed="false">
      <c r="A80" s="6"/>
      <c r="B80" s="6"/>
      <c r="C80" s="6"/>
      <c r="D80" s="6"/>
      <c r="E80" s="6"/>
      <c r="F80" s="6"/>
      <c r="G80" s="6"/>
      <c r="H80" s="6"/>
    </row>
  </sheetData>
  <mergeCells count="112">
    <mergeCell ref="D1:E1"/>
    <mergeCell ref="G1:H1"/>
    <mergeCell ref="J1:K1"/>
    <mergeCell ref="M1:N1"/>
    <mergeCell ref="P1:Q1"/>
    <mergeCell ref="A2:A3"/>
    <mergeCell ref="B2:C2"/>
    <mergeCell ref="D2:D3"/>
    <mergeCell ref="E2:F2"/>
    <mergeCell ref="G2:G3"/>
    <mergeCell ref="H2:I2"/>
    <mergeCell ref="J2:J3"/>
    <mergeCell ref="K2:L2"/>
    <mergeCell ref="M2:M3"/>
    <mergeCell ref="P2:P3"/>
    <mergeCell ref="B3:C3"/>
    <mergeCell ref="E3:F3"/>
    <mergeCell ref="H3:I3"/>
    <mergeCell ref="K3:L3"/>
    <mergeCell ref="A4:A5"/>
    <mergeCell ref="B4:C4"/>
    <mergeCell ref="D4:D5"/>
    <mergeCell ref="E4:F4"/>
    <mergeCell ref="G4:G5"/>
    <mergeCell ref="H4:I4"/>
    <mergeCell ref="J4:J5"/>
    <mergeCell ref="K4:L4"/>
    <mergeCell ref="M4:M5"/>
    <mergeCell ref="P4:P5"/>
    <mergeCell ref="B5:C7"/>
    <mergeCell ref="E5:F7"/>
    <mergeCell ref="H5:I7"/>
    <mergeCell ref="K5:L7"/>
    <mergeCell ref="M7:N7"/>
    <mergeCell ref="P7:Q7"/>
    <mergeCell ref="A8:A9"/>
    <mergeCell ref="B8:C8"/>
    <mergeCell ref="G8:G9"/>
    <mergeCell ref="J8:J9"/>
    <mergeCell ref="M8:M9"/>
    <mergeCell ref="P8:P9"/>
    <mergeCell ref="A10:A11"/>
    <mergeCell ref="G10:G11"/>
    <mergeCell ref="J10:J11"/>
    <mergeCell ref="M10:M11"/>
    <mergeCell ref="P10:P11"/>
    <mergeCell ref="A13:B13"/>
    <mergeCell ref="G13:H13"/>
    <mergeCell ref="J13:K13"/>
    <mergeCell ref="M13:N13"/>
    <mergeCell ref="A14:A15"/>
    <mergeCell ref="G14:G15"/>
    <mergeCell ref="J14:J15"/>
    <mergeCell ref="M14:M15"/>
    <mergeCell ref="A16:A17"/>
    <mergeCell ref="G16:G17"/>
    <mergeCell ref="J16:J17"/>
    <mergeCell ref="M16:M17"/>
    <mergeCell ref="A19:B19"/>
    <mergeCell ref="D19:E19"/>
    <mergeCell ref="G19:H19"/>
    <mergeCell ref="M19:N19"/>
    <mergeCell ref="A20:A21"/>
    <mergeCell ref="D20:D21"/>
    <mergeCell ref="G20:G21"/>
    <mergeCell ref="M20:M21"/>
    <mergeCell ref="A22:A23"/>
    <mergeCell ref="D22:D23"/>
    <mergeCell ref="G22:G23"/>
    <mergeCell ref="M22:M23"/>
    <mergeCell ref="A25:B25"/>
    <mergeCell ref="D25:E25"/>
    <mergeCell ref="J25:K25"/>
    <mergeCell ref="A26:A27"/>
    <mergeCell ref="D26:D27"/>
    <mergeCell ref="J26:J27"/>
    <mergeCell ref="A28:A29"/>
    <mergeCell ref="D28:D29"/>
    <mergeCell ref="J28:J29"/>
    <mergeCell ref="A31:B31"/>
    <mergeCell ref="D31:E31"/>
    <mergeCell ref="J31:K31"/>
    <mergeCell ref="A32:A33"/>
    <mergeCell ref="D32:D33"/>
    <mergeCell ref="J32:J33"/>
    <mergeCell ref="A34:A35"/>
    <mergeCell ref="D34:D35"/>
    <mergeCell ref="J34:J35"/>
    <mergeCell ref="A37:B37"/>
    <mergeCell ref="G37:H37"/>
    <mergeCell ref="A38:A39"/>
    <mergeCell ref="G38:G39"/>
    <mergeCell ref="A40:A41"/>
    <mergeCell ref="G40:G41"/>
    <mergeCell ref="A43:B43"/>
    <mergeCell ref="G43:H43"/>
    <mergeCell ref="A44:A45"/>
    <mergeCell ref="G44:G45"/>
    <mergeCell ref="A46:A47"/>
    <mergeCell ref="G46:G47"/>
    <mergeCell ref="A49:B49"/>
    <mergeCell ref="A50:A51"/>
    <mergeCell ref="A52:A53"/>
    <mergeCell ref="A55:B55"/>
    <mergeCell ref="A56:A57"/>
    <mergeCell ref="A58:A59"/>
    <mergeCell ref="A61:B61"/>
    <mergeCell ref="A62:A63"/>
    <mergeCell ref="A64:A65"/>
    <mergeCell ref="A67:B67"/>
    <mergeCell ref="A68:A69"/>
    <mergeCell ref="A70:A71"/>
  </mergeCells>
  <dataValidations count="2">
    <dataValidation allowBlank="true" operator="equal" showDropDown="false" showErrorMessage="true" showInputMessage="false" sqref="A2" type="list">
      <formula1>Feuil1!$R$1:$R$16</formula1>
      <formula2>0</formula2>
    </dataValidation>
    <dataValidation allowBlank="true" operator="equal" showDropDown="false" showErrorMessage="true" showInputMessage="false" sqref="A1" type="none">
      <formula1>Cmd</formula1>
      <formula2>0</formula2>
    </dataValidation>
  </dataValidations>
  <printOptions headings="false" gridLines="false" gridLinesSet="true" horizontalCentered="true" verticalCentered="true"/>
  <pageMargins left="0.236111111111111" right="0.236111111111111" top="0.747916666666667" bottom="0.747916666666667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16"/>
  <sheetViews>
    <sheetView showFormulas="false" showGridLines="true" showRowColHeaders="true" showZeros="true" rightToLeft="false" tabSelected="false" showOutlineSymbols="true" defaultGridColor="true" view="normal" topLeftCell="I1" colorId="64" zoomScale="100" zoomScaleNormal="100" zoomScalePageLayoutView="100" workbookViewId="0">
      <selection pane="topLeft" activeCell="I15" activeCellId="0" sqref="I15"/>
    </sheetView>
  </sheetViews>
  <sheetFormatPr defaultColWidth="11.58984375" defaultRowHeight="13.8" zeroHeight="false" outlineLevelRow="0" outlineLevelCol="0"/>
  <cols>
    <col collapsed="false" customWidth="true" hidden="false" outlineLevel="0" max="1" min="1" style="0" width="7.49"/>
    <col collapsed="false" customWidth="true" hidden="false" outlineLevel="0" max="2" min="2" style="0" width="7.04"/>
    <col collapsed="false" customWidth="true" hidden="false" outlineLevel="0" max="3" min="3" style="0" width="15.68"/>
    <col collapsed="false" customWidth="true" hidden="false" outlineLevel="0" max="4" min="4" style="0" width="21.85"/>
    <col collapsed="false" customWidth="true" hidden="false" outlineLevel="0" max="5" min="5" style="0" width="7.19"/>
    <col collapsed="false" customWidth="true" hidden="false" outlineLevel="0" max="6" min="6" style="0" width="15.08"/>
    <col collapsed="false" customWidth="true" hidden="false" outlineLevel="0" max="7" min="7" style="0" width="27.87"/>
    <col collapsed="false" customWidth="true" hidden="false" outlineLevel="0" max="8" min="8" style="0" width="33.74"/>
    <col collapsed="false" customWidth="true" hidden="false" outlineLevel="0" max="9" min="9" style="0" width="34.36"/>
    <col collapsed="false" customWidth="true" hidden="false" outlineLevel="0" max="10" min="10" style="0" width="9.78"/>
    <col collapsed="false" customWidth="true" hidden="false" outlineLevel="0" max="13" min="11" style="0" width="3.79"/>
    <col collapsed="false" customWidth="true" hidden="false" outlineLevel="0" max="14" min="14" style="0" width="2.68"/>
    <col collapsed="false" customWidth="true" hidden="false" outlineLevel="0" max="15" min="15" style="0" width="3.79"/>
    <col collapsed="false" customWidth="true" hidden="false" outlineLevel="0" max="17" min="17" style="0" width="16.02"/>
    <col collapsed="false" customWidth="true" hidden="false" outlineLevel="0" max="18" min="18" style="0" width="20.88"/>
  </cols>
  <sheetData>
    <row r="1" customFormat="false" ht="13.8" hidden="false" customHeight="false" outlineLevel="0" collapsed="false">
      <c r="A1" s="23" t="s">
        <v>3</v>
      </c>
      <c r="B1" s="23"/>
      <c r="D1" s="0" t="s">
        <v>4</v>
      </c>
      <c r="E1" s="0" t="s">
        <v>5</v>
      </c>
      <c r="F1" s="0" t="s">
        <v>6</v>
      </c>
      <c r="G1" s="0" t="s">
        <v>7</v>
      </c>
      <c r="H1" s="0" t="s">
        <v>8</v>
      </c>
      <c r="J1" s="0" t="s">
        <v>9</v>
      </c>
      <c r="K1" s="0" t="n">
        <v>1</v>
      </c>
      <c r="L1" s="0" t="n">
        <v>2</v>
      </c>
      <c r="M1" s="0" t="n">
        <v>3</v>
      </c>
      <c r="N1" s="0" t="n">
        <v>4</v>
      </c>
      <c r="P1" s="0" t="s">
        <v>10</v>
      </c>
      <c r="Q1" s="0" t="s">
        <v>11</v>
      </c>
    </row>
    <row r="2" customFormat="false" ht="13.8" hidden="false" customHeight="false" outlineLevel="0" collapsed="false">
      <c r="A2" s="24" t="s">
        <v>12</v>
      </c>
      <c r="B2" s="0" t="s">
        <v>13</v>
      </c>
      <c r="C2" s="0" t="str">
        <f aca="false">CONCATENATE(A2,"/",B2)</f>
        <v>WMU1/09906</v>
      </c>
      <c r="D2" s="0" t="s">
        <v>14</v>
      </c>
      <c r="E2" s="0" t="s">
        <v>15</v>
      </c>
      <c r="F2" s="0" t="str">
        <f aca="false">VLOOKUP(B2,Feuil2!$A$3:$B$252,2,0)</f>
        <v>Chromé</v>
      </c>
      <c r="G2" s="0" t="s">
        <v>16</v>
      </c>
      <c r="H2" s="0" t="s">
        <v>17</v>
      </c>
      <c r="P2" s="0" t="str">
        <f aca="true">IF(ISERROR(SMALL(O:O,ROW()-1)),"",INDIRECT("C"&amp;SMALL(O:O,ROW()-1),1))</f>
        <v>8102/9C</v>
      </c>
      <c r="Q2" s="0" t="n">
        <v>3511290069921</v>
      </c>
      <c r="R2" s="25" t="str">
        <f aca="false">IF(AND(D2&lt;&gt;"",ISNUMBER(SEARCH(Exemple!$B$1,A2))),CONCATENATE(E2," ",F2),"")</f>
        <v/>
      </c>
    </row>
    <row r="3" customFormat="false" ht="13.8" hidden="false" customHeight="false" outlineLevel="0" collapsed="false">
      <c r="A3" s="24" t="s">
        <v>18</v>
      </c>
      <c r="B3" s="0" t="s">
        <v>19</v>
      </c>
      <c r="C3" s="0" t="str">
        <f aca="false">CONCATENATE(A3,"/",B3)</f>
        <v>8102/9C</v>
      </c>
      <c r="D3" s="0" t="s">
        <v>20</v>
      </c>
      <c r="E3" s="0" t="s">
        <v>21</v>
      </c>
      <c r="F3" s="0" t="str">
        <f aca="false">VLOOKUP(B3,Feuil2!$A$3:$B$252,2,0)</f>
        <v>Blanc</v>
      </c>
      <c r="G3" s="0" t="s">
        <v>16</v>
      </c>
      <c r="H3" s="0" t="s">
        <v>22</v>
      </c>
      <c r="I3" s="0" t="s">
        <v>23</v>
      </c>
      <c r="J3" s="0" t="n">
        <v>3</v>
      </c>
      <c r="K3" s="0" t="n">
        <v>25</v>
      </c>
      <c r="L3" s="0" t="n">
        <v>20</v>
      </c>
      <c r="M3" s="0" t="n">
        <v>10</v>
      </c>
      <c r="O3" s="0" t="n">
        <f aca="false">IF(J3&lt;1,"",ROW())</f>
        <v>3</v>
      </c>
      <c r="P3" s="0" t="str">
        <f aca="true">IF(ISERROR(SMALL(O:O,ROW()-1)),"",INDIRECT("C"&amp;SMALL(O:O,ROW()-1),1))</f>
        <v>0258/NY</v>
      </c>
      <c r="Q3" s="0" t="n">
        <v>3514230018263</v>
      </c>
      <c r="R3" s="25" t="str">
        <f aca="false">IF(AND(D3&lt;&gt;"",ISNUMBER(SEARCH(Exemple!$B$1,A3))),CONCATENATE(E3," ",F3),"")</f>
        <v/>
      </c>
    </row>
    <row r="4" customFormat="false" ht="13.8" hidden="false" customHeight="false" outlineLevel="0" collapsed="false">
      <c r="A4" s="24" t="s">
        <v>24</v>
      </c>
      <c r="B4" s="0" t="s">
        <v>25</v>
      </c>
      <c r="C4" s="0" t="str">
        <f aca="false">CONCATENATE(A4,"/",B4)</f>
        <v>0370/50TZ</v>
      </c>
      <c r="D4" s="0" t="s">
        <v>26</v>
      </c>
      <c r="E4" s="0" t="s">
        <v>27</v>
      </c>
      <c r="F4" s="0" t="str">
        <f aca="false">VLOOKUP(B4,Feuil2!$A$3:$B$252,2,0)</f>
        <v>Gris anthracite</v>
      </c>
      <c r="G4" s="0" t="s">
        <v>28</v>
      </c>
      <c r="H4" s="0" t="s">
        <v>29</v>
      </c>
      <c r="I4" s="0" t="s">
        <v>30</v>
      </c>
      <c r="O4" s="0" t="str">
        <f aca="false">IF(J4&lt;1,"",ROW())</f>
        <v/>
      </c>
      <c r="P4" s="0" t="str">
        <f aca="true">IF(ISERROR(SMALL(O:O,ROW()-1)),"",INDIRECT("C"&amp;SMALL(O:O,ROW()-1),1))</f>
        <v>2286/9</v>
      </c>
      <c r="Q4" s="0" t="n">
        <v>3514230021201</v>
      </c>
      <c r="R4" s="25" t="str">
        <f aca="false">IF(AND(D4&lt;&gt;"",ISNUMBER(SEARCH(Exemple!$B$1,A4))),CONCATENATE(E4," ",F4),"")</f>
        <v/>
      </c>
    </row>
    <row r="5" customFormat="false" ht="13.8" hidden="false" customHeight="false" outlineLevel="0" collapsed="false">
      <c r="A5" s="24" t="s">
        <v>24</v>
      </c>
      <c r="B5" s="0" t="s">
        <v>31</v>
      </c>
      <c r="C5" s="0" t="str">
        <f aca="false">CONCATENATE(A5,"/",B5)</f>
        <v>0370/51TZ</v>
      </c>
      <c r="D5" s="0" t="s">
        <v>32</v>
      </c>
      <c r="E5" s="0" t="s">
        <v>27</v>
      </c>
      <c r="F5" s="0" t="str">
        <f aca="false">VLOOKUP(B5,Feuil2!$A$3:$B$252,2,0)</f>
        <v>Gris clair</v>
      </c>
      <c r="G5" s="0" t="s">
        <v>28</v>
      </c>
      <c r="H5" s="0" t="s">
        <v>29</v>
      </c>
      <c r="I5" s="0" t="s">
        <v>30</v>
      </c>
      <c r="O5" s="0" t="str">
        <f aca="false">IF(J5&lt;1,"",ROW())</f>
        <v/>
      </c>
      <c r="P5" s="0" t="str">
        <f aca="true">IF(ISERROR(SMALL(O:O,ROW()-1)),"",INDIRECT("C"&amp;SMALL(O:O,ROW()-1),1))</f>
        <v>0125/16L2</v>
      </c>
      <c r="Q5" s="0" t="n">
        <v>3514230021218</v>
      </c>
      <c r="R5" s="25" t="str">
        <f aca="false">IF(AND(D5&lt;&gt;"",ISNUMBER(SEARCH(Exemple!$B$1,A5))),CONCATENATE(E5," ",F5),"")</f>
        <v/>
      </c>
    </row>
    <row r="6" customFormat="false" ht="13.8" hidden="false" customHeight="false" outlineLevel="0" collapsed="false">
      <c r="A6" s="24" t="s">
        <v>33</v>
      </c>
      <c r="B6" s="0" t="s">
        <v>34</v>
      </c>
      <c r="C6" s="0" t="str">
        <f aca="false">CONCATENATE(A6,"/",B6)</f>
        <v>9907/74</v>
      </c>
      <c r="D6" s="0" t="s">
        <v>35</v>
      </c>
      <c r="E6" s="0" t="s">
        <v>36</v>
      </c>
      <c r="F6" s="0" t="str">
        <f aca="false">VLOOKUP(B6,Feuil2!$A$3:$B$252,2,0)</f>
        <v>Chêne blanchi</v>
      </c>
      <c r="G6" s="0" t="s">
        <v>37</v>
      </c>
      <c r="H6" s="0" t="s">
        <v>38</v>
      </c>
      <c r="O6" s="0" t="str">
        <f aca="false">IF(J6&lt;1,"",ROW())</f>
        <v/>
      </c>
      <c r="P6" s="0" t="str">
        <f aca="true">IF(ISERROR(SMALL(O:O,ROW()-1)),"",INDIRECT("C"&amp;SMALL(O:O,ROW()-1),1))</f>
        <v>6767/942</v>
      </c>
      <c r="Q6" s="0" t="n">
        <v>4251182700905</v>
      </c>
      <c r="R6" s="25" t="str">
        <f aca="false">IF(AND(D6&lt;&gt;"",ISNUMBER(SEARCH(Exemple!$B$1,A6))),CONCATENATE(E6," ",F6),"")</f>
        <v/>
      </c>
    </row>
    <row r="7" customFormat="false" ht="13.8" hidden="false" customHeight="false" outlineLevel="0" collapsed="false">
      <c r="A7" s="24" t="s">
        <v>39</v>
      </c>
      <c r="B7" s="0" t="s">
        <v>40</v>
      </c>
      <c r="C7" s="0" t="str">
        <f aca="false">CONCATENATE(A7,"/",B7)</f>
        <v>0258/NY</v>
      </c>
      <c r="D7" s="0" t="s">
        <v>41</v>
      </c>
      <c r="E7" s="0" t="s">
        <v>42</v>
      </c>
      <c r="F7" s="0" t="str">
        <f aca="false">VLOOKUP(B7,Feuil2!$A$3:$B$252,2,0)</f>
        <v>Noyer</v>
      </c>
      <c r="G7" s="0" t="s">
        <v>43</v>
      </c>
      <c r="H7" s="0" t="s">
        <v>44</v>
      </c>
      <c r="I7" s="0" t="s">
        <v>45</v>
      </c>
      <c r="J7" s="0" t="n">
        <v>1</v>
      </c>
      <c r="K7" s="0" t="n">
        <v>25</v>
      </c>
      <c r="O7" s="0" t="n">
        <f aca="false">IF(J7&lt;1,"",ROW())</f>
        <v>7</v>
      </c>
      <c r="P7" s="0" t="str">
        <f aca="true">IF(ISERROR(SMALL(O:O,ROW()-1)),"",INDIRECT("C"&amp;SMALL(O:O,ROW()-1),1))</f>
        <v>6769/42D</v>
      </c>
      <c r="Q7" s="0" t="n">
        <v>3514230022741</v>
      </c>
      <c r="R7" s="25" t="str">
        <f aca="false">IF(AND(D7&lt;&gt;"",ISNUMBER(SEARCH(Exemple!$B$1,A7))),CONCATENATE(E7," ",F7),"")</f>
        <v>Aloa Noyer</v>
      </c>
    </row>
    <row r="8" customFormat="false" ht="13.8" hidden="false" customHeight="false" outlineLevel="0" collapsed="false">
      <c r="A8" s="24" t="s">
        <v>46</v>
      </c>
      <c r="B8" s="0" t="s">
        <v>47</v>
      </c>
      <c r="C8" s="0" t="str">
        <f aca="false">CONCATENATE(A8,"/",B8)</f>
        <v>2286/9</v>
      </c>
      <c r="D8" s="0" t="s">
        <v>48</v>
      </c>
      <c r="E8" s="0" t="s">
        <v>49</v>
      </c>
      <c r="F8" s="0" t="str">
        <f aca="false">VLOOKUP(B8,Feuil2!$A$3:$B$252,2,0)</f>
        <v>Blanc</v>
      </c>
      <c r="G8" s="0" t="s">
        <v>28</v>
      </c>
      <c r="H8" s="0" t="s">
        <v>50</v>
      </c>
      <c r="I8" s="0" t="s">
        <v>51</v>
      </c>
      <c r="J8" s="0" t="n">
        <v>3</v>
      </c>
      <c r="M8" s="0" t="n">
        <v>25</v>
      </c>
      <c r="O8" s="0" t="n">
        <f aca="false">IF(J8&lt;1,"",ROW())</f>
        <v>8</v>
      </c>
      <c r="P8" s="0" t="str">
        <f aca="true">IF(ISERROR(SMALL(O:O,ROW()-1)),"",INDIRECT("C"&amp;SMALL(O:O,ROW()-1),1))</f>
        <v>6769/42G</v>
      </c>
      <c r="Q8" s="0" t="n">
        <v>3514230019444</v>
      </c>
      <c r="R8" s="25" t="str">
        <f aca="false">IF(AND(D8&lt;&gt;"",ISNUMBER(SEARCH(Exemple!$B$1,A8))),CONCATENATE(E8," ",F8),"")</f>
        <v/>
      </c>
    </row>
    <row r="9" customFormat="false" ht="13.8" hidden="false" customHeight="false" outlineLevel="0" collapsed="false">
      <c r="A9" s="24" t="s">
        <v>52</v>
      </c>
      <c r="B9" s="0" t="s">
        <v>53</v>
      </c>
      <c r="C9" s="0" t="str">
        <f aca="false">CONCATENATE(A9,"/",B9)</f>
        <v>0125/16L2</v>
      </c>
      <c r="D9" s="0" t="s">
        <v>54</v>
      </c>
      <c r="E9" s="0" t="s">
        <v>55</v>
      </c>
      <c r="F9" s="0" t="str">
        <f aca="false">VLOOKUP(B9,Feuil2!$A$3:$B$252,2,0)</f>
        <v>Noir</v>
      </c>
      <c r="G9" s="0" t="s">
        <v>37</v>
      </c>
      <c r="H9" s="0" t="s">
        <v>56</v>
      </c>
      <c r="J9" s="0" t="n">
        <v>1</v>
      </c>
      <c r="K9" s="0" t="s">
        <v>57</v>
      </c>
      <c r="O9" s="0" t="n">
        <f aca="false">IF(J9&lt;1,"",ROW())</f>
        <v>9</v>
      </c>
      <c r="P9" s="0" t="str">
        <f aca="true">IF(ISERROR(SMALL(O:O,ROW()-1)),"",INDIRECT("C"&amp;SMALL(O:O,ROW()-1),1))</f>
        <v>3253/13</v>
      </c>
      <c r="Q9" s="0" t="n">
        <v>3514230020488</v>
      </c>
      <c r="R9" s="25" t="str">
        <f aca="false">IF(AND(D9&lt;&gt;"",ISNUMBER(SEARCH(Exemple!$B$1,A9))),CONCATENATE(E9," ",F9),"")</f>
        <v>Ana Noir</v>
      </c>
    </row>
    <row r="10" customFormat="false" ht="13.8" hidden="false" customHeight="false" outlineLevel="0" collapsed="false">
      <c r="A10" s="24" t="s">
        <v>58</v>
      </c>
      <c r="B10" s="0" t="s">
        <v>59</v>
      </c>
      <c r="C10" s="0" t="str">
        <f aca="false">CONCATENATE(A10,"/",B10)</f>
        <v>6767/942</v>
      </c>
      <c r="D10" s="0" t="s">
        <v>60</v>
      </c>
      <c r="E10" s="0" t="s">
        <v>61</v>
      </c>
      <c r="F10" s="0" t="str">
        <f aca="false">VLOOKUP(B10,Feuil2!$A$3:$B$252,2,0)</f>
        <v>Blanc et Gris</v>
      </c>
      <c r="G10" s="0" t="s">
        <v>62</v>
      </c>
      <c r="H10" s="0" t="s">
        <v>63</v>
      </c>
      <c r="J10" s="0" t="n">
        <v>2</v>
      </c>
      <c r="K10" s="0" t="s">
        <v>57</v>
      </c>
      <c r="L10" s="0" t="s">
        <v>57</v>
      </c>
      <c r="O10" s="0" t="n">
        <f aca="false">IF(J10&lt;1,"",ROW())</f>
        <v>10</v>
      </c>
      <c r="P10" s="0" t="str">
        <f aca="true">IF(ISERROR(SMALL(O:O,ROW()-1)),"",INDIRECT("C"&amp;SMALL(O:O,ROW()-1),1))</f>
        <v>3253/2</v>
      </c>
      <c r="Q10" s="0" t="n">
        <v>3514230023878</v>
      </c>
      <c r="R10" s="25" t="str">
        <f aca="false">IF(AND(D10&lt;&gt;"",ISNUMBER(SEARCH(Exemple!$B$1,A10))),CONCATENATE(E10," ",F10),"")</f>
        <v/>
      </c>
    </row>
    <row r="11" customFormat="false" ht="13.8" hidden="false" customHeight="false" outlineLevel="0" collapsed="false">
      <c r="A11" s="24" t="s">
        <v>64</v>
      </c>
      <c r="B11" s="0" t="s">
        <v>65</v>
      </c>
      <c r="C11" s="0" t="str">
        <f aca="false">CONCATENATE(A11,"/",B11)</f>
        <v>DY107/    </v>
      </c>
      <c r="D11" s="0" t="s">
        <v>66</v>
      </c>
      <c r="E11" s="0" t="s">
        <v>67</v>
      </c>
      <c r="F11" s="0" t="str">
        <f aca="false">VLOOKUP(B11,Feuil2!$A$3:$B$252,2,0)</f>
        <v> </v>
      </c>
      <c r="G11" s="0" t="s">
        <v>16</v>
      </c>
      <c r="H11" s="0" t="s">
        <v>68</v>
      </c>
      <c r="O11" s="0" t="str">
        <f aca="false">IF(J11&lt;1,"",ROW())</f>
        <v/>
      </c>
      <c r="P11" s="0" t="str">
        <f aca="true">IF(ISERROR(SMALL(O:O,ROW()-1)),"",INDIRECT("C"&amp;SMALL(O:O,ROW()-1),1))</f>
        <v>3253/13Z</v>
      </c>
      <c r="Q11" s="0" t="n">
        <v>3514230018607</v>
      </c>
      <c r="R11" s="25" t="str">
        <f aca="false">IF(AND(D11&lt;&gt;"",ISNUMBER(SEARCH(Exemple!$B$1,A11))),CONCATENATE(E11," ",F11),"")</f>
        <v/>
      </c>
    </row>
    <row r="12" customFormat="false" ht="13.8" hidden="false" customHeight="false" outlineLevel="0" collapsed="false">
      <c r="A12" s="24" t="s">
        <v>69</v>
      </c>
      <c r="B12" s="0" t="s">
        <v>70</v>
      </c>
      <c r="C12" s="0" t="str">
        <f aca="false">CONCATENATE(A12,"/",B12)</f>
        <v>6769/42D</v>
      </c>
      <c r="D12" s="0" t="s">
        <v>71</v>
      </c>
      <c r="E12" s="0" t="s">
        <v>72</v>
      </c>
      <c r="F12" s="0" t="str">
        <f aca="false">VLOOKUP(B12,Feuil2!$A$3:$B$252,2,0)</f>
        <v>Gris</v>
      </c>
      <c r="G12" s="0" t="s">
        <v>62</v>
      </c>
      <c r="H12" s="0" t="s">
        <v>73</v>
      </c>
      <c r="J12" s="0" t="n">
        <v>3</v>
      </c>
      <c r="K12" s="0" t="n">
        <v>5</v>
      </c>
      <c r="L12" s="0" t="n">
        <v>9</v>
      </c>
      <c r="M12" s="0" t="n">
        <v>10</v>
      </c>
      <c r="O12" s="0" t="n">
        <f aca="false">IF(J12&lt;1,"",ROW())</f>
        <v>12</v>
      </c>
      <c r="P12" s="0" t="str">
        <f aca="true">IF(ISERROR(SMALL(O:O,ROW()-1)),"",INDIRECT("C"&amp;SMALL(O:O,ROW()-1),1))</f>
        <v/>
      </c>
      <c r="Q12" s="0" t="n">
        <v>3514230024141</v>
      </c>
      <c r="R12" s="25" t="str">
        <f aca="false">IF(AND(D12&lt;&gt;"",ISNUMBER(SEARCH(Exemple!$B$1,A12))),CONCATENATE(E12," ",F12),"")</f>
        <v/>
      </c>
    </row>
    <row r="13" customFormat="false" ht="13.8" hidden="false" customHeight="false" outlineLevel="0" collapsed="false">
      <c r="A13" s="24" t="s">
        <v>69</v>
      </c>
      <c r="B13" s="0" t="s">
        <v>74</v>
      </c>
      <c r="C13" s="0" t="str">
        <f aca="false">CONCATENATE(A13,"/",B13)</f>
        <v>6769/42G</v>
      </c>
      <c r="D13" s="0" t="s">
        <v>75</v>
      </c>
      <c r="E13" s="0" t="s">
        <v>72</v>
      </c>
      <c r="F13" s="0" t="str">
        <f aca="false">VLOOKUP(B13,Feuil2!$A$3:$B$252,2,0)</f>
        <v>Gris</v>
      </c>
      <c r="G13" s="0" t="s">
        <v>62</v>
      </c>
      <c r="H13" s="0" t="s">
        <v>76</v>
      </c>
      <c r="J13" s="0" t="n">
        <v>3</v>
      </c>
      <c r="K13" s="0" t="n">
        <v>5</v>
      </c>
      <c r="L13" s="0" t="n">
        <v>9</v>
      </c>
      <c r="M13" s="0" t="n">
        <v>10</v>
      </c>
      <c r="O13" s="0" t="n">
        <f aca="false">IF(J13&lt;1,"",ROW())</f>
        <v>13</v>
      </c>
      <c r="P13" s="0" t="str">
        <f aca="true">IF(ISERROR(SMALL(O:O,ROW()-1)),"",INDIRECT("C"&amp;SMALL(O:O,ROW()-1),1))</f>
        <v/>
      </c>
      <c r="Q13" s="0" t="n">
        <v>3514230024158</v>
      </c>
      <c r="R13" s="25" t="str">
        <f aca="false">IF(AND(D13&lt;&gt;"",ISNUMBER(SEARCH(Exemple!$B$1,A13))),CONCATENATE(E13," ",F13),"")</f>
        <v/>
      </c>
    </row>
    <row r="14" customFormat="false" ht="13.8" hidden="false" customHeight="false" outlineLevel="0" collapsed="false">
      <c r="A14" s="24" t="s">
        <v>77</v>
      </c>
      <c r="B14" s="0" t="s">
        <v>78</v>
      </c>
      <c r="C14" s="0" t="str">
        <f aca="false">CONCATENATE(A14,"/",B14)</f>
        <v>3253/13</v>
      </c>
      <c r="D14" s="0" t="s">
        <v>79</v>
      </c>
      <c r="E14" s="0" t="s">
        <v>80</v>
      </c>
      <c r="F14" s="0" t="str">
        <f aca="false">VLOOKUP(B14,Feuil2!$A$3:$B$252,2,0)</f>
        <v>Finition blanchie</v>
      </c>
      <c r="G14" s="0" t="s">
        <v>81</v>
      </c>
      <c r="H14" s="0" t="s">
        <v>82</v>
      </c>
      <c r="I14" s="0" t="s">
        <v>83</v>
      </c>
      <c r="J14" s="0" t="n">
        <v>3</v>
      </c>
      <c r="K14" s="0" t="n">
        <v>30</v>
      </c>
      <c r="L14" s="0" t="n">
        <v>40</v>
      </c>
      <c r="M14" s="0" t="n">
        <v>40</v>
      </c>
      <c r="O14" s="0" t="n">
        <f aca="false">IF(J14&lt;1,"",ROW())</f>
        <v>14</v>
      </c>
      <c r="P14" s="0" t="str">
        <f aca="true">IF(ISERROR(SMALL(O:O,ROW()-1)),"",INDIRECT("C"&amp;SMALL(O:O,ROW()-1),1))</f>
        <v/>
      </c>
      <c r="Q14" s="0" t="n">
        <v>3514230015323</v>
      </c>
      <c r="R14" s="25" t="str">
        <f aca="false">IF(AND(D14&lt;&gt;"",ISNUMBER(SEARCH(Exemple!$B$1,A14))),CONCATENATE(E14," ",F14),"")</f>
        <v>Aspen Finition blanchie</v>
      </c>
    </row>
    <row r="15" customFormat="false" ht="13.8" hidden="false" customHeight="false" outlineLevel="0" collapsed="false">
      <c r="A15" s="24" t="s">
        <v>77</v>
      </c>
      <c r="B15" s="0" t="s">
        <v>84</v>
      </c>
      <c r="C15" s="0" t="str">
        <f aca="false">CONCATENATE(A15,"/",B15)</f>
        <v>3253/2</v>
      </c>
      <c r="D15" s="0" t="s">
        <v>85</v>
      </c>
      <c r="E15" s="0" t="s">
        <v>80</v>
      </c>
      <c r="F15" s="0" t="str">
        <f aca="false">VLOOKUP(B15,Feuil2!$A$3:$B$252,2,0)</f>
        <v>Vernis naturel</v>
      </c>
      <c r="G15" s="0" t="s">
        <v>81</v>
      </c>
      <c r="H15" s="0" t="s">
        <v>82</v>
      </c>
      <c r="I15" s="0" t="s">
        <v>83</v>
      </c>
      <c r="J15" s="0" t="n">
        <v>3</v>
      </c>
      <c r="K15" s="0" t="n">
        <v>30</v>
      </c>
      <c r="L15" s="0" t="n">
        <v>40</v>
      </c>
      <c r="M15" s="0" t="n">
        <v>40</v>
      </c>
      <c r="O15" s="0" t="n">
        <f aca="false">IF(J15&lt;1,"",ROW())</f>
        <v>15</v>
      </c>
      <c r="P15" s="0" t="str">
        <f aca="true">IF(ISERROR(SMALL(O:O,ROW()-1)),"",INDIRECT("C"&amp;SMALL(O:O,ROW()-1),1))</f>
        <v/>
      </c>
      <c r="Q15" s="0" t="n">
        <v>3514230015330</v>
      </c>
      <c r="R15" s="25" t="str">
        <f aca="false">IF(AND(D15&lt;&gt;"",ISNUMBER(SEARCH(Exemple!$B$1,A15))),CONCATENATE(E15," ",F15),"")</f>
        <v>Aspen Vernis naturel</v>
      </c>
    </row>
    <row r="16" customFormat="false" ht="13.8" hidden="false" customHeight="false" outlineLevel="0" collapsed="false">
      <c r="A16" s="24" t="s">
        <v>77</v>
      </c>
      <c r="B16" s="0" t="s">
        <v>86</v>
      </c>
      <c r="C16" s="0" t="str">
        <f aca="false">CONCATENATE(A16,"/",B16)</f>
        <v>3253/13Z</v>
      </c>
      <c r="E16" s="0" t="s">
        <v>80</v>
      </c>
      <c r="F16" s="0" t="str">
        <f aca="false">VLOOKUP(B16,Feuil2!$A$3:$B$252,2,0)</f>
        <v>Finition blanchie</v>
      </c>
      <c r="G16" s="0" t="s">
        <v>81</v>
      </c>
      <c r="H16" s="0" t="s">
        <v>87</v>
      </c>
      <c r="I16" s="0" t="s">
        <v>83</v>
      </c>
      <c r="J16" s="0" t="n">
        <v>3</v>
      </c>
      <c r="K16" s="0" t="n">
        <v>30</v>
      </c>
      <c r="L16" s="0" t="n">
        <v>40</v>
      </c>
      <c r="M16" s="0" t="n">
        <v>40</v>
      </c>
      <c r="O16" s="0" t="n">
        <f aca="false">IF(J16&lt;1,"",ROW())</f>
        <v>16</v>
      </c>
      <c r="P16" s="0" t="str">
        <f aca="true">IF(ISERROR(SMALL(O:O,ROW()-1)),"",INDIRECT("C"&amp;SMALL(O:O,ROW()-1),1))</f>
        <v/>
      </c>
      <c r="Q16" s="0" t="s">
        <v>88</v>
      </c>
      <c r="R16" s="25" t="str">
        <f aca="false">IF(AND(D16&lt;&gt;"",ISNUMBER(SEARCH(Exemple!$B$1,A16))),CONCATENATE(E16," ",F16),"")</f>
        <v/>
      </c>
    </row>
  </sheetData>
  <mergeCells count="1">
    <mergeCell ref="A1:B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B209"/>
  <sheetViews>
    <sheetView showFormulas="false" showGridLines="true" showRowColHeaders="true" showZeros="true" rightToLeft="false" tabSelected="false" showOutlineSymbols="true" defaultGridColor="true" view="normal" topLeftCell="A8" colorId="64" zoomScale="100" zoomScaleNormal="100" zoomScalePageLayoutView="100" workbookViewId="0">
      <selection pane="topLeft" activeCell="D137" activeCellId="0" sqref="D137"/>
    </sheetView>
  </sheetViews>
  <sheetFormatPr defaultColWidth="10.7421875" defaultRowHeight="14.4" zeroHeight="false" outlineLevelRow="0" outlineLevelCol="0"/>
  <cols>
    <col collapsed="false" customWidth="true" hidden="false" outlineLevel="0" max="1" min="1" style="24" width="11.57"/>
    <col collapsed="false" customWidth="true" hidden="false" outlineLevel="0" max="2" min="2" style="0" width="21.22"/>
  </cols>
  <sheetData>
    <row r="2" customFormat="false" ht="14.4" hidden="false" customHeight="false" outlineLevel="0" collapsed="false">
      <c r="A2" s="24" t="s">
        <v>3</v>
      </c>
      <c r="B2" s="0" t="s">
        <v>6</v>
      </c>
    </row>
    <row r="3" customFormat="false" ht="14.4" hidden="false" customHeight="false" outlineLevel="0" collapsed="false">
      <c r="A3" s="24" t="s">
        <v>89</v>
      </c>
      <c r="B3" s="0" t="s">
        <v>90</v>
      </c>
    </row>
    <row r="4" customFormat="false" ht="14.4" hidden="false" customHeight="false" outlineLevel="0" collapsed="false">
      <c r="A4" s="26" t="s">
        <v>91</v>
      </c>
      <c r="B4" s="0" t="s">
        <v>90</v>
      </c>
    </row>
    <row r="5" customFormat="false" ht="14.4" hidden="false" customHeight="false" outlineLevel="0" collapsed="false">
      <c r="A5" s="24" t="s">
        <v>84</v>
      </c>
      <c r="B5" s="0" t="s">
        <v>92</v>
      </c>
    </row>
    <row r="6" customFormat="false" ht="14.4" hidden="false" customHeight="false" outlineLevel="0" collapsed="false">
      <c r="A6" s="24" t="s">
        <v>93</v>
      </c>
      <c r="B6" s="0" t="s">
        <v>94</v>
      </c>
    </row>
    <row r="7" customFormat="false" ht="14.4" hidden="false" customHeight="false" outlineLevel="0" collapsed="false">
      <c r="A7" s="24" t="s">
        <v>95</v>
      </c>
      <c r="B7" s="0" t="s">
        <v>92</v>
      </c>
    </row>
    <row r="8" customFormat="false" ht="14.4" hidden="false" customHeight="false" outlineLevel="0" collapsed="false">
      <c r="A8" s="24" t="s">
        <v>96</v>
      </c>
      <c r="B8" s="0" t="s">
        <v>97</v>
      </c>
    </row>
    <row r="9" customFormat="false" ht="14.4" hidden="false" customHeight="false" outlineLevel="0" collapsed="false">
      <c r="A9" s="24" t="s">
        <v>98</v>
      </c>
      <c r="B9" s="0" t="s">
        <v>99</v>
      </c>
    </row>
    <row r="10" customFormat="false" ht="14.4" hidden="false" customHeight="false" outlineLevel="0" collapsed="false">
      <c r="A10" s="24" t="s">
        <v>100</v>
      </c>
      <c r="B10" s="0" t="s">
        <v>101</v>
      </c>
    </row>
    <row r="11" customFormat="false" ht="14.4" hidden="false" customHeight="false" outlineLevel="0" collapsed="false">
      <c r="A11" s="24" t="s">
        <v>47</v>
      </c>
      <c r="B11" s="0" t="s">
        <v>102</v>
      </c>
    </row>
    <row r="12" customFormat="false" ht="14.4" hidden="false" customHeight="false" outlineLevel="0" collapsed="false">
      <c r="A12" s="24" t="s">
        <v>103</v>
      </c>
      <c r="B12" s="0" t="s">
        <v>104</v>
      </c>
    </row>
    <row r="13" customFormat="false" ht="14.4" hidden="false" customHeight="false" outlineLevel="0" collapsed="false">
      <c r="A13" s="26" t="s">
        <v>105</v>
      </c>
      <c r="B13" s="0" t="s">
        <v>102</v>
      </c>
    </row>
    <row r="14" customFormat="false" ht="14.4" hidden="false" customHeight="false" outlineLevel="0" collapsed="false">
      <c r="A14" s="26" t="s">
        <v>106</v>
      </c>
      <c r="B14" s="0" t="s">
        <v>107</v>
      </c>
    </row>
    <row r="15" customFormat="false" ht="14.4" hidden="false" customHeight="false" outlineLevel="0" collapsed="false">
      <c r="A15" s="26" t="s">
        <v>19</v>
      </c>
      <c r="B15" s="0" t="s">
        <v>102</v>
      </c>
    </row>
    <row r="16" customFormat="false" ht="14.4" hidden="false" customHeight="false" outlineLevel="0" collapsed="false">
      <c r="A16" s="26" t="s">
        <v>108</v>
      </c>
      <c r="B16" s="0" t="s">
        <v>102</v>
      </c>
    </row>
    <row r="17" customFormat="false" ht="14.4" hidden="false" customHeight="false" outlineLevel="0" collapsed="false">
      <c r="A17" s="26" t="s">
        <v>109</v>
      </c>
      <c r="B17" s="0" t="s">
        <v>102</v>
      </c>
    </row>
    <row r="18" customFormat="false" ht="14.4" hidden="false" customHeight="false" outlineLevel="0" collapsed="false">
      <c r="A18" s="26" t="s">
        <v>110</v>
      </c>
      <c r="B18" s="0" t="s">
        <v>102</v>
      </c>
    </row>
    <row r="19" customFormat="false" ht="14.4" hidden="false" customHeight="false" outlineLevel="0" collapsed="false">
      <c r="A19" s="26" t="s">
        <v>111</v>
      </c>
      <c r="B19" s="0" t="s">
        <v>102</v>
      </c>
    </row>
    <row r="20" customFormat="false" ht="14.4" hidden="false" customHeight="false" outlineLevel="0" collapsed="false">
      <c r="A20" s="26" t="s">
        <v>112</v>
      </c>
      <c r="B20" s="0" t="s">
        <v>102</v>
      </c>
    </row>
    <row r="21" customFormat="false" ht="14.4" hidden="false" customHeight="false" outlineLevel="0" collapsed="false">
      <c r="A21" s="26" t="s">
        <v>113</v>
      </c>
      <c r="B21" s="0" t="s">
        <v>102</v>
      </c>
    </row>
    <row r="22" customFormat="false" ht="14.4" hidden="false" customHeight="false" outlineLevel="0" collapsed="false">
      <c r="A22" s="26" t="s">
        <v>114</v>
      </c>
      <c r="B22" s="0" t="s">
        <v>102</v>
      </c>
    </row>
    <row r="23" customFormat="false" ht="14.4" hidden="false" customHeight="false" outlineLevel="0" collapsed="false">
      <c r="A23" s="26" t="s">
        <v>115</v>
      </c>
      <c r="B23" s="0" t="s">
        <v>102</v>
      </c>
    </row>
    <row r="24" customFormat="false" ht="14.4" hidden="false" customHeight="false" outlineLevel="0" collapsed="false">
      <c r="A24" s="26" t="s">
        <v>116</v>
      </c>
      <c r="B24" s="0" t="s">
        <v>102</v>
      </c>
    </row>
    <row r="25" customFormat="false" ht="14.4" hidden="false" customHeight="false" outlineLevel="0" collapsed="false">
      <c r="A25" s="26" t="s">
        <v>117</v>
      </c>
      <c r="B25" s="0" t="s">
        <v>102</v>
      </c>
    </row>
    <row r="26" customFormat="false" ht="14.4" hidden="false" customHeight="false" outlineLevel="0" collapsed="false">
      <c r="A26" s="26" t="s">
        <v>118</v>
      </c>
      <c r="B26" s="0" t="s">
        <v>102</v>
      </c>
    </row>
    <row r="27" customFormat="false" ht="14.4" hidden="false" customHeight="false" outlineLevel="0" collapsed="false">
      <c r="A27" s="26" t="s">
        <v>119</v>
      </c>
      <c r="B27" s="0" t="s">
        <v>102</v>
      </c>
    </row>
    <row r="28" customFormat="false" ht="14.4" hidden="false" customHeight="false" outlineLevel="0" collapsed="false">
      <c r="A28" s="26" t="s">
        <v>120</v>
      </c>
      <c r="B28" s="0" t="s">
        <v>102</v>
      </c>
    </row>
    <row r="29" customFormat="false" ht="14.4" hidden="false" customHeight="false" outlineLevel="0" collapsed="false">
      <c r="A29" s="24" t="s">
        <v>121</v>
      </c>
      <c r="B29" s="0" t="s">
        <v>102</v>
      </c>
    </row>
    <row r="30" customFormat="false" ht="14.4" hidden="false" customHeight="false" outlineLevel="0" collapsed="false">
      <c r="A30" s="24" t="s">
        <v>122</v>
      </c>
      <c r="B30" s="0" t="s">
        <v>102</v>
      </c>
    </row>
    <row r="31" customFormat="false" ht="14.4" hidden="false" customHeight="false" outlineLevel="0" collapsed="false">
      <c r="A31" s="24" t="s">
        <v>123</v>
      </c>
      <c r="B31" s="0" t="s">
        <v>102</v>
      </c>
    </row>
    <row r="32" customFormat="false" ht="14.4" hidden="false" customHeight="false" outlineLevel="0" collapsed="false">
      <c r="A32" s="24" t="s">
        <v>124</v>
      </c>
      <c r="B32" s="0" t="s">
        <v>125</v>
      </c>
    </row>
    <row r="33" customFormat="false" ht="14.4" hidden="false" customHeight="false" outlineLevel="0" collapsed="false">
      <c r="A33" s="26" t="s">
        <v>126</v>
      </c>
      <c r="B33" s="0" t="s">
        <v>127</v>
      </c>
    </row>
    <row r="34" customFormat="false" ht="14.4" hidden="false" customHeight="false" outlineLevel="0" collapsed="false">
      <c r="A34" s="24" t="s">
        <v>78</v>
      </c>
      <c r="B34" s="0" t="s">
        <v>128</v>
      </c>
    </row>
    <row r="35" customFormat="false" ht="14.4" hidden="false" customHeight="false" outlineLevel="0" collapsed="false">
      <c r="A35" s="26" t="s">
        <v>86</v>
      </c>
      <c r="B35" s="0" t="s">
        <v>128</v>
      </c>
    </row>
    <row r="36" customFormat="false" ht="14.4" hidden="false" customHeight="false" outlineLevel="0" collapsed="false">
      <c r="A36" s="26" t="s">
        <v>129</v>
      </c>
      <c r="B36" s="0" t="s">
        <v>130</v>
      </c>
    </row>
    <row r="37" customFormat="false" ht="14.4" hidden="false" customHeight="false" outlineLevel="0" collapsed="false">
      <c r="A37" s="24" t="s">
        <v>131</v>
      </c>
      <c r="B37" s="0" t="s">
        <v>132</v>
      </c>
    </row>
    <row r="38" customFormat="false" ht="14.4" hidden="false" customHeight="false" outlineLevel="0" collapsed="false">
      <c r="A38" s="24" t="s">
        <v>133</v>
      </c>
      <c r="B38" s="0" t="s">
        <v>134</v>
      </c>
    </row>
    <row r="39" customFormat="false" ht="14.4" hidden="false" customHeight="false" outlineLevel="0" collapsed="false">
      <c r="A39" s="24" t="s">
        <v>135</v>
      </c>
      <c r="B39" s="0" t="s">
        <v>136</v>
      </c>
    </row>
    <row r="40" customFormat="false" ht="14.4" hidden="false" customHeight="false" outlineLevel="0" collapsed="false">
      <c r="A40" s="26" t="s">
        <v>137</v>
      </c>
      <c r="B40" s="0" t="s">
        <v>132</v>
      </c>
    </row>
    <row r="41" customFormat="false" ht="14.4" hidden="false" customHeight="false" outlineLevel="0" collapsed="false">
      <c r="A41" s="26" t="s">
        <v>138</v>
      </c>
      <c r="B41" s="0" t="s">
        <v>139</v>
      </c>
    </row>
    <row r="42" customFormat="false" ht="14.4" hidden="false" customHeight="false" outlineLevel="0" collapsed="false">
      <c r="A42" s="26" t="s">
        <v>140</v>
      </c>
      <c r="B42" s="0" t="s">
        <v>132</v>
      </c>
    </row>
    <row r="43" customFormat="false" ht="14.4" hidden="false" customHeight="false" outlineLevel="0" collapsed="false">
      <c r="A43" s="26" t="s">
        <v>141</v>
      </c>
      <c r="B43" s="0" t="s">
        <v>142</v>
      </c>
    </row>
    <row r="44" customFormat="false" ht="14.4" hidden="false" customHeight="false" outlineLevel="0" collapsed="false">
      <c r="A44" s="26" t="s">
        <v>143</v>
      </c>
      <c r="B44" s="0" t="s">
        <v>142</v>
      </c>
    </row>
    <row r="45" customFormat="false" ht="14.4" hidden="false" customHeight="false" outlineLevel="0" collapsed="false">
      <c r="A45" s="26" t="s">
        <v>144</v>
      </c>
      <c r="B45" s="0" t="s">
        <v>132</v>
      </c>
    </row>
    <row r="46" customFormat="false" ht="14.4" hidden="false" customHeight="false" outlineLevel="0" collapsed="false">
      <c r="A46" s="26" t="s">
        <v>145</v>
      </c>
      <c r="B46" s="0" t="s">
        <v>132</v>
      </c>
    </row>
    <row r="47" customFormat="false" ht="14.4" hidden="false" customHeight="false" outlineLevel="0" collapsed="false">
      <c r="A47" s="26" t="s">
        <v>146</v>
      </c>
      <c r="B47" s="0" t="s">
        <v>132</v>
      </c>
    </row>
    <row r="48" customFormat="false" ht="14.4" hidden="false" customHeight="false" outlineLevel="0" collapsed="false">
      <c r="A48" s="26" t="s">
        <v>147</v>
      </c>
      <c r="B48" s="0" t="s">
        <v>132</v>
      </c>
    </row>
    <row r="49" customFormat="false" ht="14.4" hidden="false" customHeight="false" outlineLevel="0" collapsed="false">
      <c r="A49" s="26" t="s">
        <v>148</v>
      </c>
      <c r="B49" s="0" t="s">
        <v>149</v>
      </c>
    </row>
    <row r="50" customFormat="false" ht="14.4" hidden="false" customHeight="false" outlineLevel="0" collapsed="false">
      <c r="A50" s="26" t="s">
        <v>150</v>
      </c>
      <c r="B50" s="0" t="s">
        <v>132</v>
      </c>
    </row>
    <row r="51" customFormat="false" ht="14.4" hidden="false" customHeight="false" outlineLevel="0" collapsed="false">
      <c r="A51" s="26" t="s">
        <v>151</v>
      </c>
      <c r="B51" s="0" t="s">
        <v>132</v>
      </c>
    </row>
    <row r="52" customFormat="false" ht="14.4" hidden="false" customHeight="false" outlineLevel="0" collapsed="false">
      <c r="A52" s="26" t="s">
        <v>152</v>
      </c>
      <c r="B52" s="0" t="s">
        <v>132</v>
      </c>
    </row>
    <row r="53" customFormat="false" ht="14.4" hidden="false" customHeight="false" outlineLevel="0" collapsed="false">
      <c r="A53" s="26" t="s">
        <v>153</v>
      </c>
      <c r="B53" s="0" t="s">
        <v>132</v>
      </c>
    </row>
    <row r="54" customFormat="false" ht="14.4" hidden="false" customHeight="false" outlineLevel="0" collapsed="false">
      <c r="A54" s="26" t="s">
        <v>154</v>
      </c>
      <c r="B54" s="0" t="s">
        <v>132</v>
      </c>
    </row>
    <row r="55" customFormat="false" ht="14.4" hidden="false" customHeight="false" outlineLevel="0" collapsed="false">
      <c r="A55" s="26" t="s">
        <v>155</v>
      </c>
      <c r="B55" s="0" t="s">
        <v>132</v>
      </c>
    </row>
    <row r="56" customFormat="false" ht="14.4" hidden="false" customHeight="false" outlineLevel="0" collapsed="false">
      <c r="A56" s="26" t="s">
        <v>156</v>
      </c>
      <c r="B56" s="0" t="s">
        <v>132</v>
      </c>
    </row>
    <row r="57" customFormat="false" ht="14.4" hidden="false" customHeight="false" outlineLevel="0" collapsed="false">
      <c r="A57" s="26" t="s">
        <v>157</v>
      </c>
      <c r="B57" s="0" t="s">
        <v>132</v>
      </c>
    </row>
    <row r="58" customFormat="false" ht="14.4" hidden="false" customHeight="false" outlineLevel="0" collapsed="false">
      <c r="A58" s="26" t="s">
        <v>158</v>
      </c>
      <c r="B58" s="0" t="s">
        <v>159</v>
      </c>
    </row>
    <row r="59" customFormat="false" ht="14.4" hidden="false" customHeight="false" outlineLevel="0" collapsed="false">
      <c r="A59" s="26" t="s">
        <v>160</v>
      </c>
      <c r="B59" s="0" t="s">
        <v>161</v>
      </c>
    </row>
    <row r="60" customFormat="false" ht="14.4" hidden="false" customHeight="false" outlineLevel="0" collapsed="false">
      <c r="A60" s="24" t="s">
        <v>162</v>
      </c>
      <c r="B60" s="0" t="s">
        <v>163</v>
      </c>
    </row>
    <row r="61" customFormat="false" ht="14.4" hidden="false" customHeight="false" outlineLevel="0" collapsed="false">
      <c r="A61" s="24" t="s">
        <v>164</v>
      </c>
      <c r="B61" s="0" t="s">
        <v>165</v>
      </c>
    </row>
    <row r="62" customFormat="false" ht="14.4" hidden="false" customHeight="false" outlineLevel="0" collapsed="false">
      <c r="A62" s="26" t="s">
        <v>166</v>
      </c>
      <c r="B62" s="0" t="s">
        <v>167</v>
      </c>
    </row>
    <row r="63" customFormat="false" ht="14.4" hidden="false" customHeight="false" outlineLevel="0" collapsed="false">
      <c r="A63" s="26" t="s">
        <v>168</v>
      </c>
      <c r="B63" s="0" t="s">
        <v>167</v>
      </c>
    </row>
    <row r="64" customFormat="false" ht="14.4" hidden="false" customHeight="false" outlineLevel="0" collapsed="false">
      <c r="A64" s="24" t="s">
        <v>169</v>
      </c>
      <c r="B64" s="0" t="s">
        <v>170</v>
      </c>
    </row>
    <row r="65" customFormat="false" ht="14.4" hidden="false" customHeight="false" outlineLevel="0" collapsed="false">
      <c r="A65" s="24" t="s">
        <v>171</v>
      </c>
      <c r="B65" s="0" t="s">
        <v>172</v>
      </c>
    </row>
    <row r="66" customFormat="false" ht="14.4" hidden="false" customHeight="false" outlineLevel="0" collapsed="false">
      <c r="A66" s="24" t="s">
        <v>173</v>
      </c>
      <c r="B66" s="0" t="s">
        <v>170</v>
      </c>
    </row>
    <row r="67" customFormat="false" ht="14.4" hidden="false" customHeight="false" outlineLevel="0" collapsed="false">
      <c r="A67" s="24" t="s">
        <v>174</v>
      </c>
      <c r="B67" s="0" t="s">
        <v>175</v>
      </c>
    </row>
    <row r="68" customFormat="false" ht="14.4" hidden="false" customHeight="false" outlineLevel="0" collapsed="false">
      <c r="A68" s="26" t="s">
        <v>176</v>
      </c>
      <c r="B68" s="0" t="s">
        <v>177</v>
      </c>
    </row>
    <row r="69" customFormat="false" ht="14.4" hidden="false" customHeight="false" outlineLevel="0" collapsed="false">
      <c r="A69" s="26" t="s">
        <v>178</v>
      </c>
      <c r="B69" s="0" t="s">
        <v>175</v>
      </c>
    </row>
    <row r="70" customFormat="false" ht="14.4" hidden="false" customHeight="false" outlineLevel="0" collapsed="false">
      <c r="A70" s="24" t="s">
        <v>179</v>
      </c>
      <c r="B70" s="0" t="s">
        <v>172</v>
      </c>
    </row>
    <row r="71" customFormat="false" ht="14.4" hidden="false" customHeight="false" outlineLevel="0" collapsed="false">
      <c r="A71" s="24" t="s">
        <v>180</v>
      </c>
      <c r="B71" s="0" t="s">
        <v>181</v>
      </c>
    </row>
    <row r="72" customFormat="false" ht="14.4" hidden="false" customHeight="false" outlineLevel="0" collapsed="false">
      <c r="A72" s="24" t="s">
        <v>182</v>
      </c>
      <c r="B72" s="0" t="s">
        <v>183</v>
      </c>
    </row>
    <row r="73" customFormat="false" ht="14.4" hidden="false" customHeight="false" outlineLevel="0" collapsed="false">
      <c r="A73" s="24" t="s">
        <v>184</v>
      </c>
      <c r="B73" s="0" t="s">
        <v>185</v>
      </c>
    </row>
    <row r="74" customFormat="false" ht="14.4" hidden="false" customHeight="false" outlineLevel="0" collapsed="false">
      <c r="A74" s="24" t="s">
        <v>186</v>
      </c>
      <c r="B74" s="0" t="s">
        <v>187</v>
      </c>
    </row>
    <row r="75" customFormat="false" ht="14.4" hidden="false" customHeight="false" outlineLevel="0" collapsed="false">
      <c r="A75" s="26" t="s">
        <v>188</v>
      </c>
      <c r="B75" s="0" t="s">
        <v>185</v>
      </c>
    </row>
    <row r="76" customFormat="false" ht="14.4" hidden="false" customHeight="false" outlineLevel="0" collapsed="false">
      <c r="A76" s="26" t="s">
        <v>189</v>
      </c>
      <c r="B76" s="0" t="s">
        <v>190</v>
      </c>
    </row>
    <row r="77" customFormat="false" ht="14.4" hidden="false" customHeight="false" outlineLevel="0" collapsed="false">
      <c r="A77" s="26" t="s">
        <v>191</v>
      </c>
      <c r="B77" s="0" t="s">
        <v>190</v>
      </c>
    </row>
    <row r="78" customFormat="false" ht="14.4" hidden="false" customHeight="false" outlineLevel="0" collapsed="false">
      <c r="A78" s="26" t="s">
        <v>192</v>
      </c>
      <c r="B78" s="0" t="s">
        <v>193</v>
      </c>
    </row>
    <row r="79" customFormat="false" ht="14.4" hidden="false" customHeight="false" outlineLevel="0" collapsed="false">
      <c r="A79" s="26" t="s">
        <v>194</v>
      </c>
      <c r="B79" s="0" t="s">
        <v>195</v>
      </c>
    </row>
    <row r="80" customFormat="false" ht="14.4" hidden="false" customHeight="false" outlineLevel="0" collapsed="false">
      <c r="A80" s="26" t="s">
        <v>196</v>
      </c>
      <c r="B80" s="0" t="s">
        <v>195</v>
      </c>
    </row>
    <row r="81" customFormat="false" ht="14.4" hidden="false" customHeight="false" outlineLevel="0" collapsed="false">
      <c r="A81" s="26" t="s">
        <v>197</v>
      </c>
      <c r="B81" s="0" t="s">
        <v>195</v>
      </c>
    </row>
    <row r="82" customFormat="false" ht="14.4" hidden="false" customHeight="false" outlineLevel="0" collapsed="false">
      <c r="A82" s="26" t="s">
        <v>198</v>
      </c>
      <c r="B82" s="0" t="s">
        <v>175</v>
      </c>
    </row>
    <row r="83" customFormat="false" ht="14.4" hidden="false" customHeight="false" outlineLevel="0" collapsed="false">
      <c r="A83" s="26" t="s">
        <v>199</v>
      </c>
      <c r="B83" s="0" t="s">
        <v>195</v>
      </c>
    </row>
    <row r="84" customFormat="false" ht="14.4" hidden="false" customHeight="false" outlineLevel="0" collapsed="false">
      <c r="A84" s="26" t="s">
        <v>200</v>
      </c>
      <c r="B84" s="0" t="s">
        <v>201</v>
      </c>
    </row>
    <row r="85" customFormat="false" ht="14.4" hidden="false" customHeight="false" outlineLevel="0" collapsed="false">
      <c r="A85" s="26" t="s">
        <v>202</v>
      </c>
      <c r="B85" s="0" t="s">
        <v>203</v>
      </c>
    </row>
    <row r="86" customFormat="false" ht="14.4" hidden="false" customHeight="false" outlineLevel="0" collapsed="false">
      <c r="A86" s="26" t="s">
        <v>204</v>
      </c>
      <c r="B86" s="0" t="s">
        <v>163</v>
      </c>
    </row>
    <row r="87" customFormat="false" ht="14.4" hidden="false" customHeight="false" outlineLevel="0" collapsed="false">
      <c r="A87" s="26" t="s">
        <v>205</v>
      </c>
      <c r="B87" s="0" t="s">
        <v>206</v>
      </c>
    </row>
    <row r="88" customFormat="false" ht="14.4" hidden="false" customHeight="false" outlineLevel="0" collapsed="false">
      <c r="A88" s="26" t="s">
        <v>70</v>
      </c>
      <c r="B88" s="0" t="s">
        <v>163</v>
      </c>
    </row>
    <row r="89" customFormat="false" ht="14.4" hidden="false" customHeight="false" outlineLevel="0" collapsed="false">
      <c r="A89" s="26" t="s">
        <v>74</v>
      </c>
      <c r="B89" s="0" t="s">
        <v>163</v>
      </c>
    </row>
    <row r="90" customFormat="false" ht="14.4" hidden="false" customHeight="false" outlineLevel="0" collapsed="false">
      <c r="A90" s="26" t="s">
        <v>207</v>
      </c>
      <c r="B90" s="0" t="s">
        <v>163</v>
      </c>
    </row>
    <row r="91" customFormat="false" ht="14.4" hidden="false" customHeight="false" outlineLevel="0" collapsed="false">
      <c r="A91" s="26" t="s">
        <v>208</v>
      </c>
      <c r="B91" s="0" t="s">
        <v>203</v>
      </c>
    </row>
    <row r="92" customFormat="false" ht="14.4" hidden="false" customHeight="false" outlineLevel="0" collapsed="false">
      <c r="A92" s="26" t="s">
        <v>209</v>
      </c>
      <c r="B92" s="0" t="s">
        <v>163</v>
      </c>
    </row>
    <row r="93" customFormat="false" ht="14.4" hidden="false" customHeight="false" outlineLevel="0" collapsed="false">
      <c r="A93" s="24" t="s">
        <v>210</v>
      </c>
      <c r="B93" s="0" t="s">
        <v>163</v>
      </c>
    </row>
    <row r="94" customFormat="false" ht="14.4" hidden="false" customHeight="false" outlineLevel="0" collapsed="false">
      <c r="A94" s="24" t="s">
        <v>211</v>
      </c>
      <c r="B94" s="0" t="s">
        <v>212</v>
      </c>
    </row>
    <row r="95" customFormat="false" ht="14.4" hidden="false" customHeight="false" outlineLevel="0" collapsed="false">
      <c r="A95" s="26" t="s">
        <v>213</v>
      </c>
      <c r="B95" s="0" t="s">
        <v>163</v>
      </c>
    </row>
    <row r="96" customFormat="false" ht="14.4" hidden="false" customHeight="false" outlineLevel="0" collapsed="false">
      <c r="A96" s="26" t="s">
        <v>214</v>
      </c>
      <c r="B96" s="0" t="s">
        <v>163</v>
      </c>
    </row>
    <row r="97" customFormat="false" ht="14.4" hidden="false" customHeight="false" outlineLevel="0" collapsed="false">
      <c r="A97" s="24" t="s">
        <v>215</v>
      </c>
      <c r="B97" s="0" t="s">
        <v>163</v>
      </c>
    </row>
    <row r="98" customFormat="false" ht="14.4" hidden="false" customHeight="false" outlineLevel="0" collapsed="false">
      <c r="A98" s="24" t="s">
        <v>216</v>
      </c>
      <c r="B98" s="0" t="s">
        <v>163</v>
      </c>
    </row>
    <row r="99" customFormat="false" ht="14.4" hidden="false" customHeight="false" outlineLevel="0" collapsed="false">
      <c r="A99" s="24" t="s">
        <v>217</v>
      </c>
      <c r="B99" s="0" t="s">
        <v>218</v>
      </c>
    </row>
    <row r="100" customFormat="false" ht="14.4" hidden="false" customHeight="false" outlineLevel="0" collapsed="false">
      <c r="A100" s="24" t="s">
        <v>219</v>
      </c>
      <c r="B100" s="0" t="s">
        <v>220</v>
      </c>
    </row>
    <row r="101" customFormat="false" ht="14.4" hidden="false" customHeight="false" outlineLevel="0" collapsed="false">
      <c r="A101" s="24" t="s">
        <v>221</v>
      </c>
      <c r="B101" s="0" t="s">
        <v>218</v>
      </c>
    </row>
    <row r="102" customFormat="false" ht="14.4" hidden="false" customHeight="false" outlineLevel="0" collapsed="false">
      <c r="A102" s="24" t="s">
        <v>25</v>
      </c>
      <c r="B102" s="0" t="s">
        <v>222</v>
      </c>
    </row>
    <row r="103" customFormat="false" ht="14.4" hidden="false" customHeight="false" outlineLevel="0" collapsed="false">
      <c r="A103" s="24" t="s">
        <v>223</v>
      </c>
      <c r="B103" s="0" t="s">
        <v>218</v>
      </c>
    </row>
    <row r="104" customFormat="false" ht="14.4" hidden="false" customHeight="false" outlineLevel="0" collapsed="false">
      <c r="A104" s="24" t="s">
        <v>224</v>
      </c>
      <c r="B104" s="0" t="s">
        <v>225</v>
      </c>
    </row>
    <row r="105" customFormat="false" ht="14.4" hidden="false" customHeight="false" outlineLevel="0" collapsed="false">
      <c r="A105" s="24" t="s">
        <v>226</v>
      </c>
      <c r="B105" s="0" t="s">
        <v>225</v>
      </c>
    </row>
    <row r="106" customFormat="false" ht="14.4" hidden="false" customHeight="false" outlineLevel="0" collapsed="false">
      <c r="A106" s="24" t="s">
        <v>31</v>
      </c>
      <c r="B106" s="0" t="s">
        <v>225</v>
      </c>
    </row>
    <row r="107" customFormat="false" ht="14.4" hidden="false" customHeight="false" outlineLevel="0" collapsed="false">
      <c r="A107" s="24" t="s">
        <v>227</v>
      </c>
      <c r="B107" s="0" t="s">
        <v>225</v>
      </c>
    </row>
    <row r="108" customFormat="false" ht="14.4" hidden="false" customHeight="false" outlineLevel="0" collapsed="false">
      <c r="A108" s="24" t="s">
        <v>228</v>
      </c>
      <c r="B108" s="0" t="s">
        <v>229</v>
      </c>
    </row>
    <row r="109" customFormat="false" ht="14.4" hidden="false" customHeight="false" outlineLevel="0" collapsed="false">
      <c r="A109" s="24" t="s">
        <v>230</v>
      </c>
      <c r="B109" s="0" t="s">
        <v>220</v>
      </c>
    </row>
    <row r="110" customFormat="false" ht="14.4" hidden="false" customHeight="false" outlineLevel="0" collapsed="false">
      <c r="A110" s="24" t="s">
        <v>231</v>
      </c>
      <c r="B110" s="0" t="s">
        <v>220</v>
      </c>
    </row>
    <row r="111" customFormat="false" ht="14.4" hidden="false" customHeight="false" outlineLevel="0" collapsed="false">
      <c r="A111" s="26" t="s">
        <v>232</v>
      </c>
      <c r="B111" s="0" t="s">
        <v>220</v>
      </c>
    </row>
    <row r="112" customFormat="false" ht="14.4" hidden="false" customHeight="false" outlineLevel="0" collapsed="false">
      <c r="A112" s="26" t="s">
        <v>233</v>
      </c>
      <c r="B112" s="0" t="s">
        <v>220</v>
      </c>
    </row>
    <row r="113" customFormat="false" ht="14.4" hidden="false" customHeight="false" outlineLevel="0" collapsed="false">
      <c r="A113" s="26" t="s">
        <v>234</v>
      </c>
      <c r="B113" s="0" t="s">
        <v>220</v>
      </c>
    </row>
    <row r="114" customFormat="false" ht="14.4" hidden="false" customHeight="false" outlineLevel="0" collapsed="false">
      <c r="A114" s="26" t="s">
        <v>235</v>
      </c>
      <c r="B114" s="0" t="s">
        <v>220</v>
      </c>
    </row>
    <row r="115" customFormat="false" ht="14.4" hidden="false" customHeight="false" outlineLevel="0" collapsed="false">
      <c r="A115" s="26" t="s">
        <v>236</v>
      </c>
      <c r="B115" s="0" t="s">
        <v>237</v>
      </c>
    </row>
    <row r="116" customFormat="false" ht="14.4" hidden="false" customHeight="false" outlineLevel="0" collapsed="false">
      <c r="A116" s="24" t="s">
        <v>238</v>
      </c>
      <c r="B116" s="0" t="s">
        <v>163</v>
      </c>
    </row>
    <row r="117" customFormat="false" ht="14.4" hidden="false" customHeight="false" outlineLevel="0" collapsed="false">
      <c r="A117" s="26" t="s">
        <v>239</v>
      </c>
      <c r="B117" s="0" t="s">
        <v>163</v>
      </c>
    </row>
    <row r="118" customFormat="false" ht="14.4" hidden="false" customHeight="false" outlineLevel="0" collapsed="false">
      <c r="A118" s="26" t="s">
        <v>240</v>
      </c>
      <c r="B118" s="0" t="s">
        <v>163</v>
      </c>
    </row>
    <row r="119" customFormat="false" ht="14.4" hidden="false" customHeight="false" outlineLevel="0" collapsed="false">
      <c r="A119" s="26" t="s">
        <v>241</v>
      </c>
      <c r="B119" s="0" t="s">
        <v>242</v>
      </c>
    </row>
    <row r="120" customFormat="false" ht="14.4" hidden="false" customHeight="false" outlineLevel="0" collapsed="false">
      <c r="A120" s="26" t="s">
        <v>34</v>
      </c>
      <c r="B120" s="0" t="s">
        <v>220</v>
      </c>
    </row>
    <row r="121" customFormat="false" ht="14.4" hidden="false" customHeight="false" outlineLevel="0" collapsed="false">
      <c r="A121" s="24" t="s">
        <v>243</v>
      </c>
      <c r="B121" s="0" t="s">
        <v>244</v>
      </c>
    </row>
    <row r="122" customFormat="false" ht="14.4" hidden="false" customHeight="false" outlineLevel="0" collapsed="false">
      <c r="A122" s="24" t="s">
        <v>245</v>
      </c>
      <c r="B122" s="0" t="s">
        <v>246</v>
      </c>
    </row>
    <row r="123" customFormat="false" ht="14.4" hidden="false" customHeight="false" outlineLevel="0" collapsed="false">
      <c r="A123" s="24" t="s">
        <v>247</v>
      </c>
      <c r="B123" s="0" t="s">
        <v>248</v>
      </c>
    </row>
    <row r="124" customFormat="false" ht="14.4" hidden="false" customHeight="false" outlineLevel="0" collapsed="false">
      <c r="A124" s="24" t="s">
        <v>249</v>
      </c>
      <c r="B124" s="0" t="s">
        <v>248</v>
      </c>
    </row>
    <row r="125" customFormat="false" ht="14.4" hidden="false" customHeight="false" outlineLevel="0" collapsed="false">
      <c r="A125" s="26" t="s">
        <v>250</v>
      </c>
      <c r="B125" s="0" t="s">
        <v>102</v>
      </c>
    </row>
    <row r="126" customFormat="false" ht="14.4" hidden="false" customHeight="false" outlineLevel="0" collapsed="false">
      <c r="A126" s="24" t="s">
        <v>251</v>
      </c>
      <c r="B126" s="0" t="s">
        <v>252</v>
      </c>
    </row>
    <row r="127" customFormat="false" ht="14.4" hidden="false" customHeight="false" outlineLevel="0" collapsed="false">
      <c r="A127" s="24" t="s">
        <v>253</v>
      </c>
      <c r="B127" s="0" t="s">
        <v>175</v>
      </c>
    </row>
    <row r="128" customFormat="false" ht="14.4" hidden="false" customHeight="false" outlineLevel="0" collapsed="false">
      <c r="A128" s="24" t="s">
        <v>254</v>
      </c>
      <c r="B128" s="0" t="s">
        <v>175</v>
      </c>
    </row>
    <row r="129" customFormat="false" ht="14.4" hidden="false" customHeight="false" outlineLevel="0" collapsed="false">
      <c r="A129" s="24" t="s">
        <v>255</v>
      </c>
      <c r="B129" s="0" t="s">
        <v>256</v>
      </c>
    </row>
    <row r="130" customFormat="false" ht="14.4" hidden="false" customHeight="false" outlineLevel="0" collapsed="false">
      <c r="A130" s="24" t="s">
        <v>59</v>
      </c>
      <c r="B130" s="0" t="s">
        <v>257</v>
      </c>
    </row>
    <row r="131" customFormat="false" ht="14.4" hidden="false" customHeight="false" outlineLevel="0" collapsed="false">
      <c r="A131" s="24" t="s">
        <v>258</v>
      </c>
      <c r="B131" s="0" t="s">
        <v>257</v>
      </c>
    </row>
    <row r="132" customFormat="false" ht="14.4" hidden="false" customHeight="false" outlineLevel="0" collapsed="false">
      <c r="A132" s="26" t="s">
        <v>259</v>
      </c>
      <c r="B132" s="0" t="s">
        <v>260</v>
      </c>
    </row>
    <row r="133" customFormat="false" ht="14.4" hidden="false" customHeight="false" outlineLevel="0" collapsed="false">
      <c r="A133" s="26" t="s">
        <v>261</v>
      </c>
      <c r="B133" s="0" t="s">
        <v>262</v>
      </c>
    </row>
    <row r="134" customFormat="false" ht="14.4" hidden="false" customHeight="false" outlineLevel="0" collapsed="false">
      <c r="A134" s="26" t="s">
        <v>263</v>
      </c>
      <c r="B134" s="0" t="s">
        <v>264</v>
      </c>
    </row>
    <row r="135" customFormat="false" ht="14.4" hidden="false" customHeight="false" outlineLevel="0" collapsed="false">
      <c r="A135" s="26" t="s">
        <v>265</v>
      </c>
      <c r="B135" s="0" t="s">
        <v>264</v>
      </c>
    </row>
    <row r="136" customFormat="false" ht="14.4" hidden="false" customHeight="false" outlineLevel="0" collapsed="false">
      <c r="A136" s="26" t="s">
        <v>266</v>
      </c>
      <c r="B136" s="0" t="s">
        <v>267</v>
      </c>
    </row>
    <row r="137" customFormat="false" ht="14.4" hidden="false" customHeight="false" outlineLevel="0" collapsed="false">
      <c r="A137" s="26" t="s">
        <v>268</v>
      </c>
      <c r="B137" s="0" t="s">
        <v>163</v>
      </c>
    </row>
    <row r="138" customFormat="false" ht="14.4" hidden="false" customHeight="false" outlineLevel="0" collapsed="false">
      <c r="A138" s="24" t="s">
        <v>269</v>
      </c>
      <c r="B138" s="0" t="s">
        <v>270</v>
      </c>
    </row>
    <row r="139" customFormat="false" ht="14.4" hidden="false" customHeight="false" outlineLevel="0" collapsed="false">
      <c r="A139" s="24" t="s">
        <v>271</v>
      </c>
      <c r="B139" s="0" t="s">
        <v>220</v>
      </c>
    </row>
    <row r="140" customFormat="false" ht="14.4" hidden="false" customHeight="false" outlineLevel="0" collapsed="false">
      <c r="A140" s="24" t="s">
        <v>272</v>
      </c>
      <c r="B140" s="0" t="s">
        <v>102</v>
      </c>
    </row>
    <row r="141" customFormat="false" ht="14.4" hidden="false" customHeight="false" outlineLevel="0" collapsed="false">
      <c r="A141" s="26" t="s">
        <v>273</v>
      </c>
      <c r="B141" s="0" t="s">
        <v>274</v>
      </c>
    </row>
    <row r="142" customFormat="false" ht="14.4" hidden="false" customHeight="false" outlineLevel="0" collapsed="false">
      <c r="A142" s="26" t="s">
        <v>275</v>
      </c>
      <c r="B142" s="0" t="s">
        <v>274</v>
      </c>
    </row>
    <row r="143" customFormat="false" ht="14.4" hidden="false" customHeight="false" outlineLevel="0" collapsed="false">
      <c r="A143" s="26" t="s">
        <v>276</v>
      </c>
      <c r="B143" s="0" t="s">
        <v>274</v>
      </c>
    </row>
    <row r="144" customFormat="false" ht="14.4" hidden="false" customHeight="false" outlineLevel="0" collapsed="false">
      <c r="A144" s="26" t="s">
        <v>277</v>
      </c>
      <c r="B144" s="0" t="s">
        <v>274</v>
      </c>
    </row>
    <row r="145" customFormat="false" ht="14.4" hidden="false" customHeight="false" outlineLevel="0" collapsed="false">
      <c r="A145" s="26" t="s">
        <v>278</v>
      </c>
      <c r="B145" s="0" t="s">
        <v>90</v>
      </c>
    </row>
    <row r="146" customFormat="false" ht="14.4" hidden="false" customHeight="false" outlineLevel="0" collapsed="false">
      <c r="A146" s="26" t="s">
        <v>279</v>
      </c>
      <c r="B146" s="0" t="s">
        <v>280</v>
      </c>
    </row>
    <row r="147" customFormat="false" ht="14.4" hidden="false" customHeight="false" outlineLevel="0" collapsed="false">
      <c r="A147" s="26" t="s">
        <v>40</v>
      </c>
      <c r="B147" s="0" t="s">
        <v>99</v>
      </c>
    </row>
    <row r="148" customFormat="false" ht="14.4" hidden="false" customHeight="false" outlineLevel="0" collapsed="false">
      <c r="A148" s="26" t="s">
        <v>281</v>
      </c>
      <c r="B148" s="0" t="s">
        <v>282</v>
      </c>
    </row>
    <row r="149" customFormat="false" ht="14.4" hidden="false" customHeight="false" outlineLevel="0" collapsed="false">
      <c r="A149" s="26" t="s">
        <v>283</v>
      </c>
      <c r="B149" s="0" t="s">
        <v>282</v>
      </c>
    </row>
    <row r="150" customFormat="false" ht="14.4" hidden="false" customHeight="false" outlineLevel="0" collapsed="false">
      <c r="A150" s="26" t="s">
        <v>284</v>
      </c>
      <c r="B150" s="0" t="s">
        <v>282</v>
      </c>
    </row>
    <row r="151" customFormat="false" ht="14.4" hidden="false" customHeight="false" outlineLevel="0" collapsed="false">
      <c r="A151" s="26" t="s">
        <v>285</v>
      </c>
      <c r="B151" s="0" t="s">
        <v>90</v>
      </c>
    </row>
    <row r="152" customFormat="false" ht="14.4" hidden="false" customHeight="false" outlineLevel="0" collapsed="false">
      <c r="A152" s="26" t="s">
        <v>165</v>
      </c>
      <c r="B152" s="0" t="s">
        <v>274</v>
      </c>
    </row>
    <row r="153" customFormat="false" ht="14.4" hidden="false" customHeight="false" outlineLevel="0" collapsed="false">
      <c r="A153" s="26" t="s">
        <v>286</v>
      </c>
      <c r="B153" s="0" t="s">
        <v>163</v>
      </c>
    </row>
    <row r="154" customFormat="false" ht="14.4" hidden="false" customHeight="false" outlineLevel="0" collapsed="false">
      <c r="A154" s="26" t="s">
        <v>287</v>
      </c>
      <c r="B154" s="0" t="s">
        <v>280</v>
      </c>
    </row>
    <row r="155" customFormat="false" ht="14.4" hidden="false" customHeight="false" outlineLevel="0" collapsed="false">
      <c r="A155" s="26" t="s">
        <v>65</v>
      </c>
      <c r="B155" s="0" t="s">
        <v>165</v>
      </c>
    </row>
    <row r="156" customFormat="false" ht="14.4" hidden="false" customHeight="false" outlineLevel="0" collapsed="false">
      <c r="A156" s="26" t="s">
        <v>288</v>
      </c>
      <c r="B156" s="0" t="s">
        <v>90</v>
      </c>
    </row>
    <row r="157" customFormat="false" ht="14.4" hidden="false" customHeight="false" outlineLevel="0" collapsed="false">
      <c r="A157" s="26" t="s">
        <v>289</v>
      </c>
      <c r="B157" s="0" t="s">
        <v>290</v>
      </c>
    </row>
    <row r="158" customFormat="false" ht="14.4" hidden="false" customHeight="false" outlineLevel="0" collapsed="false">
      <c r="A158" s="26" t="s">
        <v>291</v>
      </c>
      <c r="B158" s="0" t="s">
        <v>102</v>
      </c>
    </row>
    <row r="159" customFormat="false" ht="14.4" hidden="false" customHeight="false" outlineLevel="0" collapsed="false">
      <c r="A159" s="26" t="s">
        <v>292</v>
      </c>
      <c r="B159" s="0" t="s">
        <v>163</v>
      </c>
    </row>
    <row r="160" customFormat="false" ht="14.4" hidden="false" customHeight="false" outlineLevel="0" collapsed="false">
      <c r="A160" s="26" t="s">
        <v>293</v>
      </c>
      <c r="B160" s="0" t="s">
        <v>294</v>
      </c>
    </row>
    <row r="161" customFormat="false" ht="14.4" hidden="false" customHeight="false" outlineLevel="0" collapsed="false">
      <c r="A161" s="24" t="s">
        <v>295</v>
      </c>
      <c r="B161" s="0" t="s">
        <v>296</v>
      </c>
    </row>
    <row r="162" customFormat="false" ht="14.4" hidden="false" customHeight="false" outlineLevel="0" collapsed="false">
      <c r="A162" s="24" t="s">
        <v>297</v>
      </c>
      <c r="B162" s="0" t="s">
        <v>165</v>
      </c>
    </row>
    <row r="163" customFormat="false" ht="14.4" hidden="false" customHeight="false" outlineLevel="0" collapsed="false">
      <c r="A163" s="24" t="s">
        <v>298</v>
      </c>
      <c r="B163" s="0" t="s">
        <v>90</v>
      </c>
    </row>
    <row r="164" customFormat="false" ht="14.4" hidden="false" customHeight="false" outlineLevel="0" collapsed="false">
      <c r="A164" s="24" t="s">
        <v>299</v>
      </c>
      <c r="B164" s="0" t="s">
        <v>165</v>
      </c>
    </row>
    <row r="165" customFormat="false" ht="14.4" hidden="false" customHeight="false" outlineLevel="0" collapsed="false">
      <c r="A165" s="24" t="s">
        <v>300</v>
      </c>
      <c r="B165" s="0" t="s">
        <v>165</v>
      </c>
    </row>
    <row r="166" customFormat="false" ht="14.4" hidden="false" customHeight="false" outlineLevel="0" collapsed="false">
      <c r="A166" s="24" t="s">
        <v>301</v>
      </c>
      <c r="B166" s="0" t="s">
        <v>127</v>
      </c>
    </row>
    <row r="167" customFormat="false" ht="14.4" hidden="false" customHeight="false" outlineLevel="0" collapsed="false">
      <c r="A167" s="24" t="s">
        <v>53</v>
      </c>
      <c r="B167" s="0" t="s">
        <v>132</v>
      </c>
    </row>
    <row r="168" customFormat="false" ht="14.4" hidden="false" customHeight="false" outlineLevel="0" collapsed="false">
      <c r="A168" s="24" t="s">
        <v>302</v>
      </c>
      <c r="B168" s="0" t="s">
        <v>303</v>
      </c>
    </row>
    <row r="169" customFormat="false" ht="14.4" hidden="false" customHeight="false" outlineLevel="0" collapsed="false">
      <c r="A169" s="24" t="s">
        <v>304</v>
      </c>
      <c r="B169" s="0" t="s">
        <v>102</v>
      </c>
    </row>
    <row r="170" customFormat="false" ht="14.4" hidden="false" customHeight="false" outlineLevel="0" collapsed="false">
      <c r="A170" s="24" t="s">
        <v>305</v>
      </c>
      <c r="B170" s="0" t="s">
        <v>290</v>
      </c>
    </row>
    <row r="171" customFormat="false" ht="14.4" hidden="false" customHeight="false" outlineLevel="0" collapsed="false">
      <c r="A171" s="24" t="s">
        <v>306</v>
      </c>
      <c r="B171" s="0" t="s">
        <v>290</v>
      </c>
    </row>
    <row r="172" customFormat="false" ht="14.4" hidden="false" customHeight="false" outlineLevel="0" collapsed="false">
      <c r="A172" s="24" t="s">
        <v>307</v>
      </c>
      <c r="B172" s="0" t="s">
        <v>161</v>
      </c>
    </row>
    <row r="173" customFormat="false" ht="14.4" hidden="false" customHeight="false" outlineLevel="0" collapsed="false">
      <c r="A173" s="24" t="s">
        <v>308</v>
      </c>
      <c r="B173" s="0" t="s">
        <v>161</v>
      </c>
    </row>
    <row r="174" customFormat="false" ht="14.4" hidden="false" customHeight="false" outlineLevel="0" collapsed="false">
      <c r="A174" s="24" t="s">
        <v>309</v>
      </c>
      <c r="B174" s="0" t="s">
        <v>310</v>
      </c>
    </row>
    <row r="175" customFormat="false" ht="14.4" hidden="false" customHeight="false" outlineLevel="0" collapsed="false">
      <c r="A175" s="24" t="s">
        <v>311</v>
      </c>
      <c r="B175" s="0" t="s">
        <v>310</v>
      </c>
    </row>
    <row r="176" customFormat="false" ht="14.4" hidden="false" customHeight="false" outlineLevel="0" collapsed="false">
      <c r="A176" s="24" t="s">
        <v>312</v>
      </c>
      <c r="B176" s="0" t="s">
        <v>206</v>
      </c>
    </row>
    <row r="177" customFormat="false" ht="14.4" hidden="false" customHeight="false" outlineLevel="0" collapsed="false">
      <c r="A177" s="24" t="s">
        <v>313</v>
      </c>
      <c r="B177" s="0" t="s">
        <v>206</v>
      </c>
    </row>
    <row r="178" customFormat="false" ht="14.4" hidden="false" customHeight="false" outlineLevel="0" collapsed="false">
      <c r="A178" s="24" t="s">
        <v>314</v>
      </c>
      <c r="B178" s="0" t="s">
        <v>206</v>
      </c>
    </row>
    <row r="179" customFormat="false" ht="14.4" hidden="false" customHeight="false" outlineLevel="0" collapsed="false">
      <c r="A179" s="24" t="s">
        <v>315</v>
      </c>
      <c r="B179" s="0" t="s">
        <v>102</v>
      </c>
    </row>
    <row r="180" customFormat="false" ht="14.4" hidden="false" customHeight="false" outlineLevel="0" collapsed="false">
      <c r="A180" s="24" t="s">
        <v>13</v>
      </c>
      <c r="B180" s="0" t="s">
        <v>316</v>
      </c>
    </row>
    <row r="181" customFormat="false" ht="14.4" hidden="false" customHeight="false" outlineLevel="0" collapsed="false">
      <c r="A181" s="24" t="s">
        <v>317</v>
      </c>
      <c r="B181" s="0" t="s">
        <v>316</v>
      </c>
    </row>
    <row r="182" customFormat="false" ht="14.4" hidden="false" customHeight="false" outlineLevel="0" collapsed="false">
      <c r="A182" s="24" t="s">
        <v>318</v>
      </c>
      <c r="B182" s="0" t="s">
        <v>316</v>
      </c>
    </row>
    <row r="183" customFormat="false" ht="14.4" hidden="false" customHeight="false" outlineLevel="0" collapsed="false">
      <c r="A183" s="24" t="s">
        <v>319</v>
      </c>
      <c r="B183" s="0" t="s">
        <v>320</v>
      </c>
    </row>
    <row r="184" customFormat="false" ht="14.4" hidden="false" customHeight="false" outlineLevel="0" collapsed="false">
      <c r="A184" s="24" t="s">
        <v>321</v>
      </c>
      <c r="B184" s="0" t="s">
        <v>320</v>
      </c>
    </row>
    <row r="185" customFormat="false" ht="14.4" hidden="false" customHeight="false" outlineLevel="0" collapsed="false">
      <c r="A185" s="24" t="s">
        <v>322</v>
      </c>
      <c r="B185" s="0" t="s">
        <v>102</v>
      </c>
    </row>
    <row r="186" customFormat="false" ht="14.4" hidden="false" customHeight="false" outlineLevel="0" collapsed="false">
      <c r="A186" s="24" t="s">
        <v>323</v>
      </c>
      <c r="B186" s="0" t="s">
        <v>324</v>
      </c>
    </row>
    <row r="187" customFormat="false" ht="14.4" hidden="false" customHeight="false" outlineLevel="0" collapsed="false">
      <c r="A187" s="24" t="s">
        <v>325</v>
      </c>
      <c r="B187" s="0" t="s">
        <v>324</v>
      </c>
    </row>
    <row r="188" customFormat="false" ht="14.4" hidden="false" customHeight="false" outlineLevel="0" collapsed="false">
      <c r="A188" s="24" t="s">
        <v>326</v>
      </c>
      <c r="B188" s="0" t="s">
        <v>102</v>
      </c>
    </row>
    <row r="189" customFormat="false" ht="14.4" hidden="false" customHeight="false" outlineLevel="0" collapsed="false">
      <c r="A189" s="24" t="s">
        <v>327</v>
      </c>
      <c r="B189" s="0" t="s">
        <v>203</v>
      </c>
    </row>
    <row r="190" customFormat="false" ht="14.4" hidden="false" customHeight="false" outlineLevel="0" collapsed="false">
      <c r="A190" s="24" t="s">
        <v>328</v>
      </c>
      <c r="B190" s="0" t="s">
        <v>324</v>
      </c>
    </row>
    <row r="191" customFormat="false" ht="14.4" hidden="false" customHeight="false" outlineLevel="0" collapsed="false">
      <c r="A191" s="24" t="s">
        <v>329</v>
      </c>
      <c r="B191" s="0" t="s">
        <v>163</v>
      </c>
    </row>
    <row r="192" customFormat="false" ht="14.4" hidden="false" customHeight="false" outlineLevel="0" collapsed="false">
      <c r="A192" s="24" t="s">
        <v>330</v>
      </c>
      <c r="B192" s="0" t="s">
        <v>102</v>
      </c>
    </row>
    <row r="193" customFormat="false" ht="14.4" hidden="false" customHeight="false" outlineLevel="0" collapsed="false">
      <c r="A193" s="24" t="s">
        <v>331</v>
      </c>
      <c r="B193" s="0" t="s">
        <v>332</v>
      </c>
    </row>
    <row r="194" customFormat="false" ht="14.4" hidden="false" customHeight="false" outlineLevel="0" collapsed="false">
      <c r="A194" s="24" t="s">
        <v>333</v>
      </c>
      <c r="B194" s="0" t="s">
        <v>203</v>
      </c>
    </row>
    <row r="195" customFormat="false" ht="14.4" hidden="false" customHeight="false" outlineLevel="0" collapsed="false">
      <c r="A195" s="24" t="s">
        <v>334</v>
      </c>
      <c r="B195" s="0" t="s">
        <v>274</v>
      </c>
    </row>
    <row r="196" customFormat="false" ht="14.4" hidden="false" customHeight="false" outlineLevel="0" collapsed="false">
      <c r="A196" s="24" t="s">
        <v>335</v>
      </c>
      <c r="B196" s="0" t="s">
        <v>203</v>
      </c>
    </row>
    <row r="197" customFormat="false" ht="14.4" hidden="false" customHeight="false" outlineLevel="0" collapsed="false">
      <c r="A197" s="24" t="s">
        <v>336</v>
      </c>
      <c r="B197" s="0" t="s">
        <v>220</v>
      </c>
    </row>
    <row r="198" customFormat="false" ht="14.4" hidden="false" customHeight="false" outlineLevel="0" collapsed="false">
      <c r="A198" s="24" t="s">
        <v>337</v>
      </c>
      <c r="B198" s="0" t="s">
        <v>163</v>
      </c>
    </row>
    <row r="199" customFormat="false" ht="14.4" hidden="false" customHeight="false" outlineLevel="0" collapsed="false">
      <c r="A199" s="24" t="s">
        <v>338</v>
      </c>
      <c r="B199" s="0" t="s">
        <v>102</v>
      </c>
    </row>
    <row r="200" customFormat="false" ht="14.4" hidden="false" customHeight="false" outlineLevel="0" collapsed="false">
      <c r="A200" s="24" t="s">
        <v>339</v>
      </c>
      <c r="B200" s="0" t="s">
        <v>340</v>
      </c>
    </row>
    <row r="201" customFormat="false" ht="14.4" hidden="false" customHeight="false" outlineLevel="0" collapsed="false">
      <c r="A201" s="24" t="s">
        <v>341</v>
      </c>
      <c r="B201" s="0" t="s">
        <v>342</v>
      </c>
    </row>
    <row r="202" customFormat="false" ht="14.4" hidden="false" customHeight="false" outlineLevel="0" collapsed="false">
      <c r="A202" s="24" t="s">
        <v>343</v>
      </c>
      <c r="B202" s="0" t="s">
        <v>344</v>
      </c>
    </row>
    <row r="203" customFormat="false" ht="14.4" hidden="false" customHeight="false" outlineLevel="0" collapsed="false">
      <c r="A203" s="24" t="s">
        <v>345</v>
      </c>
      <c r="B203" s="0" t="s">
        <v>340</v>
      </c>
    </row>
    <row r="204" customFormat="false" ht="14.4" hidden="false" customHeight="false" outlineLevel="0" collapsed="false">
      <c r="A204" s="24" t="s">
        <v>346</v>
      </c>
      <c r="B204" s="0" t="s">
        <v>342</v>
      </c>
    </row>
    <row r="205" customFormat="false" ht="14.4" hidden="false" customHeight="false" outlineLevel="0" collapsed="false">
      <c r="A205" s="24" t="s">
        <v>347</v>
      </c>
      <c r="B205" s="0" t="s">
        <v>344</v>
      </c>
    </row>
    <row r="206" customFormat="false" ht="14.4" hidden="false" customHeight="false" outlineLevel="0" collapsed="false">
      <c r="A206" s="24" t="s">
        <v>348</v>
      </c>
      <c r="B206" s="0" t="s">
        <v>340</v>
      </c>
    </row>
    <row r="207" customFormat="false" ht="14.4" hidden="false" customHeight="false" outlineLevel="0" collapsed="false">
      <c r="A207" s="24" t="s">
        <v>349</v>
      </c>
      <c r="B207" s="0" t="s">
        <v>342</v>
      </c>
    </row>
    <row r="208" customFormat="false" ht="14.4" hidden="false" customHeight="false" outlineLevel="0" collapsed="false">
      <c r="A208" s="24" t="s">
        <v>350</v>
      </c>
      <c r="B208" s="0" t="s">
        <v>344</v>
      </c>
    </row>
    <row r="209" customFormat="false" ht="14.4" hidden="false" customHeight="false" outlineLevel="0" collapsed="false">
      <c r="A209" s="24" t="s">
        <v>351</v>
      </c>
      <c r="B209" s="0" t="s">
        <v>165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198</TotalTime>
  <Application>LibreOffice/6.3.6.1$Windows_X86_64 LibreOffice_project/ae1f8e239c40b4871165c50d6580f10b132d67cc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2020-02-24T07:18:19Z</dcterms:created>
  <dc:creator>PCINFO</dc:creator>
  <dc:description/>
  <dc:language>fr-FR</dc:language>
  <cp:lastModifiedBy/>
  <cp:lastPrinted>2020-05-29T22:44:10Z</cp:lastPrinted>
  <dcterms:modified xsi:type="dcterms:W3CDTF">2020-06-02T04:58:50Z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