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_rels/externalLink3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F_suspensions" sheetId="1" state="visible" r:id="rId2"/>
    <sheet name="gestion_dates" sheetId="2" state="visible" r:id="rId3"/>
    <sheet name="calcul_dates" sheetId="3" state="visible" r:id="rId4"/>
  </sheets>
  <externalReferences>
    <externalReference r:id="rId5"/>
    <externalReference r:id="rId6"/>
    <externalReference r:id="rId7"/>
  </externalReferences>
  <definedNames>
    <definedName function="false" hidden="false" name="An" vbProcedure="false">#REF!</definedName>
    <definedName function="false" hidden="false" name="annee" vbProcedure="false">#REF!</definedName>
    <definedName function="false" hidden="false" name="année" vbProcedure="false">#REF!</definedName>
    <definedName function="false" hidden="false" name="année2" vbProcedure="false">#REF!</definedName>
    <definedName function="false" hidden="false" name="année3" vbProcedure="false">#REF!</definedName>
    <definedName function="false" hidden="false" name="année4" vbProcedure="false">#REF!</definedName>
    <definedName function="false" hidden="false" name="année5" vbProcedure="false">#REF!</definedName>
    <definedName function="false" hidden="false" name="Année_civile" vbProcedure="false">[1]Calendrier!$D$3</definedName>
    <definedName function="false" hidden="false" name="CHOIX_FERIE" vbProcedure="false">'[1]Jours Fériés (2)'!$B$5</definedName>
    <definedName function="false" hidden="false" name="EntréeDéplacement" vbProcedure="false">COUNTA([2]Feuil1!$C$4:$C$8,[2]Feuil1!$C$10:$C$11,[2]Feuil1!$C$13:$C$15,[2]Feuil1!$F$4:$F$11,[2]Feuil1!$F$13:$F$14)</definedName>
    <definedName function="false" hidden="false" name="EntréeEnCasUrgence" vbProcedure="false">COUNTA([2]Feuil1!$C$4:$C$9,[2]Feuil1!$G$4:$G$7)</definedName>
    <definedName function="false" hidden="false" name="EntréeHôtel" vbProcedure="false">COUNTA([2]Feuil1!$C$4:$C$10)+IF([2]Feuil1!$G$4&lt;&gt;"",COUNTA([2]Feuil1!$G$5:$G$7),0)+IF([2]Feuil1!$G$8&lt;&gt;"",COUNTA([2]Feuil1!$G$9:$G$11),0)+IF([2]Feuil1!$G$12&lt;&gt;"",COUNTA([2]Feuil1!$G$13:$G$15),0)</definedName>
    <definedName function="false" hidden="false" name="EntréeLocationVoiture" vbProcedure="false">IF('[3]location de voiture'!$d$4="Oui",COUNTA('[3]location de voiture'!$d$5:#REF!),TotalLocationVoiture)</definedName>
    <definedName function="false" hidden="false" name="TotalLocationVoiture" vbProcedure="false">IF([2]Feuil1!$D$4="Oui",COUNTA([2]Feuil1!$B$5:$B$11),0)</definedName>
    <definedName function="false" hidden="false" name="feries" vbProcedure="false">#REF!</definedName>
    <definedName function="false" hidden="false" name="JOUR_FERIE" vbProcedure="false">'[1]Jours Fériés (2)'!$I$3:$I$15</definedName>
    <definedName function="false" hidden="false" name="lstCongés" vbProcedure="false">#REF!</definedName>
    <definedName function="false" hidden="false" name="lstDatesD" vbProcedure="false">[1]!Suivi_des_congés[date de fin]</definedName>
    <definedName function="false" hidden="false" name="lstDatesF" vbProcedure="false">[1]!Suivi_des_congés[date de début]</definedName>
    <definedName function="false" hidden="false" name="lstEmployés" vbProcedure="false">[1]!Employés[noms des employés]</definedName>
    <definedName function="false" hidden="false" name="lstNomsEmpl" vbProcedure="false">[1]!Suivi_des_congés[nom de l’employé]</definedName>
    <definedName function="false" hidden="false" name="lstTypesC" vbProcedure="false">[1]!Suivi_des_congés[type de congé]</definedName>
    <definedName function="false" hidden="false" name="lstTypesCongés" vbProcedure="false">[1]!TypesCongés[liste des types de congés]</definedName>
    <definedName function="false" hidden="false" name="ND_JF" vbProcedure="false">Tab_Feries[Jours]</definedName>
    <definedName function="false" hidden="false" name="PersonalEntry" vbProcedure="false">COUNTA([3]FICHE_PROCEDURE!$B$4,[3]FICHE_PROCEDURE!$F$3,[3]FICHE_PROCEDURE!$F$5:$F$6)</definedName>
    <definedName function="false" hidden="false" name="RechercheCatégorie" vbProcedure="false">[5]!TableauCatégories[CATÉGORIES PAR TYPE]</definedName>
    <definedName function="false" hidden="false" name="Titre2" vbProcedure="false">[1]!Suivi_des_congés[[#headers],[nom de l’employé]]</definedName>
    <definedName function="false" hidden="false" name="TitreColonne3" vbProcedure="false">[1]!Employés[[#headers],[noms des employés]]</definedName>
    <definedName function="false" hidden="false" name="TitreColonne4" vbProcedure="false">[1]!TypesCongés[[#headers],[liste des types de congés]]</definedName>
    <definedName function="false" hidden="false" name="TitreColonne5" vbProcedure="false">#REF!</definedName>
    <definedName function="false" hidden="false" name="TotalDéplacement" vbProcedure="false">COUNTA([2]Feuil1!$A$4:$A$16,[2]Feuil1!$D$4:$D$16)</definedName>
    <definedName function="false" hidden="false" name="TotalEnCasUrgence" vbProcedure="false">COUNTA([2]Feuil1!$A$4:$A$9,[2]Feuil1!$E$4:$E$6)</definedName>
    <definedName function="false" hidden="false" name="TotalHôtel" vbProcedure="false">COUNTA([2]Feuil1!$A$4:$A$10)+IF([2]Feuil1!$G$4&lt;&gt;"",COUNTA([2]Feuil1!$E$5:$E$7),0)+IF([2]Feuil1!$G$8&lt;&gt;"",COUNTA([2]Feuil1!$E$9:$E$11),0)+IF([2]Feuil1!$G$12&lt;&gt;"",COUNTA([2]Feuil1!$E$13:$E$15),0)</definedName>
    <definedName function="false" hidden="false" name="TotalPersonnel" vbProcedure="false">COUNTA([3]FICHE_PROCEDURE!$A$3,[4]fiche_procedure!#ref!,[4]fiche_procedure!#ref!)</definedName>
    <definedName function="false" hidden="false" name="valSelEmployé" vbProcedure="false">[1]Calendrier!$D$2</definedName>
    <definedName function="false" hidden="false" name="WE" vbProcedure="false">'[1]Jours Fériés (2)'!$B$3</definedName>
    <definedName function="false" hidden="false" name="zprirncnjdjbcksjdbc" vbProcedure="false">[5]!TableauCatégories[CATÉGORIES PAR TYPE]</definedName>
    <definedName function="false" hidden="false" localSheetId="0" name="annee" vbProcedure="false">#REF!</definedName>
    <definedName function="false" hidden="false" localSheetId="0" name="année" vbProcedure="false">#REF!</definedName>
    <definedName function="false" hidden="false" localSheetId="0" name="année2" vbProcedure="false">#REF!</definedName>
    <definedName function="false" hidden="false" localSheetId="0" name="année3" vbProcedure="false">#REF!</definedName>
    <definedName function="false" hidden="false" localSheetId="0" name="année4" vbProcedure="false">#REF!</definedName>
    <definedName function="false" hidden="false" localSheetId="0" name="année5" vbProcedure="false">#REF!</definedName>
    <definedName function="false" hidden="false" localSheetId="0" name="feries" vbProcedure="false">#REF!</definedName>
    <definedName function="false" hidden="false" localSheetId="0" name="lstCongés" vbProcedure="false">#REF!</definedName>
    <definedName function="false" hidden="false" localSheetId="0" name="RechercheCatégorie" vbProcedure="false">[6]!TableauCatégories[CATÉGORIES PAR TYPE]</definedName>
    <definedName function="false" hidden="false" localSheetId="0" name="TitreColonne5" vbProcedure="false">#REF!</definedName>
    <definedName function="false" hidden="false" localSheetId="0" name="TotalPersonnel" vbProcedure="false">COUNTA([3]FICHE_PROCEDURE!$A$3,[4]fiche_procedure!#ref!,[4]fiche_procedure!#ref!)</definedName>
    <definedName function="false" hidden="false" localSheetId="0" name="zprirncnjdjbcksjdbc" vbProcedure="false">[6]!TableauCatégories[CATÉGORIES PAR TYPE]</definedName>
  </definedName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<sst xmlns="http://schemas.openxmlformats.org/spreadsheetml/2006/main" count="134" uniqueCount="70">
  <si>
    <t xml:space="preserve">Jours fériés</t>
  </si>
  <si>
    <t xml:space="preserve">Description</t>
  </si>
  <si>
    <t xml:space="preserve">Jours</t>
  </si>
  <si>
    <t xml:space="preserve">Nouvel An</t>
  </si>
  <si>
    <t xml:space="preserve">Nouvel an</t>
  </si>
  <si>
    <t xml:space="preserve">Pâques</t>
  </si>
  <si>
    <t xml:space="preserve">LUNDI DE PÂQUES</t>
  </si>
  <si>
    <t xml:space="preserve">Fête du Travail</t>
  </si>
  <si>
    <t xml:space="preserve">Jeudi de l'Ascension</t>
  </si>
  <si>
    <t xml:space="preserve">Lundi de Pentecôte</t>
  </si>
  <si>
    <t xml:space="preserve">Fête Nationale 21 Juillet</t>
  </si>
  <si>
    <t xml:space="preserve">Assomption</t>
  </si>
  <si>
    <t xml:space="preserve">Toussaint</t>
  </si>
  <si>
    <t xml:space="preserve">Armistice</t>
  </si>
  <si>
    <t xml:space="preserve">Noël</t>
  </si>
  <si>
    <t xml:space="preserve">Vacances scolaires 2019-2020</t>
  </si>
  <si>
    <t xml:space="preserve">Vacances scolaires 2020-2021</t>
  </si>
  <si>
    <t xml:space="preserve">Hiver (Noël)</t>
  </si>
  <si>
    <t xml:space="preserve">Hiver</t>
  </si>
  <si>
    <t xml:space="preserve">début congés</t>
  </si>
  <si>
    <t xml:space="preserve">ç</t>
  </si>
  <si>
    <t xml:space="preserve">dates dactylographiées</t>
  </si>
  <si>
    <t xml:space="preserve">fin congés</t>
  </si>
  <si>
    <t xml:space="preserve">début suspension</t>
  </si>
  <si>
    <t xml:space="preserve">fin suspension</t>
  </si>
  <si>
    <t xml:space="preserve">Printemps (Pâques)</t>
  </si>
  <si>
    <t xml:space="preserve">Printemps</t>
  </si>
  <si>
    <t xml:space="preserve">à remplir ↓</t>
  </si>
  <si>
    <t xml:space="preserve">mois précédent</t>
  </si>
  <si>
    <t xml:space="preserve">mois en cours</t>
  </si>
  <si>
    <t xml:space="preserve">mois suivant</t>
  </si>
  <si>
    <t xml:space="preserve">mois
suivant
+2(r)</t>
  </si>
  <si>
    <t xml:space="preserve">mois
en cours
+3 (PP)</t>
  </si>
  <si>
    <t xml:space="preserve">1ère chambre </t>
  </si>
  <si>
    <t xml:space="preserve">X</t>
  </si>
  <si>
    <t xml:space="preserve">Y</t>
  </si>
  <si>
    <t xml:space="preserve">Z</t>
  </si>
  <si>
    <t xml:space="preserve">A</t>
  </si>
  <si>
    <t xml:space="preserve">B</t>
  </si>
  <si>
    <t xml:space="preserve">préc.</t>
  </si>
  <si>
    <r>
      <rPr>
        <sz val="16"/>
        <color rgb="FF000000"/>
        <rFont val="Calibri"/>
        <family val="2"/>
        <charset val="1"/>
      </rPr>
      <t xml:space="preserve">3</t>
    </r>
    <r>
      <rPr>
        <vertAlign val="superscript"/>
        <sz val="16"/>
        <color rgb="FF000000"/>
        <rFont val="Calibri"/>
        <family val="2"/>
        <charset val="1"/>
      </rPr>
      <t xml:space="preserve">ème</t>
    </r>
    <r>
      <rPr>
        <sz val="16"/>
        <color rgb="FF000000"/>
        <rFont val="Calibri"/>
        <family val="2"/>
        <charset val="1"/>
      </rPr>
      <t xml:space="preserve"> mercredi du mois précédent</t>
    </r>
  </si>
  <si>
    <t xml:space="preserve">p</t>
  </si>
  <si>
    <r>
      <rPr>
        <sz val="16"/>
        <color rgb="FF000000"/>
        <rFont val="Calibri"/>
        <family val="2"/>
        <charset val="1"/>
      </rPr>
      <t xml:space="preserve">3</t>
    </r>
    <r>
      <rPr>
        <vertAlign val="superscript"/>
        <sz val="16"/>
        <color rgb="FF000000"/>
        <rFont val="Calibri"/>
        <family val="2"/>
        <charset val="1"/>
      </rPr>
      <t xml:space="preserve">ème</t>
    </r>
    <r>
      <rPr>
        <sz val="16"/>
        <color rgb="FF000000"/>
        <rFont val="Calibri"/>
        <family val="2"/>
        <charset val="1"/>
      </rPr>
      <t xml:space="preserve"> mercredi du mois suivant</t>
    </r>
  </si>
  <si>
    <t xml:space="preserve">R.E.</t>
  </si>
  <si>
    <r>
      <rPr>
        <sz val="16"/>
        <color rgb="FF000000"/>
        <rFont val="Calibri"/>
        <family val="2"/>
        <charset val="1"/>
      </rPr>
      <t xml:space="preserve">3</t>
    </r>
    <r>
      <rPr>
        <vertAlign val="superscript"/>
        <sz val="16"/>
        <color rgb="FF000000"/>
        <rFont val="Calibri"/>
        <family val="2"/>
        <charset val="1"/>
      </rPr>
      <t xml:space="preserve">ème</t>
    </r>
    <r>
      <rPr>
        <sz val="16"/>
        <color rgb="FF000000"/>
        <rFont val="Calibri"/>
        <family val="2"/>
        <charset val="1"/>
      </rPr>
      <t xml:space="preserve"> mercredi du mois en cours + 2 mois</t>
    </r>
  </si>
  <si>
    <t xml:space="preserve">PP</t>
  </si>
  <si>
    <r>
      <rPr>
        <sz val="16"/>
        <color rgb="FF000000"/>
        <rFont val="Calibri"/>
        <family val="2"/>
        <charset val="1"/>
      </rPr>
      <t xml:space="preserve">3</t>
    </r>
    <r>
      <rPr>
        <vertAlign val="superscript"/>
        <sz val="16"/>
        <color rgb="FF000000"/>
        <rFont val="Calibri"/>
        <family val="2"/>
        <charset val="1"/>
      </rPr>
      <t xml:space="preserve">ème</t>
    </r>
    <r>
      <rPr>
        <sz val="16"/>
        <color rgb="FF000000"/>
        <rFont val="Calibri"/>
        <family val="2"/>
        <charset val="1"/>
      </rPr>
      <t xml:space="preserve"> mercredi du mois en cours + 3 mois</t>
    </r>
  </si>
  <si>
    <r>
      <rPr>
        <sz val="16"/>
        <color rgb="FF000000"/>
        <rFont val="Calibri"/>
        <family val="2"/>
        <charset val="1"/>
      </rPr>
      <t xml:space="preserve">4</t>
    </r>
    <r>
      <rPr>
        <vertAlign val="superscript"/>
        <sz val="16"/>
        <color rgb="FF000000"/>
        <rFont val="Calibri"/>
        <family val="2"/>
        <charset val="1"/>
      </rPr>
      <t xml:space="preserve">ème</t>
    </r>
    <r>
      <rPr>
        <sz val="16"/>
        <color rgb="FF000000"/>
        <rFont val="Calibri"/>
        <family val="2"/>
        <charset val="1"/>
      </rPr>
      <t xml:space="preserve"> mercredi du mois en cours</t>
    </r>
  </si>
  <si>
    <t xml:space="preserve">AELD</t>
  </si>
  <si>
    <r>
      <rPr>
        <b val="true"/>
        <sz val="16"/>
        <color rgb="FFFF0000"/>
        <rFont val="Calibri"/>
        <family val="2"/>
        <charset val="1"/>
      </rPr>
      <t xml:space="preserve">3</t>
    </r>
    <r>
      <rPr>
        <b val="true"/>
        <vertAlign val="superscript"/>
        <sz val="16"/>
        <color rgb="FFFF0000"/>
        <rFont val="Calibri"/>
        <family val="2"/>
        <charset val="1"/>
      </rPr>
      <t xml:space="preserve">ème</t>
    </r>
    <r>
      <rPr>
        <b val="true"/>
        <sz val="16"/>
        <color rgb="FFFF0000"/>
        <rFont val="Calibri"/>
        <family val="2"/>
        <charset val="1"/>
      </rPr>
      <t xml:space="preserve"> mercredi du mois en cours</t>
    </r>
  </si>
  <si>
    <r>
      <rPr>
        <sz val="16"/>
        <color rgb="FF000000"/>
        <rFont val="Calibri"/>
        <family val="2"/>
        <charset val="1"/>
      </rPr>
      <t xml:space="preserve">3</t>
    </r>
    <r>
      <rPr>
        <vertAlign val="superscript"/>
        <sz val="16"/>
        <color rgb="FF000000"/>
        <rFont val="Calibri"/>
        <family val="2"/>
        <charset val="1"/>
      </rPr>
      <t xml:space="preserve">ème</t>
    </r>
    <r>
      <rPr>
        <sz val="16"/>
        <color rgb="FF000000"/>
        <rFont val="Calibri"/>
        <family val="2"/>
        <charset val="1"/>
      </rPr>
      <t xml:space="preserve"> mercredi du mois en cours + 1mois</t>
    </r>
  </si>
  <si>
    <t xml:space="preserve">prorogation 1 mois </t>
  </si>
  <si>
    <t xml:space="preserve">prorogation 7 jours =G8+7</t>
  </si>
  <si>
    <t xml:space="preserve">prorogation 14 jours =G8+14</t>
  </si>
  <si>
    <t xml:space="preserve">1Me M</t>
  </si>
  <si>
    <t xml:space="preserve">3Me M-1</t>
  </si>
  <si>
    <t xml:space="preserve">3Me M</t>
  </si>
  <si>
    <t xml:space="preserve">4Me M</t>
  </si>
  <si>
    <t xml:space="preserve">3Me M+1</t>
  </si>
  <si>
    <t xml:space="preserve">3Me M+2</t>
  </si>
  <si>
    <t xml:space="preserve">3Me M+3</t>
  </si>
  <si>
    <t xml:space="preserve">à changer↓</t>
  </si>
  <si>
    <t xml:space="preserve">mois
précédent
</t>
  </si>
  <si>
    <t xml:space="preserve">mois
suivant
</t>
  </si>
  <si>
    <t xml:space="preserve">mois
suivant
+2 (r)</t>
  </si>
  <si>
    <r>
      <rPr>
        <sz val="11"/>
        <color rgb="FF000000"/>
        <rFont val="Calibri"/>
        <family val="2"/>
        <charset val="1"/>
      </rPr>
      <t xml:space="preserve">1</t>
    </r>
    <r>
      <rPr>
        <vertAlign val="superscript"/>
        <sz val="11"/>
        <color rgb="FF000000"/>
        <rFont val="Calibri"/>
        <family val="2"/>
        <charset val="1"/>
      </rPr>
      <t xml:space="preserve">er</t>
    </r>
  </si>
  <si>
    <r>
      <rPr>
        <sz val="11"/>
        <color rgb="FF000000"/>
        <rFont val="Calibri"/>
        <family val="2"/>
        <charset val="1"/>
      </rPr>
      <t xml:space="preserve">2</t>
    </r>
    <r>
      <rPr>
        <vertAlign val="superscript"/>
        <sz val="11"/>
        <color rgb="FF000000"/>
        <rFont val="Calibri"/>
        <family val="2"/>
        <charset val="1"/>
      </rPr>
      <t xml:space="preserve">ème</t>
    </r>
  </si>
  <si>
    <r>
      <rPr>
        <sz val="11"/>
        <color rgb="FF000000"/>
        <rFont val="Calibri"/>
        <family val="2"/>
        <charset val="1"/>
      </rPr>
      <t xml:space="preserve">3</t>
    </r>
    <r>
      <rPr>
        <vertAlign val="superscript"/>
        <sz val="11"/>
        <color rgb="FF000000"/>
        <rFont val="Calibri"/>
        <family val="2"/>
        <charset val="1"/>
      </rPr>
      <t xml:space="preserve">ème </t>
    </r>
  </si>
  <si>
    <r>
      <rPr>
        <sz val="11"/>
        <color rgb="FF000000"/>
        <rFont val="Calibri"/>
        <family val="2"/>
        <charset val="1"/>
      </rPr>
      <t xml:space="preserve">4</t>
    </r>
    <r>
      <rPr>
        <vertAlign val="superscript"/>
        <sz val="11"/>
        <color rgb="FF000000"/>
        <rFont val="Calibri"/>
        <family val="2"/>
        <charset val="1"/>
      </rPr>
      <t xml:space="preserve">ème </t>
    </r>
  </si>
  <si>
    <r>
      <rPr>
        <sz val="11"/>
        <color rgb="FF000000"/>
        <rFont val="Calibri"/>
        <family val="2"/>
        <charset val="1"/>
      </rPr>
      <t xml:space="preserve">5</t>
    </r>
    <r>
      <rPr>
        <vertAlign val="superscript"/>
        <sz val="11"/>
        <color rgb="FF000000"/>
        <rFont val="Calibri"/>
        <family val="2"/>
        <charset val="1"/>
      </rPr>
      <t xml:space="preserve">ème</t>
    </r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</si>
</sst>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[$-40C]DD/MM/YYYY"/>
    <numFmt numFmtId="166" formatCode="General"/>
    <numFmt numFmtId="167" formatCode="[$-F800]DDDD&quot;, &quot;MMMM\ DD&quot;, &quot;YYYY"/>
    <numFmt numFmtId="168" formatCode="DD/MM/YY"/>
    <numFmt numFmtId="169" formatCode="D\ MMMM"/>
    <numFmt numFmtId="170" formatCode="D/MM/YYYY;@"/>
    <numFmt numFmtId="171" formatCode="MMMM\ YYYY"/>
    <numFmt numFmtId="172" formatCode="DDD\ DD/MM/YY"/>
    <numFmt numFmtId="173" formatCode="0.00E+00"/>
    <numFmt numFmtId="174" formatCode="DDD\ D\ MMM\ YY"/>
  </numFmts>
  <fonts count="3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 Light"/>
      <family val="1"/>
      <charset val="1"/>
    </font>
    <font>
      <sz val="10"/>
      <color rgb="FF44546A"/>
      <name val="Calibri"/>
      <family val="2"/>
      <charset val="1"/>
    </font>
    <font>
      <b val="true"/>
      <sz val="26"/>
      <color rgb="FF44546A"/>
      <name val="Calibri Light"/>
      <family val="2"/>
      <charset val="1"/>
    </font>
    <font>
      <sz val="11"/>
      <color rgb="FF000000"/>
      <name val="Arial"/>
      <family val="2"/>
      <charset val="1"/>
    </font>
    <font>
      <b val="true"/>
      <sz val="24"/>
      <color rgb="FF222A35"/>
      <name val="Arial"/>
      <family val="2"/>
      <charset val="1"/>
    </font>
    <font>
      <sz val="11"/>
      <color rgb="FFFFFFFF"/>
      <name val="Arial"/>
      <family val="2"/>
      <charset val="1"/>
    </font>
    <font>
      <sz val="11"/>
      <color rgb="FF44546A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b val="true"/>
      <sz val="8"/>
      <color rgb="FFFF0000"/>
      <name val="Arial"/>
      <family val="2"/>
      <charset val="1"/>
    </font>
    <font>
      <sz val="8"/>
      <color rgb="FF000080"/>
      <name val="Arial"/>
      <family val="2"/>
      <charset val="1"/>
    </font>
    <font>
      <b val="true"/>
      <sz val="8"/>
      <color rgb="FF000080"/>
      <name val="Arial"/>
      <family val="2"/>
      <charset val="1"/>
    </font>
    <font>
      <sz val="11"/>
      <color rgb="FF000000"/>
      <name val="Wingdings"/>
      <family val="0"/>
      <charset val="2"/>
    </font>
    <font>
      <sz val="16"/>
      <color rgb="FF000000"/>
      <name val="Calibri"/>
      <family val="2"/>
      <charset val="1"/>
    </font>
    <font>
      <sz val="16"/>
      <color rgb="FF44546A"/>
      <name val="Calibri"/>
      <family val="2"/>
      <charset val="1"/>
    </font>
    <font>
      <b val="true"/>
      <i val="true"/>
      <sz val="16"/>
      <color rgb="FF44546A"/>
      <name val="Calibri"/>
      <family val="2"/>
      <charset val="1"/>
    </font>
    <font>
      <b val="true"/>
      <sz val="16"/>
      <color rgb="FF548235"/>
      <name val="Calibri"/>
      <family val="2"/>
      <charset val="1"/>
    </font>
    <font>
      <b val="true"/>
      <sz val="16"/>
      <color rgb="FF99A8BD"/>
      <name val="Calibri"/>
      <family val="2"/>
      <charset val="1"/>
    </font>
    <font>
      <sz val="16"/>
      <color rgb="FF00B0F0"/>
      <name val="Calibri"/>
      <family val="2"/>
      <charset val="1"/>
    </font>
    <font>
      <sz val="16"/>
      <color rgb="FF99A8BD"/>
      <name val="Calibri"/>
      <family val="2"/>
      <charset val="1"/>
    </font>
    <font>
      <vertAlign val="superscript"/>
      <sz val="16"/>
      <color rgb="FF000000"/>
      <name val="Calibri"/>
      <family val="2"/>
      <charset val="1"/>
    </font>
    <font>
      <b val="true"/>
      <sz val="16"/>
      <color rgb="FFFF0000"/>
      <name val="Calibri"/>
      <family val="2"/>
      <charset val="1"/>
    </font>
    <font>
      <b val="true"/>
      <sz val="16"/>
      <color rgb="FFFF9933"/>
      <name val="Calibri"/>
      <family val="2"/>
      <charset val="1"/>
    </font>
    <font>
      <sz val="16"/>
      <color rgb="FFFF0000"/>
      <name val="Calibri"/>
      <family val="2"/>
      <charset val="1"/>
    </font>
    <font>
      <b val="true"/>
      <vertAlign val="superscript"/>
      <sz val="16"/>
      <color rgb="FFFF0000"/>
      <name val="Calibri"/>
      <family val="2"/>
      <charset val="1"/>
    </font>
    <font>
      <i val="true"/>
      <sz val="16"/>
      <color rgb="FFFF0000"/>
      <name val="Calibri"/>
      <family val="2"/>
      <charset val="1"/>
    </font>
    <font>
      <b val="true"/>
      <sz val="16"/>
      <color rgb="FF44546A"/>
      <name val="Calibri"/>
      <family val="2"/>
      <charset val="1"/>
    </font>
    <font>
      <b val="true"/>
      <sz val="16"/>
      <color rgb="FF0000FF"/>
      <name val="Calibri"/>
      <family val="2"/>
      <charset val="1"/>
    </font>
    <font>
      <sz val="12"/>
      <color rgb="FF000000"/>
      <name val="Calibri"/>
      <family val="2"/>
      <charset val="1"/>
    </font>
    <font>
      <sz val="26"/>
      <color rgb="FF44546A"/>
      <name val="Calibri"/>
      <family val="2"/>
      <charset val="1"/>
    </font>
    <font>
      <b val="true"/>
      <i val="true"/>
      <sz val="20"/>
      <color rgb="FF44546A"/>
      <name val="Calibri"/>
      <family val="2"/>
      <charset val="1"/>
    </font>
    <font>
      <b val="true"/>
      <i val="true"/>
      <sz val="20"/>
      <color rgb="FF3FAF46"/>
      <name val="Calibri"/>
      <family val="2"/>
      <charset val="1"/>
    </font>
    <font>
      <b val="true"/>
      <i val="true"/>
      <sz val="11"/>
      <color rgb="FF44546A"/>
      <name val="Calibri"/>
      <family val="2"/>
      <charset val="1"/>
    </font>
    <font>
      <b val="true"/>
      <i val="true"/>
      <sz val="11"/>
      <color rgb="FF3FAF46"/>
      <name val="Calibri"/>
      <family val="2"/>
      <charset val="1"/>
    </font>
    <font>
      <vertAlign val="superscript"/>
      <sz val="11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CCFF"/>
        <bgColor rgb="FFFFCC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2F2F2"/>
      </patternFill>
    </fill>
    <fill>
      <patternFill patternType="solid">
        <fgColor rgb="FFFFFF99"/>
        <bgColor rgb="FFFFDBB6"/>
      </patternFill>
    </fill>
    <fill>
      <patternFill patternType="solid">
        <fgColor rgb="FF99FF99"/>
        <bgColor rgb="FFC5E0B4"/>
      </patternFill>
    </fill>
    <fill>
      <patternFill patternType="solid">
        <fgColor rgb="FFFF0000"/>
        <bgColor rgb="FFC00000"/>
      </patternFill>
    </fill>
    <fill>
      <patternFill patternType="solid">
        <fgColor rgb="FF9DC3E6"/>
        <bgColor rgb="FFBFBFBF"/>
      </patternFill>
    </fill>
    <fill>
      <patternFill patternType="solid">
        <fgColor rgb="FFBFBFBF"/>
        <bgColor rgb="FF9DC3E6"/>
      </patternFill>
    </fill>
    <fill>
      <patternFill patternType="solid">
        <fgColor rgb="FFDEEBF7"/>
        <bgColor rgb="FFF2F2F2"/>
      </patternFill>
    </fill>
    <fill>
      <patternFill patternType="solid">
        <fgColor rgb="FFF2F2F2"/>
        <bgColor rgb="FFDEEBF7"/>
      </patternFill>
    </fill>
    <fill>
      <patternFill patternType="solid">
        <fgColor rgb="FFFF99CC"/>
        <bgColor rgb="FFFF8080"/>
      </patternFill>
    </fill>
    <fill>
      <patternFill patternType="solid">
        <fgColor rgb="FFFFDBB6"/>
        <bgColor rgb="FFFFCCCC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ck">
        <color rgb="FFFF00FF"/>
      </right>
      <top style="thick">
        <color rgb="FFFF00FF"/>
      </top>
      <bottom style="thick">
        <color rgb="FFFF00FF"/>
      </bottom>
      <diagonal/>
    </border>
    <border diagonalUp="false" diagonalDown="false">
      <left style="thick">
        <color rgb="FFFF00FF"/>
      </left>
      <right style="thick">
        <color rgb="FFFF00FF"/>
      </right>
      <top style="thick">
        <color rgb="FFFF00FF"/>
      </top>
      <bottom style="thick">
        <color rgb="FFFF00FF"/>
      </bottom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0" fillId="0" borderId="0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4" fillId="0" borderId="0" applyFont="true" applyBorder="true" applyAlignment="true" applyProtection="true">
      <alignment horizontal="left" vertical="center" textRotation="0" wrapText="false" indent="1" shrinkToFit="false"/>
      <protection locked="true" hidden="false"/>
    </xf>
    <xf numFmtId="164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left" vertical="center" textRotation="0" wrapText="false" indent="0" shrinkToFit="false"/>
    </xf>
  </cellStyleXfs>
  <cellXfs count="7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4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8" fillId="0" borderId="0" xfId="25" applyFont="true" applyBorder="true" applyAlignment="false" applyProtection="true">
      <alignment horizontal="left" vertical="center" textRotation="0" wrapText="false" indent="0" shrinkToFit="false"/>
      <protection locked="true" hidden="false"/>
    </xf>
    <xf numFmtId="166" fontId="8" fillId="0" borderId="0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24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9" fillId="0" borderId="0" xfId="22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24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0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0" fillId="0" borderId="0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7" fillId="0" borderId="0" xfId="24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10" fillId="0" borderId="0" xfId="21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0" xfId="21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1" fillId="3" borderId="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2" fillId="4" borderId="0" xfId="23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13" fillId="4" borderId="0" xfId="23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0" fontId="14" fillId="5" borderId="1" xfId="23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5" fillId="0" borderId="0" xfId="24" applyFont="true" applyBorder="false" applyAlignment="false" applyProtection="false">
      <alignment horizontal="general" vertical="center" textRotation="0" wrapText="false" indent="0" shrinkToFit="false"/>
      <protection locked="true" hidden="false"/>
    </xf>
    <xf numFmtId="170" fontId="14" fillId="6" borderId="1" xfId="23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2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7" borderId="0" xfId="2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8" fillId="0" borderId="2" xfId="2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8" fillId="8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1" fontId="18" fillId="0" borderId="0" xfId="23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71" fontId="18" fillId="0" borderId="0" xfId="2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1" fontId="18" fillId="9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1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2" fontId="20" fillId="1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2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2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2" fontId="22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2" fontId="22" fillId="1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1" fillId="0" borderId="0" xfId="2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3" fontId="22" fillId="0" borderId="0" xfId="2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2" fillId="0" borderId="0" xfId="23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22" fillId="11" borderId="3" xfId="23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16" fillId="1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2" fontId="20" fillId="1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2" fontId="20" fillId="1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4" fillId="4" borderId="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2" fontId="20" fillId="4" borderId="5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5" fontId="25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26" fillId="12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72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4" fillId="4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2" fontId="2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72" fontId="2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72" fontId="3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6" fontId="31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31" fillId="1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5" fillId="0" borderId="0" xfId="23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70" fontId="32" fillId="7" borderId="0" xfId="23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0" fontId="33" fillId="0" borderId="2" xfId="23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0" fontId="34" fillId="0" borderId="2" xfId="23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33" fillId="8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35" fillId="0" borderId="0" xfId="2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1" fontId="36" fillId="0" borderId="0" xfId="23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71" fontId="35" fillId="9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2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0" fontId="0" fillId="5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Dates du tableau" xfId="20"/>
    <cellStyle name="Détails du tableau" xfId="21"/>
    <cellStyle name="En-têtes du tableau" xfId="22"/>
    <cellStyle name="Normal 2" xfId="23"/>
    <cellStyle name="Normal 3" xfId="24"/>
    <cellStyle name="Titre 3" xfId="25"/>
  </cellStyles>
  <dxfs count="7">
    <dxf>
      <fill>
        <patternFill>
          <bgColor rgb="FFC5E0B4"/>
        </patternFill>
      </fill>
    </dxf>
    <dxf>
      <fill>
        <patternFill>
          <bgColor rgb="FFC5E0B4"/>
        </patternFill>
      </fill>
    </dxf>
    <dxf>
      <font>
        <strike val="1"/>
        <color rgb="FFC00000"/>
      </font>
      <fill>
        <patternFill>
          <bgColor rgb="FFCCCC00"/>
        </patternFill>
      </fill>
    </dxf>
    <dxf>
      <font>
        <color rgb="FFFFFF99"/>
        <u val="double"/>
      </font>
      <fill>
        <patternFill>
          <bgColor rgb="FF99A8BD"/>
        </patternFill>
      </fill>
    </dxf>
    <dxf>
      <font>
        <strike val="1"/>
        <color rgb="FFC00000"/>
      </font>
      <fill>
        <patternFill>
          <bgColor rgb="FFFFCCCC"/>
        </patternFill>
      </fill>
    </dxf>
    <dxf>
      <font>
        <strike val="1"/>
        <color rgb="FF385724"/>
      </font>
      <fill>
        <patternFill>
          <bgColor rgb="FFFFCC00"/>
        </patternFill>
      </fill>
      <border diagonalUp="false" diagonalDown="false">
        <left style="thin"/>
        <right/>
        <top/>
        <bottom/>
        <diagonal/>
      </border>
    </dxf>
    <dxf>
      <font>
        <color rgb="FFFFFF99"/>
        <u val="double"/>
      </font>
      <fill>
        <patternFill>
          <bgColor rgb="FF99A8B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548235"/>
      <rgbColor rgb="FF800080"/>
      <rgbColor rgb="FF008080"/>
      <rgbColor rgb="FFBFBFBF"/>
      <rgbColor rgb="FF808080"/>
      <rgbColor rgb="FF9999FF"/>
      <rgbColor rgb="FF993366"/>
      <rgbColor rgb="FFF2F2F2"/>
      <rgbColor rgb="FFDEEBF7"/>
      <rgbColor rgb="FF660066"/>
      <rgbColor rgb="FFFF8080"/>
      <rgbColor rgb="FF0066CC"/>
      <rgbColor rgb="FFFF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99FF99"/>
      <rgbColor rgb="FFC5E0B4"/>
      <rgbColor rgb="FFFFFF99"/>
      <rgbColor rgb="FF9DC3E6"/>
      <rgbColor rgb="FFFF99CC"/>
      <rgbColor rgb="FFFFCCCC"/>
      <rgbColor rgb="FFFFDBB6"/>
      <rgbColor rgb="FF3366FF"/>
      <rgbColor rgb="FF33CCCC"/>
      <rgbColor rgb="FFCCCC00"/>
      <rgbColor rgb="FFFFCC00"/>
      <rgbColor rgb="FFFF9933"/>
      <rgbColor rgb="FFFF6600"/>
      <rgbColor rgb="FF44546A"/>
      <rgbColor rgb="FF99A8BD"/>
      <rgbColor rgb="FF003366"/>
      <rgbColor rgb="FF3FAF46"/>
      <rgbColor rgb="FF003300"/>
      <rgbColor rgb="FF385724"/>
      <rgbColor rgb="FF993300"/>
      <rgbColor rgb="FF993366"/>
      <rgbColor rgb="FF333399"/>
      <rgbColor rgb="FF222A3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externalLink" Target="externalLinks/externalLink3.xml"/><Relationship Id="rId8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danhchri001/Downloads/Cong&#233;s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/P:/Documents/Mes%20sources%20de%20donn&#233;es/mons_webtt/new01052018/planificateur%20de%20vacances1.xlsx" TargetMode="External"/>
</Relationships>
</file>

<file path=xl/externalLinks/_rels/externalLink3.xml.rels><?xml version="1.0" encoding="UTF-8"?>
<Relationships xmlns="http://schemas.openxmlformats.org/package/2006/relationships"><Relationship Id="rId1" Type="http://schemas.openxmlformats.org/officeDocument/2006/relationships/externalLinkPath" Target="danhchri001/Documents/ruban_mons/bdd/feuilles_piles.xlsm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"/>
      <sheetName val="Suivi des congés des employés"/>
      <sheetName val="Liste des employés"/>
      <sheetName val="Types de congés"/>
      <sheetName val="Jours Fériés (2)"/>
      <sheetName val="Congé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FICHE_PROCEDURE"/>
      <sheetName val="données_prises_en_charge"/>
      <sheetName val="Sommaire des fiches"/>
      <sheetName val="délibérés"/>
      <sheetName val="piles_feuilles"/>
      <sheetName val="irrecevabilité"/>
      <sheetName val="recherche_RRN"/>
      <sheetName val="Lapin aux olives"/>
      <sheetName val="Pizza aux épinards et à la féta"/>
      <sheetName val="Recette vide"/>
      <sheetName val="ZZZ_Recette vide 2"/>
      <sheetName val="Comment utiliser l’outil de ..."/>
      <sheetName val="Configuration des catégori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ables/table1.xml><?xml version="1.0" encoding="utf-8"?>
<table xmlns="http://schemas.openxmlformats.org/spreadsheetml/2006/main" id="1" name="Tab_Feries" displayName="Tab_Feries" ref="B3:D14" headerRowCount="1" totalsRowCount="0" totalsRowShown="0">
  <autoFilter ref="B3:D14"/>
  <tableColumns count="3">
    <tableColumn id="1" name="Description"/>
    <tableColumn id="2" name="Colonne1"/>
    <tableColumn id="3" name="Jours"/>
  </tableColumns>
</table>
</file>

<file path=xl/tables/table2.xml><?xml version="1.0" encoding="utf-8"?>
<table xmlns="http://schemas.openxmlformats.org/spreadsheetml/2006/main" id="2" name="Tab_Feries3" displayName="Tab_Feries3" ref="F3:H14" headerRowCount="1" totalsRowCount="0" totalsRowShown="0">
  <autoFilter ref="F3:H14"/>
  <tableColumns count="3">
    <tableColumn id="1" name="Description"/>
    <tableColumn id="2" name="Colonne1"/>
    <tableColumn id="3" name="Jours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0000"/>
    <pageSetUpPr fitToPage="true"/>
  </sheetPr>
  <dimension ref="B1:J2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RowHeight="30" zeroHeight="false" outlineLevelRow="0" outlineLevelCol="0"/>
  <cols>
    <col collapsed="false" customWidth="true" hidden="false" outlineLevel="0" max="1" min="1" style="1" width="2.94"/>
    <col collapsed="false" customWidth="true" hidden="false" outlineLevel="0" max="2" min="2" style="1" width="34.99"/>
    <col collapsed="false" customWidth="true" hidden="false" outlineLevel="0" max="3" min="3" style="1" width="3.64"/>
    <col collapsed="false" customWidth="true" hidden="false" outlineLevel="0" max="4" min="4" style="1" width="28.42"/>
    <col collapsed="false" customWidth="true" hidden="false" outlineLevel="0" max="5" min="5" style="1" width="10.08"/>
    <col collapsed="false" customWidth="true" hidden="false" outlineLevel="0" max="6" min="6" style="1" width="27.86"/>
    <col collapsed="false" customWidth="true" hidden="false" outlineLevel="0" max="7" min="7" style="1" width="4.34"/>
    <col collapsed="false" customWidth="true" hidden="false" outlineLevel="0" max="8" min="8" style="1" width="27.02"/>
    <col collapsed="false" customWidth="true" hidden="false" outlineLevel="0" max="9" min="9" style="1" width="10.08"/>
    <col collapsed="false" customWidth="true" hidden="false" outlineLevel="0" max="10" min="10" style="1" width="3.92"/>
    <col collapsed="false" customWidth="true" hidden="false" outlineLevel="0" max="1025" min="11" style="1" width="10.08"/>
  </cols>
  <sheetData>
    <row r="1" customFormat="false" ht="39.95" hidden="false" customHeight="true" outlineLevel="0" collapsed="false">
      <c r="B1" s="2" t="s">
        <v>0</v>
      </c>
      <c r="C1" s="2"/>
      <c r="D1" s="3" t="n">
        <f aca="false">YEAR(gestion_dates!M5)</f>
        <v>2019</v>
      </c>
      <c r="F1" s="2" t="s">
        <v>0</v>
      </c>
      <c r="G1" s="2"/>
      <c r="H1" s="3" t="n">
        <f aca="false">YEAR(gestion_dates!M5)+1</f>
        <v>2020</v>
      </c>
    </row>
    <row r="2" customFormat="false" ht="15" hidden="false" customHeight="true" outlineLevel="0" collapsed="false"/>
    <row r="3" s="4" customFormat="true" ht="30" hidden="false" customHeight="true" outlineLevel="0" collapsed="false">
      <c r="B3" s="5" t="s">
        <v>1</v>
      </c>
      <c r="C3" s="5"/>
      <c r="D3" s="6" t="s">
        <v>2</v>
      </c>
      <c r="F3" s="5" t="s">
        <v>1</v>
      </c>
      <c r="G3" s="5"/>
      <c r="H3" s="6" t="s">
        <v>2</v>
      </c>
    </row>
    <row r="4" s="4" customFormat="true" ht="30" hidden="false" customHeight="true" outlineLevel="0" collapsed="false">
      <c r="B4" s="7" t="s">
        <v>3</v>
      </c>
      <c r="C4" s="8"/>
      <c r="D4" s="9" t="n">
        <f aca="false">DATE($D$1,1,1)</f>
        <v>42004</v>
      </c>
      <c r="F4" s="7" t="s">
        <v>4</v>
      </c>
      <c r="G4" s="8"/>
      <c r="H4" s="9" t="n">
        <f aca="false">DATE(H1,1,1)</f>
        <v>42369</v>
      </c>
    </row>
    <row r="5" s="4" customFormat="true" ht="30" hidden="false" customHeight="true" outlineLevel="0" collapsed="false">
      <c r="B5" s="7" t="s">
        <v>5</v>
      </c>
      <c r="C5" s="8"/>
      <c r="D5" s="9" t="n">
        <f aca="false">ROUND(DATE($D$1,4,1)/7+MOD(19*MOD($D$1,19)-7,30)*14/100,0)*7-5</f>
        <v>42114</v>
      </c>
      <c r="E5" s="10"/>
      <c r="F5" s="7" t="s">
        <v>5</v>
      </c>
      <c r="G5" s="8"/>
      <c r="H5" s="9" t="n">
        <f aca="false">ROUND(DATE($H$1,4,1)/7+MOD(19*MOD($H$1,19)-7,30)*14/100,0)*7-5</f>
        <v>42471</v>
      </c>
    </row>
    <row r="6" s="4" customFormat="true" ht="30" hidden="false" customHeight="true" outlineLevel="0" collapsed="false">
      <c r="B6" s="11" t="s">
        <v>6</v>
      </c>
      <c r="C6" s="12"/>
      <c r="D6" s="9" t="n">
        <f aca="false">D5+1</f>
        <v>42115</v>
      </c>
      <c r="F6" s="11" t="s">
        <v>6</v>
      </c>
      <c r="G6" s="12"/>
      <c r="H6" s="9" t="n">
        <f aca="false">H5+1</f>
        <v>42472</v>
      </c>
    </row>
    <row r="7" s="4" customFormat="true" ht="30" hidden="false" customHeight="true" outlineLevel="0" collapsed="false">
      <c r="B7" s="7" t="s">
        <v>7</v>
      </c>
      <c r="C7" s="8"/>
      <c r="D7" s="9" t="n">
        <f aca="false">DATE($D$1,5,1)</f>
        <v>42124</v>
      </c>
      <c r="F7" s="7" t="s">
        <v>7</v>
      </c>
      <c r="G7" s="8"/>
      <c r="H7" s="9" t="n">
        <f aca="false">DATE($H$1,5,1)</f>
        <v>42490</v>
      </c>
    </row>
    <row r="8" s="4" customFormat="true" ht="30" hidden="false" customHeight="true" outlineLevel="0" collapsed="false">
      <c r="B8" s="7" t="s">
        <v>8</v>
      </c>
      <c r="C8" s="8"/>
      <c r="D8" s="9" t="n">
        <f aca="false">D5+39</f>
        <v>42153</v>
      </c>
      <c r="F8" s="7" t="s">
        <v>8</v>
      </c>
      <c r="G8" s="8"/>
      <c r="H8" s="9" t="n">
        <f aca="false">H5+39</f>
        <v>42510</v>
      </c>
    </row>
    <row r="9" s="4" customFormat="true" ht="30" hidden="false" customHeight="true" outlineLevel="0" collapsed="false">
      <c r="B9" s="7" t="s">
        <v>9</v>
      </c>
      <c r="C9" s="8"/>
      <c r="D9" s="9" t="n">
        <f aca="false">D5+50</f>
        <v>42164</v>
      </c>
      <c r="F9" s="7" t="s">
        <v>9</v>
      </c>
      <c r="G9" s="8"/>
      <c r="H9" s="9" t="n">
        <f aca="false">H5+50</f>
        <v>42521</v>
      </c>
    </row>
    <row r="10" s="4" customFormat="true" ht="30" hidden="false" customHeight="true" outlineLevel="0" collapsed="false">
      <c r="B10" s="7" t="s">
        <v>10</v>
      </c>
      <c r="C10" s="8"/>
      <c r="D10" s="9" t="n">
        <f aca="false">DATE($D$1,7,21)</f>
        <v>42205</v>
      </c>
      <c r="F10" s="7" t="s">
        <v>10</v>
      </c>
      <c r="G10" s="8"/>
      <c r="H10" s="9" t="n">
        <f aca="false">DATE($H$1,7,21)</f>
        <v>42571</v>
      </c>
    </row>
    <row r="11" s="4" customFormat="true" ht="30" hidden="false" customHeight="true" outlineLevel="0" collapsed="false">
      <c r="B11" s="7" t="s">
        <v>11</v>
      </c>
      <c r="C11" s="8"/>
      <c r="D11" s="9" t="n">
        <f aca="false">DATE($D$1,8,15)</f>
        <v>42230</v>
      </c>
      <c r="F11" s="7" t="s">
        <v>11</v>
      </c>
      <c r="G11" s="8"/>
      <c r="H11" s="9" t="n">
        <f aca="false">DATE($H$1,8,15)</f>
        <v>42596</v>
      </c>
    </row>
    <row r="12" s="4" customFormat="true" ht="30" hidden="false" customHeight="true" outlineLevel="0" collapsed="false">
      <c r="B12" s="7" t="s">
        <v>12</v>
      </c>
      <c r="C12" s="8"/>
      <c r="D12" s="9" t="n">
        <f aca="false">DATE($D$1,11,1)</f>
        <v>42308</v>
      </c>
      <c r="F12" s="7" t="s">
        <v>12</v>
      </c>
      <c r="G12" s="8"/>
      <c r="H12" s="9" t="n">
        <f aca="false">DATE($H$1,11,1)</f>
        <v>42674</v>
      </c>
    </row>
    <row r="13" s="4" customFormat="true" ht="30" hidden="false" customHeight="true" outlineLevel="0" collapsed="false">
      <c r="B13" s="7" t="s">
        <v>13</v>
      </c>
      <c r="C13" s="8"/>
      <c r="D13" s="9" t="n">
        <f aca="false">DATE($D$1,11,11)</f>
        <v>42318</v>
      </c>
      <c r="F13" s="7" t="s">
        <v>13</v>
      </c>
      <c r="G13" s="8"/>
      <c r="H13" s="9" t="n">
        <f aca="false">DATE($H$1,11,11)</f>
        <v>42684</v>
      </c>
    </row>
    <row r="14" s="4" customFormat="true" ht="30" hidden="false" customHeight="true" outlineLevel="0" collapsed="false">
      <c r="B14" s="7" t="s">
        <v>14</v>
      </c>
      <c r="C14" s="8"/>
      <c r="D14" s="9" t="n">
        <f aca="false">DATE($D$1,12,25)</f>
        <v>42362</v>
      </c>
      <c r="F14" s="7" t="s">
        <v>14</v>
      </c>
      <c r="G14" s="8"/>
      <c r="H14" s="9" t="n">
        <f aca="false">DATE($H$1,12,25)</f>
        <v>42728</v>
      </c>
    </row>
    <row r="15" s="4" customFormat="true" ht="30" hidden="false" customHeight="true" outlineLevel="0" collapsed="false">
      <c r="B15" s="13" t="s">
        <v>15</v>
      </c>
      <c r="C15" s="13"/>
      <c r="D15" s="13"/>
      <c r="F15" s="13" t="s">
        <v>16</v>
      </c>
      <c r="G15" s="13"/>
      <c r="H15" s="13"/>
    </row>
    <row r="16" customFormat="false" ht="30" hidden="false" customHeight="true" outlineLevel="0" collapsed="false">
      <c r="B16" s="14" t="s">
        <v>17</v>
      </c>
      <c r="C16" s="14"/>
      <c r="D16" s="14"/>
      <c r="F16" s="14" t="s">
        <v>18</v>
      </c>
      <c r="G16" s="14"/>
      <c r="H16" s="14"/>
    </row>
    <row r="17" customFormat="false" ht="30" hidden="false" customHeight="true" outlineLevel="0" collapsed="false">
      <c r="B17" s="15" t="s">
        <v>19</v>
      </c>
      <c r="C17" s="15"/>
      <c r="D17" s="16" t="n">
        <v>42360</v>
      </c>
      <c r="F17" s="15" t="s">
        <v>19</v>
      </c>
      <c r="G17" s="15"/>
      <c r="H17" s="16" t="n">
        <v>42724</v>
      </c>
      <c r="I17" s="17" t="s">
        <v>20</v>
      </c>
      <c r="J17" s="1" t="s">
        <v>21</v>
      </c>
    </row>
    <row r="18" customFormat="false" ht="30" hidden="false" customHeight="true" outlineLevel="0" collapsed="false">
      <c r="B18" s="15" t="s">
        <v>22</v>
      </c>
      <c r="C18" s="15"/>
      <c r="D18" s="16" t="n">
        <v>42371</v>
      </c>
      <c r="F18" s="15" t="s">
        <v>22</v>
      </c>
      <c r="G18" s="15"/>
      <c r="H18" s="16" t="n">
        <v>42735</v>
      </c>
      <c r="I18" s="17" t="s">
        <v>20</v>
      </c>
      <c r="J18" s="1" t="s">
        <v>21</v>
      </c>
    </row>
    <row r="19" customFormat="false" ht="30" hidden="false" customHeight="true" outlineLevel="0" collapsed="false">
      <c r="B19" s="15" t="s">
        <v>23</v>
      </c>
      <c r="C19" s="15"/>
      <c r="D19" s="18" t="n">
        <v>42360</v>
      </c>
      <c r="F19" s="15" t="s">
        <v>23</v>
      </c>
      <c r="G19" s="15"/>
      <c r="H19" s="18" t="n">
        <v>42724</v>
      </c>
      <c r="I19" s="17" t="s">
        <v>20</v>
      </c>
      <c r="J19" s="1" t="s">
        <v>21</v>
      </c>
    </row>
    <row r="20" customFormat="false" ht="30" hidden="false" customHeight="true" outlineLevel="0" collapsed="false">
      <c r="B20" s="15" t="s">
        <v>24</v>
      </c>
      <c r="C20" s="15"/>
      <c r="D20" s="18" t="n">
        <v>42371</v>
      </c>
      <c r="F20" s="15" t="s">
        <v>24</v>
      </c>
      <c r="G20" s="15"/>
      <c r="H20" s="18" t="n">
        <v>42735</v>
      </c>
      <c r="I20" s="17" t="s">
        <v>20</v>
      </c>
      <c r="J20" s="1" t="s">
        <v>21</v>
      </c>
    </row>
    <row r="21" customFormat="false" ht="30" hidden="false" customHeight="true" outlineLevel="0" collapsed="false">
      <c r="B21" s="14" t="s">
        <v>25</v>
      </c>
      <c r="C21" s="14"/>
      <c r="D21" s="14"/>
      <c r="F21" s="14" t="s">
        <v>26</v>
      </c>
      <c r="G21" s="14"/>
      <c r="H21" s="14"/>
    </row>
    <row r="22" customFormat="false" ht="30" hidden="false" customHeight="true" outlineLevel="0" collapsed="false">
      <c r="B22" s="15" t="s">
        <v>19</v>
      </c>
      <c r="C22" s="15"/>
      <c r="D22" s="16" t="n">
        <v>42465</v>
      </c>
      <c r="F22" s="15" t="s">
        <v>19</v>
      </c>
      <c r="G22" s="15"/>
      <c r="H22" s="16" t="n">
        <v>42830</v>
      </c>
      <c r="I22" s="17" t="s">
        <v>20</v>
      </c>
      <c r="J22" s="1" t="s">
        <v>21</v>
      </c>
    </row>
    <row r="23" customFormat="false" ht="30" hidden="false" customHeight="true" outlineLevel="0" collapsed="false">
      <c r="B23" s="15" t="s">
        <v>22</v>
      </c>
      <c r="C23" s="15"/>
      <c r="D23" s="16" t="n">
        <v>42476</v>
      </c>
      <c r="F23" s="15" t="s">
        <v>22</v>
      </c>
      <c r="G23" s="15"/>
      <c r="H23" s="16" t="n">
        <v>42841</v>
      </c>
      <c r="I23" s="17" t="s">
        <v>20</v>
      </c>
      <c r="J23" s="1" t="s">
        <v>21</v>
      </c>
    </row>
    <row r="24" customFormat="false" ht="30" hidden="false" customHeight="true" outlineLevel="0" collapsed="false">
      <c r="B24" s="15" t="s">
        <v>23</v>
      </c>
      <c r="C24" s="15"/>
      <c r="D24" s="18" t="n">
        <v>42472</v>
      </c>
      <c r="F24" s="15" t="s">
        <v>23</v>
      </c>
      <c r="G24" s="15"/>
      <c r="H24" s="18" t="n">
        <v>42837</v>
      </c>
      <c r="I24" s="17" t="s">
        <v>20</v>
      </c>
      <c r="J24" s="1" t="s">
        <v>21</v>
      </c>
    </row>
    <row r="25" customFormat="false" ht="30" hidden="false" customHeight="true" outlineLevel="0" collapsed="false">
      <c r="B25" s="15" t="s">
        <v>24</v>
      </c>
      <c r="C25" s="15"/>
      <c r="D25" s="18" t="n">
        <v>42476</v>
      </c>
      <c r="F25" s="15" t="s">
        <v>24</v>
      </c>
      <c r="G25" s="15"/>
      <c r="H25" s="18" t="n">
        <v>42841</v>
      </c>
      <c r="I25" s="17" t="s">
        <v>20</v>
      </c>
      <c r="J25" s="1" t="s">
        <v>21</v>
      </c>
    </row>
  </sheetData>
  <mergeCells count="6">
    <mergeCell ref="B15:D15"/>
    <mergeCell ref="F15:H15"/>
    <mergeCell ref="B16:D16"/>
    <mergeCell ref="F16:H16"/>
    <mergeCell ref="B21:D21"/>
    <mergeCell ref="F21:H21"/>
  </mergeCells>
  <conditionalFormatting sqref="B4:D14 F6">
    <cfRule type="expression" priority="2" aboveAverage="0" equalAverage="0" bottom="0" percent="0" rank="0" text="" dxfId="0">
      <formula>WEEKDAY($D4,2)=1</formula>
    </cfRule>
  </conditionalFormatting>
  <conditionalFormatting sqref="G4:H14 F4:F5 F7:F14">
    <cfRule type="expression" priority="3" aboveAverage="0" equalAverage="0" bottom="0" percent="0" rank="0" text="" dxfId="1">
      <formula>WEEKDAY($D4,2)=1</formula>
    </cfRule>
  </conditionalFormatting>
  <dataValidations count="3">
    <dataValidation allowBlank="true" operator="between" prompt="Entrez la description dans cette colonne sous ce titre" showDropDown="false" showErrorMessage="true" showInputMessage="true" sqref="B3:C3 F3:G3" type="none">
      <formula1>0</formula1>
      <formula2>0</formula2>
    </dataValidation>
    <dataValidation allowBlank="true" operator="between" prompt="Entrez les jours de fermeture de l’entreprise dans le tableau de cette feuille de calcul" showDropDown="false" showErrorMessage="true" showInputMessage="true" sqref="A1" type="none">
      <formula1>0</formula1>
      <formula2>0</formula2>
    </dataValidation>
    <dataValidation allowBlank="true" operator="between" prompt="Le titre de la feuille de calcul figure dans cette cellule." showDropDown="false" showErrorMessage="true" showInputMessage="true" sqref="B1:C1 F1:G1" type="none">
      <formula1>0</formula1>
      <formula2>0</formula2>
    </dataValidation>
  </dataValidations>
  <printOptions headings="false" gridLines="false" gridLinesSet="true" horizontalCentered="true" verticalCentered="false"/>
  <pageMargins left="0.25" right="0.25" top="0.75" bottom="0.75" header="0.511805555555555" footer="0.3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&amp;CPage &amp;P of &amp;N</oddFooter>
  </headerFooter>
  <tableParts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73"/>
  <sheetViews>
    <sheetView showFormulas="false" showGridLines="true" showRowColHeaders="true" showZeros="true" rightToLeft="false" tabSelected="false" showOutlineSymbols="true" defaultGridColor="true" view="normal" topLeftCell="F1" colorId="64" zoomScale="100" zoomScaleNormal="100" zoomScalePageLayoutView="100" workbookViewId="0">
      <selection pane="topLeft" activeCell="O4" activeCellId="0" sqref="O4"/>
    </sheetView>
  </sheetViews>
  <sheetFormatPr defaultRowHeight="13.8" zeroHeight="false" outlineLevelRow="0" outlineLevelCol="0"/>
  <cols>
    <col collapsed="false" customWidth="true" hidden="false" outlineLevel="0" max="10" min="1" style="0" width="1.31"/>
    <col collapsed="false" customWidth="false" hidden="false" outlineLevel="0" max="11" min="11" style="0" width="11.4"/>
    <col collapsed="false" customWidth="true" hidden="false" outlineLevel="0" max="12" min="12" style="0" width="56.37"/>
    <col collapsed="false" customWidth="true" hidden="false" outlineLevel="0" max="13" min="13" style="0" width="19.82"/>
    <col collapsed="false" customWidth="true" hidden="false" outlineLevel="0" max="14" min="14" style="0" width="16.21"/>
    <col collapsed="false" customWidth="true" hidden="false" outlineLevel="0" max="15" min="15" style="0" width="15.42"/>
    <col collapsed="false" customWidth="true" hidden="false" outlineLevel="0" max="16" min="16" style="0" width="17.28"/>
    <col collapsed="false" customWidth="false" hidden="false" outlineLevel="0" max="17" min="17" style="0" width="11.4"/>
    <col collapsed="false" customWidth="true" hidden="false" outlineLevel="0" max="1020" min="18" style="0" width="10.47"/>
    <col collapsed="false" customWidth="false" hidden="false" outlineLevel="0" max="1025" min="1021" style="0" width="11.4"/>
  </cols>
  <sheetData>
    <row r="1" customFormat="false" ht="19.7" hidden="false" customHeight="false" outlineLevel="0" collapsed="false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customFormat="false" ht="19.7" hidden="false" customHeight="false" outlineLevel="0" collapsed="false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customFormat="false" ht="19.7" hidden="false" customHeight="false" outlineLevel="0" collapsed="false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20"/>
      <c r="M3" s="21" t="s">
        <v>27</v>
      </c>
      <c r="N3" s="20"/>
      <c r="O3" s="22"/>
      <c r="P3" s="22"/>
    </row>
    <row r="4" customFormat="false" ht="49.75" hidden="false" customHeight="false" outlineLevel="0" collapsed="false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23" t="s">
        <v>28</v>
      </c>
      <c r="M4" s="23" t="s">
        <v>29</v>
      </c>
      <c r="N4" s="23" t="s">
        <v>30</v>
      </c>
      <c r="O4" s="24" t="s">
        <v>31</v>
      </c>
      <c r="P4" s="24" t="s">
        <v>32</v>
      </c>
    </row>
    <row r="5" customFormat="false" ht="19.7" hidden="false" customHeight="false" outlineLevel="0" collapsed="false">
      <c r="A5" s="19"/>
      <c r="B5" s="19"/>
      <c r="C5" s="19"/>
      <c r="D5" s="19"/>
      <c r="E5" s="19"/>
      <c r="F5" s="19"/>
      <c r="G5" s="19"/>
      <c r="H5" s="19"/>
      <c r="I5" s="19"/>
      <c r="J5" s="19"/>
      <c r="K5" s="25"/>
      <c r="L5" s="26" t="n">
        <f aca="false">DATE(YEAR(M5),MONTH(M5)-1,DAY(M5))</f>
        <v>42308</v>
      </c>
      <c r="M5" s="26" t="n">
        <v>42338</v>
      </c>
      <c r="N5" s="26" t="n">
        <f aca="false">DATE(YEAR(M5),MONTH(M5)+1,DAY(M5))</f>
        <v>42369</v>
      </c>
      <c r="O5" s="27" t="n">
        <f aca="false">DATE(YEAR($M$5),MONTH($M$5)+2,DAY($M$5))</f>
        <v>42400</v>
      </c>
      <c r="P5" s="27" t="n">
        <f aca="false">DATE(YEAR($M$5),MONTH($M$5)+3,DAY($M$5))</f>
        <v>42429</v>
      </c>
    </row>
    <row r="6" customFormat="false" ht="19.7" hidden="false" customHeight="false" outlineLevel="0" collapsed="false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customFormat="false" ht="19.7" hidden="false" customHeight="false" outlineLevel="0" collapsed="false">
      <c r="A7" s="19"/>
      <c r="B7" s="19"/>
      <c r="C7" s="19"/>
      <c r="D7" s="19"/>
      <c r="E7" s="19"/>
      <c r="F7" s="19"/>
      <c r="G7" s="19"/>
      <c r="H7" s="19"/>
      <c r="I7" s="19"/>
      <c r="J7" s="19"/>
      <c r="K7" s="28"/>
      <c r="L7" s="29"/>
      <c r="M7" s="30" t="n">
        <f aca="false">N69</f>
        <v>42355</v>
      </c>
      <c r="N7" s="19"/>
      <c r="O7" s="19"/>
      <c r="P7" s="19"/>
      <c r="Q7" s="19"/>
    </row>
    <row r="8" customFormat="false" ht="19.7" hidden="false" customHeight="false" outlineLevel="0" collapsed="false">
      <c r="A8" s="19"/>
      <c r="B8" s="19"/>
      <c r="C8" s="19"/>
      <c r="D8" s="19"/>
      <c r="E8" s="19"/>
      <c r="F8" s="19"/>
      <c r="G8" s="19"/>
      <c r="H8" s="19"/>
      <c r="I8" s="19"/>
      <c r="J8" s="19"/>
      <c r="K8" s="31"/>
      <c r="L8" s="32"/>
      <c r="M8" s="33" t="s">
        <v>33</v>
      </c>
      <c r="N8" s="19"/>
      <c r="O8" s="19"/>
      <c r="P8" s="19"/>
      <c r="Q8" s="19"/>
    </row>
    <row r="9" customFormat="false" ht="19.7" hidden="false" customHeight="false" outlineLevel="0" collapsed="false">
      <c r="A9" s="19"/>
      <c r="B9" s="19"/>
      <c r="C9" s="19"/>
      <c r="D9" s="19"/>
      <c r="E9" s="19"/>
      <c r="F9" s="19"/>
      <c r="G9" s="19"/>
      <c r="H9" s="19"/>
      <c r="I9" s="19"/>
      <c r="J9" s="19"/>
      <c r="K9" s="28"/>
      <c r="L9" s="29"/>
      <c r="M9" s="30" t="n">
        <f aca="false">N71</f>
        <v>42383</v>
      </c>
      <c r="N9" s="19"/>
      <c r="O9" s="19"/>
      <c r="P9" s="19"/>
      <c r="Q9" s="19"/>
    </row>
    <row r="10" customFormat="false" ht="19.7" hidden="false" customHeight="false" outlineLevel="0" collapsed="false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34"/>
      <c r="L10" s="32"/>
      <c r="M10" s="33" t="s">
        <v>34</v>
      </c>
      <c r="N10" s="19"/>
      <c r="O10" s="19"/>
      <c r="P10" s="19"/>
      <c r="Q10" s="19"/>
    </row>
    <row r="11" customFormat="false" ht="19.7" hidden="false" customHeight="false" outlineLevel="0" collapsed="false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34"/>
      <c r="L11" s="32"/>
      <c r="M11" s="35" t="s">
        <v>35</v>
      </c>
      <c r="N11" s="19"/>
      <c r="O11" s="19"/>
      <c r="P11" s="19"/>
      <c r="Q11" s="19"/>
    </row>
    <row r="12" customFormat="false" ht="19.7" hidden="false" customHeight="false" outlineLevel="0" collapsed="false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34"/>
      <c r="L12" s="32"/>
      <c r="M12" s="33" t="s">
        <v>36</v>
      </c>
      <c r="N12" s="19"/>
      <c r="O12" s="19"/>
      <c r="P12" s="19"/>
      <c r="Q12" s="19"/>
    </row>
    <row r="13" customFormat="false" ht="19.7" hidden="false" customHeight="false" outlineLevel="0" collapsed="false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34"/>
      <c r="L13" s="32"/>
      <c r="M13" s="35" t="s">
        <v>37</v>
      </c>
      <c r="N13" s="19"/>
      <c r="O13" s="19"/>
      <c r="P13" s="19"/>
      <c r="Q13" s="19"/>
    </row>
    <row r="14" customFormat="false" ht="19.7" hidden="false" customHeight="false" outlineLevel="0" collapsed="false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36"/>
      <c r="L14" s="37"/>
      <c r="M14" s="33" t="s">
        <v>38</v>
      </c>
      <c r="N14" s="19"/>
      <c r="O14" s="19"/>
      <c r="P14" s="19"/>
      <c r="Q14" s="19"/>
    </row>
    <row r="15" customFormat="false" ht="19.7" hidden="false" customHeight="false" outlineLevel="0" collapsed="false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36"/>
      <c r="L15" s="38"/>
      <c r="M15" s="39"/>
      <c r="N15" s="19"/>
      <c r="O15" s="19"/>
      <c r="P15" s="19"/>
      <c r="Q15" s="19"/>
    </row>
    <row r="16" customFormat="false" ht="19.7" hidden="false" customHeight="false" outlineLevel="0" collapsed="false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28" t="s">
        <v>39</v>
      </c>
      <c r="L16" s="40" t="s">
        <v>40</v>
      </c>
      <c r="M16" s="41" t="n">
        <f aca="false">N68</f>
        <v>42327</v>
      </c>
      <c r="N16" s="19"/>
      <c r="O16" s="19"/>
      <c r="P16" s="19"/>
      <c r="Q16" s="19"/>
    </row>
    <row r="17" customFormat="false" ht="19.7" hidden="false" customHeight="false" outlineLevel="0" collapsed="false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28" t="s">
        <v>41</v>
      </c>
      <c r="L17" s="40" t="s">
        <v>42</v>
      </c>
      <c r="M17" s="42" t="n">
        <f aca="false">N71</f>
        <v>42383</v>
      </c>
      <c r="N17" s="19"/>
      <c r="O17" s="19"/>
      <c r="P17" s="19"/>
      <c r="Q17" s="19"/>
    </row>
    <row r="18" customFormat="false" ht="19.7" hidden="false" customHeight="false" outlineLevel="0" collapsed="false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28" t="s">
        <v>43</v>
      </c>
      <c r="L18" s="40" t="s">
        <v>44</v>
      </c>
      <c r="M18" s="42" t="n">
        <f aca="false">N72</f>
        <v>42418</v>
      </c>
      <c r="N18" s="19"/>
      <c r="O18" s="19"/>
      <c r="P18" s="19"/>
      <c r="Q18" s="19"/>
    </row>
    <row r="19" customFormat="false" ht="19.7" hidden="false" customHeight="false" outlineLevel="0" collapsed="false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28"/>
      <c r="L19" s="43"/>
      <c r="M19" s="42"/>
      <c r="N19" s="19"/>
      <c r="O19" s="19"/>
      <c r="P19" s="19"/>
      <c r="Q19" s="19"/>
    </row>
    <row r="20" customFormat="false" ht="19.7" hidden="false" customHeight="false" outlineLevel="0" collapsed="false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28" t="s">
        <v>45</v>
      </c>
      <c r="L20" s="40" t="s">
        <v>46</v>
      </c>
      <c r="M20" s="42" t="n">
        <f aca="false">N73</f>
        <v>42446</v>
      </c>
      <c r="N20" s="19"/>
      <c r="O20" s="19"/>
      <c r="P20" s="19"/>
      <c r="Q20" s="19"/>
    </row>
    <row r="21" customFormat="false" ht="19.7" hidden="false" customHeight="false" outlineLevel="0" collapsed="false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28"/>
      <c r="L21" s="40" t="s">
        <v>47</v>
      </c>
      <c r="M21" s="44" t="n">
        <f aca="false">N70</f>
        <v>42362</v>
      </c>
      <c r="N21" s="19"/>
      <c r="O21" s="19"/>
      <c r="P21" s="19"/>
      <c r="Q21" s="19"/>
    </row>
    <row r="22" customFormat="false" ht="19.7" hidden="false" customHeight="false" outlineLevel="0" collapsed="false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45"/>
      <c r="L22" s="46"/>
      <c r="M22" s="47"/>
      <c r="N22" s="19"/>
      <c r="O22" s="19"/>
      <c r="P22" s="19"/>
      <c r="Q22" s="19"/>
    </row>
    <row r="23" customFormat="false" ht="19.7" hidden="false" customHeight="false" outlineLevel="0" collapsed="false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48" t="s">
        <v>48</v>
      </c>
      <c r="L23" s="48" t="s">
        <v>49</v>
      </c>
      <c r="M23" s="49" t="n">
        <f aca="false">M7</f>
        <v>42355</v>
      </c>
      <c r="N23" s="19"/>
      <c r="O23" s="19"/>
      <c r="P23" s="19"/>
      <c r="Q23" s="19"/>
    </row>
    <row r="24" customFormat="false" ht="19.7" hidden="false" customHeight="false" outlineLevel="0" collapsed="false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48" t="s">
        <v>43</v>
      </c>
      <c r="L24" s="40" t="s">
        <v>50</v>
      </c>
      <c r="M24" s="49" t="n">
        <f aca="false">M17</f>
        <v>42383</v>
      </c>
      <c r="N24" s="19"/>
      <c r="O24" s="19"/>
      <c r="P24" s="19"/>
      <c r="Q24" s="19"/>
    </row>
    <row r="25" customFormat="false" ht="19.7" hidden="false" customHeight="false" outlineLevel="0" collapsed="false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48" t="s">
        <v>45</v>
      </c>
      <c r="L25" s="40" t="s">
        <v>44</v>
      </c>
      <c r="M25" s="49" t="n">
        <f aca="false">M18</f>
        <v>42418</v>
      </c>
      <c r="N25" s="19"/>
      <c r="O25" s="19"/>
      <c r="P25" s="19"/>
      <c r="Q25" s="19"/>
    </row>
    <row r="26" customFormat="false" ht="19.7" hidden="false" customHeight="false" outlineLevel="0" collapsed="false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50"/>
      <c r="L26" s="50"/>
      <c r="M26" s="51"/>
      <c r="N26" s="19"/>
      <c r="O26" s="19"/>
      <c r="P26" s="19"/>
      <c r="Q26" s="19"/>
    </row>
    <row r="27" customFormat="false" ht="19.7" hidden="false" customHeight="false" outlineLevel="0" collapsed="false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50"/>
      <c r="L27" s="52" t="s">
        <v>51</v>
      </c>
      <c r="M27" s="53" t="n">
        <f aca="false">M9</f>
        <v>42383</v>
      </c>
      <c r="N27" s="19"/>
      <c r="O27" s="19"/>
      <c r="P27" s="19"/>
      <c r="Q27" s="19"/>
    </row>
    <row r="28" customFormat="false" ht="19.7" hidden="false" customHeight="false" outlineLevel="0" collapsed="false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50"/>
      <c r="L28" s="52" t="s">
        <v>52</v>
      </c>
      <c r="M28" s="53" t="n">
        <f aca="false">M7+7</f>
        <v>42362</v>
      </c>
      <c r="N28" s="19"/>
      <c r="O28" s="19"/>
      <c r="P28" s="19"/>
      <c r="Q28" s="19"/>
    </row>
    <row r="29" customFormat="false" ht="19.7" hidden="false" customHeight="false" outlineLevel="0" collapsed="false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50"/>
      <c r="L29" s="52" t="s">
        <v>53</v>
      </c>
      <c r="M29" s="53" t="n">
        <f aca="false">M7+14</f>
        <v>42369</v>
      </c>
      <c r="N29" s="19"/>
      <c r="O29" s="19"/>
      <c r="P29" s="19"/>
      <c r="Q29" s="19"/>
    </row>
    <row r="30" customFormat="false" ht="19.7" hidden="false" customHeight="false" outlineLevel="0" collapsed="false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</row>
    <row r="31" customFormat="false" ht="19.7" hidden="false" customHeight="false" outlineLevel="0" collapsed="false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customFormat="false" ht="19.7" hidden="false" customHeight="false" outlineLevel="0" collapsed="false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customFormat="false" ht="19.7" hidden="false" customHeight="false" outlineLevel="0" collapsed="false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</row>
    <row r="34" customFormat="false" ht="19.7" hidden="false" customHeight="false" outlineLevel="0" collapsed="false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</row>
    <row r="35" customFormat="false" ht="19.7" hidden="false" customHeight="false" outlineLevel="0" collapsed="false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</row>
    <row r="36" customFormat="false" ht="19.7" hidden="false" customHeight="false" outlineLevel="0" collapsed="false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</row>
    <row r="37" customFormat="false" ht="19.7" hidden="false" customHeight="false" outlineLevel="0" collapsed="false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</row>
    <row r="38" customFormat="false" ht="19.7" hidden="false" customHeight="false" outlineLevel="0" collapsed="false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</row>
    <row r="39" customFormat="false" ht="19.7" hidden="false" customHeight="false" outlineLevel="0" collapsed="false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</row>
    <row r="40" customFormat="false" ht="19.7" hidden="false" customHeight="false" outlineLevel="0" collapsed="false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</row>
    <row r="41" customFormat="false" ht="19.7" hidden="false" customHeight="false" outlineLevel="0" collapsed="false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</row>
    <row r="42" customFormat="false" ht="19.7" hidden="false" customHeight="false" outlineLevel="0" collapsed="false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</row>
    <row r="43" customFormat="false" ht="19.7" hidden="false" customHeight="false" outlineLevel="0" collapsed="false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customFormat="false" ht="19.7" hidden="false" customHeight="false" outlineLevel="0" collapsed="false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customFormat="false" ht="19.7" hidden="false" customHeight="false" outlineLevel="0" collapsed="false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customFormat="false" ht="19.7" hidden="false" customHeight="false" outlineLevel="0" collapsed="false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customFormat="false" ht="19.7" hidden="false" customHeight="false" outlineLevel="0" collapsed="false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</row>
    <row r="48" customFormat="false" ht="19.7" hidden="false" customHeight="false" outlineLevel="0" collapsed="false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</row>
    <row r="49" customFormat="false" ht="19.7" hidden="false" customHeight="false" outlineLevel="0" collapsed="false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</row>
    <row r="50" customFormat="false" ht="19.7" hidden="false" customHeight="false" outlineLevel="0" collapsed="false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</row>
    <row r="51" customFormat="false" ht="19.7" hidden="false" customHeight="false" outlineLevel="0" collapsed="false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</row>
    <row r="52" customFormat="false" ht="19.7" hidden="false" customHeight="false" outlineLevel="0" collapsed="false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</row>
    <row r="53" customFormat="false" ht="19.7" hidden="false" customHeight="false" outlineLevel="0" collapsed="false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</row>
    <row r="54" customFormat="false" ht="19.7" hidden="false" customHeight="false" outlineLevel="0" collapsed="false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</row>
    <row r="55" customFormat="false" ht="19.7" hidden="false" customHeight="false" outlineLevel="0" collapsed="false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</row>
    <row r="56" customFormat="false" ht="19.7" hidden="false" customHeight="false" outlineLevel="0" collapsed="false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</row>
    <row r="57" customFormat="false" ht="19.7" hidden="false" customHeight="false" outlineLevel="0" collapsed="false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</row>
    <row r="58" customFormat="false" ht="19.7" hidden="false" customHeight="false" outlineLevel="0" collapsed="false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</row>
    <row r="59" customFormat="false" ht="19.7" hidden="false" customHeight="false" outlineLevel="0" collapsed="false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</row>
    <row r="60" customFormat="false" ht="19.7" hidden="false" customHeight="false" outlineLevel="0" collapsed="false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54" t="str">
        <f aca="false">IF(WEEKDAY(N60,11)=3,WEEKDAY(N60,11),"")</f>
        <v/>
      </c>
      <c r="N60" s="55" t="n">
        <f aca="false">M5</f>
        <v>42338</v>
      </c>
      <c r="O60" s="56"/>
      <c r="P60" s="56"/>
      <c r="Q60" s="19"/>
      <c r="R60" s="19"/>
      <c r="S60" s="19"/>
      <c r="T60" s="19"/>
    </row>
    <row r="61" customFormat="false" ht="19.7" hidden="false" customHeight="false" outlineLevel="0" collapsed="false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54" t="str">
        <f aca="false">IF(WEEKDAY(N61,11)=3,WEEKDAY(N61,11),"")</f>
        <v/>
      </c>
      <c r="N61" s="55" t="n">
        <f aca="false">N60+1</f>
        <v>42339</v>
      </c>
      <c r="O61" s="56"/>
      <c r="P61" s="56"/>
      <c r="Q61" s="19"/>
      <c r="R61" s="19"/>
      <c r="S61" s="19"/>
      <c r="T61" s="19"/>
    </row>
    <row r="62" customFormat="false" ht="19.7" hidden="false" customHeight="false" outlineLevel="0" collapsed="false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54" t="str">
        <f aca="false">IF(WEEKDAY(N62,11)=3,WEEKDAY(N62,11),"")</f>
        <v/>
      </c>
      <c r="N62" s="55" t="n">
        <f aca="false">N61+1</f>
        <v>42340</v>
      </c>
      <c r="O62" s="56"/>
      <c r="P62" s="56"/>
      <c r="Q62" s="19"/>
      <c r="R62" s="19"/>
      <c r="S62" s="19"/>
      <c r="T62" s="19"/>
    </row>
    <row r="63" customFormat="false" ht="19.7" hidden="false" customHeight="false" outlineLevel="0" collapsed="false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54" t="n">
        <f aca="false">IF(WEEKDAY(N63,11)=3,WEEKDAY(N63,11),"")</f>
        <v>3</v>
      </c>
      <c r="N63" s="55" t="n">
        <f aca="false">N62+1</f>
        <v>42341</v>
      </c>
      <c r="O63" s="56"/>
      <c r="P63" s="56"/>
      <c r="Q63" s="19"/>
      <c r="R63" s="19"/>
      <c r="S63" s="19"/>
      <c r="T63" s="19"/>
    </row>
    <row r="64" customFormat="false" ht="19.7" hidden="false" customHeight="false" outlineLevel="0" collapsed="false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54" t="str">
        <f aca="false">IF(WEEKDAY(N64,11)=3,WEEKDAY(N64,11),"")</f>
        <v/>
      </c>
      <c r="N64" s="55" t="n">
        <f aca="false">N63+1</f>
        <v>42342</v>
      </c>
      <c r="O64" s="56"/>
      <c r="P64" s="56"/>
      <c r="Q64" s="19"/>
      <c r="R64" s="19"/>
      <c r="S64" s="19"/>
      <c r="T64" s="19"/>
    </row>
    <row r="65" customFormat="false" ht="19.7" hidden="false" customHeight="false" outlineLevel="0" collapsed="false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54" t="str">
        <f aca="false">IF(WEEKDAY(N65,11)=3,WEEKDAY(N65,11),"")</f>
        <v/>
      </c>
      <c r="N65" s="55" t="n">
        <f aca="false">N64+1</f>
        <v>42343</v>
      </c>
      <c r="O65" s="56"/>
      <c r="P65" s="56"/>
      <c r="Q65" s="19"/>
      <c r="R65" s="19"/>
      <c r="S65" s="19"/>
      <c r="T65" s="19"/>
    </row>
    <row r="66" customFormat="false" ht="19.7" hidden="false" customHeight="false" outlineLevel="0" collapsed="false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54" t="str">
        <f aca="false">IF(WEEKDAY(N66,11)=3,WEEKDAY(N66,11),"")</f>
        <v/>
      </c>
      <c r="N66" s="55" t="n">
        <f aca="false">N65+1</f>
        <v>42344</v>
      </c>
      <c r="O66" s="56"/>
      <c r="P66" s="56"/>
      <c r="Q66" s="19"/>
      <c r="R66" s="19"/>
      <c r="S66" s="19"/>
      <c r="T66" s="19"/>
    </row>
    <row r="67" customFormat="false" ht="19.7" hidden="false" customHeight="false" outlineLevel="0" collapsed="false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56" t="s">
        <v>54</v>
      </c>
      <c r="N67" s="57" t="n">
        <f aca="true">INDIRECT("N"&amp;MATCH(3,M60:M66,0)+59,1)</f>
        <v>42341</v>
      </c>
      <c r="O67" s="56"/>
      <c r="P67" s="56"/>
      <c r="Q67" s="19"/>
      <c r="R67" s="19"/>
      <c r="S67" s="19"/>
      <c r="T67" s="19"/>
    </row>
    <row r="68" customFormat="false" ht="19.7" hidden="false" customHeight="false" outlineLevel="0" collapsed="false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56" t="s">
        <v>55</v>
      </c>
      <c r="N68" s="57" t="n">
        <f aca="false">N$67-14</f>
        <v>42327</v>
      </c>
      <c r="O68" s="56"/>
      <c r="P68" s="56"/>
      <c r="Q68" s="19"/>
      <c r="R68" s="19"/>
      <c r="S68" s="19"/>
      <c r="T68" s="19"/>
    </row>
    <row r="69" customFormat="false" ht="19.7" hidden="false" customHeight="false" outlineLevel="0" collapsed="false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56" t="s">
        <v>56</v>
      </c>
      <c r="N69" s="57" t="n">
        <f aca="false">N$67+14</f>
        <v>42355</v>
      </c>
      <c r="O69" s="56"/>
      <c r="P69" s="56"/>
      <c r="Q69" s="19"/>
      <c r="R69" s="19"/>
      <c r="S69" s="19"/>
      <c r="T69" s="19"/>
    </row>
    <row r="70" customFormat="false" ht="19.7" hidden="false" customHeight="false" outlineLevel="0" collapsed="false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56" t="s">
        <v>57</v>
      </c>
      <c r="N70" s="57" t="n">
        <f aca="false">N$67+21</f>
        <v>42362</v>
      </c>
      <c r="O70" s="56"/>
      <c r="P70" s="56"/>
      <c r="Q70" s="19"/>
      <c r="R70" s="19"/>
      <c r="S70" s="19"/>
      <c r="T70" s="19"/>
    </row>
    <row r="71" customFormat="false" ht="19.7" hidden="false" customHeight="false" outlineLevel="0" collapsed="false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56" t="s">
        <v>58</v>
      </c>
      <c r="N71" s="57" t="n">
        <f aca="false">IF(AND(DAY(N$69+O71)&gt;=15,DAY(N$69+O71)&lt;22),N$69+O71,N$69+P71)</f>
        <v>42383</v>
      </c>
      <c r="O71" s="56" t="n">
        <v>28</v>
      </c>
      <c r="P71" s="56" t="n">
        <v>35</v>
      </c>
      <c r="Q71" s="19"/>
      <c r="R71" s="19"/>
      <c r="S71" s="19"/>
      <c r="T71" s="19"/>
    </row>
    <row r="72" customFormat="false" ht="19.7" hidden="false" customHeight="false" outlineLevel="0" collapsed="false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56" t="s">
        <v>59</v>
      </c>
      <c r="N72" s="57" t="n">
        <f aca="false">IF(AND(DAY(N$69+O72)&gt;=15,DAY(N$69+O72)&lt;22),N$69+O72,N$69+P72)</f>
        <v>42418</v>
      </c>
      <c r="O72" s="56" t="n">
        <v>56</v>
      </c>
      <c r="P72" s="56" t="n">
        <v>63</v>
      </c>
      <c r="Q72" s="19"/>
      <c r="R72" s="19"/>
      <c r="S72" s="19"/>
      <c r="T72" s="19"/>
    </row>
    <row r="73" customFormat="false" ht="19.7" hidden="false" customHeight="false" outlineLevel="0" collapsed="false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56" t="s">
        <v>60</v>
      </c>
      <c r="N73" s="57" t="n">
        <f aca="false">IF(AND(DAY(N$69+O73)&gt;=15,DAY(N$69+O73)&lt;22),N$69+O73,N$69+P73)</f>
        <v>42446</v>
      </c>
      <c r="O73" s="56" t="n">
        <v>84</v>
      </c>
      <c r="P73" s="56" t="n">
        <v>91</v>
      </c>
      <c r="Q73" s="19"/>
      <c r="R73" s="19"/>
      <c r="S73" s="19"/>
      <c r="T73" s="19"/>
    </row>
  </sheetData>
  <conditionalFormatting sqref="M23:M25">
    <cfRule type="expression" priority="2" aboveAverage="0" equalAverage="0" bottom="0" percent="0" rank="0" text="" dxfId="2">
      <formula>COUNTIF(#ref!,L21)&gt;0</formula>
    </cfRule>
  </conditionalFormatting>
  <conditionalFormatting sqref="L7:L15 M7:M21">
    <cfRule type="expression" priority="3" aboveAverage="0" equalAverage="0" bottom="0" percent="0" rank="0" text="" dxfId="3">
      <formula>WEEKDAY(#ref!,2)&gt;5</formula>
    </cfRule>
  </conditionalFormatting>
  <conditionalFormatting sqref="M23:M25">
    <cfRule type="expression" priority="4" aboveAverage="0" equalAverage="0" bottom="0" percent="0" rank="0" text="" dxfId="4">
      <formula>WEEKDAY(jours_feries, 2)=7</formula>
    </cfRule>
    <cfRule type="expression" priority="5" aboveAverage="0" equalAverage="0" bottom="0" percent="0" rank="0" text="" dxfId="5">
      <formula>WEEKDAY(jours_feries, 2)=6</formula>
    </cfRule>
    <cfRule type="expression" priority="6" aboveAverage="0" equalAverage="0" bottom="0" percent="0" rank="0" text="" dxfId="6">
      <formula>WEEKDAY(#ref!,2)&gt;5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L1:AMJ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1" activeCellId="0" sqref="M1"/>
    </sheetView>
  </sheetViews>
  <sheetFormatPr defaultRowHeight="13.8" zeroHeight="false" outlineLevelRow="0" outlineLevelCol="0"/>
  <cols>
    <col collapsed="false" customWidth="true" hidden="false" outlineLevel="0" max="2" min="1" style="0" width="0.98"/>
    <col collapsed="false" customWidth="true" hidden="false" outlineLevel="0" max="3" min="3" style="0" width="1.26"/>
    <col collapsed="false" customWidth="true" hidden="false" outlineLevel="0" max="4" min="4" style="0" width="1.96"/>
    <col collapsed="false" customWidth="true" hidden="false" outlineLevel="0" max="5" min="5" style="0" width="1.26"/>
    <col collapsed="false" customWidth="true" hidden="false" outlineLevel="0" max="7" min="6" style="0" width="0.98"/>
    <col collapsed="false" customWidth="true" hidden="false" outlineLevel="0" max="8" min="8" style="0" width="1.96"/>
    <col collapsed="false" customWidth="true" hidden="false" outlineLevel="0" max="9" min="9" style="0" width="1.26"/>
    <col collapsed="false" customWidth="true" hidden="false" outlineLevel="0" max="10" min="10" style="0" width="1.96"/>
    <col collapsed="false" customWidth="true" hidden="false" outlineLevel="0" max="11" min="11" style="0" width="1.26"/>
    <col collapsed="false" customWidth="true" hidden="false" outlineLevel="0" max="12" min="12" style="0" width="6.36"/>
    <col collapsed="false" customWidth="true" hidden="false" outlineLevel="0" max="13" min="13" style="58" width="16.67"/>
    <col collapsed="false" customWidth="true" hidden="false" outlineLevel="0" max="14" min="14" style="58" width="23.96"/>
    <col collapsed="false" customWidth="true" hidden="false" outlineLevel="0" max="17" min="15" style="58" width="16.67"/>
    <col collapsed="false" customWidth="true" hidden="false" outlineLevel="0" max="1018" min="18" style="0" width="10.47"/>
    <col collapsed="false" customWidth="false" hidden="false" outlineLevel="0" max="1025" min="1019" style="0" width="11.4"/>
  </cols>
  <sheetData>
    <row r="1" customFormat="false" ht="13.8" hidden="false" customHeight="false" outlineLevel="0" collapsed="false">
      <c r="L1" s="59"/>
      <c r="M1" s="60"/>
      <c r="N1" s="60"/>
      <c r="O1" s="60"/>
      <c r="P1" s="60"/>
      <c r="Q1" s="60"/>
    </row>
    <row r="2" customFormat="false" ht="13.8" hidden="false" customHeight="false" outlineLevel="0" collapsed="false">
      <c r="L2" s="59"/>
      <c r="M2" s="60"/>
      <c r="N2" s="60"/>
      <c r="O2" s="60"/>
      <c r="P2" s="60"/>
      <c r="Q2" s="60"/>
    </row>
    <row r="3" customFormat="false" ht="31.5" hidden="false" customHeight="false" outlineLevel="0" collapsed="false">
      <c r="L3" s="59"/>
      <c r="M3" s="61"/>
      <c r="N3" s="62" t="s">
        <v>61</v>
      </c>
      <c r="O3" s="61"/>
      <c r="P3" s="60"/>
      <c r="Q3" s="60"/>
    </row>
    <row r="4" customFormat="false" ht="62.55" hidden="false" customHeight="false" outlineLevel="0" collapsed="false">
      <c r="L4" s="59"/>
      <c r="M4" s="63" t="s">
        <v>62</v>
      </c>
      <c r="N4" s="64" t="s">
        <v>29</v>
      </c>
      <c r="O4" s="63" t="s">
        <v>63</v>
      </c>
      <c r="P4" s="65" t="s">
        <v>64</v>
      </c>
      <c r="Q4" s="65" t="s">
        <v>32</v>
      </c>
    </row>
    <row r="5" s="66" customFormat="true" ht="13.8" hidden="false" customHeight="false" outlineLevel="0" collapsed="false">
      <c r="M5" s="67" t="n">
        <f aca="false">DATE(YEAR(N5),MONTH(N5)-1,DAY(N5))</f>
        <v>42308</v>
      </c>
      <c r="N5" s="68" t="n">
        <v>42338</v>
      </c>
      <c r="O5" s="67" t="n">
        <f aca="false">DATE(YEAR(N5),MONTH(N5)+1,DAY(N5))</f>
        <v>42369</v>
      </c>
      <c r="P5" s="69" t="n">
        <f aca="false">DATE(YEAR($N$5),MONTH($N$5)+2,DAY($N$5))</f>
        <v>42400</v>
      </c>
      <c r="Q5" s="69" t="n">
        <f aca="false">DATE(YEAR($N$5),MONTH($N$5)+3,DAY($N$5))</f>
        <v>42429</v>
      </c>
      <c r="AMJ5" s="0"/>
    </row>
    <row r="6" customFormat="false" ht="13.8" hidden="false" customHeight="false" outlineLevel="0" collapsed="false">
      <c r="L6" s="59"/>
      <c r="M6" s="60"/>
      <c r="N6" s="60"/>
      <c r="O6" s="60"/>
      <c r="P6" s="60"/>
      <c r="Q6" s="60"/>
    </row>
    <row r="7" customFormat="false" ht="13.8" hidden="false" customHeight="false" outlineLevel="0" collapsed="false">
      <c r="L7" s="70" t="s">
        <v>65</v>
      </c>
      <c r="M7" s="71" t="n">
        <f aca="false">IF(DAY(M$5-MOD(M$5-3,7)+7)=8,M$5-MOD(M$5-3,7)+0,M$5-MOD(M$5-3,7)+7)</f>
        <v>42311</v>
      </c>
      <c r="N7" s="71" t="n">
        <f aca="false">IF(DAY(N$5-MOD(N$5-3,7)+7)=8,N$5-MOD(N$5-3,7)+0,N$5-MOD(N$5-3,7)+7)</f>
        <v>42339</v>
      </c>
      <c r="O7" s="71" t="n">
        <f aca="false">IF(DAY(O$5-MOD(O$5-3,7)+7)=8,O$5-MOD(O$5-3,7)+0,O$5-MOD(O$5-3,7)+7)</f>
        <v>42374</v>
      </c>
      <c r="P7" s="71" t="n">
        <f aca="false">IF(DAY(P$5-MOD(P$5-3,7)+7)=8,P$5-MOD(P$5-3,7)+0,P$5-MOD(P$5-3,7)+7)</f>
        <v>42402</v>
      </c>
      <c r="Q7" s="71" t="n">
        <f aca="false">IF(DAY(Q$5-MOD(Q$5-3,7)+7)=8,Q$5-MOD(Q$5-3,7)+0,Q$5-MOD(Q$5-3,7)+7)</f>
        <v>42430</v>
      </c>
    </row>
    <row r="8" customFormat="false" ht="13.8" hidden="false" customHeight="false" outlineLevel="0" collapsed="false">
      <c r="L8" s="70" t="s">
        <v>66</v>
      </c>
      <c r="M8" s="71" t="n">
        <f aca="false">M7+7</f>
        <v>42318</v>
      </c>
      <c r="N8" s="71" t="n">
        <f aca="false">N7+7</f>
        <v>42346</v>
      </c>
      <c r="O8" s="71" t="n">
        <f aca="false">O7+7</f>
        <v>42381</v>
      </c>
      <c r="P8" s="71" t="n">
        <f aca="false">P7+7</f>
        <v>42409</v>
      </c>
      <c r="Q8" s="71" t="n">
        <f aca="false">Q7+7</f>
        <v>42437</v>
      </c>
    </row>
    <row r="9" customFormat="false" ht="13.8" hidden="false" customHeight="false" outlineLevel="0" collapsed="false">
      <c r="L9" s="70" t="s">
        <v>67</v>
      </c>
      <c r="M9" s="71" t="n">
        <f aca="false">M8+7</f>
        <v>42325</v>
      </c>
      <c r="N9" s="71" t="n">
        <f aca="false">N8+7</f>
        <v>42353</v>
      </c>
      <c r="O9" s="71" t="n">
        <f aca="false">O8+7</f>
        <v>42388</v>
      </c>
      <c r="P9" s="71" t="n">
        <f aca="false">P8+7</f>
        <v>42416</v>
      </c>
      <c r="Q9" s="71" t="n">
        <f aca="false">Q8+7</f>
        <v>42444</v>
      </c>
    </row>
    <row r="10" customFormat="false" ht="13.8" hidden="false" customHeight="false" outlineLevel="0" collapsed="false">
      <c r="L10" s="70" t="s">
        <v>68</v>
      </c>
      <c r="M10" s="71" t="n">
        <f aca="false">IF(M9+7&gt;EOMONTH(M$5,0),"",M9+7)</f>
        <v>42332</v>
      </c>
      <c r="N10" s="71" t="n">
        <f aca="false">IF(N9+7&gt;EOMONTH(N$5,0),"",N9+7)</f>
        <v>42360</v>
      </c>
      <c r="O10" s="71" t="n">
        <f aca="false">IF(O9+7&gt;EOMONTH(O$5,0),"",O9+7)</f>
        <v>42395</v>
      </c>
      <c r="P10" s="71" t="n">
        <f aca="false">IF(P9+7&gt;EOMONTH(P$5,0),"",P9+7)</f>
        <v>42423</v>
      </c>
      <c r="Q10" s="71" t="n">
        <f aca="false">IF(Q9+7&gt;EOMONTH(Q$5,0),"",Q9+7)</f>
        <v>42451</v>
      </c>
    </row>
    <row r="11" customFormat="false" ht="13.8" hidden="false" customHeight="false" outlineLevel="0" collapsed="false">
      <c r="L11" s="70" t="s">
        <v>69</v>
      </c>
      <c r="M11" s="71" t="str">
        <f aca="false">IF(M10+7&gt;EOMONTH(M$5,0),"",M10+7)</f>
        <v/>
      </c>
      <c r="N11" s="71" t="n">
        <f aca="false">IF(N10+7&gt;EOMONTH(N$5,0),"",N10+7)</f>
        <v>42367</v>
      </c>
      <c r="O11" s="71" t="str">
        <f aca="false">IF(O10+7&gt;EOMONTH(O$5,0),"",O10+7)</f>
        <v/>
      </c>
      <c r="P11" s="71" t="str">
        <f aca="false">IF(P10+7&gt;EOMONTH(P$5,0),"",P10+7)</f>
        <v/>
      </c>
      <c r="Q11" s="71" t="n">
        <f aca="false">IF(Q10+7&gt;EOMONTH(Q$5,0),"",Q10+7)</f>
        <v>42458</v>
      </c>
    </row>
    <row r="12" customFormat="false" ht="13.8" hidden="false" customHeight="false" outlineLevel="0" collapsed="false">
      <c r="L12" s="72"/>
      <c r="M12" s="73"/>
      <c r="N12" s="73"/>
      <c r="O12" s="73"/>
      <c r="P12" s="73"/>
      <c r="Q12" s="73"/>
    </row>
    <row r="13" customFormat="false" ht="13.8" hidden="false" customHeight="false" outlineLevel="0" collapsed="false">
      <c r="L13" s="70" t="s">
        <v>65</v>
      </c>
      <c r="M13" s="71" t="n">
        <f aca="false">IF(DAY(M7+1)=8,M7-6,M7+1)</f>
        <v>42312</v>
      </c>
      <c r="N13" s="71" t="n">
        <f aca="false">IF(DAY(N7+1)=8,N7-6,N7+1)</f>
        <v>42340</v>
      </c>
      <c r="O13" s="71" t="n">
        <f aca="false">IF(DAY(O7+1)=8,O7-6,O7+1)</f>
        <v>42375</v>
      </c>
      <c r="P13" s="71" t="n">
        <f aca="false">IF(DAY(P7+1)=8,P7-6,P7+1)</f>
        <v>42403</v>
      </c>
      <c r="Q13" s="71" t="n">
        <f aca="false">IF(DAY(Q7+1)=8,Q7-6,Q7+1)</f>
        <v>42431</v>
      </c>
    </row>
    <row r="14" customFormat="false" ht="13.8" hidden="false" customHeight="false" outlineLevel="0" collapsed="false">
      <c r="L14" s="70" t="s">
        <v>66</v>
      </c>
      <c r="M14" s="71" t="n">
        <f aca="false">M13+7</f>
        <v>42319</v>
      </c>
      <c r="N14" s="71" t="n">
        <f aca="false">N13+7</f>
        <v>42347</v>
      </c>
      <c r="O14" s="71" t="n">
        <f aca="false">O13+7</f>
        <v>42382</v>
      </c>
      <c r="P14" s="71" t="n">
        <f aca="false">P13+7</f>
        <v>42410</v>
      </c>
      <c r="Q14" s="71" t="n">
        <f aca="false">Q13+7</f>
        <v>42438</v>
      </c>
    </row>
    <row r="15" customFormat="false" ht="13.8" hidden="false" customHeight="false" outlineLevel="0" collapsed="false">
      <c r="L15" s="70" t="s">
        <v>67</v>
      </c>
      <c r="M15" s="71" t="n">
        <f aca="false">M14+7</f>
        <v>42326</v>
      </c>
      <c r="N15" s="71" t="n">
        <f aca="false">N14+7</f>
        <v>42354</v>
      </c>
      <c r="O15" s="71" t="n">
        <f aca="false">O14+7</f>
        <v>42389</v>
      </c>
      <c r="P15" s="71" t="n">
        <f aca="false">P14+7</f>
        <v>42417</v>
      </c>
      <c r="Q15" s="71" t="n">
        <f aca="false">Q14+7</f>
        <v>42445</v>
      </c>
    </row>
    <row r="16" customFormat="false" ht="13.8" hidden="false" customHeight="false" outlineLevel="0" collapsed="false">
      <c r="L16" s="70" t="s">
        <v>68</v>
      </c>
      <c r="M16" s="71" t="n">
        <f aca="false">M15+7</f>
        <v>42333</v>
      </c>
      <c r="N16" s="71" t="n">
        <f aca="false">N15+7</f>
        <v>42361</v>
      </c>
      <c r="O16" s="71" t="n">
        <f aca="false">O15+7</f>
        <v>42396</v>
      </c>
      <c r="P16" s="71" t="n">
        <f aca="false">P15+7</f>
        <v>42424</v>
      </c>
      <c r="Q16" s="71" t="n">
        <f aca="false">Q15+7</f>
        <v>42452</v>
      </c>
    </row>
    <row r="17" customFormat="false" ht="13.8" hidden="false" customHeight="false" outlineLevel="0" collapsed="false">
      <c r="L17" s="70" t="s">
        <v>69</v>
      </c>
      <c r="M17" s="71" t="str">
        <f aca="false">IF(M16+7&gt;EOMONTH(M$5,0),"",M16+7)</f>
        <v/>
      </c>
      <c r="N17" s="71" t="n">
        <f aca="false">IF(N16+7&gt;EOMONTH(N$5,0),"",N16+7)</f>
        <v>42368</v>
      </c>
      <c r="O17" s="71" t="str">
        <f aca="false">IF(O16+7&gt;EOMONTH(O$5,0),"",O16+7)</f>
        <v/>
      </c>
      <c r="P17" s="71" t="str">
        <f aca="false">IF(P16+7&gt;EOMONTH(P$5,0),"",P16+7)</f>
        <v/>
      </c>
      <c r="Q17" s="71" t="n">
        <f aca="false">IF(Q16+7&gt;EOMONTH(Q$5,0),"",Q16+7)</f>
        <v>42459</v>
      </c>
    </row>
    <row r="18" customFormat="false" ht="13.8" hidden="false" customHeight="false" outlineLevel="0" collapsed="false">
      <c r="L18" s="72"/>
      <c r="M18" s="73"/>
      <c r="N18" s="73"/>
      <c r="O18" s="73"/>
      <c r="P18" s="73"/>
      <c r="Q18" s="73"/>
    </row>
    <row r="19" customFormat="false" ht="13.8" hidden="false" customHeight="false" outlineLevel="0" collapsed="false">
      <c r="L19" s="70" t="s">
        <v>65</v>
      </c>
      <c r="M19" s="71" t="n">
        <f aca="false">IF(DAY(M7+2)=8,M7-5,M7+2)</f>
        <v>42313</v>
      </c>
      <c r="N19" s="71" t="n">
        <f aca="false">IF(DAY(N7+2)=8,N7-5,N7+2)</f>
        <v>42341</v>
      </c>
      <c r="O19" s="71" t="n">
        <f aca="false">IF(DAY(O7+2)=8,O7-5,O7+2)</f>
        <v>42369</v>
      </c>
      <c r="P19" s="71" t="n">
        <f aca="false">IF(DAY(P7+2)=8,P7-5,P7+2)</f>
        <v>42404</v>
      </c>
      <c r="Q19" s="71" t="n">
        <f aca="false">IF(DAY(Q7+2)=8,Q7-5,Q7+2)</f>
        <v>42432</v>
      </c>
    </row>
    <row r="20" customFormat="false" ht="13.8" hidden="false" customHeight="false" outlineLevel="0" collapsed="false">
      <c r="L20" s="70" t="s">
        <v>66</v>
      </c>
      <c r="M20" s="71" t="n">
        <f aca="false">M19+7</f>
        <v>42320</v>
      </c>
      <c r="N20" s="71" t="n">
        <f aca="false">N19+7</f>
        <v>42348</v>
      </c>
      <c r="O20" s="71" t="n">
        <f aca="false">O19+7</f>
        <v>42376</v>
      </c>
      <c r="P20" s="71" t="n">
        <f aca="false">P19+7</f>
        <v>42411</v>
      </c>
      <c r="Q20" s="71" t="n">
        <f aca="false">Q19+7</f>
        <v>42439</v>
      </c>
    </row>
    <row r="21" customFormat="false" ht="13.8" hidden="false" customHeight="false" outlineLevel="0" collapsed="false">
      <c r="L21" s="70" t="s">
        <v>67</v>
      </c>
      <c r="M21" s="71" t="n">
        <f aca="false">M20+7</f>
        <v>42327</v>
      </c>
      <c r="N21" s="71" t="n">
        <f aca="false">N20+7</f>
        <v>42355</v>
      </c>
      <c r="O21" s="71" t="n">
        <f aca="false">O20+7</f>
        <v>42383</v>
      </c>
      <c r="P21" s="71" t="n">
        <f aca="false">P20+7</f>
        <v>42418</v>
      </c>
      <c r="Q21" s="71" t="n">
        <f aca="false">Q20+7</f>
        <v>42446</v>
      </c>
    </row>
    <row r="22" customFormat="false" ht="13.8" hidden="false" customHeight="false" outlineLevel="0" collapsed="false">
      <c r="L22" s="70" t="s">
        <v>68</v>
      </c>
      <c r="M22" s="71" t="n">
        <f aca="false">IF(M21+7&gt;EOMONTH(M$5,0),"",M21+7)</f>
        <v>42334</v>
      </c>
      <c r="N22" s="71" t="n">
        <f aca="false">IF(N21+7&gt;EOMONTH(N$5,0),"",N21+7)</f>
        <v>42362</v>
      </c>
      <c r="O22" s="71" t="n">
        <f aca="false">IF(O21+7&gt;EOMONTH(O$5,0),"",O21+7)</f>
        <v>42390</v>
      </c>
      <c r="P22" s="71" t="n">
        <f aca="false">IF(P21+7&gt;EOMONTH(P$5,0),"",P21+7)</f>
        <v>42425</v>
      </c>
      <c r="Q22" s="71" t="n">
        <f aca="false">IF(Q21+7&gt;EOMONTH(Q$5,0),"",Q21+7)</f>
        <v>42453</v>
      </c>
    </row>
    <row r="23" customFormat="false" ht="13.8" hidden="false" customHeight="false" outlineLevel="0" collapsed="false">
      <c r="L23" s="70" t="s">
        <v>69</v>
      </c>
      <c r="M23" s="71" t="str">
        <f aca="false">IF(M22+7&gt;EOMONTH(M$5,0),"",M22+7)</f>
        <v/>
      </c>
      <c r="N23" s="71" t="str">
        <f aca="false">IF(N22+7&gt;EOMONTH(N$5,0),"",N22+7)</f>
        <v/>
      </c>
      <c r="O23" s="71" t="n">
        <f aca="false">IF(O22+7&gt;EOMONTH(O$5,0),"",O22+7)</f>
        <v>42397</v>
      </c>
      <c r="P23" s="71" t="str">
        <f aca="false">IF(P22+7&gt;EOMONTH(P$5,0),"",P22+7)</f>
        <v/>
      </c>
      <c r="Q23" s="71" t="str">
        <f aca="false">IF(Q22+7&gt;EOMONTH(Q$5,0),"",Q22+7)</f>
        <v/>
      </c>
    </row>
    <row r="24" customFormat="false" ht="13.8" hidden="false" customHeight="false" outlineLevel="0" collapsed="false">
      <c r="L24" s="72"/>
      <c r="M24" s="73"/>
      <c r="N24" s="73"/>
      <c r="O24" s="73"/>
      <c r="P24" s="73"/>
      <c r="Q24" s="73"/>
    </row>
    <row r="25" customFormat="false" ht="13.8" hidden="false" customHeight="false" outlineLevel="0" collapsed="false">
      <c r="L25" s="70" t="s">
        <v>65</v>
      </c>
      <c r="M25" s="71" t="n">
        <f aca="false">IF(DAY(M7+3)=8,M7-4,M7+3)</f>
        <v>42314</v>
      </c>
      <c r="N25" s="71" t="n">
        <f aca="false">IF(DAY(N7+3)=8,N7-4,N7+3)</f>
        <v>42342</v>
      </c>
      <c r="O25" s="71" t="n">
        <f aca="false">IF(DAY(O7+3)=8,O7-4,O7+3)</f>
        <v>42377</v>
      </c>
      <c r="P25" s="71" t="n">
        <f aca="false">IF(DAY(P7+3)=8,P7-4,P7+3)</f>
        <v>42405</v>
      </c>
      <c r="Q25" s="71" t="n">
        <f aca="false">IF(DAY(Q7+3)=8,Q7-4,Q7+3)</f>
        <v>42433</v>
      </c>
    </row>
    <row r="26" customFormat="false" ht="13.8" hidden="false" customHeight="false" outlineLevel="0" collapsed="false">
      <c r="L26" s="70" t="s">
        <v>66</v>
      </c>
      <c r="M26" s="71" t="n">
        <f aca="false">M25+7</f>
        <v>42321</v>
      </c>
      <c r="N26" s="71" t="n">
        <f aca="false">N25+7</f>
        <v>42349</v>
      </c>
      <c r="O26" s="71" t="n">
        <f aca="false">O25+7</f>
        <v>42384</v>
      </c>
      <c r="P26" s="71" t="n">
        <f aca="false">P25+7</f>
        <v>42412</v>
      </c>
      <c r="Q26" s="71" t="n">
        <f aca="false">Q25+7</f>
        <v>42440</v>
      </c>
    </row>
    <row r="27" customFormat="false" ht="13.8" hidden="false" customHeight="false" outlineLevel="0" collapsed="false">
      <c r="L27" s="70" t="s">
        <v>67</v>
      </c>
      <c r="M27" s="71" t="n">
        <f aca="false">M26+7</f>
        <v>42328</v>
      </c>
      <c r="N27" s="71" t="n">
        <f aca="false">N26+7</f>
        <v>42356</v>
      </c>
      <c r="O27" s="71" t="n">
        <f aca="false">O26+7</f>
        <v>42391</v>
      </c>
      <c r="P27" s="71" t="n">
        <f aca="false">P26+7</f>
        <v>42419</v>
      </c>
      <c r="Q27" s="71" t="n">
        <f aca="false">Q26+7</f>
        <v>42447</v>
      </c>
    </row>
    <row r="28" customFormat="false" ht="13.8" hidden="false" customHeight="false" outlineLevel="0" collapsed="false">
      <c r="L28" s="70" t="s">
        <v>68</v>
      </c>
      <c r="M28" s="71" t="n">
        <f aca="false">IF(M27+7&gt;EOMONTH(M$5,0),"",M27+7)</f>
        <v>42335</v>
      </c>
      <c r="N28" s="71" t="n">
        <f aca="false">IF(N27+7&gt;EOMONTH(N$5,0),"",N27+7)</f>
        <v>42363</v>
      </c>
      <c r="O28" s="71" t="n">
        <f aca="false">IF(O27+7&gt;EOMONTH(O$5,0),"",O27+7)</f>
        <v>42398</v>
      </c>
      <c r="P28" s="71" t="n">
        <f aca="false">IF(P27+7&gt;EOMONTH(P$5,0),"",P27+7)</f>
        <v>42426</v>
      </c>
      <c r="Q28" s="71" t="n">
        <f aca="false">IF(Q27+7&gt;EOMONTH(Q$5,0),"",Q27+7)</f>
        <v>42454</v>
      </c>
    </row>
    <row r="29" customFormat="false" ht="13.8" hidden="false" customHeight="false" outlineLevel="0" collapsed="false">
      <c r="L29" s="70" t="s">
        <v>69</v>
      </c>
      <c r="M29" s="71" t="str">
        <f aca="false">IF(M28+7&gt;EOMONTH(M$5,0),"",M28+7)</f>
        <v/>
      </c>
      <c r="N29" s="71" t="str">
        <f aca="false">IF(N28+7&gt;EOMONTH(N$5,0),"",N28+7)</f>
        <v/>
      </c>
      <c r="O29" s="71" t="str">
        <f aca="false">IF(O28+7&gt;EOMONTH(O$5,0),"",O28+7)</f>
        <v/>
      </c>
      <c r="P29" s="71" t="str">
        <f aca="false">IF(P28+7&gt;EOMONTH(P$5,0),"",P28+7)</f>
        <v/>
      </c>
      <c r="Q29" s="71" t="str">
        <f aca="false">IF(Q28+7&gt;EOMONTH(Q$5,0),"",Q28+7)</f>
        <v/>
      </c>
    </row>
    <row r="30" customFormat="false" ht="13.8" hidden="false" customHeight="false" outlineLevel="0" collapsed="false">
      <c r="L30" s="72"/>
      <c r="M30" s="73"/>
      <c r="N30" s="73"/>
      <c r="O30" s="73"/>
      <c r="P30" s="73"/>
      <c r="Q30" s="73"/>
    </row>
    <row r="31" customFormat="false" ht="13.8" hidden="false" customHeight="false" outlineLevel="0" collapsed="false">
      <c r="L31" s="70" t="s">
        <v>65</v>
      </c>
      <c r="M31" s="71" t="n">
        <f aca="false">IF(DAY(M7+4)=8,M7-3,M7+4)</f>
        <v>42308</v>
      </c>
      <c r="N31" s="71" t="n">
        <f aca="false">IF(DAY(N7+4)=8,N7-3,N7+4)</f>
        <v>42343</v>
      </c>
      <c r="O31" s="71" t="n">
        <f aca="false">IF(DAY(O7+4)=8,O7-3,O7+4)</f>
        <v>42378</v>
      </c>
      <c r="P31" s="71" t="n">
        <f aca="false">IF(DAY(P7+4)=8,P7-3,P7+4)</f>
        <v>42406</v>
      </c>
      <c r="Q31" s="71" t="n">
        <f aca="false">IF(DAY(Q7+4)=8,Q7-3,Q7+4)</f>
        <v>42434</v>
      </c>
    </row>
    <row r="32" customFormat="false" ht="13.8" hidden="false" customHeight="false" outlineLevel="0" collapsed="false">
      <c r="L32" s="70" t="s">
        <v>66</v>
      </c>
      <c r="M32" s="71" t="n">
        <f aca="false">M31+7</f>
        <v>42315</v>
      </c>
      <c r="N32" s="71" t="n">
        <f aca="false">N31+7</f>
        <v>42350</v>
      </c>
      <c r="O32" s="71" t="n">
        <f aca="false">O31+7</f>
        <v>42385</v>
      </c>
      <c r="P32" s="71" t="n">
        <f aca="false">P31+7</f>
        <v>42413</v>
      </c>
      <c r="Q32" s="71" t="n">
        <f aca="false">Q31+7</f>
        <v>42441</v>
      </c>
    </row>
    <row r="33" customFormat="false" ht="13.8" hidden="false" customHeight="false" outlineLevel="0" collapsed="false">
      <c r="L33" s="70" t="s">
        <v>67</v>
      </c>
      <c r="M33" s="71" t="n">
        <f aca="false">M32+7</f>
        <v>42322</v>
      </c>
      <c r="N33" s="71" t="n">
        <f aca="false">N32+7</f>
        <v>42357</v>
      </c>
      <c r="O33" s="71" t="n">
        <f aca="false">O32+7</f>
        <v>42392</v>
      </c>
      <c r="P33" s="71" t="n">
        <f aca="false">P32+7</f>
        <v>42420</v>
      </c>
      <c r="Q33" s="71" t="n">
        <f aca="false">Q32+7</f>
        <v>42448</v>
      </c>
    </row>
    <row r="34" customFormat="false" ht="13.8" hidden="false" customHeight="false" outlineLevel="0" collapsed="false">
      <c r="L34" s="70" t="s">
        <v>68</v>
      </c>
      <c r="M34" s="71" t="n">
        <f aca="false">IF(M33+7&gt;EOMONTH(M$5,0),"",M33+7)</f>
        <v>42329</v>
      </c>
      <c r="N34" s="71" t="n">
        <f aca="false">IF(N33+7&gt;EOMONTH(N$5,0),"",N33+7)</f>
        <v>42364</v>
      </c>
      <c r="O34" s="71" t="n">
        <f aca="false">IF(O33+7&gt;EOMONTH(O$5,0),"",O33+7)</f>
        <v>42399</v>
      </c>
      <c r="P34" s="71" t="n">
        <f aca="false">IF(P33+7&gt;EOMONTH(P$5,0),"",P33+7)</f>
        <v>42427</v>
      </c>
      <c r="Q34" s="71" t="n">
        <f aca="false">IF(Q33+7&gt;EOMONTH(Q$5,0),"",Q33+7)</f>
        <v>42455</v>
      </c>
    </row>
    <row r="35" customFormat="false" ht="13.8" hidden="false" customHeight="false" outlineLevel="0" collapsed="false">
      <c r="L35" s="70" t="s">
        <v>69</v>
      </c>
      <c r="M35" s="71" t="n">
        <f aca="false">IF(M34+7&gt;EOMONTH(M$5,0),"",M34+7)</f>
        <v>42336</v>
      </c>
      <c r="N35" s="71" t="str">
        <f aca="false">IF(N34+7&gt;EOMONTH(N$5,0),"",N34+7)</f>
        <v/>
      </c>
      <c r="O35" s="71" t="str">
        <f aca="false">IF(O34+7&gt;EOMONTH(O$5,0),"",O34+7)</f>
        <v/>
      </c>
      <c r="P35" s="71" t="str">
        <f aca="false">IF(P34+7&gt;EOMONTH(P$5,0),"",P34+7)</f>
        <v/>
      </c>
      <c r="Q35" s="71" t="str">
        <f aca="false">IF(Q34+7&gt;EOMONTH(Q$5,0),"",Q34+7)</f>
        <v/>
      </c>
    </row>
    <row r="36" customFormat="false" ht="13.8" hidden="false" customHeight="false" outlineLevel="0" collapsed="false">
      <c r="L36" s="72"/>
      <c r="M36" s="73"/>
      <c r="N36" s="73"/>
      <c r="O36" s="73"/>
      <c r="P36" s="73"/>
      <c r="Q36" s="73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FOD Justitie / SPF Justice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2019-12-20T13:10:21Z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FOD Justitie / SPF Justice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