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CALCULS" sheetId="1" state="visible" r:id="rId2"/>
    <sheet name="PRIX" sheetId="2" state="visible" r:id="rId3"/>
    <sheet name="STOCK" sheetId="3" state="visible" r:id="rId4"/>
  </sheets>
  <definedNames>
    <definedName function="false" hidden="false" name="PREF" vbProcedure="false">PRIX!#REF!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<sst xmlns="http://schemas.openxmlformats.org/spreadsheetml/2006/main" count="41" uniqueCount="27">
  <si>
    <t xml:space="preserve">Nb.</t>
  </si>
  <si>
    <t xml:space="preserve">STOCK init.</t>
  </si>
  <si>
    <t xml:space="preserve">REF.</t>
  </si>
  <si>
    <t xml:space="preserve">DESIGNATION</t>
  </si>
  <si>
    <t xml:space="preserve">STOCK APV</t>
  </si>
  <si>
    <t xml:space="preserve">PRIX UNIT.</t>
  </si>
  <si>
    <t xml:space="preserve">TOTAL</t>
  </si>
  <si>
    <t xml:space="preserve">REF</t>
  </si>
  <si>
    <t xml:space="preserve">Code</t>
  </si>
  <si>
    <t xml:space="preserve">Description</t>
  </si>
  <si>
    <t xml:space="preserve">Prix</t>
  </si>
  <si>
    <t xml:space="preserve">Article 2</t>
  </si>
  <si>
    <t xml:space="preserve">Article 7</t>
  </si>
  <si>
    <t xml:space="preserve">Article 1</t>
  </si>
  <si>
    <t xml:space="preserve">Article 8</t>
  </si>
  <si>
    <t xml:space="preserve">Article 4</t>
  </si>
  <si>
    <t xml:space="preserve">Article 3</t>
  </si>
  <si>
    <t xml:space="preserve">Article 9</t>
  </si>
  <si>
    <t xml:space="preserve">Article 10</t>
  </si>
  <si>
    <t xml:space="preserve">Article 11</t>
  </si>
  <si>
    <t xml:space="preserve">Article 5</t>
  </si>
  <si>
    <t xml:space="preserve">Article 6</t>
  </si>
  <si>
    <t xml:space="preserve">Article 12</t>
  </si>
  <si>
    <t xml:space="preserve">ref</t>
  </si>
  <si>
    <t xml:space="preserve">description</t>
  </si>
  <si>
    <t xml:space="preserve">stock</t>
  </si>
  <si>
    <t xml:space="preserve">Nb à commander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</si>
</sst>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#,##0"/>
    <numFmt numFmtId="166" formatCode="_ * #,##0.00_-\ [$€-1]_ ;_ * #,##0.00&quot;- &quot;[$€-1]_ ;_ * \-??_-\ [$€-1]_ ;_ @_ "/>
    <numFmt numFmtId="167" formatCode="DD\-MMM\-YY"/>
    <numFmt numFmtId="168" formatCode="&quot;€ &quot;#,##0.00"/>
    <numFmt numFmtId="169" formatCode="[$€-2]\ #,##0.00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FA6804"/>
      <name val="Calibri"/>
      <family val="2"/>
      <charset val="1"/>
    </font>
    <font>
      <sz val="11"/>
      <name val="Arial"/>
      <family val="2"/>
      <charset val="204"/>
    </font>
    <font>
      <b val="true"/>
      <sz val="11"/>
      <name val="Arial"/>
      <family val="2"/>
      <charset val="204"/>
    </font>
    <font>
      <b val="true"/>
      <sz val="11"/>
      <name val="Arial"/>
      <family val="2"/>
      <charset val="1"/>
    </font>
    <font>
      <b val="true"/>
      <sz val="11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FFF685"/>
        <bgColor rgb="FFFF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5" fontId="0" fillId="0" borderId="1" xfId="0" applyFont="true" applyBorder="true" applyAlignment="true" applyProtection="false">
      <alignment horizontal="right" vertical="top" textRotation="0" wrapText="true" indent="0" shrinkToFit="false"/>
      <protection locked="true" hidden="false"/>
    </xf>
    <xf numFmtId="166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685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A6804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1" topLeftCell="B2" activePane="bottomRight" state="frozen"/>
      <selection pane="topLeft" activeCell="A1" activeCellId="0" sqref="A1"/>
      <selection pane="topRight" activeCell="B1" activeCellId="0" sqref="B1"/>
      <selection pane="bottomLeft" activeCell="A2" activeCellId="0" sqref="A2"/>
      <selection pane="bottomRight" activeCell="B2" activeCellId="0" sqref="B2"/>
    </sheetView>
  </sheetViews>
  <sheetFormatPr defaultRowHeight="15" zeroHeight="false" outlineLevelRow="0" outlineLevelCol="0"/>
  <cols>
    <col collapsed="false" customWidth="true" hidden="false" outlineLevel="0" max="1" min="1" style="0" width="5.28"/>
    <col collapsed="false" customWidth="false" hidden="false" outlineLevel="0" max="2" min="2" style="0" width="11.52"/>
    <col collapsed="false" customWidth="true" hidden="false" outlineLevel="0" max="3" min="3" style="0" width="18.61"/>
    <col collapsed="false" customWidth="true" hidden="false" outlineLevel="0" max="4" min="4" style="0" width="42.57"/>
    <col collapsed="false" customWidth="true" hidden="false" outlineLevel="0" max="5" min="5" style="0" width="16"/>
    <col collapsed="false" customWidth="true" hidden="false" outlineLevel="0" max="6" min="6" style="0" width="10.29"/>
    <col collapsed="false" customWidth="true" hidden="false" outlineLevel="0" max="7" min="7" style="0" width="13.01"/>
    <col collapsed="false" customWidth="true" hidden="false" outlineLevel="0" max="1025" min="8" style="0" width="10.67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customFormat="false" ht="13.8" hidden="false" customHeight="false" outlineLevel="0" collapsed="false">
      <c r="A2" s="2" t="n">
        <v>7</v>
      </c>
      <c r="B2" s="3" t="n">
        <f aca="false">IFERROR(VLOOKUP(C2,STOCK!$A$2:$F$2495,6,0),"")</f>
        <v>0</v>
      </c>
      <c r="C2" s="2" t="n">
        <v>321</v>
      </c>
      <c r="D2" s="2" t="str">
        <f aca="true">IF(ISBLANK(C2),"",IFERROR(INDIRECT("PRIX!C"&amp;MATCH(C2,PREF,0),1),"ERREUR SKU"))</f>
        <v>Article 8</v>
      </c>
      <c r="E2" s="3" t="n">
        <f aca="false">IF(A2="","",IF(A2&gt;B2,B2,IFERROR(VLOOKUP(C2,STOCK!$A$2:$F$2495,6,0),"")-A2))</f>
        <v>0</v>
      </c>
      <c r="F2" s="4" t="n">
        <f aca="false">IFERROR(VLOOKUP(C2,PRIX!$A$2:$E$2495,5,0),"")</f>
        <v>18.24</v>
      </c>
      <c r="G2" s="4" t="n">
        <f aca="false">IFERROR(IF(B2&lt;A2,B2,A2)*F2,"")</f>
        <v>0</v>
      </c>
    </row>
    <row r="3" customFormat="false" ht="13.8" hidden="false" customHeight="false" outlineLevel="0" collapsed="false">
      <c r="A3" s="2" t="n">
        <v>6</v>
      </c>
      <c r="B3" s="3" t="n">
        <f aca="false">IFERROR(VLOOKUP(C3,STOCK!$A$2:$F$2495,6,0),"")</f>
        <v>125</v>
      </c>
      <c r="C3" s="2" t="n">
        <v>401</v>
      </c>
      <c r="D3" s="2" t="str">
        <f aca="true">IF(ISBLANK(C3),"",IFERROR(INDIRECT("PRIX!C"&amp;MATCH(C3,PREF,0),1),"ERREUR SKU"))</f>
        <v>Article 4</v>
      </c>
      <c r="E3" s="3" t="n">
        <f aca="false">IF(A3="","",IF(A3&gt;B3,B3,IFERROR(VLOOKUP(C3,STOCK!$A$2:$F$2495,6,0),"")-A3))</f>
        <v>119</v>
      </c>
      <c r="F3" s="4" t="n">
        <f aca="false">IFERROR(VLOOKUP(C3,PRIX!$A$2:$E$2495,5,0),"")</f>
        <v>6.3</v>
      </c>
      <c r="G3" s="4" t="n">
        <f aca="false">IFERROR(IF(B3&lt;A3,B3,A3)*F3,"")</f>
        <v>37.8</v>
      </c>
    </row>
    <row r="4" customFormat="false" ht="13.8" hidden="false" customHeight="false" outlineLevel="0" collapsed="false">
      <c r="A4" s="2" t="n">
        <v>5</v>
      </c>
      <c r="B4" s="3" t="n">
        <f aca="false">IFERROR(VLOOKUP(C4,STOCK!$A$2:$F$2495,6,0),"")</f>
        <v>8000</v>
      </c>
      <c r="C4" s="2" t="n">
        <v>1130</v>
      </c>
      <c r="D4" s="2" t="str">
        <f aca="true">IF(ISBLANK(C4),"",IFERROR(INDIRECT("PRIX!C"&amp;MATCH(C4,PREF,0),1),"ERREUR SKU"))</f>
        <v>Article 11</v>
      </c>
      <c r="E4" s="3" t="n">
        <f aca="false">IF(A4="","",IF(A4&gt;B4,B4,IFERROR(VLOOKUP(C4,STOCK!$A$2:$F$2495,6,0),"")-A4))</f>
        <v>7995</v>
      </c>
      <c r="F4" s="4" t="n">
        <f aca="false">IFERROR(VLOOKUP(C4,PRIX!$A$2:$E$2495,5,0),"")</f>
        <v>6.2</v>
      </c>
      <c r="G4" s="4" t="n">
        <f aca="false">IFERROR(IF(B4&lt;A4,B4,A4)*F4,"")</f>
        <v>31</v>
      </c>
    </row>
    <row r="5" customFormat="false" ht="13.8" hidden="false" customHeight="false" outlineLevel="0" collapsed="false">
      <c r="A5" s="2" t="n">
        <v>7</v>
      </c>
      <c r="B5" s="3" t="n">
        <f aca="false">IFERROR(VLOOKUP(C5,STOCK!$A$2:$F$2495,6,0),"")</f>
        <v>9</v>
      </c>
      <c r="C5" s="2" t="n">
        <v>524</v>
      </c>
      <c r="D5" s="2" t="str">
        <f aca="true">IF(ISBLANK(C5),"",IFERROR(INDIRECT("PRIX!C"&amp;MATCH(C5,PREF,0),1),"ERREUR SKU"))</f>
        <v>Article 3</v>
      </c>
      <c r="E5" s="3" t="n">
        <f aca="false">IF(A5="","",IF(A5&gt;B5,B5,IFERROR(VLOOKUP(C5,STOCK!$A$2:$F$2495,6,0),"")-A5))</f>
        <v>2</v>
      </c>
      <c r="F5" s="4" t="n">
        <f aca="false">IFERROR(VLOOKUP(C5,PRIX!$A$2:$E$2495,5,0),"")</f>
        <v>4.9</v>
      </c>
      <c r="G5" s="4" t="n">
        <f aca="false">IFERROR(IF(B5&lt;A5,B5,A5)*F5,"")</f>
        <v>34.3</v>
      </c>
    </row>
    <row r="6" customFormat="false" ht="13.8" hidden="false" customHeight="false" outlineLevel="0" collapsed="false">
      <c r="A6" s="2" t="n">
        <v>6</v>
      </c>
      <c r="B6" s="3" t="n">
        <f aca="false">IFERROR(VLOOKUP(C6,STOCK!$A$2:$F$2495,6,0),"")</f>
        <v>0</v>
      </c>
      <c r="C6" s="2" t="n">
        <v>857</v>
      </c>
      <c r="D6" s="2" t="str">
        <f aca="true">IF(ISBLANK(C6),"",IFERROR(INDIRECT("PRIX!C"&amp;MATCH(C6,PREF,0),1),"ERREUR SKU"))</f>
        <v>Article 9</v>
      </c>
      <c r="E6" s="3" t="n">
        <f aca="false">IF(A6="","",IF(A6&gt;B6,B6,IFERROR(VLOOKUP(C6,STOCK!$A$2:$F$2495,6,0),"")-A6))</f>
        <v>0</v>
      </c>
      <c r="F6" s="4" t="n">
        <f aca="false">IFERROR(VLOOKUP(C6,PRIX!$A$2:$E$2495,5,0),"")</f>
        <v>9.25</v>
      </c>
      <c r="G6" s="4" t="n">
        <f aca="false">IFERROR(IF(B6&lt;A6,B6,A6)*F6,"")</f>
        <v>0</v>
      </c>
    </row>
    <row r="7" customFormat="false" ht="13.8" hidden="false" customHeight="false" outlineLevel="0" collapsed="false">
      <c r="A7" s="2" t="n">
        <v>5</v>
      </c>
      <c r="B7" s="3" t="n">
        <f aca="false">IFERROR(VLOOKUP(C7,STOCK!$A$2:$F$2495,6,0),"")</f>
        <v>8</v>
      </c>
      <c r="C7" s="2" t="n">
        <v>961</v>
      </c>
      <c r="D7" s="2" t="str">
        <f aca="true">IF(ISBLANK(C7),"",IFERROR(INDIRECT("PRIX!C"&amp;MATCH(C7,PREF,0),1),"ERREUR SKU"))</f>
        <v>Article 10</v>
      </c>
      <c r="E7" s="3" t="n">
        <f aca="false">IF(A7="","",IF(A7&gt;B7,B7,IFERROR(VLOOKUP(C7,STOCK!$A$2:$F$2495,6,0),"")-A7))</f>
        <v>3</v>
      </c>
      <c r="F7" s="4" t="n">
        <f aca="false">IFERROR(VLOOKUP(C7,PRIX!$A$2:$E$2495,5,0),"")</f>
        <v>89.2</v>
      </c>
      <c r="G7" s="4" t="n">
        <f aca="false">IFERROR(IF(B7&lt;A7,B7,A7)*F7,"")</f>
        <v>446</v>
      </c>
    </row>
    <row r="8" customFormat="false" ht="13.8" hidden="false" customHeight="false" outlineLevel="0" collapsed="false">
      <c r="A8" s="2" t="n">
        <v>7</v>
      </c>
      <c r="B8" s="3" t="n">
        <f aca="false">IFERROR(VLOOKUP(C8,STOCK!$A$2:$F$2495,6,0),"")</f>
        <v>899</v>
      </c>
      <c r="C8" s="2" t="n">
        <v>1358</v>
      </c>
      <c r="D8" s="2" t="str">
        <f aca="true">IF(ISBLANK(C8),"",IFERROR(INDIRECT("PRIX!C"&amp;MATCH(C8,PREF,0),1),"ERREUR SKU"))</f>
        <v>Article 5</v>
      </c>
      <c r="E8" s="3" t="n">
        <f aca="false">IF(A8="","",IF(A8&gt;B8,B8,IFERROR(VLOOKUP(C8,STOCK!$A$2:$F$2495,6,0),"")-A8))</f>
        <v>892</v>
      </c>
      <c r="F8" s="4" t="n">
        <f aca="false">IFERROR(VLOOKUP(C8,PRIX!$A$2:$E$2495,5,0),"")</f>
        <v>6.3</v>
      </c>
      <c r="G8" s="4" t="n">
        <f aca="false">IFERROR(IF(B8&lt;A8,B8,A8)*F8,"")</f>
        <v>44.1</v>
      </c>
    </row>
    <row r="9" customFormat="false" ht="13.8" hidden="false" customHeight="false" outlineLevel="0" collapsed="false">
      <c r="A9" s="2" t="n">
        <v>6</v>
      </c>
      <c r="B9" s="3" t="n">
        <f aca="false">IFERROR(VLOOKUP(C9,STOCK!$A$2:$F$2495,6,0),"")</f>
        <v>1430</v>
      </c>
      <c r="C9" s="2" t="n">
        <v>2258</v>
      </c>
      <c r="D9" s="2" t="str">
        <f aca="true">IF(ISBLANK(C9),"",IFERROR(INDIRECT("PRIX!C"&amp;MATCH(C9,PREF,0),1),"ERREUR SKU"))</f>
        <v>Article 6</v>
      </c>
      <c r="E9" s="3" t="n">
        <f aca="false">IF(A9="","",IF(A9&gt;B9,B9,IFERROR(VLOOKUP(C9,STOCK!$A$2:$F$2495,6,0),"")-A9))</f>
        <v>1424</v>
      </c>
      <c r="F9" s="4" t="n">
        <f aca="false">IFERROR(VLOOKUP(C9,PRIX!$A$2:$E$2495,5,0),"")</f>
        <v>6.3</v>
      </c>
      <c r="G9" s="4" t="n">
        <f aca="false">IFERROR(IF(B9&lt;A9,B9,A9)*F9,"")</f>
        <v>37.8</v>
      </c>
    </row>
    <row r="10" customFormat="false" ht="13.8" hidden="false" customHeight="false" outlineLevel="0" collapsed="false">
      <c r="A10" s="2" t="n">
        <v>5</v>
      </c>
      <c r="B10" s="3" t="n">
        <f aca="false">IFERROR(VLOOKUP(C10,STOCK!$A$2:$F$2495,6,0),"")</f>
        <v>30000</v>
      </c>
      <c r="C10" s="2" t="n">
        <v>6691</v>
      </c>
      <c r="D10" s="2" t="str">
        <f aca="true">IF(ISBLANK(C10),"",IFERROR(INDIRECT("PRIX!C"&amp;MATCH(C10,PREF,0),1),"ERREUR SKU"))</f>
        <v>Article 12</v>
      </c>
      <c r="E10" s="3" t="n">
        <f aca="false">IF(A10="","",IF(A10&gt;B10,B10,IFERROR(VLOOKUP(C10,STOCK!$A$2:$F$2495,6,0),"")-A10))</f>
        <v>29995</v>
      </c>
      <c r="F10" s="4" t="n">
        <f aca="false">IFERROR(VLOOKUP(C10,PRIX!$A$2:$E$2495,5,0),"")</f>
        <v>1.17</v>
      </c>
      <c r="G10" s="4" t="n">
        <f aca="false">IFERROR(IF(B10&lt;A10,B10,A10)*F10,"")</f>
        <v>5.85</v>
      </c>
    </row>
    <row r="11" customFormat="false" ht="13.8" hidden="false" customHeight="false" outlineLevel="0" collapsed="false">
      <c r="A11" s="2" t="n">
        <v>6</v>
      </c>
      <c r="B11" s="3" t="n">
        <f aca="false">IFERROR(VLOOKUP(C11,STOCK!$A$2:$F$2495,6,0),"")</f>
        <v>5</v>
      </c>
      <c r="C11" s="2" t="n">
        <v>124</v>
      </c>
      <c r="D11" s="2" t="str">
        <f aca="true">IF(ISBLANK(C11),"",IFERROR(INDIRECT("PRIX!C"&amp;MATCH(C11,PREF,0),1),"ERREUR SKU"))</f>
        <v>Article 2</v>
      </c>
      <c r="E11" s="3" t="n">
        <f aca="false">IF(A11="","",IF(A11&gt;B11,B11,IFERROR(VLOOKUP(C11,STOCK!$A$2:$F$2495,6,0),"")-A11))</f>
        <v>5</v>
      </c>
      <c r="F11" s="4" t="n">
        <f aca="false">IFERROR(VLOOKUP(C11,PRIX!$A$2:$E$2495,5,0),"")</f>
        <v>4.9</v>
      </c>
      <c r="G11" s="4" t="n">
        <f aca="false">IFERROR(IF(B11&lt;A11,B11,A11)*F11,"")</f>
        <v>24.5</v>
      </c>
    </row>
    <row r="12" customFormat="false" ht="13.8" hidden="false" customHeight="false" outlineLevel="0" collapsed="false">
      <c r="A12" s="2" t="n">
        <v>7</v>
      </c>
      <c r="B12" s="3" t="n">
        <f aca="false">IFERROR(VLOOKUP(C12,STOCK!$A$2:$F$2495,6,0),"")</f>
        <v>30000</v>
      </c>
      <c r="C12" s="2" t="n">
        <v>147</v>
      </c>
      <c r="D12" s="2" t="str">
        <f aca="true">IF(ISBLANK(C12),"",IFERROR(INDIRECT("PRIX!C"&amp;MATCH(C12,PREF,0),1),"ERREUR SKU"))</f>
        <v>Article 7</v>
      </c>
      <c r="E12" s="3" t="n">
        <f aca="false">IF(A12="","",IF(A12&gt;B12,B12,IFERROR(VLOOKUP(C12,STOCK!$A$2:$F$2495,6,0),"")-A12))</f>
        <v>29993</v>
      </c>
      <c r="F12" s="4" t="n">
        <f aca="false">IFERROR(VLOOKUP(C12,PRIX!$A$2:$E$2495,5,0),"")</f>
        <v>11.23</v>
      </c>
      <c r="G12" s="4" t="n">
        <f aca="false">IFERROR(IF(B12&lt;A12,B12,A12)*F12,"")</f>
        <v>78.61</v>
      </c>
    </row>
    <row r="13" customFormat="false" ht="13.8" hidden="false" customHeight="false" outlineLevel="0" collapsed="false">
      <c r="A13" s="2" t="n">
        <v>8</v>
      </c>
      <c r="B13" s="3" t="n">
        <f aca="false">IFERROR(VLOOKUP(C13,STOCK!$A$2:$F$2495,6,0),"")</f>
        <v>17</v>
      </c>
      <c r="C13" s="2" t="n">
        <v>221</v>
      </c>
      <c r="D13" s="2" t="str">
        <f aca="true">IF(ISBLANK(C13),"",IFERROR(INDIRECT("PRIX!C"&amp;MATCH(C13,PREF,0),1),"ERREUR SKU"))</f>
        <v>Article 1</v>
      </c>
      <c r="E13" s="3" t="n">
        <f aca="false">IF(A13="","",IF(A13&gt;B13,B13,IFERROR(VLOOKUP(C13,STOCK!$A$2:$F$2495,6,0),"")-A13))</f>
        <v>9</v>
      </c>
      <c r="F13" s="4" t="n">
        <f aca="false">IFERROR(VLOOKUP(C13,PRIX!$A$2:$E$2495,5,0),"")</f>
        <v>4.9</v>
      </c>
      <c r="G13" s="4" t="n">
        <f aca="false">IFERROR(IF(B13&lt;A13,B13,A13)*F13,"")</f>
        <v>39.2</v>
      </c>
    </row>
    <row r="14" customFormat="false" ht="13.8" hidden="false" customHeight="false" outlineLevel="0" collapsed="false">
      <c r="A14" s="2"/>
      <c r="B14" s="3" t="str">
        <f aca="false">IFERROR(VLOOKUP(C14,STOCK!$A$2:$F$2495,6,0),"")</f>
        <v/>
      </c>
      <c r="C14" s="2"/>
      <c r="D14" s="2" t="str">
        <f aca="true">IF(ISBLANK(C14),"",IFERROR(INDIRECT("PRIX!C"&amp;MATCH(C14,PREF,0),1),"ERREUR SKU"))</f>
        <v/>
      </c>
      <c r="E14" s="3" t="str">
        <f aca="false">IF(A14="","",IF(A14&gt;B14,B14,IFERROR(VLOOKUP(C14,STOCK!$A$2:$F$2495,6,0),"")-A14))</f>
        <v/>
      </c>
      <c r="F14" s="4" t="str">
        <f aca="false">IFERROR(VLOOKUP(C14,PRIX!$A$2:$E$2495,5,0),"")</f>
        <v/>
      </c>
      <c r="G14" s="4" t="str">
        <f aca="false">IFERROR(IF(B14&lt;A14,B14,A14)*F14,"")</f>
        <v/>
      </c>
    </row>
    <row r="15" customFormat="false" ht="13.8" hidden="false" customHeight="false" outlineLevel="0" collapsed="false">
      <c r="A15" s="2"/>
      <c r="B15" s="3" t="str">
        <f aca="false">IFERROR(VLOOKUP(C15,STOCK!$A$2:$F$2495,6,0),"")</f>
        <v/>
      </c>
      <c r="C15" s="2"/>
      <c r="D15" s="2" t="str">
        <f aca="true">IF(ISBLANK(C15),"",IFERROR(INDIRECT("PRIX!C"&amp;MATCH(C15,PREF,0),1),"ERREUR SKU"))</f>
        <v/>
      </c>
      <c r="E15" s="3" t="str">
        <f aca="false">IF(A15="","",IF(A15&gt;B15,B15,IFERROR(VLOOKUP(C15,STOCK!$A$2:$F$2495,6,0),"")-A15))</f>
        <v/>
      </c>
      <c r="F15" s="4" t="str">
        <f aca="false">IFERROR(VLOOKUP(C15,PRIX!$A$2:$E$2495,5,0),"")</f>
        <v/>
      </c>
      <c r="G15" s="4" t="str">
        <f aca="false">IFERROR(IF(B15&lt;A15,B15,A15)*F15,"")</f>
        <v/>
      </c>
    </row>
    <row r="16" customFormat="false" ht="13.8" hidden="false" customHeight="false" outlineLevel="0" collapsed="false">
      <c r="A16" s="2"/>
      <c r="B16" s="3" t="str">
        <f aca="false">IFERROR(VLOOKUP(C16,STOCK!$A$2:$F$2495,6,0),"")</f>
        <v/>
      </c>
      <c r="C16" s="2"/>
      <c r="D16" s="2" t="str">
        <f aca="true">IF(ISBLANK(C16),"",IFERROR(INDIRECT("PRIX!C"&amp;MATCH(C16,PREF,0),1),"ERREUR SKU"))</f>
        <v/>
      </c>
      <c r="E16" s="3" t="str">
        <f aca="false">IF(A16="","",IF(A16&gt;B16,B16,IFERROR(VLOOKUP(C16,STOCK!$A$2:$F$2495,6,0),"")-A16))</f>
        <v/>
      </c>
      <c r="F16" s="4" t="str">
        <f aca="false">IFERROR(VLOOKUP(C16,PRIX!$A$2:$E$2495,5,0),"")</f>
        <v/>
      </c>
      <c r="G16" s="4" t="str">
        <f aca="false">IFERROR(IF(B16&lt;A16,B16,A16)*F16,"")</f>
        <v/>
      </c>
    </row>
    <row r="17" customFormat="false" ht="13.8" hidden="false" customHeight="false" outlineLevel="0" collapsed="false">
      <c r="A17" s="2"/>
      <c r="B17" s="3" t="str">
        <f aca="false">IFERROR(VLOOKUP(C17,STOCK!$A$2:$F$2495,6,0),"")</f>
        <v/>
      </c>
      <c r="C17" s="2"/>
      <c r="D17" s="2" t="str">
        <f aca="true">IF(ISBLANK(C17),"",IFERROR(INDIRECT("PRIX!C"&amp;MATCH(C17,PREF,0),1),"ERREUR SKU"))</f>
        <v/>
      </c>
      <c r="E17" s="3" t="str">
        <f aca="false">IF(A17="","",IF(A17&gt;B17,B17,IFERROR(VLOOKUP(C17,STOCK!$A$2:$F$2495,6,0),"")-A17))</f>
        <v/>
      </c>
      <c r="F17" s="4" t="str">
        <f aca="false">IFERROR(VLOOKUP(C17,PRIX!$A$2:$E$2495,5,0),"")</f>
        <v/>
      </c>
      <c r="G17" s="4" t="str">
        <f aca="false">IFERROR(IF(B17&lt;A17,B17,A17)*F17,"")</f>
        <v/>
      </c>
    </row>
  </sheetData>
  <dataValidations count="2">
    <dataValidation allowBlank="true" operator="equal" showDropDown="false" showErrorMessage="true" showInputMessage="false" sqref="C2:C17" type="list">
      <formula1>STOCK!A:A</formula1>
      <formula2>0</formula2>
    </dataValidation>
    <dataValidation allowBlank="true" operator="equal" showDropDown="false" showErrorMessage="true" showInputMessage="false" sqref="D2:D17" type="none">
      <formula1>STOCK!B:B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1" topLeftCell="B2" activePane="bottomRight" state="frozen"/>
      <selection pane="topLeft" activeCell="A1" activeCellId="0" sqref="A1"/>
      <selection pane="topRight" activeCell="B1" activeCellId="0" sqref="B1"/>
      <selection pane="bottomLeft" activeCell="A2" activeCellId="0" sqref="A2"/>
      <selection pane="bottomRight" activeCell="B2" activeCellId="0" sqref="B2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3.8" hidden="false" customHeight="false" outlineLevel="0" collapsed="false">
      <c r="A1" s="0" t="s">
        <v>7</v>
      </c>
      <c r="B1" s="0" t="s">
        <v>8</v>
      </c>
      <c r="C1" s="0" t="s">
        <v>9</v>
      </c>
      <c r="E1" s="0" t="s">
        <v>10</v>
      </c>
    </row>
    <row r="2" customFormat="false" ht="13.8" hidden="false" customHeight="false" outlineLevel="0" collapsed="false">
      <c r="A2" s="5" t="n">
        <v>124</v>
      </c>
      <c r="B2" s="6"/>
      <c r="C2" s="7" t="s">
        <v>11</v>
      </c>
      <c r="D2" s="6"/>
      <c r="E2" s="8" t="n">
        <v>4.9</v>
      </c>
    </row>
    <row r="3" customFormat="false" ht="13.8" hidden="false" customHeight="false" outlineLevel="0" collapsed="false">
      <c r="A3" s="5" t="n">
        <v>147</v>
      </c>
      <c r="B3" s="6"/>
      <c r="C3" s="7" t="s">
        <v>12</v>
      </c>
      <c r="D3" s="6"/>
      <c r="E3" s="8" t="n">
        <v>11.23</v>
      </c>
    </row>
    <row r="4" customFormat="false" ht="13.8" hidden="false" customHeight="false" outlineLevel="0" collapsed="false">
      <c r="A4" s="5" t="n">
        <v>221</v>
      </c>
      <c r="B4" s="6"/>
      <c r="C4" s="7" t="s">
        <v>13</v>
      </c>
      <c r="D4" s="6"/>
      <c r="E4" s="8" t="n">
        <v>4.9</v>
      </c>
    </row>
    <row r="5" customFormat="false" ht="13.8" hidden="false" customHeight="false" outlineLevel="0" collapsed="false">
      <c r="A5" s="5" t="n">
        <v>321</v>
      </c>
      <c r="B5" s="6"/>
      <c r="C5" s="7" t="s">
        <v>14</v>
      </c>
      <c r="D5" s="6"/>
      <c r="E5" s="8" t="n">
        <v>18.24</v>
      </c>
    </row>
    <row r="6" customFormat="false" ht="13.8" hidden="false" customHeight="false" outlineLevel="0" collapsed="false">
      <c r="A6" s="5" t="n">
        <v>401</v>
      </c>
      <c r="B6" s="6"/>
      <c r="C6" s="7" t="s">
        <v>15</v>
      </c>
      <c r="D6" s="6"/>
      <c r="E6" s="8" t="n">
        <v>6.3</v>
      </c>
    </row>
    <row r="7" customFormat="false" ht="13.8" hidden="false" customHeight="false" outlineLevel="0" collapsed="false">
      <c r="A7" s="5" t="n">
        <v>524</v>
      </c>
      <c r="B7" s="6"/>
      <c r="C7" s="7" t="s">
        <v>16</v>
      </c>
      <c r="D7" s="6"/>
      <c r="E7" s="8" t="n">
        <v>4.9</v>
      </c>
    </row>
    <row r="8" customFormat="false" ht="13.8" hidden="false" customHeight="false" outlineLevel="0" collapsed="false">
      <c r="A8" s="5" t="n">
        <v>857</v>
      </c>
      <c r="B8" s="6"/>
      <c r="C8" s="7" t="s">
        <v>17</v>
      </c>
      <c r="D8" s="6"/>
      <c r="E8" s="8" t="n">
        <v>9.25</v>
      </c>
    </row>
    <row r="9" customFormat="false" ht="13.8" hidden="false" customHeight="false" outlineLevel="0" collapsed="false">
      <c r="A9" s="5" t="n">
        <v>961</v>
      </c>
      <c r="B9" s="6"/>
      <c r="C9" s="7" t="s">
        <v>18</v>
      </c>
      <c r="D9" s="6"/>
      <c r="E9" s="8" t="n">
        <v>89.2</v>
      </c>
    </row>
    <row r="10" customFormat="false" ht="13.8" hidden="false" customHeight="false" outlineLevel="0" collapsed="false">
      <c r="A10" s="5" t="n">
        <v>1130</v>
      </c>
      <c r="B10" s="6"/>
      <c r="C10" s="7" t="s">
        <v>19</v>
      </c>
      <c r="D10" s="6"/>
      <c r="E10" s="8" t="n">
        <v>6.2</v>
      </c>
    </row>
    <row r="11" customFormat="false" ht="13.8" hidden="false" customHeight="false" outlineLevel="0" collapsed="false">
      <c r="A11" s="5" t="n">
        <v>1358</v>
      </c>
      <c r="B11" s="6"/>
      <c r="C11" s="7" t="s">
        <v>20</v>
      </c>
      <c r="D11" s="6"/>
      <c r="E11" s="8" t="n">
        <v>6.3</v>
      </c>
    </row>
    <row r="12" customFormat="false" ht="13.8" hidden="false" customHeight="false" outlineLevel="0" collapsed="false">
      <c r="A12" s="5" t="n">
        <v>2258</v>
      </c>
      <c r="B12" s="6"/>
      <c r="C12" s="7" t="s">
        <v>21</v>
      </c>
      <c r="D12" s="6"/>
      <c r="E12" s="8" t="n">
        <v>6.3</v>
      </c>
    </row>
    <row r="13" customFormat="false" ht="13.8" hidden="false" customHeight="false" outlineLevel="0" collapsed="false">
      <c r="A13" s="5" t="n">
        <v>6691</v>
      </c>
      <c r="B13" s="6"/>
      <c r="C13" s="7" t="s">
        <v>22</v>
      </c>
      <c r="D13" s="6"/>
      <c r="E13" s="8" t="n">
        <v>1.17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1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1" topLeftCell="B2" activePane="bottomRight" state="frozen"/>
      <selection pane="topLeft" activeCell="A1" activeCellId="0" sqref="A1"/>
      <selection pane="topRight" activeCell="B1" activeCellId="0" sqref="B1"/>
      <selection pane="bottomLeft" activeCell="A2" activeCellId="0" sqref="A2"/>
      <selection pane="bottomRight" activeCell="L16" activeCellId="0" sqref="L16"/>
    </sheetView>
  </sheetViews>
  <sheetFormatPr defaultRowHeight="13.8" zeroHeight="false" outlineLevelRow="0" outlineLevelCol="0"/>
  <cols>
    <col collapsed="false" customWidth="true" hidden="false" outlineLevel="0" max="6" min="1" style="0" width="10.67"/>
    <col collapsed="false" customWidth="true" hidden="false" outlineLevel="0" max="7" min="7" style="0" width="2.68"/>
    <col collapsed="false" customWidth="true" hidden="false" outlineLevel="0" max="8" min="8" style="0" width="3.79"/>
    <col collapsed="false" customWidth="true" hidden="false" outlineLevel="0" max="10" min="9" style="0" width="10.67"/>
    <col collapsed="false" customWidth="true" hidden="false" outlineLevel="0" max="11" min="11" style="0" width="16.02"/>
    <col collapsed="false" customWidth="true" hidden="false" outlineLevel="0" max="1025" min="12" style="0" width="10.67"/>
  </cols>
  <sheetData>
    <row r="1" customFormat="false" ht="13.8" hidden="false" customHeight="false" outlineLevel="0" collapsed="false">
      <c r="A1" s="0" t="s">
        <v>23</v>
      </c>
      <c r="C1" s="0" t="s">
        <v>24</v>
      </c>
      <c r="F1" s="0" t="s">
        <v>25</v>
      </c>
      <c r="H1" s="0" t="n">
        <v>10</v>
      </c>
    </row>
    <row r="2" customFormat="false" ht="13.8" hidden="false" customHeight="false" outlineLevel="0" collapsed="false">
      <c r="A2" s="5" t="n">
        <v>124</v>
      </c>
      <c r="B2" s="9"/>
      <c r="C2" s="7" t="s">
        <v>11</v>
      </c>
      <c r="D2" s="9"/>
      <c r="E2" s="10"/>
      <c r="F2" s="11" t="n">
        <v>5</v>
      </c>
      <c r="G2" s="12" t="n">
        <f aca="false">IF(F2&lt;$H$1,ROW(),"")</f>
        <v>2</v>
      </c>
      <c r="I2" s="13" t="s">
        <v>23</v>
      </c>
      <c r="J2" s="13" t="s">
        <v>24</v>
      </c>
      <c r="K2" s="13" t="s">
        <v>26</v>
      </c>
    </row>
    <row r="3" customFormat="false" ht="13.8" hidden="false" customHeight="false" outlineLevel="0" collapsed="false">
      <c r="A3" s="5" t="n">
        <v>147</v>
      </c>
      <c r="B3" s="9"/>
      <c r="C3" s="7" t="s">
        <v>12</v>
      </c>
      <c r="D3" s="9"/>
      <c r="E3" s="10"/>
      <c r="F3" s="11" t="n">
        <v>30000</v>
      </c>
      <c r="G3" s="12" t="str">
        <f aca="false">IF(F3&lt;$H$1,ROW(),"")</f>
        <v/>
      </c>
      <c r="I3" s="14" t="n">
        <f aca="true">IFERROR(INDIRECT("A"&amp;SMALL(G:G,ROW()-2),1),"")</f>
        <v>124</v>
      </c>
      <c r="J3" s="14" t="str">
        <f aca="true">IFERROR(INDIRECT("C"&amp;SMALL(G:G,ROW()-2),1),"")</f>
        <v>Article 2</v>
      </c>
      <c r="K3" s="14" t="n">
        <f aca="true">IF(ISERROR(INDIRECT("F"&amp;SMALL(G:G,ROW()-2),1)),"",2*H$1-INDIRECT("F"&amp;SMALL(G:G,ROW()-2),1))</f>
        <v>15</v>
      </c>
    </row>
    <row r="4" customFormat="false" ht="13.8" hidden="false" customHeight="false" outlineLevel="0" collapsed="false">
      <c r="A4" s="5" t="n">
        <v>221</v>
      </c>
      <c r="B4" s="9"/>
      <c r="C4" s="7" t="s">
        <v>13</v>
      </c>
      <c r="D4" s="9"/>
      <c r="E4" s="10"/>
      <c r="F4" s="11" t="n">
        <v>17</v>
      </c>
      <c r="G4" s="12" t="str">
        <f aca="false">IF(F4&lt;$H$1,ROW(),"")</f>
        <v/>
      </c>
      <c r="I4" s="14" t="n">
        <f aca="true">IFERROR(INDIRECT("A"&amp;SMALL(G:G,ROW()-2),1),"")</f>
        <v>321</v>
      </c>
      <c r="J4" s="14" t="str">
        <f aca="true">IFERROR(INDIRECT("C"&amp;SMALL(G:G,ROW()-2),1),"")</f>
        <v>Article 8</v>
      </c>
      <c r="K4" s="14" t="n">
        <f aca="true">IF(ISERROR(INDIRECT("F"&amp;SMALL(G:G,ROW()-2),1)),"",2*H$1-INDIRECT("F"&amp;SMALL(G:G,ROW()-2),1))</f>
        <v>20</v>
      </c>
    </row>
    <row r="5" customFormat="false" ht="13.8" hidden="false" customHeight="false" outlineLevel="0" collapsed="false">
      <c r="A5" s="5" t="n">
        <v>321</v>
      </c>
      <c r="B5" s="9"/>
      <c r="C5" s="7" t="s">
        <v>14</v>
      </c>
      <c r="D5" s="9"/>
      <c r="E5" s="10"/>
      <c r="F5" s="11" t="n">
        <v>0</v>
      </c>
      <c r="G5" s="12" t="n">
        <f aca="false">IF(F5&lt;$H$1,ROW(),"")</f>
        <v>5</v>
      </c>
      <c r="I5" s="14" t="n">
        <f aca="true">IFERROR(INDIRECT("A"&amp;SMALL(G:G,ROW()-2),1),"")</f>
        <v>524</v>
      </c>
      <c r="J5" s="14" t="str">
        <f aca="true">IFERROR(INDIRECT("C"&amp;SMALL(G:G,ROW()-2),1),"")</f>
        <v>Article 3</v>
      </c>
      <c r="K5" s="14" t="n">
        <f aca="true">IF(ISERROR(INDIRECT("F"&amp;SMALL(G:G,ROW()-2),1)),"",2*H$1-INDIRECT("F"&amp;SMALL(G:G,ROW()-2),1))</f>
        <v>11</v>
      </c>
    </row>
    <row r="6" customFormat="false" ht="13.8" hidden="false" customHeight="false" outlineLevel="0" collapsed="false">
      <c r="A6" s="5" t="n">
        <v>401</v>
      </c>
      <c r="B6" s="9"/>
      <c r="C6" s="7" t="s">
        <v>15</v>
      </c>
      <c r="D6" s="9"/>
      <c r="E6" s="10"/>
      <c r="F6" s="11" t="n">
        <v>125</v>
      </c>
      <c r="G6" s="12" t="str">
        <f aca="false">IF(F6&lt;$H$1,ROW(),"")</f>
        <v/>
      </c>
      <c r="I6" s="14" t="n">
        <f aca="true">IFERROR(INDIRECT("A"&amp;SMALL(G:G,ROW()-2),1),"")</f>
        <v>857</v>
      </c>
      <c r="J6" s="14" t="str">
        <f aca="true">IFERROR(INDIRECT("C"&amp;SMALL(G:G,ROW()-2),1),"")</f>
        <v>Article 9</v>
      </c>
      <c r="K6" s="14" t="n">
        <f aca="true">IF(ISERROR(INDIRECT("F"&amp;SMALL(G:G,ROW()-2),1)),"",2*H$1-INDIRECT("F"&amp;SMALL(G:G,ROW()-2),1))</f>
        <v>20</v>
      </c>
    </row>
    <row r="7" customFormat="false" ht="13.8" hidden="false" customHeight="false" outlineLevel="0" collapsed="false">
      <c r="A7" s="5" t="n">
        <v>524</v>
      </c>
      <c r="B7" s="9"/>
      <c r="C7" s="7" t="s">
        <v>16</v>
      </c>
      <c r="D7" s="9"/>
      <c r="E7" s="10"/>
      <c r="F7" s="11" t="n">
        <v>9</v>
      </c>
      <c r="G7" s="12" t="n">
        <f aca="false">IF(F7&lt;$H$1,ROW(),"")</f>
        <v>7</v>
      </c>
      <c r="I7" s="14" t="n">
        <f aca="true">IFERROR(INDIRECT("A"&amp;SMALL(G:G,ROW()-2),1),"")</f>
        <v>961</v>
      </c>
      <c r="J7" s="14" t="str">
        <f aca="true">IFERROR(INDIRECT("C"&amp;SMALL(G:G,ROW()-2),1),"")</f>
        <v>Article 10</v>
      </c>
      <c r="K7" s="14" t="n">
        <f aca="true">IF(ISERROR(INDIRECT("F"&amp;SMALL(G:G,ROW()-2),1)),"",2*H$1-INDIRECT("F"&amp;SMALL(G:G,ROW()-2),1))</f>
        <v>12</v>
      </c>
    </row>
    <row r="8" customFormat="false" ht="13.8" hidden="false" customHeight="false" outlineLevel="0" collapsed="false">
      <c r="A8" s="5" t="n">
        <v>857</v>
      </c>
      <c r="B8" s="9"/>
      <c r="C8" s="7" t="s">
        <v>17</v>
      </c>
      <c r="D8" s="9"/>
      <c r="E8" s="10"/>
      <c r="F8" s="11" t="n">
        <v>0</v>
      </c>
      <c r="G8" s="12" t="n">
        <f aca="false">IF(F8&lt;$H$1,ROW(),"")</f>
        <v>8</v>
      </c>
      <c r="I8" s="14" t="str">
        <f aca="true">IFERROR(INDIRECT("A"&amp;SMALL(G:G,ROW()-2),1),"")</f>
        <v/>
      </c>
      <c r="J8" s="14" t="str">
        <f aca="true">IFERROR(INDIRECT("C"&amp;SMALL(G:G,ROW()-2),1),"")</f>
        <v/>
      </c>
      <c r="K8" s="14" t="str">
        <f aca="true">IF(ISERROR(INDIRECT("F"&amp;SMALL(G:G,ROW()-2),1)),"",2*H$1-INDIRECT("F"&amp;SMALL(G:G,ROW()-2),1))</f>
        <v/>
      </c>
    </row>
    <row r="9" customFormat="false" ht="13.8" hidden="false" customHeight="false" outlineLevel="0" collapsed="false">
      <c r="A9" s="5" t="n">
        <v>961</v>
      </c>
      <c r="B9" s="9"/>
      <c r="C9" s="7" t="s">
        <v>18</v>
      </c>
      <c r="D9" s="9"/>
      <c r="E9" s="10"/>
      <c r="F9" s="11" t="n">
        <v>8</v>
      </c>
      <c r="G9" s="12" t="n">
        <f aca="false">IF(F9&lt;$H$1,ROW(),"")</f>
        <v>9</v>
      </c>
      <c r="I9" s="14" t="str">
        <f aca="true">IFERROR(INDIRECT("A"&amp;SMALL(G:G,ROW()-2),1),"")</f>
        <v/>
      </c>
      <c r="J9" s="14" t="str">
        <f aca="true">IFERROR(INDIRECT("C"&amp;SMALL(G:G,ROW()-2),1),"")</f>
        <v/>
      </c>
      <c r="K9" s="14" t="str">
        <f aca="true">IF(ISERROR(INDIRECT("F"&amp;SMALL(G:G,ROW()-2),1)),"",2*H$1-INDIRECT("F"&amp;SMALL(G:G,ROW()-2),1))</f>
        <v/>
      </c>
    </row>
    <row r="10" customFormat="false" ht="13.8" hidden="false" customHeight="false" outlineLevel="0" collapsed="false">
      <c r="A10" s="5" t="n">
        <v>1130</v>
      </c>
      <c r="B10" s="9"/>
      <c r="C10" s="7" t="s">
        <v>19</v>
      </c>
      <c r="D10" s="9"/>
      <c r="E10" s="10"/>
      <c r="F10" s="11" t="n">
        <v>8000</v>
      </c>
      <c r="G10" s="12" t="str">
        <f aca="false">IF(F10&lt;$H$1,ROW(),"")</f>
        <v/>
      </c>
      <c r="I10" s="14" t="str">
        <f aca="true">IFERROR(INDIRECT("A"&amp;SMALL(G:G,ROW()-2),1),"")</f>
        <v/>
      </c>
      <c r="J10" s="14" t="str">
        <f aca="true">IFERROR(INDIRECT("C"&amp;SMALL(G:G,ROW()-2),1),"")</f>
        <v/>
      </c>
      <c r="K10" s="14" t="str">
        <f aca="true">IF(ISERROR(INDIRECT("F"&amp;SMALL(G:G,ROW()-2),1)),"",2*H$1-INDIRECT("F"&amp;SMALL(G:G,ROW()-2),1))</f>
        <v/>
      </c>
    </row>
    <row r="11" customFormat="false" ht="13.8" hidden="false" customHeight="false" outlineLevel="0" collapsed="false">
      <c r="A11" s="5" t="n">
        <v>1358</v>
      </c>
      <c r="B11" s="9"/>
      <c r="C11" s="7" t="s">
        <v>20</v>
      </c>
      <c r="D11" s="9"/>
      <c r="E11" s="10"/>
      <c r="F11" s="11" t="n">
        <v>899</v>
      </c>
      <c r="G11" s="12" t="str">
        <f aca="false">IF(F11&lt;$H$1,ROW(),"")</f>
        <v/>
      </c>
      <c r="I11" s="14" t="str">
        <f aca="true">IFERROR(INDIRECT("A"&amp;SMALL(G:G,ROW()-2),1),"")</f>
        <v/>
      </c>
      <c r="J11" s="14" t="str">
        <f aca="true">IFERROR(INDIRECT("C"&amp;SMALL(G:G,ROW()-2),1),"")</f>
        <v/>
      </c>
      <c r="K11" s="14" t="str">
        <f aca="true">IF(ISERROR(INDIRECT("F"&amp;SMALL(G:G,ROW()-2),1)),"",2*H$1-INDIRECT("F"&amp;SMALL(G:G,ROW()-2),1))</f>
        <v/>
      </c>
    </row>
    <row r="12" customFormat="false" ht="13.8" hidden="false" customHeight="false" outlineLevel="0" collapsed="false">
      <c r="A12" s="5" t="n">
        <v>2258</v>
      </c>
      <c r="B12" s="9"/>
      <c r="C12" s="7" t="s">
        <v>21</v>
      </c>
      <c r="D12" s="9"/>
      <c r="E12" s="10"/>
      <c r="F12" s="11" t="n">
        <v>1430</v>
      </c>
      <c r="G12" s="12" t="str">
        <f aca="false">IF(F12&lt;$H$1,ROW(),"")</f>
        <v/>
      </c>
      <c r="I12" s="14" t="str">
        <f aca="true">IFERROR(INDIRECT("A"&amp;SMALL(G:G,ROW()-2),1),"")</f>
        <v/>
      </c>
      <c r="J12" s="14" t="str">
        <f aca="true">IFERROR(INDIRECT("C"&amp;SMALL(G:G,ROW()-2),1),"")</f>
        <v/>
      </c>
      <c r="K12" s="14" t="str">
        <f aca="true">IF(ISERROR(INDIRECT("F"&amp;SMALL(G:G,ROW()-2),1)),"",2*H$1-INDIRECT("F"&amp;SMALL(G:G,ROW()-2),1))</f>
        <v/>
      </c>
    </row>
    <row r="13" customFormat="false" ht="13.8" hidden="false" customHeight="false" outlineLevel="0" collapsed="false">
      <c r="A13" s="5" t="n">
        <v>6691</v>
      </c>
      <c r="B13" s="9"/>
      <c r="C13" s="7" t="s">
        <v>22</v>
      </c>
      <c r="D13" s="9"/>
      <c r="E13" s="10"/>
      <c r="F13" s="11" t="n">
        <v>30000</v>
      </c>
      <c r="G13" s="12" t="str">
        <f aca="false">IF(F13&lt;$H$1,ROW(),"")</f>
        <v/>
      </c>
      <c r="I13" s="14" t="str">
        <f aca="true">IFERROR(INDIRECT("A"&amp;SMALL(G:G,ROW()-2),1),"")</f>
        <v/>
      </c>
      <c r="J13" s="14" t="str">
        <f aca="true">IFERROR(INDIRECT("C"&amp;SMALL(G:G,ROW()-2),1),"")</f>
        <v/>
      </c>
      <c r="K13" s="14" t="str">
        <f aca="true">IF(ISERROR(INDIRECT("F"&amp;SMALL(G:G,ROW()-2),1)),"",2*H$1-INDIRECT("F"&amp;SMALL(G:G,ROW()-2),1))</f>
        <v/>
      </c>
    </row>
    <row r="14" customFormat="false" ht="13.8" hidden="false" customHeight="false" outlineLevel="0" collapsed="false">
      <c r="I14" s="14" t="str">
        <f aca="true">IFERROR(INDIRECT("A"&amp;SMALL(G:G,ROW()-2),1),"")</f>
        <v/>
      </c>
      <c r="J14" s="14" t="str">
        <f aca="true">IFERROR(INDIRECT("C"&amp;SMALL(G:G,ROW()-2),1),"")</f>
        <v/>
      </c>
      <c r="K14" s="14" t="str">
        <f aca="true">IF(ISERROR(INDIRECT("F"&amp;SMALL(G:G,ROW()-2),1)),"",2*H$1-INDIRECT("F"&amp;SMALL(G:G,ROW()-2),1))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LibreOffice/6.0.5.2$Windows_X86_64 LibreOffice_project/54c8cbb85f300ac59db32fe8a675ff7683cd5a16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2018-08-06T12:47:01Z</dcterms:created>
  <dc:creator>Bertrand Gilles</dc:creator>
  <dc:description/>
  <dc:language>fr-FR</dc:language>
  <cp:lastModifiedBy/>
  <dcterms:modified xsi:type="dcterms:W3CDTF">2018-08-06T22:00:43Z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