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<sst xmlns="http://schemas.openxmlformats.org/spreadsheetml/2006/main" count="39" uniqueCount="29">
  <si>
    <t xml:space="preserve">Planning réalisé</t>
  </si>
  <si>
    <t xml:space="preserve">Planning prévisionnel</t>
  </si>
  <si>
    <t xml:space="preserve">N° 
semaine</t>
  </si>
  <si>
    <t xml:space="preserve">Jour</t>
  </si>
  <si>
    <t xml:space="preserve">Date</t>
  </si>
  <si>
    <t xml:space="preserve">Matin</t>
  </si>
  <si>
    <t xml:space="preserve">Après midi</t>
  </si>
  <si>
    <t xml:space="preserve">Animation</t>
  </si>
  <si>
    <t xml:space="preserve">Total par
jour</t>
  </si>
  <si>
    <t xml:space="preserve">Total par
semaine</t>
  </si>
  <si>
    <t xml:space="preserve">Commentaire / intitulé animation</t>
  </si>
  <si>
    <t xml:space="preserve">Dimanche</t>
  </si>
  <si>
    <t xml:space="preserve">Impaire</t>
  </si>
  <si>
    <t xml:space="preserve">Début</t>
  </si>
  <si>
    <t xml:space="preserve">Fin</t>
  </si>
  <si>
    <t xml:space="preserve">Début </t>
  </si>
  <si>
    <t xml:space="preserve">Lundi</t>
  </si>
  <si>
    <t xml:space="preserve">Mardi</t>
  </si>
  <si>
    <t xml:space="preserve">Mercredi</t>
  </si>
  <si>
    <t xml:space="preserve">Jeudi</t>
  </si>
  <si>
    <t xml:space="preserve">Vendredi</t>
  </si>
  <si>
    <t xml:space="preserve">Samedi</t>
  </si>
  <si>
    <t xml:space="preserve">Paire</t>
  </si>
  <si>
    <t xml:space="preserve">voyez si le fichier joint vous convient, il n'y a que la date à changer en A2, </t>
  </si>
  <si>
    <t xml:space="preserve">le reste se met à jour tout seul.</t>
  </si>
  <si>
    <t xml:space="preserve">Toutefois, si vous venez à forcer l'incription d'un horaire non prévu dans le planning prévisionnel, </t>
  </si>
  <si>
    <t xml:space="preserve">il faudra remettre la formule au prochain changement de mois, </t>
  </si>
  <si>
    <t xml:space="preserve">sinon l'horaire forcé persistera et vos calculs seront erronés.</t>
  </si>
  <si>
    <t xml:space="preserve">PS: il vous reste à faire le formatage conditionnel pour les samedis et dimanches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</si>
</sst>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MMMM"/>
    <numFmt numFmtId="166" formatCode="H:MM;@"/>
    <numFmt numFmtId="167" formatCode="DDD\ D\ MMM\ YY"/>
    <numFmt numFmtId="168" formatCode="[HH]:MM"/>
    <numFmt numFmtId="169" formatCode="HH:MM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sz val="11"/>
      <color rgb="FF00CCCC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DDDDDD"/>
        <bgColor rgb="FFCCCCCC"/>
      </patternFill>
    </fill>
    <fill>
      <patternFill patternType="solid">
        <fgColor rgb="FFCCCCCC"/>
        <bgColor rgb="FFDDDDDD"/>
      </patternFill>
    </fill>
    <fill>
      <patternFill patternType="solid">
        <fgColor rgb="FFEEEEEE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1" applyFont="true" applyBorder="tru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1" applyFont="true" applyBorder="true" applyAlignment="true" applyProtection="false">
      <alignment horizontal="general" vertical="bottom" textRotation="0" wrapText="false" indent="0" shrinkToFit="false"/>
    </xf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5" fontId="5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4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center" vertical="center" textRotation="255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4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255" wrapText="false" indent="0" shrinkToFit="false"/>
      <protection locked="true" hidden="false"/>
    </xf>
    <xf numFmtId="169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10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Samedi" xfId="20" builtinId="53" customBuiltin="true"/>
    <cellStyle name="Dimanche" xfId="21" builtinId="53" customBuiltin="true"/>
    <cellStyle name="samedi" xfId="22" builtinId="53" customBuiltin="true"/>
    <cellStyle name="dimanche" xfId="23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EEEEEE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CC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35"/>
  <sheetViews>
    <sheetView showFormulas="false" showGridLines="true" showRowColHeaders="true" showZeros="true" rightToLeft="false" tabSelected="true" showOutlineSymbols="true" defaultGridColor="true" view="normal" topLeftCell="A7" colorId="64" zoomScale="100" zoomScaleNormal="100" zoomScalePageLayoutView="100" workbookViewId="0">
      <selection pane="topLeft" activeCell="N20" activeCellId="0" sqref="N20"/>
    </sheetView>
  </sheetViews>
  <sheetFormatPr defaultRowHeight="13.8" zeroHeight="false" outlineLevelRow="0" outlineLevelCol="0"/>
  <cols>
    <col collapsed="false" customWidth="true" hidden="false" outlineLevel="0" max="2" min="1" style="0" width="10.67"/>
    <col collapsed="false" customWidth="true" hidden="false" outlineLevel="0" max="3" min="3" style="0" width="6.24"/>
    <col collapsed="false" customWidth="true" hidden="false" outlineLevel="0" max="11" min="4" style="0" width="8.16"/>
    <col collapsed="false" customWidth="true" hidden="false" outlineLevel="0" max="12" min="12" style="0" width="40.71"/>
    <col collapsed="false" customWidth="true" hidden="false" outlineLevel="0" max="13" min="13" style="1" width="10.67"/>
    <col collapsed="false" customWidth="true" hidden="false" outlineLevel="0" max="14" min="14" style="0" width="9.72"/>
    <col collapsed="false" customWidth="true" hidden="false" outlineLevel="0" max="19" min="15" style="0" width="6.63"/>
    <col collapsed="false" customWidth="true" hidden="false" outlineLevel="0" max="20" min="20" style="0" width="3.24"/>
    <col collapsed="false" customWidth="true" hidden="false" outlineLevel="0" max="1025" min="21" style="0" width="10.67"/>
  </cols>
  <sheetData>
    <row r="1" customFormat="false" ht="13.8" hidden="false" customHeight="false" outlineLevel="0" collapsed="false">
      <c r="A1" s="2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4"/>
      <c r="N1" s="5" t="s">
        <v>1</v>
      </c>
      <c r="O1" s="3"/>
      <c r="P1" s="3"/>
      <c r="Q1" s="3"/>
      <c r="R1" s="3"/>
      <c r="S1" s="3"/>
    </row>
    <row r="2" customFormat="false" ht="13.8" hidden="false" customHeight="false" outlineLevel="0" collapsed="false">
      <c r="A2" s="6" t="n">
        <v>41306</v>
      </c>
      <c r="B2" s="7" t="n">
        <f aca="false">YEAR(A2)</f>
        <v>2013</v>
      </c>
      <c r="C2" s="3"/>
      <c r="D2" s="3"/>
      <c r="E2" s="3"/>
      <c r="F2" s="3"/>
      <c r="G2" s="3"/>
      <c r="H2" s="3"/>
      <c r="I2" s="3"/>
      <c r="J2" s="3"/>
      <c r="K2" s="3"/>
      <c r="L2" s="3"/>
      <c r="M2" s="4"/>
      <c r="N2" s="3"/>
      <c r="O2" s="3"/>
      <c r="P2" s="3"/>
      <c r="Q2" s="3"/>
      <c r="R2" s="3"/>
      <c r="S2" s="3"/>
    </row>
    <row r="3" customFormat="false" ht="13.8" hidden="false" customHeight="true" outlineLevel="0" collapsed="false">
      <c r="A3" s="8" t="s">
        <v>2</v>
      </c>
      <c r="B3" s="8" t="s">
        <v>3</v>
      </c>
      <c r="C3" s="8" t="s">
        <v>4</v>
      </c>
      <c r="D3" s="9" t="s">
        <v>5</v>
      </c>
      <c r="E3" s="9"/>
      <c r="F3" s="9" t="s">
        <v>6</v>
      </c>
      <c r="G3" s="9"/>
      <c r="H3" s="9" t="s">
        <v>7</v>
      </c>
      <c r="I3" s="9"/>
      <c r="J3" s="8" t="s">
        <v>8</v>
      </c>
      <c r="K3" s="8" t="s">
        <v>9</v>
      </c>
      <c r="L3" s="8" t="s">
        <v>10</v>
      </c>
      <c r="M3" s="10" t="str">
        <f aca="false">CONCATENATE("1",LOWER(N3))</f>
        <v>1dimanche</v>
      </c>
      <c r="N3" s="11" t="s">
        <v>11</v>
      </c>
      <c r="O3" s="11"/>
      <c r="P3" s="11"/>
      <c r="Q3" s="11"/>
      <c r="R3" s="11"/>
      <c r="S3" s="12" t="n">
        <v>0</v>
      </c>
      <c r="T3" s="13" t="s">
        <v>12</v>
      </c>
    </row>
    <row r="4" customFormat="false" ht="13.8" hidden="false" customHeight="false" outlineLevel="0" collapsed="false">
      <c r="A4" s="8"/>
      <c r="B4" s="8"/>
      <c r="C4" s="8"/>
      <c r="D4" s="7" t="s">
        <v>13</v>
      </c>
      <c r="E4" s="7" t="s">
        <v>14</v>
      </c>
      <c r="F4" s="7" t="s">
        <v>13</v>
      </c>
      <c r="G4" s="7" t="s">
        <v>14</v>
      </c>
      <c r="H4" s="7" t="s">
        <v>15</v>
      </c>
      <c r="I4" s="7" t="s">
        <v>14</v>
      </c>
      <c r="J4" s="8"/>
      <c r="K4" s="8"/>
      <c r="L4" s="8"/>
      <c r="M4" s="10" t="str">
        <f aca="false">CONCATENATE("1",LOWER(N4))</f>
        <v>1lundi</v>
      </c>
      <c r="N4" s="11" t="s">
        <v>16</v>
      </c>
      <c r="O4" s="11"/>
      <c r="P4" s="11"/>
      <c r="Q4" s="11"/>
      <c r="R4" s="11"/>
      <c r="S4" s="12" t="n">
        <v>0</v>
      </c>
      <c r="T4" s="13"/>
    </row>
    <row r="5" customFormat="false" ht="13.8" hidden="false" customHeight="false" outlineLevel="0" collapsed="false">
      <c r="A5" s="14" t="n">
        <f aca="false">WEEKNUM(SUM($A$2,ROW(),-5))</f>
        <v>5</v>
      </c>
      <c r="B5" s="14" t="str">
        <f aca="false">TEXT(SUM($A$2,ROW(),-5),"nnn")</f>
        <v>vendredi</v>
      </c>
      <c r="C5" s="15" t="str">
        <f aca="false">TEXT(SUM($A$2,ROW(),-5),"j")</f>
        <v>1</v>
      </c>
      <c r="D5" s="16" t="n">
        <f aca="false">IF(A5="","",VLOOKUP(CONCATENATE(MOD(A5,2),B5),M$3:S$16,3,0))</f>
        <v>0</v>
      </c>
      <c r="E5" s="16" t="n">
        <f aca="false">IF(A5="","",VLOOKUP(CONCATENATE(MOD(A5,2),B5),M$3:S$16,4,0))</f>
        <v>0</v>
      </c>
      <c r="F5" s="16" t="n">
        <f aca="false">IF(A5="","",VLOOKUP(CONCATENATE(MOD(A5,2),B5),M$3:S$16,5,0))</f>
        <v>0.5625</v>
      </c>
      <c r="G5" s="16" t="n">
        <f aca="false">IF(A5="","",VLOOKUP(CONCATENATE(MOD(A5,2),B5),M$3:S$16,6,0))</f>
        <v>0.791666666666667</v>
      </c>
      <c r="H5" s="16"/>
      <c r="I5" s="16"/>
      <c r="J5" s="16" t="n">
        <f aca="false">SUM(E5-D5)+(G5-F5)+(I5-H5)</f>
        <v>0.229166666666667</v>
      </c>
      <c r="K5" s="17" t="str">
        <f aca="false">IF(B5="dimanche",SUM(J5:J11),"")</f>
        <v/>
      </c>
      <c r="L5" s="14"/>
      <c r="M5" s="10" t="str">
        <f aca="false">CONCATENATE("1",LOWER(N5))</f>
        <v>1mardi</v>
      </c>
      <c r="N5" s="11" t="s">
        <v>17</v>
      </c>
      <c r="O5" s="12" t="n">
        <v>0.395833333333333</v>
      </c>
      <c r="P5" s="12" t="n">
        <v>0.53125</v>
      </c>
      <c r="Q5" s="12" t="n">
        <v>0.5625</v>
      </c>
      <c r="R5" s="12" t="n">
        <v>0.791666666666667</v>
      </c>
      <c r="S5" s="12" t="n">
        <v>0.364583333333333</v>
      </c>
      <c r="T5" s="13"/>
    </row>
    <row r="6" customFormat="false" ht="13.8" hidden="false" customHeight="false" outlineLevel="0" collapsed="false">
      <c r="A6" s="14" t="n">
        <f aca="false">WEEKNUM(SUM($A$2,ROW(),-5))</f>
        <v>5</v>
      </c>
      <c r="B6" s="14" t="str">
        <f aca="false">TEXT(SUM($A$2,ROW(),-5),"nnn")</f>
        <v>samedi</v>
      </c>
      <c r="C6" s="15" t="str">
        <f aca="false">TEXT(SUM($A$2,ROW(),-5),"j")</f>
        <v>2</v>
      </c>
      <c r="D6" s="16" t="n">
        <f aca="false">IF(A6="","",VLOOKUP(CONCATENATE(MOD(A6,2),B6),M$3:S$16,3,0))</f>
        <v>0.395833333333333</v>
      </c>
      <c r="E6" s="16" t="n">
        <f aca="false">IF(A6="","",VLOOKUP(CONCATENATE(MOD(A6,2),B6),M$3:S$16,4,0))</f>
        <v>0.53125</v>
      </c>
      <c r="F6" s="16" t="n">
        <f aca="false">IF(A6="","",VLOOKUP(CONCATENATE(MOD(A6,2),B6),M$3:S$16,5,0))</f>
        <v>0.5625</v>
      </c>
      <c r="G6" s="16" t="n">
        <f aca="false">IF(A6="","",VLOOKUP(CONCATENATE(MOD(A6,2),B6),M$3:S$16,6,0))</f>
        <v>0.71875</v>
      </c>
      <c r="H6" s="16"/>
      <c r="I6" s="16"/>
      <c r="J6" s="16" t="n">
        <f aca="false">SUM(E6-D6)+(G6-F6)+(I6-H6)</f>
        <v>0.291666666666667</v>
      </c>
      <c r="K6" s="17" t="str">
        <f aca="false">IF(B6="dimanche",SUM(J6:J12),"")</f>
        <v/>
      </c>
      <c r="L6" s="14"/>
      <c r="M6" s="10" t="str">
        <f aca="false">CONCATENATE("1",LOWER(N6))</f>
        <v>1mercredi</v>
      </c>
      <c r="N6" s="11" t="s">
        <v>18</v>
      </c>
      <c r="O6" s="12"/>
      <c r="P6" s="12"/>
      <c r="Q6" s="12" t="n">
        <v>0.5625</v>
      </c>
      <c r="R6" s="12" t="n">
        <v>0.791666666666667</v>
      </c>
      <c r="S6" s="12" t="n">
        <v>0.229166666666667</v>
      </c>
      <c r="T6" s="13"/>
    </row>
    <row r="7" customFormat="false" ht="13.8" hidden="false" customHeight="false" outlineLevel="0" collapsed="false">
      <c r="A7" s="14" t="n">
        <f aca="false">WEEKNUM(SUM($A$2,ROW(),-5))</f>
        <v>6</v>
      </c>
      <c r="B7" s="14" t="str">
        <f aca="false">TEXT(SUM($A$2,ROW(),-5),"nnn")</f>
        <v>dimanche</v>
      </c>
      <c r="C7" s="15" t="str">
        <f aca="false">TEXT(SUM($A$2,ROW(),-5),"j")</f>
        <v>3</v>
      </c>
      <c r="D7" s="16" t="n">
        <f aca="false">IF(A7="","",VLOOKUP(CONCATENATE(MOD(A7,2),B7),M$3:S$16,3,0))</f>
        <v>0</v>
      </c>
      <c r="E7" s="16" t="n">
        <f aca="false">IF(A7="","",VLOOKUP(CONCATENATE(MOD(A7,2),B7),M$3:S$16,4,0))</f>
        <v>0</v>
      </c>
      <c r="F7" s="16" t="n">
        <f aca="false">IF(A7="","",VLOOKUP(CONCATENATE(MOD(A7,2),B7),M$3:S$16,5,0))</f>
        <v>0</v>
      </c>
      <c r="G7" s="16" t="n">
        <f aca="false">IF(A7="","",VLOOKUP(CONCATENATE(MOD(A7,2),B7),M$3:S$16,6,0))</f>
        <v>0</v>
      </c>
      <c r="H7" s="16"/>
      <c r="I7" s="16"/>
      <c r="J7" s="16" t="n">
        <f aca="false">SUM(E7-D7)+(G7-F7)+(I7-H7)</f>
        <v>0</v>
      </c>
      <c r="K7" s="17" t="n">
        <f aca="false">IF(B7="dimanche",SUM(J7:J13),"")</f>
        <v>1.45833333333333</v>
      </c>
      <c r="L7" s="14"/>
      <c r="M7" s="10" t="str">
        <f aca="false">CONCATENATE("1",LOWER(N7))</f>
        <v>1jeudi</v>
      </c>
      <c r="N7" s="11" t="s">
        <v>19</v>
      </c>
      <c r="O7" s="12" t="n">
        <v>0.395833333333333</v>
      </c>
      <c r="P7" s="12" t="n">
        <v>0.53125</v>
      </c>
      <c r="Q7" s="12" t="n">
        <v>0.5625</v>
      </c>
      <c r="R7" s="12" t="n">
        <v>0.791666666666667</v>
      </c>
      <c r="S7" s="12" t="n">
        <v>0.364583333333333</v>
      </c>
      <c r="T7" s="13"/>
    </row>
    <row r="8" customFormat="false" ht="13.8" hidden="false" customHeight="false" outlineLevel="0" collapsed="false">
      <c r="A8" s="14" t="n">
        <f aca="false">WEEKNUM(SUM($A$2,ROW(),-5))</f>
        <v>6</v>
      </c>
      <c r="B8" s="14" t="str">
        <f aca="false">TEXT(SUM($A$2,ROW(),-5),"nnn")</f>
        <v>lundi</v>
      </c>
      <c r="C8" s="15" t="str">
        <f aca="false">TEXT(SUM($A$2,ROW(),-5),"j")</f>
        <v>4</v>
      </c>
      <c r="D8" s="16" t="n">
        <f aca="false">IF(A8="","",VLOOKUP(CONCATENATE(MOD(A8,2),B8),M$3:S$16,3,0))</f>
        <v>0</v>
      </c>
      <c r="E8" s="16" t="n">
        <f aca="false">IF(A8="","",VLOOKUP(CONCATENATE(MOD(A8,2),B8),M$3:S$16,4,0))</f>
        <v>0</v>
      </c>
      <c r="F8" s="16" t="n">
        <f aca="false">IF(A8="","",VLOOKUP(CONCATENATE(MOD(A8,2),B8),M$3:S$16,5,0))</f>
        <v>0</v>
      </c>
      <c r="G8" s="16" t="n">
        <f aca="false">IF(A8="","",VLOOKUP(CONCATENATE(MOD(A8,2),B8),M$3:S$16,6,0))</f>
        <v>0</v>
      </c>
      <c r="H8" s="16"/>
      <c r="I8" s="16"/>
      <c r="J8" s="16" t="n">
        <f aca="false">SUM(E8-D8)+(G8-F8)+(I8-H8)</f>
        <v>0</v>
      </c>
      <c r="K8" s="17" t="str">
        <f aca="false">IF(B8="dimanche",SUM(J8:J14),"")</f>
        <v/>
      </c>
      <c r="L8" s="14"/>
      <c r="M8" s="10" t="str">
        <f aca="false">CONCATENATE("1",LOWER(N8))</f>
        <v>1vendredi</v>
      </c>
      <c r="N8" s="11" t="s">
        <v>20</v>
      </c>
      <c r="O8" s="11"/>
      <c r="P8" s="11"/>
      <c r="Q8" s="12" t="n">
        <v>0.5625</v>
      </c>
      <c r="R8" s="12" t="n">
        <v>0.791666666666667</v>
      </c>
      <c r="S8" s="12" t="n">
        <v>0.229166666666667</v>
      </c>
      <c r="T8" s="13"/>
    </row>
    <row r="9" customFormat="false" ht="13.8" hidden="false" customHeight="false" outlineLevel="0" collapsed="false">
      <c r="A9" s="14" t="n">
        <f aca="false">WEEKNUM(SUM($A$2,ROW(),-5))</f>
        <v>6</v>
      </c>
      <c r="B9" s="14" t="str">
        <f aca="false">TEXT(SUM($A$2,ROW(),-5),"nnn")</f>
        <v>mardi</v>
      </c>
      <c r="C9" s="15" t="str">
        <f aca="false">TEXT(SUM($A$2,ROW(),-5),"j")</f>
        <v>5</v>
      </c>
      <c r="D9" s="16" t="n">
        <f aca="false">IF(A9="","",VLOOKUP(CONCATENATE(MOD(A9,2),B9),M$3:S$16,3,0))</f>
        <v>0.395833333333333</v>
      </c>
      <c r="E9" s="16" t="n">
        <f aca="false">IF(A9="","",VLOOKUP(CONCATENATE(MOD(A9,2),B9),M$3:S$16,4,0))</f>
        <v>0.53125</v>
      </c>
      <c r="F9" s="16" t="n">
        <f aca="false">IF(A9="","",VLOOKUP(CONCATENATE(MOD(A9,2),B9),M$3:S$16,5,0))</f>
        <v>0.5625</v>
      </c>
      <c r="G9" s="16" t="n">
        <f aca="false">IF(A9="","",VLOOKUP(CONCATENATE(MOD(A9,2),B9),M$3:S$16,6,0))</f>
        <v>0.791666666666667</v>
      </c>
      <c r="H9" s="16"/>
      <c r="I9" s="16"/>
      <c r="J9" s="16" t="n">
        <f aca="false">SUM(E9-D9)+(G9-F9)+(I9-H9)</f>
        <v>0.364583333333333</v>
      </c>
      <c r="K9" s="17" t="str">
        <f aca="false">IF(B9="dimanche",SUM(J9:J15),"")</f>
        <v/>
      </c>
      <c r="L9" s="14"/>
      <c r="M9" s="10" t="str">
        <f aca="false">CONCATENATE("1",LOWER(N9))</f>
        <v>1samedi</v>
      </c>
      <c r="N9" s="11" t="s">
        <v>21</v>
      </c>
      <c r="O9" s="12" t="n">
        <v>0.395833333333333</v>
      </c>
      <c r="P9" s="18" t="n">
        <v>0.53125</v>
      </c>
      <c r="Q9" s="12" t="n">
        <v>0.5625</v>
      </c>
      <c r="R9" s="12" t="n">
        <v>0.71875</v>
      </c>
      <c r="S9" s="12" t="n">
        <v>0.291666666666667</v>
      </c>
      <c r="T9" s="13"/>
    </row>
    <row r="10" customFormat="false" ht="13.8" hidden="false" customHeight="false" outlineLevel="0" collapsed="false">
      <c r="A10" s="14" t="n">
        <f aca="false">WEEKNUM(SUM($A$2,ROW(),-5))</f>
        <v>6</v>
      </c>
      <c r="B10" s="14" t="str">
        <f aca="false">TEXT(SUM($A$2,ROW(),-5),"nnn")</f>
        <v>mercredi</v>
      </c>
      <c r="C10" s="15" t="str">
        <f aca="false">TEXT(SUM($A$2,ROW(),-5),"j")</f>
        <v>6</v>
      </c>
      <c r="D10" s="16" t="n">
        <f aca="false">IF(A10="","",VLOOKUP(CONCATENATE(MOD(A10,2),B10),M$3:S$16,3,0))</f>
        <v>0.395833333333333</v>
      </c>
      <c r="E10" s="16" t="n">
        <f aca="false">IF(A10="","",VLOOKUP(CONCATENATE(MOD(A10,2),B10),M$3:S$16,4,0))</f>
        <v>0.53125</v>
      </c>
      <c r="F10" s="16" t="n">
        <f aca="false">IF(A10="","",VLOOKUP(CONCATENATE(MOD(A10,2),B10),M$3:S$16,5,0))</f>
        <v>0.5625</v>
      </c>
      <c r="G10" s="16" t="n">
        <f aca="false">IF(A10="","",VLOOKUP(CONCATENATE(MOD(A10,2),B10),M$3:S$16,6,0))</f>
        <v>0.791666666666667</v>
      </c>
      <c r="H10" s="16"/>
      <c r="I10" s="16"/>
      <c r="J10" s="16" t="n">
        <f aca="false">SUM(E10-D10)+(G10-F10)+(I10-H10)</f>
        <v>0.364583333333333</v>
      </c>
      <c r="K10" s="17" t="str">
        <f aca="false">IF(B10="dimanche",SUM(J10:J16),"")</f>
        <v/>
      </c>
      <c r="L10" s="14"/>
      <c r="M10" s="19" t="str">
        <f aca="false">CONCATENATE("0",LOWER(N10))</f>
        <v>0dimanche</v>
      </c>
      <c r="N10" s="20" t="s">
        <v>11</v>
      </c>
      <c r="O10" s="20"/>
      <c r="P10" s="20"/>
      <c r="Q10" s="20"/>
      <c r="R10" s="20"/>
      <c r="S10" s="21" t="n">
        <v>0</v>
      </c>
      <c r="T10" s="22" t="s">
        <v>22</v>
      </c>
    </row>
    <row r="11" customFormat="false" ht="13.8" hidden="false" customHeight="false" outlineLevel="0" collapsed="false">
      <c r="A11" s="14" t="n">
        <f aca="false">WEEKNUM(SUM($A$2,ROW(),-5))</f>
        <v>6</v>
      </c>
      <c r="B11" s="14" t="str">
        <f aca="false">TEXT(SUM($A$2,ROW(),-5),"nnn")</f>
        <v>jeudi</v>
      </c>
      <c r="C11" s="15" t="str">
        <f aca="false">TEXT(SUM($A$2,ROW(),-5),"j")</f>
        <v>7</v>
      </c>
      <c r="D11" s="16" t="n">
        <f aca="false">IF(A11="","",VLOOKUP(CONCATENATE(MOD(A11,2),B11),M$3:S$16,3,0))</f>
        <v>0.395833333333333</v>
      </c>
      <c r="E11" s="16" t="n">
        <f aca="false">IF(A11="","",VLOOKUP(CONCATENATE(MOD(A11,2),B11),M$3:S$16,4,0))</f>
        <v>0.53125</v>
      </c>
      <c r="F11" s="16" t="n">
        <f aca="false">IF(A11="","",VLOOKUP(CONCATENATE(MOD(A11,2),B11),M$3:S$16,5,0))</f>
        <v>0.5625</v>
      </c>
      <c r="G11" s="16" t="n">
        <f aca="false">IF(A11="","",VLOOKUP(CONCATENATE(MOD(A11,2),B11),M$3:S$16,6,0))</f>
        <v>0.791666666666667</v>
      </c>
      <c r="H11" s="16"/>
      <c r="I11" s="16"/>
      <c r="J11" s="16" t="n">
        <f aca="false">SUM(E11-D11)+(G11-F11)+(I11-H11)</f>
        <v>0.364583333333333</v>
      </c>
      <c r="K11" s="17" t="str">
        <f aca="false">IF(B11="dimanche",SUM(J11:J17),"")</f>
        <v/>
      </c>
      <c r="L11" s="14"/>
      <c r="M11" s="19" t="str">
        <f aca="false">CONCATENATE("0",LOWER(N11))</f>
        <v>0lundi</v>
      </c>
      <c r="N11" s="20" t="s">
        <v>16</v>
      </c>
      <c r="O11" s="20"/>
      <c r="P11" s="20"/>
      <c r="Q11" s="20"/>
      <c r="R11" s="20"/>
      <c r="S11" s="21" t="n">
        <v>0</v>
      </c>
      <c r="T11" s="22"/>
    </row>
    <row r="12" customFormat="false" ht="13.8" hidden="false" customHeight="false" outlineLevel="0" collapsed="false">
      <c r="A12" s="14" t="n">
        <f aca="false">WEEKNUM(SUM($A$2,ROW(),-5))</f>
        <v>6</v>
      </c>
      <c r="B12" s="14" t="str">
        <f aca="false">TEXT(SUM($A$2,ROW(),-5),"nnn")</f>
        <v>vendredi</v>
      </c>
      <c r="C12" s="15" t="str">
        <f aca="false">TEXT(SUM($A$2,ROW(),-5),"j")</f>
        <v>8</v>
      </c>
      <c r="D12" s="16" t="n">
        <f aca="false">IF(A12="","",VLOOKUP(CONCATENATE(MOD(A12,2),B12),M$3:S$16,3,0))</f>
        <v>0.395833333333333</v>
      </c>
      <c r="E12" s="16" t="n">
        <f aca="false">IF(A12="","",VLOOKUP(CONCATENATE(MOD(A12,2),B12),M$3:S$16,4,0))</f>
        <v>0.53125</v>
      </c>
      <c r="F12" s="16" t="n">
        <f aca="false">IF(A12="","",VLOOKUP(CONCATENATE(MOD(A12,2),B12),M$3:S$16,5,0))</f>
        <v>0.5625</v>
      </c>
      <c r="G12" s="16" t="n">
        <f aca="false">IF(A12="","",VLOOKUP(CONCATENATE(MOD(A12,2),B12),M$3:S$16,6,0))</f>
        <v>0.791666666666667</v>
      </c>
      <c r="H12" s="16"/>
      <c r="I12" s="16"/>
      <c r="J12" s="16" t="n">
        <f aca="false">SUM(E12-D12)+(G12-F12)+(I12-H12)</f>
        <v>0.364583333333333</v>
      </c>
      <c r="K12" s="17" t="str">
        <f aca="false">IF(B12="dimanche",SUM(J12:J18),"")</f>
        <v/>
      </c>
      <c r="L12" s="14"/>
      <c r="M12" s="19" t="str">
        <f aca="false">CONCATENATE("0",LOWER(N12))</f>
        <v>0mardi</v>
      </c>
      <c r="N12" s="20" t="s">
        <v>17</v>
      </c>
      <c r="O12" s="21" t="n">
        <v>0.395833333333333</v>
      </c>
      <c r="P12" s="21" t="n">
        <v>0.53125</v>
      </c>
      <c r="Q12" s="21" t="n">
        <v>0.5625</v>
      </c>
      <c r="R12" s="21" t="n">
        <v>0.791666666666667</v>
      </c>
      <c r="S12" s="21" t="n">
        <v>0.364583333333333</v>
      </c>
      <c r="T12" s="22"/>
    </row>
    <row r="13" customFormat="false" ht="13.8" hidden="false" customHeight="false" outlineLevel="0" collapsed="false">
      <c r="A13" s="14" t="n">
        <f aca="false">WEEKNUM(SUM($A$2,ROW(),-5))</f>
        <v>6</v>
      </c>
      <c r="B13" s="14" t="str">
        <f aca="false">TEXT(SUM($A$2,ROW(),-5),"nnn")</f>
        <v>samedi</v>
      </c>
      <c r="C13" s="15" t="str">
        <f aca="false">TEXT(SUM($A$2,ROW(),-5),"j")</f>
        <v>9</v>
      </c>
      <c r="D13" s="16" t="n">
        <f aca="false">IF(A13="","",VLOOKUP(CONCATENATE(MOD(A13,2),B13),M$3:S$16,3,0))</f>
        <v>0</v>
      </c>
      <c r="E13" s="16" t="n">
        <f aca="false">IF(A13="","",VLOOKUP(CONCATENATE(MOD(A13,2),B13),M$3:S$16,4,0))</f>
        <v>0</v>
      </c>
      <c r="F13" s="16" t="n">
        <f aca="false">IF(A13="","",VLOOKUP(CONCATENATE(MOD(A13,2),B13),M$3:S$16,5,0))</f>
        <v>0</v>
      </c>
      <c r="G13" s="16" t="n">
        <f aca="false">IF(A13="","",VLOOKUP(CONCATENATE(MOD(A13,2),B13),M$3:S$16,6,0))</f>
        <v>0</v>
      </c>
      <c r="H13" s="16"/>
      <c r="I13" s="16"/>
      <c r="J13" s="16" t="n">
        <f aca="false">SUM(E13-D13)+(G13-F13)+(I13-H13)</f>
        <v>0</v>
      </c>
      <c r="K13" s="17" t="str">
        <f aca="false">IF(B13="dimanche",SUM(J13:J19),"")</f>
        <v/>
      </c>
      <c r="L13" s="14"/>
      <c r="M13" s="19" t="str">
        <f aca="false">CONCATENATE("0",LOWER(N13))</f>
        <v>0mercredi</v>
      </c>
      <c r="N13" s="20" t="s">
        <v>18</v>
      </c>
      <c r="O13" s="21" t="n">
        <v>0.395833333333333</v>
      </c>
      <c r="P13" s="21" t="n">
        <v>0.53125</v>
      </c>
      <c r="Q13" s="21" t="n">
        <v>0.5625</v>
      </c>
      <c r="R13" s="21" t="n">
        <v>0.791666666666667</v>
      </c>
      <c r="S13" s="21" t="n">
        <v>0.364583333333333</v>
      </c>
      <c r="T13" s="22"/>
    </row>
    <row r="14" customFormat="false" ht="13.8" hidden="false" customHeight="false" outlineLevel="0" collapsed="false">
      <c r="A14" s="14" t="n">
        <f aca="false">WEEKNUM(SUM($A$2,ROW(),-5))</f>
        <v>7</v>
      </c>
      <c r="B14" s="14" t="str">
        <f aca="false">TEXT(SUM($A$2,ROW(),-5),"nnn")</f>
        <v>dimanche</v>
      </c>
      <c r="C14" s="15" t="str">
        <f aca="false">TEXT(SUM($A$2,ROW(),-5),"j")</f>
        <v>10</v>
      </c>
      <c r="D14" s="16" t="n">
        <f aca="false">IF(A14="","",VLOOKUP(CONCATENATE(MOD(A14,2),B14),M$3:S$16,3,0))</f>
        <v>0</v>
      </c>
      <c r="E14" s="16" t="n">
        <f aca="false">IF(A14="","",VLOOKUP(CONCATENATE(MOD(A14,2),B14),M$3:S$16,4,0))</f>
        <v>0</v>
      </c>
      <c r="F14" s="16" t="n">
        <f aca="false">IF(A14="","",VLOOKUP(CONCATENATE(MOD(A14,2),B14),M$3:S$16,5,0))</f>
        <v>0</v>
      </c>
      <c r="G14" s="16" t="n">
        <f aca="false">IF(A14="","",VLOOKUP(CONCATENATE(MOD(A14,2),B14),M$3:S$16,6,0))</f>
        <v>0</v>
      </c>
      <c r="H14" s="16"/>
      <c r="I14" s="16"/>
      <c r="J14" s="16" t="n">
        <f aca="false">SUM(E14-D14)+(G14-F14)+(I14-H14)</f>
        <v>0</v>
      </c>
      <c r="K14" s="17" t="n">
        <f aca="false">IF(B14="dimanche",SUM(J14:J20),"")</f>
        <v>1.47916666666667</v>
      </c>
      <c r="L14" s="14"/>
      <c r="M14" s="19" t="str">
        <f aca="false">CONCATENATE("0",LOWER(N14))</f>
        <v>0jeudi</v>
      </c>
      <c r="N14" s="20" t="s">
        <v>19</v>
      </c>
      <c r="O14" s="21" t="n">
        <v>0.395833333333333</v>
      </c>
      <c r="P14" s="21" t="n">
        <v>0.53125</v>
      </c>
      <c r="Q14" s="21" t="n">
        <v>0.5625</v>
      </c>
      <c r="R14" s="21" t="n">
        <v>0.791666666666667</v>
      </c>
      <c r="S14" s="21" t="n">
        <v>0.364583333333333</v>
      </c>
      <c r="T14" s="22"/>
    </row>
    <row r="15" customFormat="false" ht="13.8" hidden="false" customHeight="false" outlineLevel="0" collapsed="false">
      <c r="A15" s="14" t="n">
        <f aca="false">WEEKNUM(SUM($A$2,ROW(),-5))</f>
        <v>7</v>
      </c>
      <c r="B15" s="14" t="str">
        <f aca="false">TEXT(SUM($A$2,ROW(),-5),"nnn")</f>
        <v>lundi</v>
      </c>
      <c r="C15" s="15" t="str">
        <f aca="false">TEXT(SUM($A$2,ROW(),-5),"j")</f>
        <v>11</v>
      </c>
      <c r="D15" s="16" t="n">
        <f aca="false">IF(A15="","",VLOOKUP(CONCATENATE(MOD(A15,2),B15),M$3:S$16,3,0))</f>
        <v>0</v>
      </c>
      <c r="E15" s="16" t="n">
        <f aca="false">IF(A15="","",VLOOKUP(CONCATENATE(MOD(A15,2),B15),M$3:S$16,4,0))</f>
        <v>0</v>
      </c>
      <c r="F15" s="16" t="n">
        <f aca="false">IF(A15="","",VLOOKUP(CONCATENATE(MOD(A15,2),B15),M$3:S$16,5,0))</f>
        <v>0</v>
      </c>
      <c r="G15" s="16" t="n">
        <f aca="false">IF(A15="","",VLOOKUP(CONCATENATE(MOD(A15,2),B15),M$3:S$16,6,0))</f>
        <v>0</v>
      </c>
      <c r="H15" s="16"/>
      <c r="I15" s="16"/>
      <c r="J15" s="16" t="n">
        <f aca="false">SUM(E15-D15)+(G15-F15)+(I15-H15)</f>
        <v>0</v>
      </c>
      <c r="K15" s="17" t="str">
        <f aca="false">IF(B15="dimanche",SUM(J15:J21),"")</f>
        <v/>
      </c>
      <c r="L15" s="14"/>
      <c r="M15" s="19" t="str">
        <f aca="false">CONCATENATE("0",LOWER(N15))</f>
        <v>0vendredi</v>
      </c>
      <c r="N15" s="20" t="s">
        <v>20</v>
      </c>
      <c r="O15" s="21" t="n">
        <v>0.395833333333333</v>
      </c>
      <c r="P15" s="23" t="n">
        <v>0.53125</v>
      </c>
      <c r="Q15" s="21" t="n">
        <v>0.5625</v>
      </c>
      <c r="R15" s="21" t="n">
        <v>0.791666666666667</v>
      </c>
      <c r="S15" s="21" t="n">
        <v>0.364583333333333</v>
      </c>
      <c r="T15" s="22"/>
    </row>
    <row r="16" customFormat="false" ht="13.8" hidden="false" customHeight="false" outlineLevel="0" collapsed="false">
      <c r="A16" s="14" t="n">
        <f aca="false">WEEKNUM(SUM($A$2,ROW(),-5))</f>
        <v>7</v>
      </c>
      <c r="B16" s="14" t="str">
        <f aca="false">TEXT(SUM($A$2,ROW(),-5),"nnn")</f>
        <v>mardi</v>
      </c>
      <c r="C16" s="15" t="str">
        <f aca="false">TEXT(SUM($A$2,ROW(),-5),"j")</f>
        <v>12</v>
      </c>
      <c r="D16" s="16" t="n">
        <f aca="false">IF(A16="","",VLOOKUP(CONCATENATE(MOD(A16,2),B16),M$3:S$16,3,0))</f>
        <v>0.395833333333333</v>
      </c>
      <c r="E16" s="16" t="n">
        <f aca="false">IF(A16="","",VLOOKUP(CONCATENATE(MOD(A16,2),B16),M$3:S$16,4,0))</f>
        <v>0.53125</v>
      </c>
      <c r="F16" s="16" t="n">
        <f aca="false">IF(A16="","",VLOOKUP(CONCATENATE(MOD(A16,2),B16),M$3:S$16,5,0))</f>
        <v>0.5625</v>
      </c>
      <c r="G16" s="16" t="n">
        <f aca="false">IF(A16="","",VLOOKUP(CONCATENATE(MOD(A16,2),B16),M$3:S$16,6,0))</f>
        <v>0.791666666666667</v>
      </c>
      <c r="H16" s="16"/>
      <c r="I16" s="16"/>
      <c r="J16" s="16" t="n">
        <f aca="false">SUM(E16-D16)+(G16-F16)+(I16-H16)</f>
        <v>0.364583333333333</v>
      </c>
      <c r="K16" s="17" t="str">
        <f aca="false">IF(B16="dimanche",SUM(J16:J22),"")</f>
        <v/>
      </c>
      <c r="L16" s="14"/>
      <c r="M16" s="19" t="str">
        <f aca="false">CONCATENATE("0",LOWER(N16))</f>
        <v>0samedi</v>
      </c>
      <c r="N16" s="20" t="s">
        <v>21</v>
      </c>
      <c r="O16" s="20"/>
      <c r="P16" s="20"/>
      <c r="Q16" s="21"/>
      <c r="R16" s="21"/>
      <c r="S16" s="21" t="n">
        <v>0</v>
      </c>
      <c r="T16" s="22"/>
    </row>
    <row r="17" customFormat="false" ht="13.8" hidden="false" customHeight="false" outlineLevel="0" collapsed="false">
      <c r="A17" s="14" t="n">
        <f aca="false">WEEKNUM(SUM($A$2,ROW(),-5))</f>
        <v>7</v>
      </c>
      <c r="B17" s="14" t="str">
        <f aca="false">TEXT(SUM($A$2,ROW(),-5),"nnn")</f>
        <v>mercredi</v>
      </c>
      <c r="C17" s="15" t="str">
        <f aca="false">TEXT(SUM($A$2,ROW(),-5),"j")</f>
        <v>13</v>
      </c>
      <c r="D17" s="16" t="n">
        <f aca="false">IF(A17="","",VLOOKUP(CONCATENATE(MOD(A17,2),B17),M$3:S$16,3,0))</f>
        <v>0</v>
      </c>
      <c r="E17" s="16" t="n">
        <f aca="false">IF(A17="","",VLOOKUP(CONCATENATE(MOD(A17,2),B17),M$3:S$16,4,0))</f>
        <v>0</v>
      </c>
      <c r="F17" s="16" t="n">
        <f aca="false">IF(A17="","",VLOOKUP(CONCATENATE(MOD(A17,2),B17),M$3:S$16,5,0))</f>
        <v>0.5625</v>
      </c>
      <c r="G17" s="16" t="n">
        <f aca="false">IF(A17="","",VLOOKUP(CONCATENATE(MOD(A17,2),B17),M$3:S$16,6,0))</f>
        <v>0.791666666666667</v>
      </c>
      <c r="H17" s="16"/>
      <c r="I17" s="16"/>
      <c r="J17" s="16" t="n">
        <f aca="false">SUM(E17-D17)+(G17-F17)+(I17-H17)</f>
        <v>0.229166666666667</v>
      </c>
      <c r="K17" s="17" t="str">
        <f aca="false">IF(B17="dimanche",SUM(J17:J23),"")</f>
        <v/>
      </c>
      <c r="L17" s="14"/>
      <c r="M17" s="4"/>
      <c r="N17" s="3"/>
      <c r="O17" s="3"/>
      <c r="P17" s="3"/>
      <c r="Q17" s="24"/>
      <c r="R17" s="24"/>
      <c r="S17" s="24"/>
    </row>
    <row r="18" customFormat="false" ht="13.8" hidden="false" customHeight="false" outlineLevel="0" collapsed="false">
      <c r="A18" s="14" t="n">
        <f aca="false">WEEKNUM(SUM($A$2,ROW(),-5))</f>
        <v>7</v>
      </c>
      <c r="B18" s="14" t="str">
        <f aca="false">TEXT(SUM($A$2,ROW(),-5),"nnn")</f>
        <v>jeudi</v>
      </c>
      <c r="C18" s="15" t="str">
        <f aca="false">TEXT(SUM($A$2,ROW(),-5),"j")</f>
        <v>14</v>
      </c>
      <c r="D18" s="16" t="n">
        <f aca="false">IF(A18="","",VLOOKUP(CONCATENATE(MOD(A18,2),B18),M$3:S$16,3,0))</f>
        <v>0.395833333333333</v>
      </c>
      <c r="E18" s="16" t="n">
        <f aca="false">IF(A18="","",VLOOKUP(CONCATENATE(MOD(A18,2),B18),M$3:S$16,4,0))</f>
        <v>0.53125</v>
      </c>
      <c r="F18" s="16" t="n">
        <f aca="false">IF(A18="","",VLOOKUP(CONCATENATE(MOD(A18,2),B18),M$3:S$16,5,0))</f>
        <v>0.5625</v>
      </c>
      <c r="G18" s="16" t="n">
        <f aca="false">IF(A18="","",VLOOKUP(CONCATENATE(MOD(A18,2),B18),M$3:S$16,6,0))</f>
        <v>0.791666666666667</v>
      </c>
      <c r="H18" s="16"/>
      <c r="I18" s="16"/>
      <c r="J18" s="16" t="n">
        <f aca="false">SUM(E18-D18)+(G18-F18)+(I18-H18)</f>
        <v>0.364583333333333</v>
      </c>
      <c r="K18" s="17" t="str">
        <f aca="false">IF(B18="dimanche",SUM(J18:J24),"")</f>
        <v/>
      </c>
      <c r="L18" s="14"/>
      <c r="M18" s="4"/>
      <c r="N18" s="3"/>
      <c r="O18" s="3"/>
      <c r="P18" s="3"/>
      <c r="Q18" s="3"/>
      <c r="R18" s="3"/>
      <c r="S18" s="3"/>
    </row>
    <row r="19" customFormat="false" ht="13.8" hidden="false" customHeight="false" outlineLevel="0" collapsed="false">
      <c r="A19" s="14" t="n">
        <f aca="false">WEEKNUM(SUM($A$2,ROW(),-5))</f>
        <v>7</v>
      </c>
      <c r="B19" s="14" t="str">
        <f aca="false">TEXT(SUM($A$2,ROW(),-5),"nnn")</f>
        <v>vendredi</v>
      </c>
      <c r="C19" s="15" t="str">
        <f aca="false">TEXT(SUM($A$2,ROW(),-5),"j")</f>
        <v>15</v>
      </c>
      <c r="D19" s="16" t="n">
        <f aca="false">IF(A19="","",VLOOKUP(CONCATENATE(MOD(A19,2),B19),M$3:S$16,3,0))</f>
        <v>0</v>
      </c>
      <c r="E19" s="16" t="n">
        <f aca="false">IF(A19="","",VLOOKUP(CONCATENATE(MOD(A19,2),B19),M$3:S$16,4,0))</f>
        <v>0</v>
      </c>
      <c r="F19" s="16" t="n">
        <f aca="false">IF(A19="","",VLOOKUP(CONCATENATE(MOD(A19,2),B19),M$3:S$16,5,0))</f>
        <v>0.5625</v>
      </c>
      <c r="G19" s="16" t="n">
        <f aca="false">IF(A19="","",VLOOKUP(CONCATENATE(MOD(A19,2),B19),M$3:S$16,6,0))</f>
        <v>0.791666666666667</v>
      </c>
      <c r="H19" s="16"/>
      <c r="I19" s="16"/>
      <c r="J19" s="16" t="n">
        <f aca="false">SUM(E19-D19)+(G19-F19)+(I19-H19)</f>
        <v>0.229166666666667</v>
      </c>
      <c r="K19" s="17" t="str">
        <f aca="false">IF(B19="dimanche",SUM(J19:J25),"")</f>
        <v/>
      </c>
      <c r="L19" s="14"/>
      <c r="M19" s="4"/>
      <c r="N19" s="3"/>
      <c r="O19" s="3"/>
      <c r="P19" s="3"/>
      <c r="Q19" s="3"/>
      <c r="R19" s="3"/>
      <c r="S19" s="3"/>
    </row>
    <row r="20" customFormat="false" ht="13.8" hidden="false" customHeight="false" outlineLevel="0" collapsed="false">
      <c r="A20" s="14" t="n">
        <f aca="false">WEEKNUM(SUM($A$2,ROW(),-5))</f>
        <v>7</v>
      </c>
      <c r="B20" s="14" t="str">
        <f aca="false">TEXT(SUM($A$2,ROW(),-5),"nnn")</f>
        <v>samedi</v>
      </c>
      <c r="C20" s="15" t="str">
        <f aca="false">TEXT(SUM($A$2,ROW(),-5),"j")</f>
        <v>16</v>
      </c>
      <c r="D20" s="16" t="n">
        <f aca="false">IF(A20="","",VLOOKUP(CONCATENATE(MOD(A20,2),B20),M$3:S$16,3,0))</f>
        <v>0.395833333333333</v>
      </c>
      <c r="E20" s="16" t="n">
        <f aca="false">IF(A20="","",VLOOKUP(CONCATENATE(MOD(A20,2),B20),M$3:S$16,4,0))</f>
        <v>0.53125</v>
      </c>
      <c r="F20" s="16" t="n">
        <f aca="false">IF(A20="","",VLOOKUP(CONCATENATE(MOD(A20,2),B20),M$3:S$16,5,0))</f>
        <v>0.5625</v>
      </c>
      <c r="G20" s="16" t="n">
        <f aca="false">IF(A20="","",VLOOKUP(CONCATENATE(MOD(A20,2),B20),M$3:S$16,6,0))</f>
        <v>0.71875</v>
      </c>
      <c r="H20" s="16"/>
      <c r="I20" s="16"/>
      <c r="J20" s="16" t="n">
        <f aca="false">SUM(E20-D20)+(G20-F20)+(I20-H20)</f>
        <v>0.291666666666667</v>
      </c>
      <c r="K20" s="17" t="str">
        <f aca="false">IF(B20="dimanche",SUM(J20:J26),"")</f>
        <v/>
      </c>
      <c r="L20" s="14"/>
      <c r="M20" s="4"/>
      <c r="N20" s="3"/>
      <c r="O20" s="3"/>
      <c r="P20" s="3"/>
      <c r="Q20" s="3"/>
      <c r="R20" s="3"/>
      <c r="S20" s="3"/>
    </row>
    <row r="21" customFormat="false" ht="13.8" hidden="false" customHeight="false" outlineLevel="0" collapsed="false">
      <c r="A21" s="14" t="n">
        <f aca="false">WEEKNUM(SUM($A$2,ROW(),-5))</f>
        <v>8</v>
      </c>
      <c r="B21" s="14" t="str">
        <f aca="false">TEXT(SUM($A$2,ROW(),-5),"nnn")</f>
        <v>dimanche</v>
      </c>
      <c r="C21" s="15" t="str">
        <f aca="false">TEXT(SUM($A$2,ROW(),-5),"j")</f>
        <v>17</v>
      </c>
      <c r="D21" s="16" t="n">
        <f aca="false">IF(A21="","",VLOOKUP(CONCATENATE(MOD(A21,2),B21),M$3:S$16,3,0))</f>
        <v>0</v>
      </c>
      <c r="E21" s="16" t="n">
        <f aca="false">IF(A21="","",VLOOKUP(CONCATENATE(MOD(A21,2),B21),M$3:S$16,4,0))</f>
        <v>0</v>
      </c>
      <c r="F21" s="16" t="n">
        <f aca="false">IF(A21="","",VLOOKUP(CONCATENATE(MOD(A21,2),B21),M$3:S$16,5,0))</f>
        <v>0</v>
      </c>
      <c r="G21" s="16" t="n">
        <f aca="false">IF(A21="","",VLOOKUP(CONCATENATE(MOD(A21,2),B21),M$3:S$16,6,0))</f>
        <v>0</v>
      </c>
      <c r="H21" s="16"/>
      <c r="I21" s="16"/>
      <c r="J21" s="16" t="n">
        <f aca="false">SUM(E21-D21)+(G21-F21)+(I21-H21)</f>
        <v>0</v>
      </c>
      <c r="K21" s="17" t="n">
        <f aca="false">IF(B21="dimanche",SUM(J21:J27),"")</f>
        <v>1.45833333333333</v>
      </c>
      <c r="L21" s="14"/>
      <c r="M21" s="4" t="s">
        <v>23</v>
      </c>
      <c r="N21" s="3"/>
      <c r="O21" s="3"/>
      <c r="P21" s="3"/>
      <c r="Q21" s="3"/>
      <c r="R21" s="3"/>
      <c r="S21" s="3"/>
    </row>
    <row r="22" customFormat="false" ht="13.8" hidden="false" customHeight="false" outlineLevel="0" collapsed="false">
      <c r="A22" s="14" t="n">
        <f aca="false">WEEKNUM(SUM($A$2,ROW(),-5))</f>
        <v>8</v>
      </c>
      <c r="B22" s="14" t="str">
        <f aca="false">TEXT(SUM($A$2,ROW(),-5),"nnn")</f>
        <v>lundi</v>
      </c>
      <c r="C22" s="15" t="str">
        <f aca="false">TEXT(SUM($A$2,ROW(),-5),"j")</f>
        <v>18</v>
      </c>
      <c r="D22" s="16" t="n">
        <f aca="false">IF(A22="","",VLOOKUP(CONCATENATE(MOD(A22,2),B22),M$3:S$16,3,0))</f>
        <v>0</v>
      </c>
      <c r="E22" s="16" t="n">
        <f aca="false">IF(A22="","",VLOOKUP(CONCATENATE(MOD(A22,2),B22),M$3:S$16,4,0))</f>
        <v>0</v>
      </c>
      <c r="F22" s="16" t="n">
        <f aca="false">IF(A22="","",VLOOKUP(CONCATENATE(MOD(A22,2),B22),M$3:S$16,5,0))</f>
        <v>0</v>
      </c>
      <c r="G22" s="16" t="n">
        <f aca="false">IF(A22="","",VLOOKUP(CONCATENATE(MOD(A22,2),B22),M$3:S$16,6,0))</f>
        <v>0</v>
      </c>
      <c r="H22" s="16"/>
      <c r="I22" s="16"/>
      <c r="J22" s="16" t="n">
        <f aca="false">SUM(E22-D22)+(G22-F22)+(I22-H22)</f>
        <v>0</v>
      </c>
      <c r="K22" s="17" t="str">
        <f aca="false">IF(B22="dimanche",SUM(J22:J28),"")</f>
        <v/>
      </c>
      <c r="L22" s="14"/>
      <c r="M22" s="4" t="s">
        <v>24</v>
      </c>
      <c r="N22" s="3"/>
      <c r="O22" s="3"/>
      <c r="P22" s="3"/>
      <c r="Q22" s="3"/>
      <c r="R22" s="3"/>
      <c r="S22" s="3"/>
    </row>
    <row r="23" customFormat="false" ht="13.8" hidden="false" customHeight="false" outlineLevel="0" collapsed="false">
      <c r="A23" s="14" t="n">
        <f aca="false">WEEKNUM(SUM($A$2,ROW(),-5))</f>
        <v>8</v>
      </c>
      <c r="B23" s="14" t="str">
        <f aca="false">TEXT(SUM($A$2,ROW(),-5),"nnn")</f>
        <v>mardi</v>
      </c>
      <c r="C23" s="15" t="str">
        <f aca="false">TEXT(SUM($A$2,ROW(),-5),"j")</f>
        <v>19</v>
      </c>
      <c r="D23" s="16" t="n">
        <f aca="false">IF(A23="","",VLOOKUP(CONCATENATE(MOD(A23,2),B23),M$3:S$16,3,0))</f>
        <v>0.395833333333333</v>
      </c>
      <c r="E23" s="16" t="n">
        <f aca="false">IF(A23="","",VLOOKUP(CONCATENATE(MOD(A23,2),B23),M$3:S$16,4,0))</f>
        <v>0.53125</v>
      </c>
      <c r="F23" s="16" t="n">
        <f aca="false">IF(A23="","",VLOOKUP(CONCATENATE(MOD(A23,2),B23),M$3:S$16,5,0))</f>
        <v>0.5625</v>
      </c>
      <c r="G23" s="16" t="n">
        <f aca="false">IF(A23="","",VLOOKUP(CONCATENATE(MOD(A23,2),B23),M$3:S$16,6,0))</f>
        <v>0.791666666666667</v>
      </c>
      <c r="H23" s="16"/>
      <c r="I23" s="16"/>
      <c r="J23" s="16" t="n">
        <f aca="false">SUM(E23-D23)+(G23-F23)+(I23-H23)</f>
        <v>0.364583333333333</v>
      </c>
      <c r="K23" s="17" t="str">
        <f aca="false">IF(B23="dimanche",SUM(J23:J29),"")</f>
        <v/>
      </c>
      <c r="L23" s="14"/>
      <c r="M23" s="4"/>
      <c r="N23" s="3"/>
      <c r="O23" s="3"/>
      <c r="P23" s="3"/>
      <c r="Q23" s="3"/>
      <c r="R23" s="3"/>
      <c r="S23" s="3"/>
    </row>
    <row r="24" customFormat="false" ht="13.8" hidden="false" customHeight="false" outlineLevel="0" collapsed="false">
      <c r="A24" s="14" t="n">
        <f aca="false">WEEKNUM(SUM($A$2,ROW(),-5))</f>
        <v>8</v>
      </c>
      <c r="B24" s="14" t="str">
        <f aca="false">TEXT(SUM($A$2,ROW(),-5),"nnn")</f>
        <v>mercredi</v>
      </c>
      <c r="C24" s="15" t="str">
        <f aca="false">TEXT(SUM($A$2,ROW(),-5),"j")</f>
        <v>20</v>
      </c>
      <c r="D24" s="16" t="n">
        <f aca="false">IF(A24="","",VLOOKUP(CONCATENATE(MOD(A24,2),B24),M$3:S$16,3,0))</f>
        <v>0.395833333333333</v>
      </c>
      <c r="E24" s="16" t="n">
        <f aca="false">IF(A24="","",VLOOKUP(CONCATENATE(MOD(A24,2),B24),M$3:S$16,4,0))</f>
        <v>0.53125</v>
      </c>
      <c r="F24" s="16" t="n">
        <f aca="false">IF(A24="","",VLOOKUP(CONCATENATE(MOD(A24,2),B24),M$3:S$16,5,0))</f>
        <v>0.5625</v>
      </c>
      <c r="G24" s="16" t="n">
        <f aca="false">IF(A24="","",VLOOKUP(CONCATENATE(MOD(A24,2),B24),M$3:S$16,6,0))</f>
        <v>0.791666666666667</v>
      </c>
      <c r="H24" s="16"/>
      <c r="I24" s="16"/>
      <c r="J24" s="16" t="n">
        <f aca="false">SUM(E24-D24)+(G24-F24)+(I24-H24)</f>
        <v>0.364583333333333</v>
      </c>
      <c r="K24" s="17" t="str">
        <f aca="false">IF(B24="dimanche",SUM(J24:J30),"")</f>
        <v/>
      </c>
      <c r="L24" s="14"/>
      <c r="M24" s="4" t="s">
        <v>25</v>
      </c>
      <c r="N24" s="3"/>
      <c r="O24" s="3"/>
      <c r="P24" s="3"/>
      <c r="Q24" s="3"/>
      <c r="R24" s="3"/>
      <c r="S24" s="3"/>
    </row>
    <row r="25" customFormat="false" ht="13.8" hidden="false" customHeight="false" outlineLevel="0" collapsed="false">
      <c r="A25" s="14" t="n">
        <f aca="false">WEEKNUM(SUM($A$2,ROW(),-5))</f>
        <v>8</v>
      </c>
      <c r="B25" s="14" t="str">
        <f aca="false">TEXT(SUM($A$2,ROW(),-5),"nnn")</f>
        <v>jeudi</v>
      </c>
      <c r="C25" s="15" t="str">
        <f aca="false">TEXT(SUM($A$2,ROW(),-5),"j")</f>
        <v>21</v>
      </c>
      <c r="D25" s="16" t="n">
        <f aca="false">IF(A25="","",VLOOKUP(CONCATENATE(MOD(A25,2),B25),M$3:S$16,3,0))</f>
        <v>0.395833333333333</v>
      </c>
      <c r="E25" s="16" t="n">
        <f aca="false">IF(A25="","",VLOOKUP(CONCATENATE(MOD(A25,2),B25),M$3:S$16,4,0))</f>
        <v>0.53125</v>
      </c>
      <c r="F25" s="16" t="n">
        <f aca="false">IF(A25="","",VLOOKUP(CONCATENATE(MOD(A25,2),B25),M$3:S$16,5,0))</f>
        <v>0.5625</v>
      </c>
      <c r="G25" s="16" t="n">
        <f aca="false">IF(A25="","",VLOOKUP(CONCATENATE(MOD(A25,2),B25),M$3:S$16,6,0))</f>
        <v>0.791666666666667</v>
      </c>
      <c r="H25" s="16"/>
      <c r="I25" s="16"/>
      <c r="J25" s="16" t="n">
        <f aca="false">SUM(E25-D25)+(G25-F25)+(I25-H25)</f>
        <v>0.364583333333333</v>
      </c>
      <c r="K25" s="17" t="str">
        <f aca="false">IF(B25="dimanche",SUM(J25:J31),"")</f>
        <v/>
      </c>
      <c r="L25" s="14"/>
      <c r="M25" s="4" t="s">
        <v>26</v>
      </c>
      <c r="N25" s="3"/>
      <c r="O25" s="3"/>
      <c r="P25" s="3"/>
      <c r="Q25" s="3"/>
      <c r="R25" s="3"/>
      <c r="S25" s="3"/>
    </row>
    <row r="26" customFormat="false" ht="13.8" hidden="false" customHeight="false" outlineLevel="0" collapsed="false">
      <c r="A26" s="14" t="n">
        <f aca="false">WEEKNUM(SUM($A$2,ROW(),-5))</f>
        <v>8</v>
      </c>
      <c r="B26" s="14" t="str">
        <f aca="false">TEXT(SUM($A$2,ROW(),-5),"nnn")</f>
        <v>vendredi</v>
      </c>
      <c r="C26" s="15" t="str">
        <f aca="false">TEXT(SUM($A$2,ROW(),-5),"j")</f>
        <v>22</v>
      </c>
      <c r="D26" s="16" t="n">
        <f aca="false">IF(A26="","",VLOOKUP(CONCATENATE(MOD(A26,2),B26),M$3:S$16,3,0))</f>
        <v>0.395833333333333</v>
      </c>
      <c r="E26" s="16" t="n">
        <f aca="false">IF(A26="","",VLOOKUP(CONCATENATE(MOD(A26,2),B26),M$3:S$16,4,0))</f>
        <v>0.53125</v>
      </c>
      <c r="F26" s="16" t="n">
        <f aca="false">IF(A26="","",VLOOKUP(CONCATENATE(MOD(A26,2),B26),M$3:S$16,5,0))</f>
        <v>0.5625</v>
      </c>
      <c r="G26" s="16" t="n">
        <f aca="false">IF(A26="","",VLOOKUP(CONCATENATE(MOD(A26,2),B26),M$3:S$16,6,0))</f>
        <v>0.791666666666667</v>
      </c>
      <c r="H26" s="16"/>
      <c r="I26" s="16"/>
      <c r="J26" s="16" t="n">
        <f aca="false">SUM(E26-D26)+(G26-F26)+(I26-H26)</f>
        <v>0.364583333333333</v>
      </c>
      <c r="K26" s="17" t="str">
        <f aca="false">IF(B26="dimanche",SUM(J26:J32),"")</f>
        <v/>
      </c>
      <c r="L26" s="14"/>
      <c r="M26" s="4" t="s">
        <v>27</v>
      </c>
      <c r="N26" s="3"/>
      <c r="O26" s="3"/>
      <c r="P26" s="3"/>
      <c r="Q26" s="3"/>
      <c r="R26" s="3"/>
      <c r="S26" s="3"/>
    </row>
    <row r="27" customFormat="false" ht="13.8" hidden="false" customHeight="false" outlineLevel="0" collapsed="false">
      <c r="A27" s="14" t="n">
        <f aca="false">WEEKNUM(SUM($A$2,ROW(),-5))</f>
        <v>8</v>
      </c>
      <c r="B27" s="14" t="str">
        <f aca="false">TEXT(SUM($A$2,ROW(),-5),"nnn")</f>
        <v>samedi</v>
      </c>
      <c r="C27" s="15" t="str">
        <f aca="false">TEXT(SUM($A$2,ROW(),-5),"j")</f>
        <v>23</v>
      </c>
      <c r="D27" s="16" t="n">
        <f aca="false">IF(A27="","",VLOOKUP(CONCATENATE(MOD(A27,2),B27),M$3:S$16,3,0))</f>
        <v>0</v>
      </c>
      <c r="E27" s="16" t="n">
        <f aca="false">IF(A27="","",VLOOKUP(CONCATENATE(MOD(A27,2),B27),M$3:S$16,4,0))</f>
        <v>0</v>
      </c>
      <c r="F27" s="16" t="n">
        <f aca="false">IF(A27="","",VLOOKUP(CONCATENATE(MOD(A27,2),B27),M$3:S$16,5,0))</f>
        <v>0</v>
      </c>
      <c r="G27" s="16" t="n">
        <f aca="false">IF(A27="","",VLOOKUP(CONCATENATE(MOD(A27,2),B27),M$3:S$16,6,0))</f>
        <v>0</v>
      </c>
      <c r="H27" s="16"/>
      <c r="I27" s="16"/>
      <c r="J27" s="16" t="n">
        <f aca="false">SUM(E27-D27)+(G27-F27)+(I27-H27)</f>
        <v>0</v>
      </c>
      <c r="K27" s="17" t="str">
        <f aca="false">IF(B27="dimanche",SUM(J27:J33),"")</f>
        <v/>
      </c>
      <c r="L27" s="14"/>
      <c r="M27" s="4"/>
      <c r="N27" s="3"/>
      <c r="O27" s="3"/>
      <c r="P27" s="3"/>
      <c r="Q27" s="3"/>
      <c r="R27" s="3"/>
      <c r="S27" s="3"/>
    </row>
    <row r="28" customFormat="false" ht="13.8" hidden="false" customHeight="false" outlineLevel="0" collapsed="false">
      <c r="A28" s="14" t="n">
        <f aca="false">WEEKNUM(SUM($A$2,ROW(),-5))</f>
        <v>9</v>
      </c>
      <c r="B28" s="14" t="str">
        <f aca="false">TEXT(SUM($A$2,ROW(),-5),"nnn")</f>
        <v>dimanche</v>
      </c>
      <c r="C28" s="15" t="str">
        <f aca="false">TEXT(SUM($A$2,ROW(),-5),"j")</f>
        <v>24</v>
      </c>
      <c r="D28" s="16" t="n">
        <f aca="false">IF(A28="","",VLOOKUP(CONCATENATE(MOD(A28,2),B28),M$3:S$16,3,0))</f>
        <v>0</v>
      </c>
      <c r="E28" s="16" t="n">
        <f aca="false">IF(A28="","",VLOOKUP(CONCATENATE(MOD(A28,2),B28),M$3:S$16,4,0))</f>
        <v>0</v>
      </c>
      <c r="F28" s="16" t="n">
        <f aca="false">IF(A28="","",VLOOKUP(CONCATENATE(MOD(A28,2),B28),M$3:S$16,5,0))</f>
        <v>0</v>
      </c>
      <c r="G28" s="16" t="n">
        <f aca="false">IF(A28="","",VLOOKUP(CONCATENATE(MOD(A28,2),B28),M$3:S$16,6,0))</f>
        <v>0</v>
      </c>
      <c r="H28" s="16"/>
      <c r="I28" s="16"/>
      <c r="J28" s="16" t="n">
        <f aca="false">SUM(E28-D28)+(G28-F28)+(I28-H28)</f>
        <v>0</v>
      </c>
      <c r="K28" s="17" t="n">
        <f aca="false">IF(B28="dimanche",SUM(J28:J34),"")</f>
        <v>0.958333333333333</v>
      </c>
      <c r="L28" s="14"/>
      <c r="M28" s="4" t="s">
        <v>28</v>
      </c>
      <c r="N28" s="3"/>
      <c r="O28" s="3"/>
      <c r="P28" s="3"/>
      <c r="Q28" s="3"/>
      <c r="R28" s="3"/>
      <c r="S28" s="3"/>
    </row>
    <row r="29" customFormat="false" ht="13.8" hidden="false" customHeight="false" outlineLevel="0" collapsed="false">
      <c r="A29" s="14" t="n">
        <f aca="false">WEEKNUM(SUM($A$2,ROW(),-5))</f>
        <v>9</v>
      </c>
      <c r="B29" s="14" t="str">
        <f aca="false">TEXT(SUM($A$2,ROW(),-5),"nnn")</f>
        <v>lundi</v>
      </c>
      <c r="C29" s="15" t="str">
        <f aca="false">TEXT(SUM($A$2,ROW(),-5),"j")</f>
        <v>25</v>
      </c>
      <c r="D29" s="16" t="n">
        <f aca="false">IF(A29="","",VLOOKUP(CONCATENATE(MOD(A29,2),B29),M$3:S$16,3,0))</f>
        <v>0</v>
      </c>
      <c r="E29" s="16" t="n">
        <f aca="false">IF(A29="","",VLOOKUP(CONCATENATE(MOD(A29,2),B29),M$3:S$16,4,0))</f>
        <v>0</v>
      </c>
      <c r="F29" s="16" t="n">
        <f aca="false">IF(A29="","",VLOOKUP(CONCATENATE(MOD(A29,2),B29),M$3:S$16,5,0))</f>
        <v>0</v>
      </c>
      <c r="G29" s="16" t="n">
        <f aca="false">IF(A29="","",VLOOKUP(CONCATENATE(MOD(A29,2),B29),M$3:S$16,6,0))</f>
        <v>0</v>
      </c>
      <c r="H29" s="16"/>
      <c r="I29" s="16"/>
      <c r="J29" s="16" t="n">
        <f aca="false">SUM(E29-D29)+(G29-F29)+(I29-H29)</f>
        <v>0</v>
      </c>
      <c r="K29" s="17" t="str">
        <f aca="false">IF(B29="dimanche",SUM(J29:J35),"")</f>
        <v/>
      </c>
      <c r="L29" s="14"/>
      <c r="M29" s="4"/>
      <c r="N29" s="3"/>
      <c r="O29" s="3"/>
      <c r="P29" s="3"/>
      <c r="Q29" s="3"/>
      <c r="R29" s="3"/>
      <c r="S29" s="3"/>
    </row>
    <row r="30" customFormat="false" ht="13.8" hidden="false" customHeight="false" outlineLevel="0" collapsed="false">
      <c r="A30" s="14" t="n">
        <f aca="false">WEEKNUM(SUM($A$2,ROW(),-5))</f>
        <v>9</v>
      </c>
      <c r="B30" s="14" t="str">
        <f aca="false">TEXT(SUM($A$2,ROW(),-5),"nnn")</f>
        <v>mardi</v>
      </c>
      <c r="C30" s="15" t="str">
        <f aca="false">TEXT(SUM($A$2,ROW(),-5),"j")</f>
        <v>26</v>
      </c>
      <c r="D30" s="16" t="n">
        <f aca="false">IF(A30="","",VLOOKUP(CONCATENATE(MOD(A30,2),B30),M$3:S$16,3,0))</f>
        <v>0.395833333333333</v>
      </c>
      <c r="E30" s="16" t="n">
        <f aca="false">IF(A30="","",VLOOKUP(CONCATENATE(MOD(A30,2),B30),M$3:S$16,4,0))</f>
        <v>0.53125</v>
      </c>
      <c r="F30" s="16" t="n">
        <f aca="false">IF(A30="","",VLOOKUP(CONCATENATE(MOD(A30,2),B30),M$3:S$16,5,0))</f>
        <v>0.5625</v>
      </c>
      <c r="G30" s="16" t="n">
        <f aca="false">IF(A30="","",VLOOKUP(CONCATENATE(MOD(A30,2),B30),M$3:S$16,6,0))</f>
        <v>0.791666666666667</v>
      </c>
      <c r="H30" s="16"/>
      <c r="I30" s="16"/>
      <c r="J30" s="16" t="n">
        <f aca="false">SUM(E30-D30)+(G30-F30)+(I30-H30)</f>
        <v>0.364583333333333</v>
      </c>
      <c r="K30" s="17" t="str">
        <f aca="false">IF(B30="dimanche",SUM(J30:J36),"")</f>
        <v/>
      </c>
      <c r="L30" s="14"/>
    </row>
    <row r="31" customFormat="false" ht="13.8" hidden="false" customHeight="false" outlineLevel="0" collapsed="false">
      <c r="A31" s="14" t="n">
        <f aca="false">WEEKNUM(SUM($A$2,ROW(),-5))</f>
        <v>9</v>
      </c>
      <c r="B31" s="14" t="str">
        <f aca="false">TEXT(SUM($A$2,ROW(),-5),"nnn")</f>
        <v>mercredi</v>
      </c>
      <c r="C31" s="15" t="str">
        <f aca="false">TEXT(SUM($A$2,ROW(),-5),"j")</f>
        <v>27</v>
      </c>
      <c r="D31" s="16" t="n">
        <f aca="false">IF(A31="","",VLOOKUP(CONCATENATE(MOD(A31,2),B31),M$3:S$16,3,0))</f>
        <v>0</v>
      </c>
      <c r="E31" s="16" t="n">
        <f aca="false">IF(A31="","",VLOOKUP(CONCATENATE(MOD(A31,2),B31),M$3:S$16,4,0))</f>
        <v>0</v>
      </c>
      <c r="F31" s="16" t="n">
        <f aca="false">IF(A31="","",VLOOKUP(CONCATENATE(MOD(A31,2),B31),M$3:S$16,5,0))</f>
        <v>0.5625</v>
      </c>
      <c r="G31" s="16" t="n">
        <f aca="false">IF(A31="","",VLOOKUP(CONCATENATE(MOD(A31,2),B31),M$3:S$16,6,0))</f>
        <v>0.791666666666667</v>
      </c>
      <c r="H31" s="16"/>
      <c r="I31" s="16"/>
      <c r="J31" s="16" t="n">
        <f aca="false">SUM(E31-D31)+(G31-F31)+(I31-H31)</f>
        <v>0.229166666666667</v>
      </c>
      <c r="K31" s="17" t="str">
        <f aca="false">IF(B31="dimanche",SUM(J31:J37),"")</f>
        <v/>
      </c>
      <c r="L31" s="14"/>
    </row>
    <row r="32" customFormat="false" ht="13.8" hidden="false" customHeight="false" outlineLevel="0" collapsed="false">
      <c r="A32" s="14" t="n">
        <f aca="false">WEEKNUM(SUM($A$2,ROW(),-5))</f>
        <v>9</v>
      </c>
      <c r="B32" s="14" t="str">
        <f aca="false">TEXT(SUM($A$2,ROW(),-5),"nnn")</f>
        <v>jeudi</v>
      </c>
      <c r="C32" s="15" t="str">
        <f aca="false">TEXT(SUM($A$2,ROW(),-5),"j")</f>
        <v>28</v>
      </c>
      <c r="D32" s="16" t="n">
        <f aca="false">IF(A32="","",VLOOKUP(CONCATENATE(MOD(A32,2),B32),M$3:S$16,3,0))</f>
        <v>0.395833333333333</v>
      </c>
      <c r="E32" s="16" t="n">
        <f aca="false">IF(A32="","",VLOOKUP(CONCATENATE(MOD(A32,2),B32),M$3:S$16,4,0))</f>
        <v>0.53125</v>
      </c>
      <c r="F32" s="16" t="n">
        <f aca="false">IF(A32="","",VLOOKUP(CONCATENATE(MOD(A32,2),B32),M$3:S$16,5,0))</f>
        <v>0.5625</v>
      </c>
      <c r="G32" s="16" t="n">
        <f aca="false">IF(A32="","",VLOOKUP(CONCATENATE(MOD(A32,2),B32),M$3:S$16,6,0))</f>
        <v>0.791666666666667</v>
      </c>
      <c r="H32" s="16"/>
      <c r="I32" s="16"/>
      <c r="J32" s="16" t="n">
        <f aca="false">SUM(E32-D32)+(G32-F32)+(I32-H32)</f>
        <v>0.364583333333333</v>
      </c>
      <c r="K32" s="17" t="str">
        <f aca="false">IF(B32="dimanche",SUM(J32:J38),"")</f>
        <v/>
      </c>
      <c r="L32" s="14"/>
    </row>
    <row r="33" customFormat="false" ht="13.8" hidden="false" customHeight="false" outlineLevel="0" collapsed="false">
      <c r="A33" s="14" t="str">
        <f aca="false">IF(EOMONTH($A$2,0)&lt;SUM($A$2,ROW(),-5),"",WEEKNUM(SUM($A$2,ROW(),-5)))</f>
        <v/>
      </c>
      <c r="B33" s="14" t="str">
        <f aca="false">IF(EOMONTH($A$2,0)&lt;SUM($A$2,ROW(),-5),"",TEXT(SUM($A$2,ROW(),-5),"nnn"))</f>
        <v/>
      </c>
      <c r="C33" s="15" t="str">
        <f aca="false">IF(EOMONTH($A$2,0)&lt;SUM($A$2,ROW(),-5),"",TEXT(SUM($A$2,ROW(),-5),"j"))</f>
        <v/>
      </c>
      <c r="D33" s="16" t="str">
        <f aca="false">IF(A33="","",VLOOKUP(CONCATENATE(MOD(A33,2),B33),M$3:S$16,3,0))</f>
        <v/>
      </c>
      <c r="E33" s="16" t="str">
        <f aca="false">IF(A33="","",VLOOKUP(CONCATENATE(MOD(A33,2),B33),M$3:S$16,4,0))</f>
        <v/>
      </c>
      <c r="F33" s="16" t="str">
        <f aca="false">IF(A33="","",VLOOKUP(CONCATENATE(MOD(A33,2),B33),M$3:S$16,5,0))</f>
        <v/>
      </c>
      <c r="G33" s="16" t="str">
        <f aca="false">IF(A33="","",VLOOKUP(CONCATENATE(MOD(A33,2),B33),M$3:S$16,6,0))</f>
        <v/>
      </c>
      <c r="H33" s="16"/>
      <c r="I33" s="16"/>
      <c r="J33" s="16" t="str">
        <f aca="false">IF(A33="","",SUM(E33-D33)+(G33-F33)+(I33-H33))</f>
        <v/>
      </c>
      <c r="K33" s="17" t="str">
        <f aca="false">IF(B33="dimanche",SUM(J33:J39),"")</f>
        <v/>
      </c>
      <c r="L33" s="14"/>
    </row>
    <row r="34" customFormat="false" ht="13.8" hidden="false" customHeight="false" outlineLevel="0" collapsed="false">
      <c r="A34" s="14" t="str">
        <f aca="false">IF(EOMONTH($A$2,0)&lt;SUM($A$2,ROW(),-5),"",WEEKNUM(SUM($A$2,ROW(),-5)))</f>
        <v/>
      </c>
      <c r="B34" s="14" t="str">
        <f aca="false">IF(EOMONTH($A$2,0)&lt;SUM($A$2,ROW(),-5),"",TEXT(SUM($A$2,ROW(),-5),"nnn"))</f>
        <v/>
      </c>
      <c r="C34" s="15" t="str">
        <f aca="false">IF(EOMONTH($A$2,0)&lt;SUM($A$2,ROW(),-5),"",TEXT(SUM($A$2,ROW(),-5),"j"))</f>
        <v/>
      </c>
      <c r="D34" s="16" t="str">
        <f aca="false">IF(A34="","",VLOOKUP(CONCATENATE(MOD(A34,2),B34),M$3:S$16,3,0))</f>
        <v/>
      </c>
      <c r="E34" s="16" t="str">
        <f aca="false">IF(A34="","",VLOOKUP(CONCATENATE(MOD(A34,2),B34),M$3:S$16,4,0))</f>
        <v/>
      </c>
      <c r="F34" s="16" t="str">
        <f aca="false">IF(A34="","",VLOOKUP(CONCATENATE(MOD(A34,2),B34),M$3:S$16,5,0))</f>
        <v/>
      </c>
      <c r="G34" s="16" t="str">
        <f aca="false">IF(A34="","",VLOOKUP(CONCATENATE(MOD(A34,2),B34),M$3:S$16,6,0))</f>
        <v/>
      </c>
      <c r="H34" s="16"/>
      <c r="I34" s="16"/>
      <c r="J34" s="16" t="str">
        <f aca="false">IF(A34="","",SUM(E34-D34)+(G34-F34)+(I34-H34))</f>
        <v/>
      </c>
      <c r="K34" s="17" t="str">
        <f aca="false">IF(B34="dimanche",SUM(J34:J40),"")</f>
        <v/>
      </c>
      <c r="L34" s="14"/>
    </row>
    <row r="35" customFormat="false" ht="13.8" hidden="false" customHeight="false" outlineLevel="0" collapsed="false">
      <c r="A35" s="14" t="str">
        <f aca="false">IF(EOMONTH($A$2,0)&lt;SUM($A$2,ROW(),-5),"",WEEKNUM(SUM($A$2,ROW(),-5)))</f>
        <v/>
      </c>
      <c r="B35" s="14" t="str">
        <f aca="false">IF(EOMONTH($A$2,0)&lt;SUM($A$2,ROW(),-5),"",TEXT(SUM($A$2,ROW(),-5),"nnn"))</f>
        <v/>
      </c>
      <c r="C35" s="15" t="str">
        <f aca="false">IF(EOMONTH($A$2,0)&lt;SUM($A$2,ROW(),-5),"",TEXT(SUM($A$2,ROW(),-5),"j"))</f>
        <v/>
      </c>
      <c r="D35" s="16" t="str">
        <f aca="false">IF(A35="","",VLOOKUP(CONCATENATE(MOD(A35,2),B35),M$3:S$16,3,0))</f>
        <v/>
      </c>
      <c r="E35" s="16" t="str">
        <f aca="false">IF(A35="","",VLOOKUP(CONCATENATE(MOD(A35,2),B35),M$3:S$16,4,0))</f>
        <v/>
      </c>
      <c r="F35" s="16" t="str">
        <f aca="false">IF(A35="","",VLOOKUP(CONCATENATE(MOD(A35,2),B35),M$3:S$16,5,0))</f>
        <v/>
      </c>
      <c r="G35" s="16" t="str">
        <f aca="false">IF(A35="","",VLOOKUP(CONCATENATE(MOD(A35,2),B35),M$3:S$16,6,0))</f>
        <v/>
      </c>
      <c r="H35" s="16"/>
      <c r="I35" s="16"/>
      <c r="J35" s="16" t="str">
        <f aca="false">IF(A35="","",SUM(E35-D35)+(G35-F35)+(I35-H35))</f>
        <v/>
      </c>
      <c r="K35" s="17" t="str">
        <f aca="false">IF(B35="dimanche",SUM(J35:J41),"")</f>
        <v/>
      </c>
      <c r="L35" s="14"/>
    </row>
  </sheetData>
  <mergeCells count="13">
    <mergeCell ref="A1:B1"/>
    <mergeCell ref="A3:A4"/>
    <mergeCell ref="B3:B4"/>
    <mergeCell ref="C3:C4"/>
    <mergeCell ref="D3:E3"/>
    <mergeCell ref="F3:G3"/>
    <mergeCell ref="H3:I3"/>
    <mergeCell ref="J3:J4"/>
    <mergeCell ref="K3:K4"/>
    <mergeCell ref="L3:L4"/>
    <mergeCell ref="T3:T9"/>
    <mergeCell ref="T10:T16"/>
    <mergeCell ref="Q17:R17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54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2017-09-15T11:17:34Z</dcterms:created>
  <dc:creator>Biblio4</dc:creator>
  <dc:description/>
  <dc:language>fr-FR</dc:language>
  <cp:lastModifiedBy/>
  <dcterms:modified xsi:type="dcterms:W3CDTF">2017-09-15T17:56:28Z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