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VERNIR" sheetId="1" state="visible" r:id="rId2"/>
    <sheet name="HUILER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<sst xmlns="http://schemas.openxmlformats.org/spreadsheetml/2006/main" count="76" uniqueCount="48">
  <si>
    <t xml:space="preserve">surface en m²</t>
  </si>
  <si>
    <t xml:space="preserve">séléction avec le chiffre 1</t>
  </si>
  <si>
    <t xml:space="preserve">sapin</t>
  </si>
  <si>
    <t xml:space="preserve">chene</t>
  </si>
  <si>
    <t xml:space="preserve">exotique</t>
  </si>
  <si>
    <t xml:space="preserve">uv-solvant</t>
  </si>
  <si>
    <t xml:space="preserve">reference</t>
  </si>
  <si>
    <t xml:space="preserve">selection</t>
  </si>
  <si>
    <t xml:space="preserve">designation</t>
  </si>
  <si>
    <t xml:space="preserve">Q théorique</t>
  </si>
  <si>
    <t xml:space="preserve">Q réelle</t>
  </si>
  <si>
    <t xml:space="preserve">Prix brut</t>
  </si>
  <si>
    <t xml:space="preserve">prix total</t>
  </si>
  <si>
    <t xml:space="preserve">1) entrez la surface</t>
  </si>
  <si>
    <t xml:space="preserve">PRIMAIRE</t>
  </si>
  <si>
    <t xml:space="preserve">2) Marquez 1 dans le type de bois désiré</t>
  </si>
  <si>
    <t xml:space="preserve">PALL X 320 5L</t>
  </si>
  <si>
    <t xml:space="preserve">3) selectionnez vos produits</t>
  </si>
  <si>
    <t xml:space="preserve">PALL X 320 1L</t>
  </si>
  <si>
    <t xml:space="preserve">4) les remises que vous souhaitez faire.</t>
  </si>
  <si>
    <t xml:space="preserve">ALL BASE 5L</t>
  </si>
  <si>
    <t xml:space="preserve">ALL BASE 1L</t>
  </si>
  <si>
    <t xml:space="preserve">VERNIS</t>
  </si>
  <si>
    <t xml:space="preserve">PALL X EXTREM SATINE K1 5L</t>
  </si>
  <si>
    <t xml:space="preserve">PALL X EXTREM SATINE K1 1L</t>
  </si>
  <si>
    <t xml:space="preserve">PALL X EXTREM MAT K1 5L</t>
  </si>
  <si>
    <t xml:space="preserve">PALL X EXTREM MAT K1 1L</t>
  </si>
  <si>
    <t xml:space="preserve">PALL X EXTREM K2</t>
  </si>
  <si>
    <t xml:space="preserve">ABRASIF</t>
  </si>
  <si>
    <t xml:space="preserve">Diam 178 zirconium GR 24</t>
  </si>
  <si>
    <t xml:space="preserve">Diam 178 zirconium GR 36</t>
  </si>
  <si>
    <t xml:space="preserve">Diam 178 zirconium GR 40</t>
  </si>
  <si>
    <t xml:space="preserve">Diam 178 zirconium GR 60</t>
  </si>
  <si>
    <t xml:space="preserve">Diam 178 zirconium GR 80</t>
  </si>
  <si>
    <t xml:space="preserve">diam 406 grille GR 120</t>
  </si>
  <si>
    <t xml:space="preserve">diam 406 pad blanc 20 mm</t>
  </si>
  <si>
    <t xml:space="preserve">ENTRETIEN</t>
  </si>
  <si>
    <t xml:space="preserve">ROULEAU D'APPLICATION</t>
  </si>
  <si>
    <t xml:space="preserve">FINISH CARE 0,75L</t>
  </si>
  <si>
    <t xml:space="preserve">PAD D'ecartement perforé</t>
  </si>
  <si>
    <t xml:space="preserve">TOTAL HT</t>
  </si>
  <si>
    <t xml:space="preserve">séléction avec le niveau de remise</t>
  </si>
  <si>
    <t xml:space="preserve">HUILE</t>
  </si>
  <si>
    <t xml:space="preserve">AQUA OIL NEUTRE 1K 5l</t>
  </si>
  <si>
    <t xml:space="preserve">AQUA OIL PURE 1K 5l</t>
  </si>
  <si>
    <t xml:space="preserve">Ø 406 PAD 20mm BEIGE</t>
  </si>
  <si>
    <t xml:space="preserve">chiffon d'essuyage</t>
  </si>
  <si>
    <t xml:space="preserve">MAGIC OIL CARE 0,75L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</si>
</sst>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.00"/>
    <numFmt numFmtId="166" formatCode="#,##0.00&quot; €&quot;;[RED]\-#,##0.00&quot; €&quot;"/>
    <numFmt numFmtId="167" formatCode="#,##0.00_ ;[RED]\-#,##0.00\ "/>
  </numFmts>
  <fonts count="8">
    <font>
      <sz val="11"/>
      <color rgb="FF00000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name val="Arial"/>
      <family val="2"/>
      <charset val="1"/>
    </font>
    <font>
      <b val="true"/>
      <sz val="12"/>
      <color rgb="FF365F91"/>
      <name val="Arial"/>
      <family val="2"/>
      <charset val="1"/>
    </font>
    <font>
      <b val="true"/>
      <u val="single"/>
      <sz val="11"/>
      <color rgb="FF000000"/>
      <name val="Arial"/>
      <family val="2"/>
      <charset val="1"/>
    </font>
    <font>
      <b val="true"/>
      <sz val="11"/>
      <color rgb="FF00000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DCE6F2"/>
        <bgColor rgb="FFCCFFFF"/>
      </patternFill>
    </fill>
  </fills>
  <borders count="23">
    <border diagonalUp="false" diagonalDown="false">
      <left/>
      <right/>
      <top/>
      <bottom/>
      <diagonal/>
    </border>
    <border diagonalUp="false" diagonalDown="false">
      <left style="thick"/>
      <right style="thick"/>
      <top style="thick"/>
      <bottom style="thick"/>
      <diagonal/>
    </border>
    <border diagonalUp="false" diagonalDown="false">
      <left style="thick">
        <color rgb="FF4F81BD"/>
      </left>
      <right style="thick">
        <color rgb="FF4F81BD"/>
      </right>
      <top style="thick">
        <color rgb="FF4F81BD"/>
      </top>
      <bottom style="thick">
        <color rgb="FF4F81BD"/>
      </bottom>
      <diagonal/>
    </border>
    <border diagonalUp="false" diagonalDown="false">
      <left style="medium">
        <color rgb="FF4F81BD"/>
      </left>
      <right style="medium">
        <color rgb="FF4F81BD"/>
      </right>
      <top style="thick">
        <color rgb="FF4F81BD"/>
      </top>
      <bottom style="medium">
        <color rgb="FF4F81BD"/>
      </bottom>
      <diagonal/>
    </border>
    <border diagonalUp="false" diagonalDown="false">
      <left style="medium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 diagonalUp="false" diagonalDown="false">
      <left style="thick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 diagonalUp="false" diagonalDown="false">
      <left style="medium">
        <color rgb="FF4F81BD"/>
      </left>
      <right style="medium">
        <color rgb="FF4F81BD"/>
      </right>
      <top style="medium">
        <color rgb="FF4F81BD"/>
      </top>
      <bottom style="thick">
        <color rgb="FF4F81BD"/>
      </bottom>
      <diagonal/>
    </border>
    <border diagonalUp="false" diagonalDown="false">
      <left style="medium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 diagonalUp="false" diagonalDown="false">
      <left style="thick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3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5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2" borderId="8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9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1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11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0" fillId="0" borderId="12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left" vertical="top" textRotation="0" wrapText="false" indent="0" shrinkToFit="false"/>
      <protection locked="false" hidden="false"/>
    </xf>
    <xf numFmtId="164" fontId="6" fillId="0" borderId="13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14" xfId="0" applyFont="false" applyBorder="true" applyAlignment="true" applyProtection="true">
      <alignment horizontal="left" vertical="top" textRotation="0" wrapText="false" indent="0" shrinkToFit="false"/>
      <protection locked="false" hidden="false"/>
    </xf>
    <xf numFmtId="164" fontId="0" fillId="0" borderId="15" xfId="0" applyFont="false" applyBorder="true" applyAlignment="true" applyProtection="true">
      <alignment horizontal="center" vertical="top" textRotation="0" wrapText="false" indent="0" shrinkToFit="false"/>
      <protection locked="true" hidden="false"/>
    </xf>
    <xf numFmtId="165" fontId="0" fillId="0" borderId="16" xfId="0" applyFont="false" applyBorder="true" applyAlignment="true" applyProtection="true">
      <alignment horizontal="center" vertical="top" textRotation="0" wrapText="false" indent="0" shrinkToFit="false"/>
      <protection locked="true" hidden="false"/>
    </xf>
    <xf numFmtId="164" fontId="0" fillId="0" borderId="17" xfId="0" applyFont="false" applyBorder="true" applyAlignment="true" applyProtection="true">
      <alignment horizontal="center" vertical="top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4" xfId="0" applyFont="fals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18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5" fontId="0" fillId="0" borderId="13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18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2" borderId="14" xfId="0" applyFont="false" applyBorder="true" applyAlignment="true" applyProtection="true">
      <alignment horizontal="left" vertical="bottom" textRotation="0" wrapText="false" indent="0" shrinkToFit="false"/>
      <protection locked="false" hidden="false"/>
    </xf>
    <xf numFmtId="165" fontId="0" fillId="0" borderId="0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3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19" xfId="0" applyFont="fals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20" xfId="0" applyFont="fals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5" fontId="0" fillId="0" borderId="19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1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0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6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12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1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0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18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7" fontId="0" fillId="0" borderId="13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6" fontId="0" fillId="0" borderId="18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7" fontId="0" fillId="0" borderId="19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22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6" fontId="0" fillId="0" borderId="22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6" fontId="0" fillId="0" borderId="21" xfId="0" applyFont="false" applyBorder="true" applyAlignment="fals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4F81BD"/>
      <rgbColor rgb="FF9999FF"/>
      <rgbColor rgb="FF993366"/>
      <rgbColor rgb="FFFFFFCC"/>
      <rgbColor rgb="FFDCE6F2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365F91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</xdr:col>
      <xdr:colOff>350640</xdr:colOff>
      <xdr:row>4</xdr:row>
      <xdr:rowOff>68760</xdr:rowOff>
    </xdr:from>
    <xdr:to>
      <xdr:col>1</xdr:col>
      <xdr:colOff>578520</xdr:colOff>
      <xdr:row>7</xdr:row>
      <xdr:rowOff>68760</xdr:rowOff>
    </xdr:to>
    <xdr:sp>
      <xdr:nvSpPr>
        <xdr:cNvPr id="0" name="CustomShape 1"/>
        <xdr:cNvSpPr/>
      </xdr:nvSpPr>
      <xdr:spPr>
        <a:xfrm>
          <a:off x="1272600" y="1447920"/>
          <a:ext cx="227880" cy="643680"/>
        </a:xfrm>
        <a:prstGeom prst="downArrow">
          <a:avLst>
            <a:gd name="adj1" fmla="val 50000"/>
            <a:gd name="adj2" fmla="val 50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</xdr:col>
      <xdr:colOff>304920</xdr:colOff>
      <xdr:row>5</xdr:row>
      <xdr:rowOff>91440</xdr:rowOff>
    </xdr:from>
    <xdr:to>
      <xdr:col>1</xdr:col>
      <xdr:colOff>532800</xdr:colOff>
      <xdr:row>8</xdr:row>
      <xdr:rowOff>37440</xdr:rowOff>
    </xdr:to>
    <xdr:sp>
      <xdr:nvSpPr>
        <xdr:cNvPr id="1" name="CustomShape 1"/>
        <xdr:cNvSpPr/>
      </xdr:nvSpPr>
      <xdr:spPr>
        <a:xfrm>
          <a:off x="1226880" y="1851480"/>
          <a:ext cx="227880" cy="654840"/>
        </a:xfrm>
        <a:prstGeom prst="downArrow">
          <a:avLst>
            <a:gd name="adj1" fmla="val 50000"/>
            <a:gd name="adj2" fmla="val 50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twoCell">
    <xdr:from>
      <xdr:col>8</xdr:col>
      <xdr:colOff>327600</xdr:colOff>
      <xdr:row>5</xdr:row>
      <xdr:rowOff>68760</xdr:rowOff>
    </xdr:from>
    <xdr:to>
      <xdr:col>8</xdr:col>
      <xdr:colOff>555480</xdr:colOff>
      <xdr:row>8</xdr:row>
      <xdr:rowOff>14760</xdr:rowOff>
    </xdr:to>
    <xdr:sp>
      <xdr:nvSpPr>
        <xdr:cNvPr id="2" name="CustomShape 1"/>
        <xdr:cNvSpPr/>
      </xdr:nvSpPr>
      <xdr:spPr>
        <a:xfrm>
          <a:off x="7274880" y="1828800"/>
          <a:ext cx="227880" cy="654840"/>
        </a:xfrm>
        <a:prstGeom prst="downArrow">
          <a:avLst>
            <a:gd name="adj1" fmla="val 50000"/>
            <a:gd name="adj2" fmla="val 50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36"/>
  <sheetViews>
    <sheetView showFormulas="false" showGridLines="true" showRowColHeaders="true" showZeros="true" rightToLeft="false" tabSelected="true" showOutlineSymbols="true" defaultGridColor="true" view="normal" topLeftCell="B7" colorId="64" zoomScale="100" zoomScaleNormal="100" zoomScalePageLayoutView="100" workbookViewId="0">
      <selection pane="topLeft" activeCell="N19" activeCellId="0" sqref="N19"/>
    </sheetView>
  </sheetViews>
  <sheetFormatPr defaultRowHeight="13.8" zeroHeight="false" outlineLevelRow="0" outlineLevelCol="0"/>
  <cols>
    <col collapsed="false" customWidth="true" hidden="false" outlineLevel="0" max="1" min="1" style="1" width="11.91"/>
    <col collapsed="false" customWidth="true" hidden="false" outlineLevel="0" max="4" min="2" style="1" width="11.41"/>
    <col collapsed="false" customWidth="true" hidden="false" outlineLevel="0" max="5" min="5" style="1" width="9.78"/>
    <col collapsed="false" customWidth="true" hidden="false" outlineLevel="0" max="1025" min="6" style="1" width="11.41"/>
  </cols>
  <sheetData>
    <row r="1" customFormat="false" ht="15" hidden="false" customHeight="false" outlineLevel="0" collapsed="false"/>
    <row r="2" customFormat="false" ht="30.6" hidden="false" customHeight="true" outlineLevel="0" collapsed="false">
      <c r="A2" s="2" t="s">
        <v>0</v>
      </c>
      <c r="B2" s="3" t="n">
        <v>87</v>
      </c>
    </row>
    <row r="3" customFormat="false" ht="15" hidden="false" customHeight="false" outlineLevel="0" collapsed="false"/>
    <row r="4" customFormat="false" ht="48" hidden="false" customHeight="false" outlineLevel="0" collapsed="false">
      <c r="B4" s="4" t="s">
        <v>1</v>
      </c>
      <c r="I4" s="5"/>
    </row>
    <row r="5" customFormat="false" ht="15" hidden="false" customHeight="false" outlineLevel="0" collapsed="false">
      <c r="B5" s="6"/>
      <c r="I5" s="6"/>
    </row>
    <row r="6" customFormat="false" ht="20.4" hidden="false" customHeight="true" outlineLevel="0" collapsed="false">
      <c r="B6" s="6"/>
      <c r="D6" s="7" t="s">
        <v>2</v>
      </c>
      <c r="E6" s="7" t="s">
        <v>3</v>
      </c>
      <c r="F6" s="8" t="s">
        <v>4</v>
      </c>
      <c r="G6" s="9" t="s">
        <v>5</v>
      </c>
    </row>
    <row r="7" customFormat="false" ht="15.3" hidden="false" customHeight="false" outlineLevel="0" collapsed="false">
      <c r="B7" s="6"/>
      <c r="D7" s="10" t="n">
        <v>1</v>
      </c>
      <c r="E7" s="10"/>
      <c r="F7" s="11"/>
      <c r="G7" s="12"/>
    </row>
    <row r="8" customFormat="false" ht="15" hidden="false" customHeight="false" outlineLevel="0" collapsed="false"/>
    <row r="9" s="18" customFormat="true" ht="13.8" hidden="false" customHeight="false" outlineLevel="0" collapsed="false">
      <c r="A9" s="13" t="s">
        <v>6</v>
      </c>
      <c r="B9" s="14" t="s">
        <v>7</v>
      </c>
      <c r="C9" s="15" t="s">
        <v>8</v>
      </c>
      <c r="D9" s="15"/>
      <c r="E9" s="15"/>
      <c r="F9" s="16" t="s">
        <v>9</v>
      </c>
      <c r="G9" s="17" t="s">
        <v>10</v>
      </c>
      <c r="H9" s="17" t="s">
        <v>11</v>
      </c>
      <c r="I9" s="15" t="s">
        <v>12</v>
      </c>
      <c r="J9" s="18" t="s">
        <v>13</v>
      </c>
    </row>
    <row r="10" s="18" customFormat="true" ht="13.8" hidden="false" customHeight="false" outlineLevel="0" collapsed="false">
      <c r="A10" s="19" t="s">
        <v>14</v>
      </c>
      <c r="B10" s="20"/>
      <c r="C10" s="21"/>
      <c r="D10" s="21"/>
      <c r="E10" s="21"/>
      <c r="F10" s="22"/>
      <c r="G10" s="23"/>
      <c r="H10" s="23"/>
      <c r="I10" s="21"/>
      <c r="J10" s="18" t="s">
        <v>15</v>
      </c>
    </row>
    <row r="11" customFormat="false" ht="13.8" hidden="false" customHeight="false" outlineLevel="0" collapsed="false">
      <c r="A11" s="24" t="n">
        <v>14289</v>
      </c>
      <c r="B11" s="25" t="n">
        <v>1</v>
      </c>
      <c r="C11" s="26" t="s">
        <v>16</v>
      </c>
      <c r="D11" s="26"/>
      <c r="E11" s="26"/>
      <c r="F11" s="27" t="n">
        <f aca="false">IF(B11="","",B$2/8)</f>
        <v>10.875</v>
      </c>
      <c r="G11" s="28" t="n">
        <f aca="false">IF(B11="","",INT(F11/5))</f>
        <v>2</v>
      </c>
      <c r="H11" s="29" t="n">
        <v>15.8</v>
      </c>
      <c r="I11" s="30" t="n">
        <f aca="false">IF(B11=1,G11*H11*5,"")</f>
        <v>158</v>
      </c>
      <c r="J11" s="1" t="s">
        <v>17</v>
      </c>
    </row>
    <row r="12" customFormat="false" ht="13.8" hidden="false" customHeight="false" outlineLevel="0" collapsed="false">
      <c r="A12" s="24" t="n">
        <v>87365</v>
      </c>
      <c r="B12" s="31" t="n">
        <v>1</v>
      </c>
      <c r="C12" s="26" t="s">
        <v>18</v>
      </c>
      <c r="D12" s="26"/>
      <c r="E12" s="26"/>
      <c r="F12" s="32" t="n">
        <f aca="false">IF(B12="","",MOD(F11,5))</f>
        <v>0.875</v>
      </c>
      <c r="G12" s="28" t="n">
        <f aca="false">IF(B12="","",IF(AND(F12&gt;0,F12&lt;1),1,ROUNDUP(F12,0)))</f>
        <v>1</v>
      </c>
      <c r="H12" s="29" t="n">
        <v>18.7</v>
      </c>
      <c r="I12" s="30" t="n">
        <f aca="false">IF(B12=1,G12*H12,"")</f>
        <v>18.7</v>
      </c>
      <c r="J12" s="1" t="s">
        <v>19</v>
      </c>
    </row>
    <row r="13" customFormat="false" ht="13.8" hidden="false" customHeight="false" outlineLevel="0" collapsed="false">
      <c r="A13" s="24" t="n">
        <v>33839</v>
      </c>
      <c r="B13" s="25"/>
      <c r="C13" s="26" t="s">
        <v>20</v>
      </c>
      <c r="D13" s="26"/>
      <c r="E13" s="26"/>
      <c r="F13" s="27" t="str">
        <f aca="false">IF(B13="","",B$2/8)</f>
        <v/>
      </c>
      <c r="G13" s="28" t="str">
        <f aca="false">IF(B13="","",INT(F13/5))</f>
        <v/>
      </c>
      <c r="H13" s="29" t="n">
        <v>20.7</v>
      </c>
      <c r="I13" s="30" t="str">
        <f aca="false">IF(B13=1,G13*H13*5,"")</f>
        <v/>
      </c>
    </row>
    <row r="14" customFormat="false" ht="13.8" hidden="false" customHeight="false" outlineLevel="0" collapsed="false">
      <c r="A14" s="24" t="n">
        <v>87370</v>
      </c>
      <c r="B14" s="31"/>
      <c r="C14" s="26" t="s">
        <v>21</v>
      </c>
      <c r="D14" s="26"/>
      <c r="E14" s="26"/>
      <c r="F14" s="32" t="str">
        <f aca="false">IF(B14="","",MOD(F13,5))</f>
        <v/>
      </c>
      <c r="G14" s="28" t="str">
        <f aca="false">IF(B14="","",IF(AND(F14&gt;0,F14&lt;1),1,ROUNDUP(F14,0)))</f>
        <v/>
      </c>
      <c r="H14" s="29" t="n">
        <v>17.55</v>
      </c>
      <c r="I14" s="30" t="str">
        <f aca="false">IF(B14=1,G14*H14,"")</f>
        <v/>
      </c>
    </row>
    <row r="15" customFormat="false" ht="13.8" hidden="false" customHeight="false" outlineLevel="0" collapsed="false">
      <c r="A15" s="33" t="s">
        <v>22</v>
      </c>
      <c r="B15" s="34"/>
      <c r="C15" s="35"/>
      <c r="D15" s="35"/>
      <c r="E15" s="35"/>
      <c r="F15" s="27" t="str">
        <f aca="false">IF(B15="","",B$2/8/5)</f>
        <v/>
      </c>
      <c r="G15" s="28"/>
      <c r="H15" s="28"/>
      <c r="I15" s="30" t="str">
        <f aca="false">IF(B15=1,G15*H15,"")</f>
        <v/>
      </c>
    </row>
    <row r="16" customFormat="false" ht="13.8" hidden="false" customHeight="false" outlineLevel="0" collapsed="false">
      <c r="A16" s="24" t="n">
        <v>69377</v>
      </c>
      <c r="B16" s="25" t="n">
        <v>1</v>
      </c>
      <c r="C16" s="26" t="s">
        <v>23</v>
      </c>
      <c r="D16" s="26"/>
      <c r="E16" s="26"/>
      <c r="F16" s="27" t="n">
        <f aca="false">IF(B16="","",B$2/10)</f>
        <v>8.7</v>
      </c>
      <c r="G16" s="28" t="n">
        <f aca="false">IF(B16="","",INT(F16/5))</f>
        <v>1</v>
      </c>
      <c r="H16" s="29" t="n">
        <v>26.4</v>
      </c>
      <c r="I16" s="30" t="n">
        <f aca="false">IF(B16=1,G16*H16*5,"")</f>
        <v>132</v>
      </c>
    </row>
    <row r="17" customFormat="false" ht="13.8" hidden="false" customHeight="false" outlineLevel="0" collapsed="false">
      <c r="A17" s="24" t="n">
        <v>87368</v>
      </c>
      <c r="B17" s="31" t="n">
        <v>1</v>
      </c>
      <c r="C17" s="26" t="s">
        <v>24</v>
      </c>
      <c r="D17" s="26"/>
      <c r="E17" s="26"/>
      <c r="F17" s="32" t="n">
        <f aca="false">IF(B17="","",MOD(F16,5))</f>
        <v>3.7</v>
      </c>
      <c r="G17" s="28" t="n">
        <f aca="false">IF(B17="","",IF(AND(F17&gt;0,F17&lt;1),1,ROUNDUP(F17,0)))</f>
        <v>4</v>
      </c>
      <c r="H17" s="29" t="n">
        <v>27.15</v>
      </c>
      <c r="I17" s="30" t="n">
        <f aca="false">IF(B17=1,G17*H17,"")</f>
        <v>108.6</v>
      </c>
    </row>
    <row r="18" customFormat="false" ht="13.8" hidden="false" customHeight="false" outlineLevel="0" collapsed="false">
      <c r="A18" s="24" t="n">
        <v>69379</v>
      </c>
      <c r="B18" s="25"/>
      <c r="C18" s="26" t="s">
        <v>25</v>
      </c>
      <c r="D18" s="26"/>
      <c r="E18" s="26"/>
      <c r="F18" s="27" t="str">
        <f aca="false">IF(B18="","",B$2/10)</f>
        <v/>
      </c>
      <c r="G18" s="28" t="str">
        <f aca="false">IF(B18="","",INT(F18/5))</f>
        <v/>
      </c>
      <c r="H18" s="29" t="n">
        <v>26.4</v>
      </c>
      <c r="I18" s="30" t="str">
        <f aca="false">IF(B18=1,G18*H18*5,"")</f>
        <v/>
      </c>
    </row>
    <row r="19" customFormat="false" ht="13.8" hidden="false" customHeight="false" outlineLevel="0" collapsed="false">
      <c r="A19" s="24" t="n">
        <v>87369</v>
      </c>
      <c r="B19" s="31"/>
      <c r="C19" s="26" t="s">
        <v>26</v>
      </c>
      <c r="D19" s="26"/>
      <c r="E19" s="26"/>
      <c r="F19" s="32" t="str">
        <f aca="false">IF(B19="","",MOD(F18,5))</f>
        <v/>
      </c>
      <c r="G19" s="28" t="str">
        <f aca="false">IF(B19="","",IF(AND(F19&gt;0,F19&lt;1),1,ROUNDUP(F19,0)))</f>
        <v/>
      </c>
      <c r="H19" s="29" t="n">
        <v>27.15</v>
      </c>
      <c r="I19" s="30" t="str">
        <f aca="false">IF(B19=1,G19*H19,"")</f>
        <v/>
      </c>
    </row>
    <row r="20" customFormat="false" ht="13.8" hidden="false" customHeight="false" outlineLevel="0" collapsed="false">
      <c r="A20" s="24" t="n">
        <v>69378</v>
      </c>
      <c r="B20" s="31"/>
      <c r="C20" s="26" t="s">
        <v>27</v>
      </c>
      <c r="D20" s="26"/>
      <c r="E20" s="26"/>
      <c r="F20" s="27" t="str">
        <f aca="false">IF(B20="","",B$2/8/5)</f>
        <v/>
      </c>
      <c r="G20" s="28" t="str">
        <f aca="false">IF(B20="","",CEILING(F20,5))</f>
        <v/>
      </c>
      <c r="H20" s="29" t="n">
        <v>49.6</v>
      </c>
      <c r="I20" s="30" t="str">
        <f aca="false">IF(B20=1,G20*H20,"")</f>
        <v/>
      </c>
    </row>
    <row r="21" customFormat="false" ht="13.8" hidden="false" customHeight="false" outlineLevel="0" collapsed="false">
      <c r="A21" s="24"/>
      <c r="B21" s="25"/>
      <c r="C21" s="26"/>
      <c r="D21" s="26"/>
      <c r="E21" s="26"/>
      <c r="F21" s="27"/>
      <c r="G21" s="28"/>
      <c r="H21" s="29"/>
      <c r="I21" s="30"/>
    </row>
    <row r="22" customFormat="false" ht="13.8" hidden="false" customHeight="false" outlineLevel="0" collapsed="false">
      <c r="A22" s="33" t="s">
        <v>28</v>
      </c>
      <c r="B22" s="34"/>
      <c r="C22" s="35"/>
      <c r="D22" s="35"/>
      <c r="E22" s="35"/>
      <c r="F22" s="27"/>
      <c r="G22" s="28"/>
      <c r="H22" s="28"/>
      <c r="I22" s="30" t="str">
        <f aca="false">IF(B22=1,G22*H22,"")</f>
        <v/>
      </c>
    </row>
    <row r="23" customFormat="false" ht="13.8" hidden="false" customHeight="false" outlineLevel="0" collapsed="false">
      <c r="A23" s="24" t="n">
        <v>81062</v>
      </c>
      <c r="B23" s="31"/>
      <c r="C23" s="26" t="s">
        <v>29</v>
      </c>
      <c r="D23" s="26"/>
      <c r="E23" s="26"/>
      <c r="F23" s="27"/>
      <c r="G23" s="28"/>
      <c r="H23" s="29" t="n">
        <f aca="false">(74.3/25)</f>
        <v>2.972</v>
      </c>
      <c r="I23" s="30" t="str">
        <f aca="false">IF(B23=1,G23*H23,"")</f>
        <v/>
      </c>
    </row>
    <row r="24" customFormat="false" ht="13.8" hidden="false" customHeight="false" outlineLevel="0" collapsed="false">
      <c r="A24" s="24" t="n">
        <v>81061</v>
      </c>
      <c r="B24" s="31"/>
      <c r="C24" s="26" t="s">
        <v>30</v>
      </c>
      <c r="D24" s="26"/>
      <c r="E24" s="26"/>
      <c r="F24" s="27"/>
      <c r="G24" s="28"/>
      <c r="H24" s="29" t="n">
        <f aca="false">(61.9/25)</f>
        <v>2.476</v>
      </c>
      <c r="I24" s="30" t="str">
        <f aca="false">IF(B24=1,G24*H24,"")</f>
        <v/>
      </c>
    </row>
    <row r="25" customFormat="false" ht="13.8" hidden="false" customHeight="false" outlineLevel="0" collapsed="false">
      <c r="A25" s="24" t="n">
        <v>62002</v>
      </c>
      <c r="B25" s="31"/>
      <c r="C25" s="26" t="s">
        <v>31</v>
      </c>
      <c r="D25" s="26"/>
      <c r="E25" s="26"/>
      <c r="F25" s="27"/>
      <c r="G25" s="28"/>
      <c r="H25" s="29" t="n">
        <f aca="false">(122.2/50)</f>
        <v>2.444</v>
      </c>
      <c r="I25" s="30" t="str">
        <f aca="false">IF(B25=1,G25*H25,"")</f>
        <v/>
      </c>
    </row>
    <row r="26" customFormat="false" ht="13.8" hidden="false" customHeight="false" outlineLevel="0" collapsed="false">
      <c r="A26" s="24" t="n">
        <v>62003</v>
      </c>
      <c r="B26" s="31"/>
      <c r="C26" s="26" t="s">
        <v>32</v>
      </c>
      <c r="D26" s="26"/>
      <c r="E26" s="26"/>
      <c r="F26" s="27"/>
      <c r="G26" s="28"/>
      <c r="H26" s="29" t="n">
        <f aca="false">(99.9/50)</f>
        <v>1.998</v>
      </c>
      <c r="I26" s="30" t="str">
        <f aca="false">IF(B26=1,G26*H26,"")</f>
        <v/>
      </c>
    </row>
    <row r="27" customFormat="false" ht="13.8" hidden="false" customHeight="false" outlineLevel="0" collapsed="false">
      <c r="A27" s="24" t="n">
        <v>62005</v>
      </c>
      <c r="B27" s="31"/>
      <c r="C27" s="26" t="s">
        <v>33</v>
      </c>
      <c r="D27" s="26"/>
      <c r="E27" s="26"/>
      <c r="F27" s="27"/>
      <c r="G27" s="28"/>
      <c r="H27" s="29" t="n">
        <f aca="false">(94/50)</f>
        <v>1.88</v>
      </c>
      <c r="I27" s="30" t="str">
        <f aca="false">IF(B27=1,G27*H27,"")</f>
        <v/>
      </c>
    </row>
    <row r="28" customFormat="false" ht="13.8" hidden="false" customHeight="false" outlineLevel="0" collapsed="false">
      <c r="A28" s="36"/>
      <c r="B28" s="34"/>
      <c r="C28" s="35"/>
      <c r="D28" s="35"/>
      <c r="E28" s="35"/>
      <c r="F28" s="27"/>
      <c r="G28" s="28"/>
      <c r="H28" s="28"/>
      <c r="I28" s="30" t="str">
        <f aca="false">IF(B28=1,G28*H28,"")</f>
        <v/>
      </c>
    </row>
    <row r="29" customFormat="false" ht="13.8" hidden="false" customHeight="false" outlineLevel="0" collapsed="false">
      <c r="A29" s="24" t="n">
        <v>12668</v>
      </c>
      <c r="B29" s="31"/>
      <c r="C29" s="26" t="s">
        <v>34</v>
      </c>
      <c r="D29" s="26"/>
      <c r="E29" s="26"/>
      <c r="F29" s="27"/>
      <c r="G29" s="28"/>
      <c r="H29" s="29" t="n">
        <f aca="false">(74/10)</f>
        <v>7.4</v>
      </c>
      <c r="I29" s="30" t="str">
        <f aca="false">IF(B29=1,G29*H29,"")</f>
        <v/>
      </c>
    </row>
    <row r="30" customFormat="false" ht="13.8" hidden="false" customHeight="false" outlineLevel="0" collapsed="false">
      <c r="A30" s="24" t="n">
        <v>12693</v>
      </c>
      <c r="B30" s="31"/>
      <c r="C30" s="26" t="s">
        <v>35</v>
      </c>
      <c r="D30" s="26"/>
      <c r="E30" s="26"/>
      <c r="F30" s="27"/>
      <c r="G30" s="28"/>
      <c r="H30" s="29" t="n">
        <f aca="false">(46.5/5)</f>
        <v>9.3</v>
      </c>
      <c r="I30" s="30" t="str">
        <f aca="false">IF(B30=1,G30*H30,"")</f>
        <v/>
      </c>
    </row>
    <row r="31" customFormat="false" ht="13.8" hidden="false" customHeight="false" outlineLevel="0" collapsed="false">
      <c r="A31" s="33" t="s">
        <v>36</v>
      </c>
      <c r="B31" s="34"/>
      <c r="C31" s="35"/>
      <c r="D31" s="35"/>
      <c r="E31" s="35"/>
      <c r="F31" s="27"/>
      <c r="G31" s="28"/>
      <c r="H31" s="28"/>
      <c r="I31" s="30" t="str">
        <f aca="false">IF(B31=1,G31*H31,"")</f>
        <v/>
      </c>
    </row>
    <row r="32" customFormat="false" ht="13.8" hidden="false" customHeight="false" outlineLevel="0" collapsed="false">
      <c r="A32" s="24" t="n">
        <v>12495</v>
      </c>
      <c r="B32" s="31" t="n">
        <v>1</v>
      </c>
      <c r="C32" s="26" t="s">
        <v>37</v>
      </c>
      <c r="D32" s="26"/>
      <c r="E32" s="26"/>
      <c r="F32" s="27"/>
      <c r="G32" s="28" t="n">
        <v>2</v>
      </c>
      <c r="H32" s="29" t="n">
        <v>16.2</v>
      </c>
      <c r="I32" s="30" t="n">
        <f aca="false">IF(B32=1,G32*H32,"")</f>
        <v>32.4</v>
      </c>
    </row>
    <row r="33" customFormat="false" ht="13.8" hidden="false" customHeight="false" outlineLevel="0" collapsed="false">
      <c r="A33" s="24" t="n">
        <v>53297</v>
      </c>
      <c r="B33" s="31" t="n">
        <v>1</v>
      </c>
      <c r="C33" s="26" t="s">
        <v>38</v>
      </c>
      <c r="D33" s="26"/>
      <c r="E33" s="26"/>
      <c r="F33" s="27"/>
      <c r="G33" s="28" t="n">
        <v>2</v>
      </c>
      <c r="H33" s="29" t="n">
        <v>19</v>
      </c>
      <c r="I33" s="30" t="n">
        <f aca="false">IF(B33=1,G33*H33,"")</f>
        <v>38</v>
      </c>
    </row>
    <row r="34" customFormat="false" ht="13.8" hidden="false" customHeight="false" outlineLevel="0" collapsed="false">
      <c r="A34" s="37" t="n">
        <v>75683</v>
      </c>
      <c r="B34" s="38"/>
      <c r="C34" s="39" t="s">
        <v>39</v>
      </c>
      <c r="D34" s="39"/>
      <c r="E34" s="39"/>
      <c r="F34" s="40"/>
      <c r="G34" s="41"/>
      <c r="H34" s="42" t="n">
        <v>18.7</v>
      </c>
      <c r="I34" s="43" t="str">
        <f aca="false">IF(B34=1,G34*H34,"")</f>
        <v/>
      </c>
    </row>
    <row r="35" customFormat="false" ht="13.8" hidden="false" customHeight="false" outlineLevel="0" collapsed="false">
      <c r="H35" s="44" t="s">
        <v>40</v>
      </c>
      <c r="I35" s="45" t="n">
        <f aca="false">SUM(I10:I34)</f>
        <v>487.7</v>
      </c>
    </row>
    <row r="36" customFormat="false" ht="14.4" hidden="false" customHeight="false" outlineLevel="0" collapsed="false">
      <c r="H36" s="44"/>
      <c r="I36" s="45"/>
    </row>
  </sheetData>
  <mergeCells count="28">
    <mergeCell ref="C9:E9"/>
    <mergeCell ref="C10:E10"/>
    <mergeCell ref="C11:E11"/>
    <mergeCell ref="C12:E12"/>
    <mergeCell ref="C13:E13"/>
    <mergeCell ref="C14:E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C31:E31"/>
    <mergeCell ref="C32:E32"/>
    <mergeCell ref="C33:E33"/>
    <mergeCell ref="C34:E34"/>
    <mergeCell ref="H35:H36"/>
    <mergeCell ref="I35:I3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9"/>
  <sheetViews>
    <sheetView showFormulas="false" showGridLines="true" showRowColHeaders="true" showZeros="true" rightToLeft="false" tabSelected="false" showOutlineSymbols="true" defaultGridColor="true" view="normal" topLeftCell="A7" colorId="64" zoomScale="100" zoomScaleNormal="100" zoomScalePageLayoutView="100" workbookViewId="0">
      <selection pane="topLeft" activeCell="G15" activeCellId="0" sqref="G15"/>
    </sheetView>
  </sheetViews>
  <sheetFormatPr defaultRowHeight="13.8" zeroHeight="false" outlineLevelRow="0" outlineLevelCol="0"/>
  <cols>
    <col collapsed="false" customWidth="true" hidden="false" outlineLevel="0" max="1" min="1" style="1" width="11.91"/>
    <col collapsed="false" customWidth="true" hidden="false" outlineLevel="0" max="4" min="2" style="1" width="11.41"/>
    <col collapsed="false" customWidth="true" hidden="false" outlineLevel="0" max="5" min="5" style="1" width="9.38"/>
    <col collapsed="false" customWidth="true" hidden="false" outlineLevel="0" max="1025" min="6" style="1" width="11.41"/>
  </cols>
  <sheetData>
    <row r="1" customFormat="false" ht="15" hidden="false" customHeight="false" outlineLevel="0" collapsed="false"/>
    <row r="2" customFormat="false" ht="30" hidden="false" customHeight="true" outlineLevel="0" collapsed="false">
      <c r="A2" s="2" t="s">
        <v>0</v>
      </c>
      <c r="B2" s="46"/>
    </row>
    <row r="3" customFormat="false" ht="15" hidden="false" customHeight="false" outlineLevel="0" collapsed="false"/>
    <row r="4" customFormat="false" ht="15" hidden="false" customHeight="false" outlineLevel="0" collapsed="false"/>
    <row r="5" customFormat="false" ht="63.6" hidden="false" customHeight="false" outlineLevel="0" collapsed="false">
      <c r="B5" s="4" t="s">
        <v>1</v>
      </c>
      <c r="I5" s="4" t="s">
        <v>41</v>
      </c>
    </row>
    <row r="6" customFormat="false" ht="27" hidden="false" customHeight="true" outlineLevel="0" collapsed="false">
      <c r="B6" s="6"/>
      <c r="D6" s="7" t="s">
        <v>2</v>
      </c>
      <c r="E6" s="7" t="s">
        <v>3</v>
      </c>
      <c r="F6" s="8" t="s">
        <v>4</v>
      </c>
      <c r="G6" s="9" t="s">
        <v>5</v>
      </c>
      <c r="I6" s="6"/>
    </row>
    <row r="7" customFormat="false" ht="14.4" hidden="false" customHeight="true" outlineLevel="0" collapsed="false">
      <c r="B7" s="6"/>
      <c r="D7" s="47"/>
      <c r="E7" s="47"/>
      <c r="F7" s="48"/>
      <c r="G7" s="49"/>
    </row>
    <row r="8" customFormat="false" ht="14.4" hidden="false" customHeight="true" outlineLevel="0" collapsed="false"/>
    <row r="9" customFormat="false" ht="14.4" hidden="false" customHeight="true" outlineLevel="0" collapsed="false">
      <c r="G9" s="50"/>
      <c r="H9" s="50"/>
      <c r="I9" s="50"/>
      <c r="J9" s="50"/>
    </row>
    <row r="10" s="18" customFormat="true" ht="14.4" hidden="false" customHeight="false" outlineLevel="0" collapsed="false">
      <c r="A10" s="13" t="s">
        <v>6</v>
      </c>
      <c r="B10" s="14" t="s">
        <v>7</v>
      </c>
      <c r="C10" s="15" t="s">
        <v>8</v>
      </c>
      <c r="D10" s="15"/>
      <c r="E10" s="15"/>
      <c r="F10" s="13" t="s">
        <v>9</v>
      </c>
      <c r="G10" s="51" t="s">
        <v>10</v>
      </c>
      <c r="H10" s="51" t="s">
        <v>11</v>
      </c>
      <c r="I10" s="52" t="s">
        <v>12</v>
      </c>
      <c r="J10" s="18" t="s">
        <v>13</v>
      </c>
    </row>
    <row r="11" customFormat="false" ht="13.8" hidden="false" customHeight="false" outlineLevel="0" collapsed="false">
      <c r="A11" s="33" t="s">
        <v>42</v>
      </c>
      <c r="B11" s="34"/>
      <c r="C11" s="36"/>
      <c r="D11" s="53"/>
      <c r="E11" s="54"/>
      <c r="F11" s="36"/>
      <c r="G11" s="53"/>
      <c r="H11" s="53"/>
      <c r="I11" s="55"/>
      <c r="J11" s="18" t="s">
        <v>15</v>
      </c>
    </row>
    <row r="12" customFormat="false" ht="13.8" hidden="false" customHeight="false" outlineLevel="0" collapsed="false">
      <c r="A12" s="24" t="n">
        <v>85796</v>
      </c>
      <c r="B12" s="31"/>
      <c r="C12" s="26" t="s">
        <v>43</v>
      </c>
      <c r="D12" s="26"/>
      <c r="E12" s="26"/>
      <c r="F12" s="56" t="n">
        <f aca="false">($B$2/10)*2</f>
        <v>0</v>
      </c>
      <c r="G12" s="53" t="n">
        <f aca="false">CEILING(F12,5)</f>
        <v>0</v>
      </c>
      <c r="H12" s="57" t="n">
        <v>30.9</v>
      </c>
      <c r="I12" s="58" t="str">
        <f aca="false">IF(B12=1,G12*H12,"")</f>
        <v/>
      </c>
      <c r="J12" s="1" t="s">
        <v>17</v>
      </c>
    </row>
    <row r="13" customFormat="false" ht="13.8" hidden="false" customHeight="false" outlineLevel="0" collapsed="false">
      <c r="A13" s="24" t="n">
        <v>85798</v>
      </c>
      <c r="B13" s="31"/>
      <c r="C13" s="26" t="s">
        <v>44</v>
      </c>
      <c r="D13" s="26"/>
      <c r="E13" s="26"/>
      <c r="F13" s="56" t="n">
        <f aca="false">($B$2/10)*2</f>
        <v>0</v>
      </c>
      <c r="G13" s="53" t="n">
        <f aca="false">CEILING(F13,5)</f>
        <v>0</v>
      </c>
      <c r="H13" s="57" t="n">
        <v>33.5</v>
      </c>
      <c r="I13" s="58" t="str">
        <f aca="false">IF(B13=1,G13*H13,"")</f>
        <v/>
      </c>
      <c r="J13" s="1" t="s">
        <v>19</v>
      </c>
    </row>
    <row r="14" customFormat="false" ht="13.8" hidden="false" customHeight="false" outlineLevel="0" collapsed="false">
      <c r="A14" s="33" t="s">
        <v>28</v>
      </c>
      <c r="B14" s="34"/>
      <c r="C14" s="36"/>
      <c r="D14" s="53"/>
      <c r="E14" s="54"/>
      <c r="F14" s="36"/>
      <c r="G14" s="53"/>
      <c r="H14" s="53"/>
      <c r="I14" s="58" t="str">
        <f aca="false">IF(B14=1,G14*H14,"")</f>
        <v/>
      </c>
    </row>
    <row r="15" customFormat="false" ht="13.8" hidden="false" customHeight="false" outlineLevel="0" collapsed="false">
      <c r="A15" s="24" t="n">
        <v>81062</v>
      </c>
      <c r="B15" s="31"/>
      <c r="C15" s="26" t="s">
        <v>29</v>
      </c>
      <c r="D15" s="26"/>
      <c r="E15" s="26"/>
      <c r="F15" s="56"/>
      <c r="G15" s="53" t="str">
        <f aca="false">IF($D$7=1,CEILING($B$2/8,1)*4,IF($E$7=1,CEILING($B$2/8,1)*5,IF($F$7=1,CEILING($B$2/8,1)*6,IF($G$7=1,CEILING($B$2/8,1)*6,""))))</f>
        <v/>
      </c>
      <c r="H15" s="57" t="n">
        <f aca="false">(74.3/25)</f>
        <v>2.972</v>
      </c>
      <c r="I15" s="58" t="str">
        <f aca="false">IF(B15=1,G15*H15,"")</f>
        <v/>
      </c>
    </row>
    <row r="16" customFormat="false" ht="13.8" hidden="false" customHeight="false" outlineLevel="0" collapsed="false">
      <c r="A16" s="24" t="n">
        <v>81061</v>
      </c>
      <c r="B16" s="31"/>
      <c r="C16" s="26" t="s">
        <v>30</v>
      </c>
      <c r="D16" s="26"/>
      <c r="E16" s="26"/>
      <c r="F16" s="56"/>
      <c r="G16" s="53" t="str">
        <f aca="false">IF(D7=1,CEILING($B$2/8,1)*4,IF(E7=1,CEILING($B$2/8,1)*5,IF(F7=1,CEILING($B$2/8,1)*6,IF(G7=1,CEILING($B$2/8,1)*6,""))))</f>
        <v/>
      </c>
      <c r="H16" s="57" t="n">
        <f aca="false">(61.9/25)</f>
        <v>2.476</v>
      </c>
      <c r="I16" s="58" t="str">
        <f aca="false">IF(B16=1,G16*H16,"")</f>
        <v/>
      </c>
    </row>
    <row r="17" customFormat="false" ht="13.8" hidden="false" customHeight="false" outlineLevel="0" collapsed="false">
      <c r="A17" s="24" t="n">
        <v>62002</v>
      </c>
      <c r="B17" s="31"/>
      <c r="C17" s="26" t="s">
        <v>31</v>
      </c>
      <c r="D17" s="26"/>
      <c r="E17" s="26"/>
      <c r="F17" s="56"/>
      <c r="G17" s="53" t="str">
        <f aca="false">IF(D7=1,CEILING($B$2/8,1)*3,IF(E7=1,CEILING($B$2/8,1)*4,IF(F7=1,CEILING($B$2/8,1)*5,IF(G7=1,CEILING($B$2/8,1)*5,""))))</f>
        <v/>
      </c>
      <c r="H17" s="57" t="n">
        <f aca="false">(122.2/50)</f>
        <v>2.444</v>
      </c>
      <c r="I17" s="58" t="str">
        <f aca="false">IF(B17=1,G17*H17,"")</f>
        <v/>
      </c>
    </row>
    <row r="18" customFormat="false" ht="13.8" hidden="false" customHeight="false" outlineLevel="0" collapsed="false">
      <c r="A18" s="24" t="n">
        <v>62003</v>
      </c>
      <c r="B18" s="31"/>
      <c r="C18" s="26" t="s">
        <v>32</v>
      </c>
      <c r="D18" s="26"/>
      <c r="E18" s="26"/>
      <c r="F18" s="56"/>
      <c r="G18" s="53" t="str">
        <f aca="false">IF(D7=1,CEILING($B$2/8,1)*2,IF(E7=1,CEILING($B$2/8,1)*3,IF(F7=1,CEILING($B$2/8,1)*4,IF(G7=1,CEILING($B$2/8,1)*4,""))))</f>
        <v/>
      </c>
      <c r="H18" s="57" t="n">
        <f aca="false">(99.9/50)</f>
        <v>1.998</v>
      </c>
      <c r="I18" s="58" t="str">
        <f aca="false">IF(B18=1,G18*H18,"")</f>
        <v/>
      </c>
    </row>
    <row r="19" customFormat="false" ht="13.8" hidden="false" customHeight="false" outlineLevel="0" collapsed="false">
      <c r="A19" s="24" t="n">
        <v>62005</v>
      </c>
      <c r="B19" s="31"/>
      <c r="C19" s="26" t="s">
        <v>33</v>
      </c>
      <c r="D19" s="26"/>
      <c r="E19" s="26"/>
      <c r="F19" s="56"/>
      <c r="G19" s="53" t="str">
        <f aca="false">IF(D7=1,CEILING($B$2/8,1)*2,IF(E7=1,CEILING($B$2/8,1)*3,IF(F7=1,CEILING($B$2/8,1)*4,IF(G7=1,CEILING($B$2/8,1)*4,""))))</f>
        <v/>
      </c>
      <c r="H19" s="57" t="n">
        <f aca="false">(94/50)</f>
        <v>1.88</v>
      </c>
      <c r="I19" s="58" t="str">
        <f aca="false">IF(B19=1,G19*H19,"")</f>
        <v/>
      </c>
    </row>
    <row r="20" customFormat="false" ht="13.8" hidden="false" customHeight="false" outlineLevel="0" collapsed="false">
      <c r="A20" s="36"/>
      <c r="B20" s="34"/>
      <c r="C20" s="36"/>
      <c r="D20" s="53"/>
      <c r="E20" s="54"/>
      <c r="F20" s="36"/>
      <c r="G20" s="53"/>
      <c r="H20" s="53"/>
      <c r="I20" s="58" t="str">
        <f aca="false">IF(B20=1,G20*H20,"")</f>
        <v/>
      </c>
    </row>
    <row r="21" customFormat="false" ht="13.8" hidden="false" customHeight="false" outlineLevel="0" collapsed="false">
      <c r="A21" s="24" t="n">
        <v>12668</v>
      </c>
      <c r="B21" s="31"/>
      <c r="C21" s="26" t="s">
        <v>34</v>
      </c>
      <c r="D21" s="26"/>
      <c r="E21" s="26"/>
      <c r="F21" s="56"/>
      <c r="G21" s="53" t="n">
        <f aca="false">CEILING($B$2/30,1)</f>
        <v>0</v>
      </c>
      <c r="H21" s="57" t="n">
        <f aca="false">(74/10)</f>
        <v>7.4</v>
      </c>
      <c r="I21" s="58" t="str">
        <f aca="false">IF(B21=1,G21*H21,"")</f>
        <v/>
      </c>
    </row>
    <row r="22" customFormat="false" ht="13.8" hidden="false" customHeight="false" outlineLevel="0" collapsed="false">
      <c r="A22" s="24" t="n">
        <v>12680</v>
      </c>
      <c r="B22" s="31"/>
      <c r="C22" s="26" t="s">
        <v>45</v>
      </c>
      <c r="D22" s="26"/>
      <c r="E22" s="26"/>
      <c r="F22" s="56"/>
      <c r="G22" s="53" t="n">
        <v>1</v>
      </c>
      <c r="H22" s="57" t="n">
        <f aca="false">(46.5/5)</f>
        <v>9.3</v>
      </c>
      <c r="I22" s="58" t="str">
        <f aca="false">IF(B22=1,G22*H22,"")</f>
        <v/>
      </c>
    </row>
    <row r="23" customFormat="false" ht="13.8" hidden="false" customHeight="false" outlineLevel="0" collapsed="false">
      <c r="A23" s="33" t="s">
        <v>36</v>
      </c>
      <c r="B23" s="34"/>
      <c r="C23" s="36"/>
      <c r="D23" s="53"/>
      <c r="E23" s="54"/>
      <c r="F23" s="36"/>
      <c r="G23" s="53"/>
      <c r="H23" s="53"/>
      <c r="I23" s="58" t="str">
        <f aca="false">IF(B23=1,G23*H23,"")</f>
        <v/>
      </c>
    </row>
    <row r="24" customFormat="false" ht="13.8" hidden="false" customHeight="false" outlineLevel="0" collapsed="false">
      <c r="A24" s="24" t="n">
        <v>40289</v>
      </c>
      <c r="B24" s="31"/>
      <c r="C24" s="26" t="s">
        <v>46</v>
      </c>
      <c r="D24" s="26"/>
      <c r="E24" s="26"/>
      <c r="F24" s="56"/>
      <c r="G24" s="53" t="n">
        <f aca="false">CEILING($B$2/5,1)</f>
        <v>0</v>
      </c>
      <c r="H24" s="57" t="n">
        <f aca="false">(25/10)</f>
        <v>2.5</v>
      </c>
      <c r="I24" s="58" t="str">
        <f aca="false">IF(B24=1,G24*H24,"")</f>
        <v/>
      </c>
    </row>
    <row r="25" customFormat="false" ht="13.8" hidden="false" customHeight="false" outlineLevel="0" collapsed="false">
      <c r="A25" s="24" t="n">
        <v>81466</v>
      </c>
      <c r="B25" s="31"/>
      <c r="C25" s="26" t="s">
        <v>37</v>
      </c>
      <c r="D25" s="26"/>
      <c r="E25" s="26"/>
      <c r="F25" s="56"/>
      <c r="G25" s="53" t="n">
        <v>1</v>
      </c>
      <c r="H25" s="57" t="n">
        <v>16.2</v>
      </c>
      <c r="I25" s="58" t="str">
        <f aca="false">IF(B25=1,G25*H25,"")</f>
        <v/>
      </c>
    </row>
    <row r="26" customFormat="false" ht="13.8" hidden="false" customHeight="false" outlineLevel="0" collapsed="false">
      <c r="A26" s="24" t="n">
        <v>55905</v>
      </c>
      <c r="B26" s="31"/>
      <c r="C26" s="26" t="s">
        <v>47</v>
      </c>
      <c r="D26" s="26"/>
      <c r="E26" s="26"/>
      <c r="F26" s="56"/>
      <c r="G26" s="53" t="n">
        <v>1</v>
      </c>
      <c r="H26" s="57" t="n">
        <v>35.9</v>
      </c>
      <c r="I26" s="58" t="str">
        <f aca="false">IF(B26=1,G26*H26,"")</f>
        <v/>
      </c>
    </row>
    <row r="27" customFormat="false" ht="14.4" hidden="false" customHeight="false" outlineLevel="0" collapsed="false">
      <c r="A27" s="37" t="n">
        <v>75683</v>
      </c>
      <c r="B27" s="38"/>
      <c r="C27" s="39" t="s">
        <v>39</v>
      </c>
      <c r="D27" s="39"/>
      <c r="E27" s="39"/>
      <c r="F27" s="59"/>
      <c r="G27" s="60" t="n">
        <v>3</v>
      </c>
      <c r="H27" s="61" t="n">
        <v>18.7</v>
      </c>
      <c r="I27" s="62" t="str">
        <f aca="false">IF(B27=1,G27*H27,"")</f>
        <v/>
      </c>
    </row>
    <row r="28" customFormat="false" ht="13.8" hidden="false" customHeight="false" outlineLevel="0" collapsed="false">
      <c r="H28" s="44" t="s">
        <v>40</v>
      </c>
      <c r="I28" s="45" t="n">
        <f aca="false">SUM(I11:I27)</f>
        <v>0</v>
      </c>
    </row>
    <row r="29" customFormat="false" ht="14.4" hidden="false" customHeight="false" outlineLevel="0" collapsed="false">
      <c r="H29" s="44"/>
      <c r="I29" s="45"/>
    </row>
  </sheetData>
  <mergeCells count="16">
    <mergeCell ref="C10:E10"/>
    <mergeCell ref="C12:E12"/>
    <mergeCell ref="C13:E13"/>
    <mergeCell ref="C15:E15"/>
    <mergeCell ref="C16:E16"/>
    <mergeCell ref="C17:E17"/>
    <mergeCell ref="C18:E18"/>
    <mergeCell ref="C19:E19"/>
    <mergeCell ref="C21:E21"/>
    <mergeCell ref="C22:E22"/>
    <mergeCell ref="C24:E24"/>
    <mergeCell ref="C25:E25"/>
    <mergeCell ref="C26:E26"/>
    <mergeCell ref="C27:E27"/>
    <mergeCell ref="H28:H29"/>
    <mergeCell ref="I28:I29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LibreOffice/6.1.2.1$Windows_X86_64 LibreOffice_project/65905a128db06ba48db947242809d14d3f9a93fe</Application>
  <Company>Uzin Utz AG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2018-04-19T06:06:51Z</dcterms:created>
  <dc:creator>Eric Daenen</dc:creator>
  <dc:description/>
  <dc:language>fr-FR</dc:language>
  <cp:lastModifiedBy/>
  <dcterms:modified xsi:type="dcterms:W3CDTF">2018-10-08T18:48:50Z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Uzin Utz AG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