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so réelle planning" sheetId="1" state="visible" r:id="rId2"/>
    <sheet name="bdcr" sheetId="2" state="visible" r:id="rId3"/>
  </sheets>
  <externalReferences>
    <externalReference r:id="rId4"/>
  </externalReferences>
  <definedNames>
    <definedName function="false" hidden="false" name="ingrédient" vbProcedure="false">bdcr!$A$2:$A$83</definedName>
    <definedName function="false" hidden="false" name="produits" vbProcedure="false">[1]Recette!$B$1:$Z$1</definedName>
    <definedName function="false" hidden="false" name="recette" vbProcedure="false">bdcr!$B$1:$AG$1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<sst xmlns="http://schemas.openxmlformats.org/spreadsheetml/2006/main" count="171" uniqueCount="117">
  <si>
    <t xml:space="preserve">produit</t>
  </si>
  <si>
    <t xml:space="preserve">nombre de pate</t>
  </si>
  <si>
    <t xml:space="preserve">pdt 28</t>
  </si>
  <si>
    <t xml:space="preserve">Quantité totale</t>
  </si>
  <si>
    <t xml:space="preserve">unité</t>
  </si>
  <si>
    <t xml:space="preserve">kg</t>
  </si>
  <si>
    <t xml:space="preserve">Litre</t>
  </si>
  <si>
    <t xml:space="preserve">mètre</t>
  </si>
  <si>
    <t xml:space="preserve">paltte de panière</t>
  </si>
  <si>
    <t xml:space="preserve">pdt 1</t>
  </si>
  <si>
    <t xml:space="preserve">pdt2</t>
  </si>
  <si>
    <t xml:space="preserve">pdt 3</t>
  </si>
  <si>
    <t xml:space="preserve">pdt 4</t>
  </si>
  <si>
    <t xml:space="preserve">pdt 5</t>
  </si>
  <si>
    <t xml:space="preserve">pdt 6</t>
  </si>
  <si>
    <t xml:space="preserve">pdt 7</t>
  </si>
  <si>
    <t xml:space="preserve">pdt 8</t>
  </si>
  <si>
    <t xml:space="preserve">pdt 9</t>
  </si>
  <si>
    <t xml:space="preserve">pdt 10</t>
  </si>
  <si>
    <t xml:space="preserve">pdt 11</t>
  </si>
  <si>
    <t xml:space="preserve">pdt 12</t>
  </si>
  <si>
    <t xml:space="preserve">pdt 13</t>
  </si>
  <si>
    <t xml:space="preserve">pdt 14</t>
  </si>
  <si>
    <t xml:space="preserve">pdt 15</t>
  </si>
  <si>
    <t xml:space="preserve">pdt 16</t>
  </si>
  <si>
    <t xml:space="preserve">pdt 17</t>
  </si>
  <si>
    <t xml:space="preserve">pdt 18</t>
  </si>
  <si>
    <t xml:space="preserve">pdt 19</t>
  </si>
  <si>
    <t xml:space="preserve">pdt 20</t>
  </si>
  <si>
    <t xml:space="preserve">pdt 21</t>
  </si>
  <si>
    <t xml:space="preserve">pdt 22</t>
  </si>
  <si>
    <t xml:space="preserve">pdt 23</t>
  </si>
  <si>
    <t xml:space="preserve">pdt 24</t>
  </si>
  <si>
    <t xml:space="preserve">pdt 25</t>
  </si>
  <si>
    <t xml:space="preserve">pdt 26</t>
  </si>
  <si>
    <t xml:space="preserve">pdt 27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</si>
  <si>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</si>
  <si>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</si>
  <si>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</si>
  <si>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</si>
  <si>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</si>
  <si>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</si>
  <si>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</si>
  <si>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</si>
  <si>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</si>
  <si>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j</t>
  </si>
  <si>
    <t xml:space="preserve">k</t>
  </si>
  <si>
    <t xml:space="preserve">l</t>
  </si>
  <si>
    <t xml:space="preserve">m</t>
  </si>
  <si>
    <t xml:space="preserve">n</t>
  </si>
  <si>
    <t xml:space="preserve">o</t>
  </si>
  <si>
    <t xml:space="preserve">p</t>
  </si>
  <si>
    <t xml:space="preserve">q</t>
  </si>
  <si>
    <t xml:space="preserve">r</t>
  </si>
  <si>
    <t xml:space="preserve">s</t>
  </si>
  <si>
    <t xml:space="preserve">t</t>
  </si>
  <si>
    <t xml:space="preserve">u</t>
  </si>
  <si>
    <t xml:space="preserve">v</t>
  </si>
  <si>
    <t xml:space="preserve">w</t>
  </si>
  <si>
    <t xml:space="preserve">x</t>
  </si>
  <si>
    <t xml:space="preserve">y</t>
  </si>
  <si>
    <t xml:space="preserve">aa</t>
  </si>
  <si>
    <t xml:space="preserve">ab</t>
  </si>
  <si>
    <t xml:space="preserve">ac</t>
  </si>
  <si>
    <t xml:space="preserve">ad</t>
  </si>
  <si>
    <t xml:space="preserve">ae</t>
  </si>
  <si>
    <t xml:space="preserve">af</t>
  </si>
  <si>
    <t xml:space="preserve">ag</t>
  </si>
  <si>
    <t xml:space="preserve">ah</t>
  </si>
  <si>
    <t xml:space="preserve">ai</t>
  </si>
  <si>
    <t xml:space="preserve">aj</t>
  </si>
  <si>
    <t xml:space="preserve">ak</t>
  </si>
  <si>
    <t xml:space="preserve">al</t>
  </si>
  <si>
    <t xml:space="preserve">am</t>
  </si>
  <si>
    <t xml:space="preserve">an</t>
  </si>
  <si>
    <t xml:space="preserve">ao</t>
  </si>
  <si>
    <t xml:space="preserve">ap</t>
  </si>
  <si>
    <t xml:space="preserve">aq</t>
  </si>
  <si>
    <t xml:space="preserve">ar</t>
  </si>
  <si>
    <t xml:space="preserve">as</t>
  </si>
  <si>
    <t xml:space="preserve">at</t>
  </si>
  <si>
    <t xml:space="preserve">au</t>
  </si>
  <si>
    <t xml:space="preserve">av</t>
  </si>
  <si>
    <t xml:space="preserve">aw</t>
  </si>
  <si>
    <t xml:space="preserve">ax</t>
  </si>
  <si>
    <t xml:space="preserve">ay</t>
  </si>
  <si>
    <t xml:space="preserve">az</t>
  </si>
  <si>
    <t xml:space="preserve">ba</t>
  </si>
  <si>
    <t xml:space="preserve">bb</t>
  </si>
  <si>
    <t xml:space="preserve">bc</t>
  </si>
  <si>
    <t xml:space="preserve">bd</t>
  </si>
  <si>
    <t xml:space="preserve">be</t>
  </si>
  <si>
    <t xml:space="preserve">bf</t>
  </si>
  <si>
    <t xml:space="preserve">bg</t>
  </si>
  <si>
    <t xml:space="preserve">bh</t>
  </si>
  <si>
    <t xml:space="preserve">bi</t>
  </si>
  <si>
    <t xml:space="preserve">bj</t>
  </si>
  <si>
    <t xml:space="preserve">bk</t>
  </si>
  <si>
    <t xml:space="preserve">bl</t>
  </si>
  <si>
    <t xml:space="preserve">bm</t>
  </si>
  <si>
    <t xml:space="preserve">bn</t>
  </si>
  <si>
    <t xml:space="preserve">bo</t>
  </si>
  <si>
    <t xml:space="preserve">bp</t>
  </si>
  <si>
    <t xml:space="preserve">bq</t>
  </si>
  <si>
    <t xml:space="preserve">br</t>
  </si>
  <si>
    <t xml:space="preserve">bs</t>
  </si>
  <si>
    <t xml:space="preserve">bt</t>
  </si>
  <si>
    <t xml:space="preserve">bu</t>
  </si>
  <si>
    <t xml:space="preserve">bv</t>
  </si>
  <si>
    <t xml:space="preserve">bw</t>
  </si>
  <si>
    <t xml:space="preserve">bx</t>
  </si>
  <si>
    <t xml:space="preserve">by</t>
  </si>
  <si>
    <t xml:space="preserve">bz</t>
  </si>
  <si>
    <t xml:space="preserve">ca</t>
  </si>
  <si>
    <t xml:space="preserve">cb</t>
  </si>
  <si>
    <t xml:space="preserve">cc</t>
  </si>
  <si>
    <t xml:space="preserve">cd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</si>
</sst>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haroni"/>
      <family val="0"/>
      <charset val="177"/>
    </font>
    <font>
      <sz val="16"/>
      <color rgb="FF000000"/>
      <name val="Calibri"/>
      <family val="2"/>
      <charset val="1"/>
    </font>
    <font>
      <b val="true"/>
      <sz val="18"/>
      <color rgb="FFFFFFFF"/>
      <name val="Calibri"/>
      <family val="0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</fills>
  <borders count="4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 style="thin"/>
      <right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1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4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2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2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3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2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4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2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3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895320</xdr:colOff>
      <xdr:row>0</xdr:row>
      <xdr:rowOff>66600</xdr:rowOff>
    </xdr:from>
    <xdr:to>
      <xdr:col>7</xdr:col>
      <xdr:colOff>95400</xdr:colOff>
      <xdr:row>11</xdr:row>
      <xdr:rowOff>151920</xdr:rowOff>
    </xdr:to>
    <xdr:sp>
      <xdr:nvSpPr>
        <xdr:cNvPr id="0" name="CustomShape 1"/>
        <xdr:cNvSpPr/>
      </xdr:nvSpPr>
      <xdr:spPr>
        <a:xfrm>
          <a:off x="6003720" y="66600"/>
          <a:ext cx="2101320" cy="2771280"/>
        </a:xfrm>
        <a:prstGeom prst="rect">
          <a:avLst/>
        </a:prstGeom>
        <a:solidFill>
          <a:srgbClr val="ff0000"/>
        </a:solidFill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 anchor="ctr"/>
        <a:p>
          <a:pPr algn="ctr">
            <a:lnSpc>
              <a:spcPct val="100000"/>
            </a:lnSpc>
          </a:pPr>
          <a:r>
            <a:rPr b="1" lang="fr-FR" sz="1800" spc="-1" strike="noStrike">
              <a:solidFill>
                <a:srgbClr val="ffffff"/>
              </a:solidFill>
              <a:latin typeface="Calibri"/>
            </a:rPr>
            <a:t>Validation</a:t>
          </a:r>
          <a:endParaRPr b="0" lang="fr-FR" sz="1800" spc="-1" strike="noStrike"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gestion%20des%20stock2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dt individuel"/>
      <sheetName val="planning"/>
      <sheetName val="Recette"/>
      <sheetName val="gestion des stock2"/>
    </sheetNames>
    <sheetDataSet>
      <sheetData sheetId="0"/>
      <sheetData sheetId="1"/>
      <sheetData sheetId="2"/>
      <sheetData sheetId="3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96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J4" activeCellId="0" sqref="J4"/>
    </sheetView>
  </sheetViews>
  <sheetFormatPr defaultRowHeight="15" zeroHeight="false" outlineLevelRow="0" outlineLevelCol="0"/>
  <cols>
    <col collapsed="false" customWidth="true" hidden="false" outlineLevel="0" max="1" min="1" style="0" width="31.28"/>
    <col collapsed="false" customWidth="true" hidden="false" outlineLevel="0" max="10" min="2" style="0" width="13.7"/>
    <col collapsed="false" customWidth="true" hidden="false" outlineLevel="0" max="11" min="11" style="0" width="17"/>
    <col collapsed="false" customWidth="true" hidden="false" outlineLevel="0" max="12" min="12" style="0" width="6.42"/>
    <col collapsed="false" customWidth="true" hidden="false" outlineLevel="0" max="1025" min="13" style="0" width="10.67"/>
  </cols>
  <sheetData>
    <row r="1" customFormat="false" ht="15.75" hidden="false" customHeight="false" outlineLevel="0" collapsed="false"/>
    <row r="2" customFormat="false" ht="27" hidden="false" customHeight="true" outlineLevel="0" collapsed="false">
      <c r="A2" s="1" t="s">
        <v>0</v>
      </c>
      <c r="B2" s="1"/>
      <c r="C2" s="2" t="s">
        <v>1</v>
      </c>
      <c r="D2" s="2"/>
      <c r="E2" s="3"/>
      <c r="F2" s="3"/>
      <c r="G2" s="3"/>
      <c r="H2" s="3"/>
      <c r="I2" s="3"/>
      <c r="J2" s="3"/>
      <c r="K2" s="3"/>
      <c r="Q2" s="4"/>
      <c r="R2" s="4"/>
      <c r="S2" s="4"/>
    </row>
    <row r="3" customFormat="false" ht="18.75" hidden="false" customHeight="true" outlineLevel="0" collapsed="false">
      <c r="A3" s="5" t="s">
        <v>2</v>
      </c>
      <c r="B3" s="5"/>
      <c r="C3" s="6" t="n">
        <v>10</v>
      </c>
      <c r="D3" s="6"/>
      <c r="E3" s="7"/>
      <c r="F3" s="7"/>
      <c r="G3" s="7"/>
      <c r="H3" s="7"/>
      <c r="I3" s="7"/>
      <c r="J3" s="7"/>
      <c r="K3" s="7"/>
    </row>
    <row r="4" customFormat="false" ht="18.75" hidden="false" customHeight="true" outlineLevel="0" collapsed="false">
      <c r="A4" s="8"/>
      <c r="B4" s="8"/>
      <c r="C4" s="9" t="n">
        <v>1</v>
      </c>
      <c r="D4" s="9"/>
      <c r="E4" s="7"/>
      <c r="F4" s="7"/>
      <c r="G4" s="7"/>
      <c r="H4" s="7"/>
      <c r="I4" s="7"/>
      <c r="J4" s="7"/>
      <c r="K4" s="7"/>
    </row>
    <row r="5" customFormat="false" ht="18.75" hidden="false" customHeight="true" outlineLevel="0" collapsed="false">
      <c r="A5" s="8"/>
      <c r="B5" s="8"/>
      <c r="C5" s="9" t="n">
        <v>1</v>
      </c>
      <c r="D5" s="9"/>
      <c r="E5" s="7"/>
      <c r="F5" s="7"/>
      <c r="G5" s="7"/>
      <c r="H5" s="7"/>
      <c r="I5" s="7"/>
      <c r="J5" s="7"/>
      <c r="K5" s="7"/>
    </row>
    <row r="6" customFormat="false" ht="18.75" hidden="false" customHeight="true" outlineLevel="0" collapsed="false">
      <c r="A6" s="8"/>
      <c r="B6" s="8"/>
      <c r="C6" s="9" t="n">
        <v>1</v>
      </c>
      <c r="D6" s="9"/>
      <c r="E6" s="7"/>
      <c r="F6" s="7"/>
      <c r="G6" s="7"/>
      <c r="H6" s="7"/>
      <c r="I6" s="7"/>
      <c r="J6" s="7"/>
      <c r="K6" s="7"/>
    </row>
    <row r="7" customFormat="false" ht="18.75" hidden="false" customHeight="true" outlineLevel="0" collapsed="false">
      <c r="A7" s="8" t="s">
        <v>2</v>
      </c>
      <c r="B7" s="8"/>
      <c r="C7" s="9" t="n">
        <v>20</v>
      </c>
      <c r="D7" s="9"/>
      <c r="E7" s="7"/>
      <c r="F7" s="7"/>
      <c r="G7" s="7"/>
      <c r="H7" s="7"/>
      <c r="I7" s="7"/>
      <c r="J7" s="7"/>
      <c r="K7" s="7"/>
    </row>
    <row r="8" customFormat="false" ht="18.75" hidden="false" customHeight="true" outlineLevel="0" collapsed="false">
      <c r="A8" s="8"/>
      <c r="B8" s="8"/>
      <c r="C8" s="9" t="n">
        <v>1</v>
      </c>
      <c r="D8" s="9"/>
      <c r="E8" s="7"/>
      <c r="F8" s="7"/>
      <c r="G8" s="7"/>
      <c r="H8" s="7"/>
      <c r="I8" s="7"/>
      <c r="J8" s="7"/>
      <c r="K8" s="7"/>
    </row>
    <row r="9" customFormat="false" ht="18.75" hidden="false" customHeight="true" outlineLevel="0" collapsed="false">
      <c r="A9" s="8"/>
      <c r="B9" s="8"/>
      <c r="C9" s="9" t="n">
        <v>1</v>
      </c>
      <c r="D9" s="9"/>
      <c r="E9" s="7"/>
      <c r="F9" s="7"/>
      <c r="G9" s="7"/>
      <c r="H9" s="7"/>
      <c r="I9" s="7"/>
      <c r="J9" s="7"/>
      <c r="K9" s="7"/>
    </row>
    <row r="10" customFormat="false" ht="18.75" hidden="false" customHeight="true" outlineLevel="0" collapsed="false">
      <c r="A10" s="8"/>
      <c r="B10" s="8"/>
      <c r="C10" s="9" t="n">
        <v>1</v>
      </c>
      <c r="D10" s="9"/>
      <c r="E10" s="7"/>
      <c r="F10" s="7"/>
      <c r="G10" s="7"/>
      <c r="H10" s="7"/>
      <c r="I10" s="7"/>
      <c r="J10" s="7"/>
      <c r="K10" s="7"/>
    </row>
    <row r="11" customFormat="false" ht="18.75" hidden="false" customHeight="true" outlineLevel="0" collapsed="false">
      <c r="A11" s="10"/>
      <c r="B11" s="10"/>
      <c r="C11" s="11" t="n">
        <v>1</v>
      </c>
      <c r="D11" s="11"/>
      <c r="E11" s="7"/>
      <c r="F11" s="7"/>
      <c r="G11" s="7"/>
      <c r="H11" s="7"/>
      <c r="I11" s="7"/>
      <c r="J11" s="7"/>
      <c r="K11" s="7"/>
    </row>
    <row r="13" customFormat="false" ht="15.75" hidden="false" customHeight="false" outlineLevel="0" collapsed="false"/>
    <row r="14" customFormat="false" ht="15" hidden="false" customHeight="false" outlineLevel="0" collapsed="false">
      <c r="A14" s="12"/>
      <c r="B14" s="13" t="str">
        <f aca="false">A3</f>
        <v>pdt 28</v>
      </c>
      <c r="C14" s="13" t="n">
        <f aca="false">A4</f>
        <v>0</v>
      </c>
      <c r="D14" s="14" t="n">
        <f aca="false">A5</f>
        <v>0</v>
      </c>
      <c r="E14" s="14" t="n">
        <f aca="false">A6</f>
        <v>0</v>
      </c>
      <c r="F14" s="14" t="str">
        <f aca="false">A7</f>
        <v>pdt 28</v>
      </c>
      <c r="G14" s="14" t="n">
        <f aca="false">A8</f>
        <v>0</v>
      </c>
      <c r="H14" s="14" t="n">
        <f aca="false">A9</f>
        <v>0</v>
      </c>
      <c r="I14" s="14" t="n">
        <f aca="false">A10</f>
        <v>0</v>
      </c>
      <c r="J14" s="14" t="n">
        <f aca="false">A11</f>
        <v>0</v>
      </c>
      <c r="K14" s="15" t="s">
        <v>3</v>
      </c>
      <c r="L14" s="0" t="s">
        <v>4</v>
      </c>
    </row>
    <row r="15" s="20" customFormat="true" ht="13.8" hidden="false" customHeight="false" outlineLevel="0" collapsed="false">
      <c r="A15" s="16" t="str">
        <f aca="false">bdcr!A2</f>
        <v>a</v>
      </c>
      <c r="B15" s="17" t="n">
        <f aca="true">IFERROR(INDIRECT(ADDRESS(MATCH($A15,ingrédient,0)+1,MATCH(B$14,recette,0)+1, ,0,"bdcr"),0),"0")</f>
        <v>524</v>
      </c>
      <c r="C15" s="17" t="str">
        <f aca="true">IFERROR(INDIRECT(ADDRESS(MATCH($A15,ingrédient,0)+1,MATCH(C$14,recette,0)+1, ,0,"bdcr"),0),"0")</f>
        <v>0</v>
      </c>
      <c r="D15" s="17" t="str">
        <f aca="true">IFERROR(INDIRECT(ADDRESS(MATCH($A15,ingrédient,0)+1,MATCH(D$14,recette,0)+1, ,0,"bdcr"),0),"0")</f>
        <v>0</v>
      </c>
      <c r="E15" s="17" t="str">
        <f aca="true">IFERROR(INDIRECT(ADDRESS(MATCH($A15,ingrédient,0)+1,MATCH(E$14,recette,0)+1, ,0,"bdcr"),0),"0")</f>
        <v>0</v>
      </c>
      <c r="F15" s="18" t="n">
        <f aca="true">IFERROR(INDIRECT(ADDRESS(MATCH($A15,ingrédient,0)+1,MATCH(F$14,recette,0)+1, ,0,"bdcr"),0),"0")</f>
        <v>524</v>
      </c>
      <c r="G15" s="17" t="str">
        <f aca="true">IFERROR(INDIRECT(ADDRESS(MATCH($A15,ingrédient,0)+1,MATCH(G$14,recette,0)+1, ,0,"bdcr"),0),"0")</f>
        <v>0</v>
      </c>
      <c r="H15" s="17" t="str">
        <f aca="true">IFERROR(INDIRECT(ADDRESS(MATCH($A15,ingrédient,0)+1,MATCH(H$14,recette,0)+1, ,0,"bdcr"),0),"0")</f>
        <v>0</v>
      </c>
      <c r="I15" s="17" t="str">
        <f aca="true">IFERROR(INDIRECT(ADDRESS(MATCH($A15,ingrédient,0)+1,MATCH(I$14,recette,0)+1, ,0,"bdcr"),0),"0")</f>
        <v>0</v>
      </c>
      <c r="J15" s="17" t="str">
        <f aca="true">IFERROR(INDIRECT(ADDRESS(MATCH($A15,ingrédient,0)+1,MATCH(J$14,recette,0)+1, ,0,"bdcr"),0),"0")</f>
        <v>0</v>
      </c>
      <c r="K15" s="19" t="n">
        <f aca="false">B15*$C$3+C15*$C$4+D15*$C$5+E15*$C$6+F15*$C$7+G15*$C$8+H15*$C$9+I15*$C$10+J15*$C$11</f>
        <v>15720</v>
      </c>
      <c r="L15" s="20" t="s">
        <v>5</v>
      </c>
    </row>
    <row r="16" s="20" customFormat="true" ht="13.8" hidden="false" customHeight="false" outlineLevel="0" collapsed="false">
      <c r="A16" s="16" t="str">
        <f aca="false">bdcr!A3</f>
        <v>b</v>
      </c>
      <c r="B16" s="17" t="n">
        <f aca="true">IFERROR(INDIRECT(ADDRESS(MATCH($A16,ingrédient,0)+1,MATCH(B$14,recette,0)+1, ,0,"bdcr"),0),"0")</f>
        <v>26.5</v>
      </c>
      <c r="C16" s="17" t="str">
        <f aca="true">IFERROR(INDIRECT(ADDRESS(MATCH($A16,ingrédient,0)+1,MATCH(C$14,recette,0)+1, ,0,"bdcr"),0),"0")</f>
        <v>0</v>
      </c>
      <c r="D16" s="17" t="str">
        <f aca="true">IFERROR(INDIRECT(ADDRESS(MATCH($A16,ingrédient,0)+1,MATCH(D$14,recette,0)+1, ,0,"bdcr"),0),"0")</f>
        <v>0</v>
      </c>
      <c r="E16" s="17" t="str">
        <f aca="true">IFERROR(INDIRECT(ADDRESS(MATCH($A16,ingrédient,0)+1,MATCH(E$14,recette,0)+1, ,0,"bdcr"),0),"0")</f>
        <v>0</v>
      </c>
      <c r="F16" s="17" t="n">
        <f aca="true">IFERROR(INDIRECT(ADDRESS(MATCH($A16,ingrédient,0)+1,MATCH(F$14,recette,0)+1, ,0,"bdcr"),0),"0")</f>
        <v>26.5</v>
      </c>
      <c r="G16" s="17" t="str">
        <f aca="true">IFERROR(INDIRECT(ADDRESS(MATCH($A16,ingrédient,0)+1,MATCH(G$14,recette,0)+1, ,0,"bdcr"),0),"0")</f>
        <v>0</v>
      </c>
      <c r="H16" s="17" t="str">
        <f aca="true">IFERROR(INDIRECT(ADDRESS(MATCH($A16,ingrédient,0)+1,MATCH(H$14,recette,0)+1, ,0,"bdcr"),0),"0")</f>
        <v>0</v>
      </c>
      <c r="I16" s="17" t="str">
        <f aca="true">IFERROR(INDIRECT(ADDRESS(MATCH($A16,ingrédient,0)+1,MATCH(I$14,recette,0)+1, ,0,"bdcr"),0),"0")</f>
        <v>0</v>
      </c>
      <c r="J16" s="17" t="str">
        <f aca="true">IFERROR(INDIRECT(ADDRESS(MATCH($A16,ingrédient,0)+1,MATCH(J$14,recette,0)+1, ,0,"bdcr"),0),"0")</f>
        <v>0</v>
      </c>
      <c r="K16" s="19" t="n">
        <f aca="false">B16*$C$3+C16*$C$4+D16*$C$5+E16*$C$6+F16*$C$7+G16*$C$8+H16*$C$9+I16*$C$10+J16*$C$11</f>
        <v>795</v>
      </c>
      <c r="L16" s="20" t="s">
        <v>5</v>
      </c>
    </row>
    <row r="17" s="20" customFormat="true" ht="13.8" hidden="false" customHeight="false" outlineLevel="0" collapsed="false">
      <c r="A17" s="16" t="str">
        <f aca="false">bdcr!A4</f>
        <v>c</v>
      </c>
      <c r="B17" s="17" t="n">
        <f aca="true">IFERROR(INDIRECT(ADDRESS(MATCH($A17,ingrédient,0)+1,MATCH(B$14,recette,0)+1, ,0,"bdcr"),0),"0")</f>
        <v>9.4</v>
      </c>
      <c r="C17" s="17" t="str">
        <f aca="true">IFERROR(INDIRECT(ADDRESS(MATCH($A17,ingrédient,0)+1,MATCH(C$14,recette,0)+1, ,0,"bdcr"),0),"0")</f>
        <v>0</v>
      </c>
      <c r="D17" s="17" t="str">
        <f aca="true">IFERROR(INDIRECT(ADDRESS(MATCH($A17,ingrédient,0)+1,MATCH(D$14,recette,0)+1, ,0,"bdcr"),0),"0")</f>
        <v>0</v>
      </c>
      <c r="E17" s="17" t="str">
        <f aca="true">IFERROR(INDIRECT(ADDRESS(MATCH($A17,ingrédient,0)+1,MATCH(E$14,recette,0)+1, ,0,"bdcr"),0),"0")</f>
        <v>0</v>
      </c>
      <c r="F17" s="17" t="n">
        <f aca="true">IFERROR(INDIRECT(ADDRESS(MATCH($A17,ingrédient,0)+1,MATCH(F$14,recette,0)+1, ,0,"bdcr"),0),"0")</f>
        <v>9.4</v>
      </c>
      <c r="G17" s="17" t="str">
        <f aca="true">IFERROR(INDIRECT(ADDRESS(MATCH($A17,ingrédient,0)+1,MATCH(G$14,recette,0)+1, ,0,"bdcr"),0),"0")</f>
        <v>0</v>
      </c>
      <c r="H17" s="17" t="str">
        <f aca="true">IFERROR(INDIRECT(ADDRESS(MATCH($A17,ingrédient,0)+1,MATCH(H$14,recette,0)+1, ,0,"bdcr"),0),"0")</f>
        <v>0</v>
      </c>
      <c r="I17" s="17" t="str">
        <f aca="true">IFERROR(INDIRECT(ADDRESS(MATCH($A17,ingrédient,0)+1,MATCH(I$14,recette,0)+1, ,0,"bdcr"),0),"0")</f>
        <v>0</v>
      </c>
      <c r="J17" s="17" t="str">
        <f aca="true">IFERROR(INDIRECT(ADDRESS(MATCH($A17,ingrédient,0)+1,MATCH(J$14,recette,0)+1, ,0,"bdcr"),0),"0")</f>
        <v>0</v>
      </c>
      <c r="K17" s="19" t="n">
        <f aca="false">B17*$C$3+C17*$C$4+D17*$C$5+E17*$C$6+F17*$C$7+G17*$C$8+H17*$C$9+I17*$C$10+J17*$C$11</f>
        <v>282</v>
      </c>
      <c r="L17" s="20" t="s">
        <v>5</v>
      </c>
    </row>
    <row r="18" s="20" customFormat="true" ht="13.8" hidden="false" customHeight="false" outlineLevel="0" collapsed="false">
      <c r="A18" s="16" t="str">
        <f aca="false">bdcr!A5</f>
        <v>d</v>
      </c>
      <c r="B18" s="17" t="n">
        <f aca="true">IFERROR(INDIRECT(ADDRESS(MATCH($A18,ingrédient,0)+1,MATCH(B$14,recette,0)+1, ,0,"bdcr"),0),"0")</f>
        <v>1.62</v>
      </c>
      <c r="C18" s="17" t="str">
        <f aca="true">IFERROR(INDIRECT(ADDRESS(MATCH($A18,ingrédient,0)+1,MATCH(C$14,recette,0)+1, ,0,"bdcr"),0),"0")</f>
        <v>0</v>
      </c>
      <c r="D18" s="17" t="str">
        <f aca="true">IFERROR(INDIRECT(ADDRESS(MATCH($A18,ingrédient,0)+1,MATCH(D$14,recette,0)+1, ,0,"bdcr"),0),"0")</f>
        <v>0</v>
      </c>
      <c r="E18" s="17" t="str">
        <f aca="true">IFERROR(INDIRECT(ADDRESS(MATCH($A18,ingrédient,0)+1,MATCH(E$14,recette,0)+1, ,0,"bdcr"),0),"0")</f>
        <v>0</v>
      </c>
      <c r="F18" s="17" t="n">
        <f aca="true">IFERROR(INDIRECT(ADDRESS(MATCH($A18,ingrédient,0)+1,MATCH(F$14,recette,0)+1, ,0,"bdcr"),0),"0")</f>
        <v>1.62</v>
      </c>
      <c r="G18" s="17" t="str">
        <f aca="true">IFERROR(INDIRECT(ADDRESS(MATCH($A18,ingrédient,0)+1,MATCH(G$14,recette,0)+1, ,0,"bdcr"),0),"0")</f>
        <v>0</v>
      </c>
      <c r="H18" s="17" t="str">
        <f aca="true">IFERROR(INDIRECT(ADDRESS(MATCH($A18,ingrédient,0)+1,MATCH(H$14,recette,0)+1, ,0,"bdcr"),0),"0")</f>
        <v>0</v>
      </c>
      <c r="I18" s="17" t="str">
        <f aca="true">IFERROR(INDIRECT(ADDRESS(MATCH($A18,ingrédient,0)+1,MATCH(I$14,recette,0)+1, ,0,"bdcr"),0),"0")</f>
        <v>0</v>
      </c>
      <c r="J18" s="17" t="str">
        <f aca="true">IFERROR(INDIRECT(ADDRESS(MATCH($A18,ingrédient,0)+1,MATCH(J$14,recette,0)+1, ,0,"bdcr"),0),"0")</f>
        <v>0</v>
      </c>
      <c r="K18" s="19" t="n">
        <f aca="false">B18*$C$3+C18*$C$4+D18*$C$5+E18*$C$6+F18*$C$7+G18*$C$8+H18*$C$9+I18*$C$10+J18*$C$11</f>
        <v>48.6</v>
      </c>
      <c r="L18" s="20" t="s">
        <v>5</v>
      </c>
    </row>
    <row r="19" s="20" customFormat="true" ht="13.8" hidden="false" customHeight="false" outlineLevel="0" collapsed="false">
      <c r="A19" s="16" t="str">
        <f aca="false">bdcr!A6</f>
        <v>e</v>
      </c>
      <c r="B19" s="17" t="n">
        <f aca="true">IFERROR(INDIRECT(ADDRESS(MATCH($A19,ingrédient,0)+1,MATCH(B$14,recette,0)+1, ,0,"bdcr"),0),"0")</f>
        <v>17.2</v>
      </c>
      <c r="C19" s="17" t="str">
        <f aca="true">IFERROR(INDIRECT(ADDRESS(MATCH($A19,ingrédient,0)+1,MATCH(C$14,recette,0)+1, ,0,"bdcr"),0),"0")</f>
        <v>0</v>
      </c>
      <c r="D19" s="17" t="str">
        <f aca="true">IFERROR(INDIRECT(ADDRESS(MATCH($A19,ingrédient,0)+1,MATCH(D$14,recette,0)+1, ,0,"bdcr"),0),"0")</f>
        <v>0</v>
      </c>
      <c r="E19" s="17" t="str">
        <f aca="true">IFERROR(INDIRECT(ADDRESS(MATCH($A19,ingrédient,0)+1,MATCH(E$14,recette,0)+1, ,0,"bdcr"),0),"0")</f>
        <v>0</v>
      </c>
      <c r="F19" s="17" t="n">
        <f aca="true">IFERROR(INDIRECT(ADDRESS(MATCH($A19,ingrédient,0)+1,MATCH(F$14,recette,0)+1, ,0,"bdcr"),0),"0")</f>
        <v>17.2</v>
      </c>
      <c r="G19" s="17" t="str">
        <f aca="true">IFERROR(INDIRECT(ADDRESS(MATCH($A19,ingrédient,0)+1,MATCH(G$14,recette,0)+1, ,0,"bdcr"),0),"0")</f>
        <v>0</v>
      </c>
      <c r="H19" s="17" t="str">
        <f aca="true">IFERROR(INDIRECT(ADDRESS(MATCH($A19,ingrédient,0)+1,MATCH(H$14,recette,0)+1, ,0,"bdcr"),0),"0")</f>
        <v>0</v>
      </c>
      <c r="I19" s="17" t="str">
        <f aca="true">IFERROR(INDIRECT(ADDRESS(MATCH($A19,ingrédient,0)+1,MATCH(I$14,recette,0)+1, ,0,"bdcr"),0),"0")</f>
        <v>0</v>
      </c>
      <c r="J19" s="17" t="str">
        <f aca="true">IFERROR(INDIRECT(ADDRESS(MATCH($A19,ingrédient,0)+1,MATCH(J$14,recette,0)+1, ,0,"bdcr"),0),"0")</f>
        <v>0</v>
      </c>
      <c r="K19" s="19" t="n">
        <f aca="false">B19*$C$3+C19*$C$4+D19*$C$5+E19*$C$6+F19*$C$7+G19*$C$8+H19*$C$9+I19*$C$10+J19*$C$11</f>
        <v>516</v>
      </c>
      <c r="L19" s="20" t="s">
        <v>6</v>
      </c>
    </row>
    <row r="20" s="20" customFormat="true" ht="13.8" hidden="false" customHeight="false" outlineLevel="0" collapsed="false">
      <c r="A20" s="16" t="str">
        <f aca="false">bdcr!A7</f>
        <v>f</v>
      </c>
      <c r="B20" s="17" t="n">
        <f aca="true">IFERROR(INDIRECT(ADDRESS(MATCH($A20,ingrédient,0)+1,MATCH(B$14,recette,0)+1, ,0,"bdcr"),0),"0")</f>
        <v>0.41</v>
      </c>
      <c r="C20" s="17" t="str">
        <f aca="true">IFERROR(INDIRECT(ADDRESS(MATCH($A20,ingrédient,0)+1,MATCH(C$14,recette,0)+1, ,0,"bdcr"),0),"0")</f>
        <v>0</v>
      </c>
      <c r="D20" s="17" t="str">
        <f aca="true">IFERROR(INDIRECT(ADDRESS(MATCH($A20,ingrédient,0)+1,MATCH(D$14,recette,0)+1, ,0,"bdcr"),0),"0")</f>
        <v>0</v>
      </c>
      <c r="E20" s="17" t="str">
        <f aca="true">IFERROR(INDIRECT(ADDRESS(MATCH($A20,ingrédient,0)+1,MATCH(E$14,recette,0)+1, ,0,"bdcr"),0),"0")</f>
        <v>0</v>
      </c>
      <c r="F20" s="17" t="n">
        <f aca="true">IFERROR(INDIRECT(ADDRESS(MATCH($A20,ingrédient,0)+1,MATCH(F$14,recette,0)+1, ,0,"bdcr"),0),"0")</f>
        <v>0.41</v>
      </c>
      <c r="G20" s="17" t="str">
        <f aca="true">IFERROR(INDIRECT(ADDRESS(MATCH($A20,ingrédient,0)+1,MATCH(G$14,recette,0)+1, ,0,"bdcr"),0),"0")</f>
        <v>0</v>
      </c>
      <c r="H20" s="17" t="str">
        <f aca="true">IFERROR(INDIRECT(ADDRESS(MATCH($A20,ingrédient,0)+1,MATCH(H$14,recette,0)+1, ,0,"bdcr"),0),"0")</f>
        <v>0</v>
      </c>
      <c r="I20" s="17" t="str">
        <f aca="true">IFERROR(INDIRECT(ADDRESS(MATCH($A20,ingrédient,0)+1,MATCH(I$14,recette,0)+1, ,0,"bdcr"),0),"0")</f>
        <v>0</v>
      </c>
      <c r="J20" s="17" t="str">
        <f aca="true">IFERROR(INDIRECT(ADDRESS(MATCH($A20,ingrédient,0)+1,MATCH(J$14,recette,0)+1, ,0,"bdcr"),0),"0")</f>
        <v>0</v>
      </c>
      <c r="K20" s="19" t="n">
        <f aca="false">B20*$C$3+C20*$C$4+D20*$C$5+E20*$C$6+F20*$C$7+G20*$C$8+H20*$C$9+I20*$C$10+J20*$C$11</f>
        <v>12.3</v>
      </c>
      <c r="L20" s="20" t="s">
        <v>5</v>
      </c>
    </row>
    <row r="21" s="20" customFormat="true" ht="13.8" hidden="false" customHeight="false" outlineLevel="0" collapsed="false">
      <c r="A21" s="16" t="str">
        <f aca="false">bdcr!A8</f>
        <v>g</v>
      </c>
      <c r="B21" s="17" t="n">
        <f aca="true">IFERROR(INDIRECT(ADDRESS(MATCH($A21,ingrédient,0)+1,MATCH(B$14,recette,0)+1, ,0,"bdcr"),0),"0")</f>
        <v>0</v>
      </c>
      <c r="C21" s="17" t="str">
        <f aca="true">IFERROR(INDIRECT(ADDRESS(MATCH($A21,ingrédient,0)+1,MATCH(C$14,recette,0)+1, ,0,"bdcr"),0),"0")</f>
        <v>0</v>
      </c>
      <c r="D21" s="17" t="str">
        <f aca="true">IFERROR(INDIRECT(ADDRESS(MATCH($A21,ingrédient,0)+1,MATCH(D$14,recette,0)+1, ,0,"bdcr"),0),"0")</f>
        <v>0</v>
      </c>
      <c r="E21" s="17" t="str">
        <f aca="true">IFERROR(INDIRECT(ADDRESS(MATCH($A21,ingrédient,0)+1,MATCH(E$14,recette,0)+1, ,0,"bdcr"),0),"0")</f>
        <v>0</v>
      </c>
      <c r="F21" s="17" t="n">
        <f aca="true">IFERROR(INDIRECT(ADDRESS(MATCH($A21,ingrédient,0)+1,MATCH(F$14,recette,0)+1, ,0,"bdcr"),0),"0")</f>
        <v>0</v>
      </c>
      <c r="G21" s="17" t="str">
        <f aca="true">IFERROR(INDIRECT(ADDRESS(MATCH($A21,ingrédient,0)+1,MATCH(G$14,recette,0)+1, ,0,"bdcr"),0),"0")</f>
        <v>0</v>
      </c>
      <c r="H21" s="17" t="str">
        <f aca="true">IFERROR(INDIRECT(ADDRESS(MATCH($A21,ingrédient,0)+1,MATCH(H$14,recette,0)+1, ,0,"bdcr"),0),"0")</f>
        <v>0</v>
      </c>
      <c r="I21" s="17" t="str">
        <f aca="true">IFERROR(INDIRECT(ADDRESS(MATCH($A21,ingrédient,0)+1,MATCH(I$14,recette,0)+1, ,0,"bdcr"),0),"0")</f>
        <v>0</v>
      </c>
      <c r="J21" s="17" t="str">
        <f aca="true">IFERROR(INDIRECT(ADDRESS(MATCH($A21,ingrédient,0)+1,MATCH(J$14,recette,0)+1, ,0,"bdcr"),0),"0")</f>
        <v>0</v>
      </c>
      <c r="K21" s="19" t="n">
        <f aca="false">B21*$C$3+C21*$C$4+D21*$C$5+E21*$C$6+F21*$C$7+G21*$C$8+H21*$C$9+I21*$C$10+J21*$C$11</f>
        <v>0</v>
      </c>
      <c r="L21" s="20" t="s">
        <v>5</v>
      </c>
    </row>
    <row r="22" s="20" customFormat="true" ht="13.8" hidden="false" customHeight="false" outlineLevel="0" collapsed="false">
      <c r="A22" s="16" t="str">
        <f aca="false">bdcr!A9</f>
        <v>h</v>
      </c>
      <c r="B22" s="17" t="n">
        <f aca="true">IFERROR(INDIRECT(ADDRESS(MATCH($A22,ingrédient,0)+1,MATCH(B$14,recette,0)+1, ,0,"bdcr"),0),"0")</f>
        <v>10.78</v>
      </c>
      <c r="C22" s="17" t="str">
        <f aca="true">IFERROR(INDIRECT(ADDRESS(MATCH($A22,ingrédient,0)+1,MATCH(C$14,recette,0)+1, ,0,"bdcr"),0),"0")</f>
        <v>0</v>
      </c>
      <c r="D22" s="17" t="str">
        <f aca="true">IFERROR(INDIRECT(ADDRESS(MATCH($A22,ingrédient,0)+1,MATCH(D$14,recette,0)+1, ,0,"bdcr"),0),"0")</f>
        <v>0</v>
      </c>
      <c r="E22" s="17" t="str">
        <f aca="true">IFERROR(INDIRECT(ADDRESS(MATCH($A22,ingrédient,0)+1,MATCH(E$14,recette,0)+1, ,0,"bdcr"),0),"0")</f>
        <v>0</v>
      </c>
      <c r="F22" s="17" t="n">
        <f aca="true">IFERROR(INDIRECT(ADDRESS(MATCH($A22,ingrédient,0)+1,MATCH(F$14,recette,0)+1, ,0,"bdcr"),0),"0")</f>
        <v>10.78</v>
      </c>
      <c r="G22" s="17" t="str">
        <f aca="true">IFERROR(INDIRECT(ADDRESS(MATCH($A22,ingrédient,0)+1,MATCH(G$14,recette,0)+1, ,0,"bdcr"),0),"0")</f>
        <v>0</v>
      </c>
      <c r="H22" s="17" t="str">
        <f aca="true">IFERROR(INDIRECT(ADDRESS(MATCH($A22,ingrédient,0)+1,MATCH(H$14,recette,0)+1, ,0,"bdcr"),0),"0")</f>
        <v>0</v>
      </c>
      <c r="I22" s="17" t="str">
        <f aca="true">IFERROR(INDIRECT(ADDRESS(MATCH($A22,ingrédient,0)+1,MATCH(I$14,recette,0)+1, ,0,"bdcr"),0),"0")</f>
        <v>0</v>
      </c>
      <c r="J22" s="17" t="str">
        <f aca="true">IFERROR(INDIRECT(ADDRESS(MATCH($A22,ingrédient,0)+1,MATCH(J$14,recette,0)+1, ,0,"bdcr"),0),"0")</f>
        <v>0</v>
      </c>
      <c r="K22" s="19" t="n">
        <f aca="false">B22*$C$3+C22*$C$4+D22*$C$5+E22*$C$6+F22*$C$7+G22*$C$8+H22*$C$9+I22*$C$10+J22*$C$11</f>
        <v>323.4</v>
      </c>
      <c r="L22" s="20" t="s">
        <v>5</v>
      </c>
    </row>
    <row r="23" s="20" customFormat="true" ht="13.8" hidden="false" customHeight="false" outlineLevel="0" collapsed="false">
      <c r="A23" s="16" t="str">
        <f aca="false">bdcr!A10</f>
        <v>i</v>
      </c>
      <c r="B23" s="17" t="n">
        <f aca="true">IFERROR(INDIRECT(ADDRESS(MATCH($A23,ingrédient,0)+1,MATCH(B$14,recette,0)+1, ,0,"bdcr"),0),"0")</f>
        <v>1</v>
      </c>
      <c r="C23" s="17" t="str">
        <f aca="true">IFERROR(INDIRECT(ADDRESS(MATCH($A23,ingrédient,0)+1,MATCH(C$14,recette,0)+1, ,0,"bdcr"),0),"0")</f>
        <v>0</v>
      </c>
      <c r="D23" s="17" t="str">
        <f aca="true">IFERROR(INDIRECT(ADDRESS(MATCH($A23,ingrédient,0)+1,MATCH(D$14,recette,0)+1, ,0,"bdcr"),0),"0")</f>
        <v>0</v>
      </c>
      <c r="E23" s="17" t="str">
        <f aca="true">IFERROR(INDIRECT(ADDRESS(MATCH($A23,ingrédient,0)+1,MATCH(E$14,recette,0)+1, ,0,"bdcr"),0),"0")</f>
        <v>0</v>
      </c>
      <c r="F23" s="17" t="n">
        <f aca="true">IFERROR(INDIRECT(ADDRESS(MATCH($A23,ingrédient,0)+1,MATCH(F$14,recette,0)+1, ,0,"bdcr"),0),"0")</f>
        <v>1</v>
      </c>
      <c r="G23" s="17" t="str">
        <f aca="true">IFERROR(INDIRECT(ADDRESS(MATCH($A23,ingrédient,0)+1,MATCH(G$14,recette,0)+1, ,0,"bdcr"),0),"0")</f>
        <v>0</v>
      </c>
      <c r="H23" s="17" t="str">
        <f aca="true">IFERROR(INDIRECT(ADDRESS(MATCH($A23,ingrédient,0)+1,MATCH(H$14,recette,0)+1, ,0,"bdcr"),0),"0")</f>
        <v>0</v>
      </c>
      <c r="I23" s="17" t="str">
        <f aca="true">IFERROR(INDIRECT(ADDRESS(MATCH($A23,ingrédient,0)+1,MATCH(I$14,recette,0)+1, ,0,"bdcr"),0),"0")</f>
        <v>0</v>
      </c>
      <c r="J23" s="17" t="str">
        <f aca="true">IFERROR(INDIRECT(ADDRESS(MATCH($A23,ingrédient,0)+1,MATCH(J$14,recette,0)+1, ,0,"bdcr"),0),"0")</f>
        <v>0</v>
      </c>
      <c r="K23" s="19" t="n">
        <f aca="false">B23*$C$3+C23*$C$4+D23*$C$5+E23*$C$6+F23*$C$7+G23*$C$8+H23*$C$9+I23*$C$10+J23*$C$11</f>
        <v>30</v>
      </c>
      <c r="L23" s="20" t="s">
        <v>5</v>
      </c>
    </row>
    <row r="24" s="20" customFormat="true" ht="12.75" hidden="false" customHeight="true" outlineLevel="0" collapsed="false">
      <c r="A24" s="16" t="str">
        <f aca="false">bdcr!A11</f>
        <v>j</v>
      </c>
      <c r="B24" s="17" t="n">
        <f aca="true">IFERROR(INDIRECT(ADDRESS(MATCH($A24,ingrédient,0)+1,MATCH(B$14,recette,0)+1, ,0,"bdcr"),0),"0")</f>
        <v>0</v>
      </c>
      <c r="C24" s="17" t="str">
        <f aca="true">IFERROR(INDIRECT(ADDRESS(MATCH($A24,ingrédient,0)+1,MATCH(C$14,recette,0)+1, ,0,"bdcr"),0),"0")</f>
        <v>0</v>
      </c>
      <c r="D24" s="17" t="str">
        <f aca="true">IFERROR(INDIRECT(ADDRESS(MATCH($A24,ingrédient,0)+1,MATCH(D$14,recette,0)+1, ,0,"bdcr"),0),"0")</f>
        <v>0</v>
      </c>
      <c r="E24" s="17" t="str">
        <f aca="true">IFERROR(INDIRECT(ADDRESS(MATCH($A24,ingrédient,0)+1,MATCH(E$14,recette,0)+1, ,0,"bdcr"),0),"0")</f>
        <v>0</v>
      </c>
      <c r="F24" s="17" t="n">
        <f aca="true">IFERROR(INDIRECT(ADDRESS(MATCH($A24,ingrédient,0)+1,MATCH(F$14,recette,0)+1, ,0,"bdcr"),0),"0")</f>
        <v>0</v>
      </c>
      <c r="G24" s="17" t="str">
        <f aca="true">IFERROR(INDIRECT(ADDRESS(MATCH($A24,ingrédient,0)+1,MATCH(G$14,recette,0)+1, ,0,"bdcr"),0),"0")</f>
        <v>0</v>
      </c>
      <c r="H24" s="17" t="str">
        <f aca="true">IFERROR(INDIRECT(ADDRESS(MATCH($A24,ingrédient,0)+1,MATCH(H$14,recette,0)+1, ,0,"bdcr"),0),"0")</f>
        <v>0</v>
      </c>
      <c r="I24" s="17" t="str">
        <f aca="true">IFERROR(INDIRECT(ADDRESS(MATCH($A24,ingrédient,0)+1,MATCH(I$14,recette,0)+1, ,0,"bdcr"),0),"0")</f>
        <v>0</v>
      </c>
      <c r="J24" s="17" t="str">
        <f aca="true">IFERROR(INDIRECT(ADDRESS(MATCH($A24,ingrédient,0)+1,MATCH(J$14,recette,0)+1, ,0,"bdcr"),0),"0")</f>
        <v>0</v>
      </c>
      <c r="K24" s="19" t="n">
        <f aca="false">B24*$C$3+C24*$C$4+D24*$C$5+E24*$C$6+F24*$C$7+G24*$C$8+H24*$C$9+I24*$C$10+J24*$C$11</f>
        <v>0</v>
      </c>
      <c r="L24" s="20" t="s">
        <v>5</v>
      </c>
    </row>
    <row r="25" s="20" customFormat="true" ht="13.8" hidden="false" customHeight="false" outlineLevel="0" collapsed="false">
      <c r="A25" s="16" t="str">
        <f aca="false">bdcr!A12</f>
        <v>k</v>
      </c>
      <c r="B25" s="17" t="n">
        <f aca="true">IFERROR(INDIRECT(ADDRESS(MATCH($A25,ingrédient,0)+1,MATCH(B$14,recette,0)+1, ,0,"bdcr"),0),"0")</f>
        <v>0</v>
      </c>
      <c r="C25" s="17" t="str">
        <f aca="true">IFERROR(INDIRECT(ADDRESS(MATCH($A25,ingrédient,0)+1,MATCH(C$14,recette,0)+1, ,0,"bdcr"),0),"0")</f>
        <v>0</v>
      </c>
      <c r="D25" s="17" t="str">
        <f aca="true">IFERROR(INDIRECT(ADDRESS(MATCH($A25,ingrédient,0)+1,MATCH(D$14,recette,0)+1, ,0,"bdcr"),0),"0")</f>
        <v>0</v>
      </c>
      <c r="E25" s="17" t="str">
        <f aca="true">IFERROR(INDIRECT(ADDRESS(MATCH($A25,ingrédient,0)+1,MATCH(E$14,recette,0)+1, ,0,"bdcr"),0),"0")</f>
        <v>0</v>
      </c>
      <c r="F25" s="17" t="n">
        <f aca="true">IFERROR(INDIRECT(ADDRESS(MATCH($A25,ingrédient,0)+1,MATCH(F$14,recette,0)+1, ,0,"bdcr"),0),"0")</f>
        <v>0</v>
      </c>
      <c r="G25" s="17" t="str">
        <f aca="true">IFERROR(INDIRECT(ADDRESS(MATCH($A25,ingrédient,0)+1,MATCH(G$14,recette,0)+1, ,0,"bdcr"),0),"0")</f>
        <v>0</v>
      </c>
      <c r="H25" s="17" t="str">
        <f aca="true">IFERROR(INDIRECT(ADDRESS(MATCH($A25,ingrédient,0)+1,MATCH(H$14,recette,0)+1, ,0,"bdcr"),0),"0")</f>
        <v>0</v>
      </c>
      <c r="I25" s="17" t="str">
        <f aca="true">IFERROR(INDIRECT(ADDRESS(MATCH($A25,ingrédient,0)+1,MATCH(I$14,recette,0)+1, ,0,"bdcr"),0),"0")</f>
        <v>0</v>
      </c>
      <c r="J25" s="17" t="str">
        <f aca="true">IFERROR(INDIRECT(ADDRESS(MATCH($A25,ingrédient,0)+1,MATCH(J$14,recette,0)+1, ,0,"bdcr"),0),"0")</f>
        <v>0</v>
      </c>
      <c r="K25" s="19" t="n">
        <f aca="false">B25*$C$3+C25*$C$4+D25*$C$5+E25*$C$6+F25*$C$7+G25*$C$8+H25*$C$9+I25*$C$10+J25*$C$11</f>
        <v>0</v>
      </c>
      <c r="L25" s="20" t="s">
        <v>5</v>
      </c>
    </row>
    <row r="26" s="20" customFormat="true" ht="13.8" hidden="false" customHeight="false" outlineLevel="0" collapsed="false">
      <c r="A26" s="16" t="str">
        <f aca="false">bdcr!A13</f>
        <v>l</v>
      </c>
      <c r="B26" s="17" t="n">
        <f aca="true">IFERROR(INDIRECT(ADDRESS(MATCH($A26,ingrédient,0)+1,MATCH(B$14,recette,0)+1, ,0,"bdcr"),0),"0")</f>
        <v>27.5</v>
      </c>
      <c r="C26" s="17" t="str">
        <f aca="true">IFERROR(INDIRECT(ADDRESS(MATCH($A26,ingrédient,0)+1,MATCH(C$14,recette,0)+1, ,0,"bdcr"),0),"0")</f>
        <v>0</v>
      </c>
      <c r="D26" s="17" t="str">
        <f aca="true">IFERROR(INDIRECT(ADDRESS(MATCH($A26,ingrédient,0)+1,MATCH(D$14,recette,0)+1, ,0,"bdcr"),0),"0")</f>
        <v>0</v>
      </c>
      <c r="E26" s="17" t="str">
        <f aca="true">IFERROR(INDIRECT(ADDRESS(MATCH($A26,ingrédient,0)+1,MATCH(E$14,recette,0)+1, ,0,"bdcr"),0),"0")</f>
        <v>0</v>
      </c>
      <c r="F26" s="17" t="n">
        <f aca="true">IFERROR(INDIRECT(ADDRESS(MATCH($A26,ingrédient,0)+1,MATCH(F$14,recette,0)+1, ,0,"bdcr"),0),"0")</f>
        <v>27.5</v>
      </c>
      <c r="G26" s="17" t="str">
        <f aca="true">IFERROR(INDIRECT(ADDRESS(MATCH($A26,ingrédient,0)+1,MATCH(G$14,recette,0)+1, ,0,"bdcr"),0),"0")</f>
        <v>0</v>
      </c>
      <c r="H26" s="17" t="str">
        <f aca="true">IFERROR(INDIRECT(ADDRESS(MATCH($A26,ingrédient,0)+1,MATCH(H$14,recette,0)+1, ,0,"bdcr"),0),"0")</f>
        <v>0</v>
      </c>
      <c r="I26" s="17" t="str">
        <f aca="true">IFERROR(INDIRECT(ADDRESS(MATCH($A26,ingrédient,0)+1,MATCH(I$14,recette,0)+1, ,0,"bdcr"),0),"0")</f>
        <v>0</v>
      </c>
      <c r="J26" s="17" t="str">
        <f aca="true">IFERROR(INDIRECT(ADDRESS(MATCH($A26,ingrédient,0)+1,MATCH(J$14,recette,0)+1, ,0,"bdcr"),0),"0")</f>
        <v>0</v>
      </c>
      <c r="K26" s="19" t="n">
        <f aca="false">B26*$C$3+C26*$C$4+D26*$C$5+E26*$C$6+F26*$C$7+G26*$C$8+H26*$C$9+I26*$C$10+J26*$C$11</f>
        <v>825</v>
      </c>
      <c r="L26" s="20" t="s">
        <v>6</v>
      </c>
    </row>
    <row r="27" s="20" customFormat="true" ht="13.8" hidden="false" customHeight="false" outlineLevel="0" collapsed="false">
      <c r="A27" s="16" t="str">
        <f aca="false">bdcr!A14</f>
        <v>m</v>
      </c>
      <c r="B27" s="17" t="n">
        <f aca="true">IFERROR(INDIRECT(ADDRESS(MATCH($A27,ingrédient,0)+1,MATCH(B$14,recette,0)+1, ,0,"bdcr"),0),"0")</f>
        <v>0</v>
      </c>
      <c r="C27" s="17" t="str">
        <f aca="true">IFERROR(INDIRECT(ADDRESS(MATCH($A27,ingrédient,0)+1,MATCH(C$14,recette,0)+1, ,0,"bdcr"),0),"0")</f>
        <v>0</v>
      </c>
      <c r="D27" s="17" t="str">
        <f aca="true">IFERROR(INDIRECT(ADDRESS(MATCH($A27,ingrédient,0)+1,MATCH(D$14,recette,0)+1, ,0,"bdcr"),0),"0")</f>
        <v>0</v>
      </c>
      <c r="E27" s="17" t="str">
        <f aca="true">IFERROR(INDIRECT(ADDRESS(MATCH($A27,ingrédient,0)+1,MATCH(E$14,recette,0)+1, ,0,"bdcr"),0),"0")</f>
        <v>0</v>
      </c>
      <c r="F27" s="17" t="n">
        <f aca="true">IFERROR(INDIRECT(ADDRESS(MATCH($A27,ingrédient,0)+1,MATCH(F$14,recette,0)+1, ,0,"bdcr"),0),"0")</f>
        <v>0</v>
      </c>
      <c r="G27" s="17" t="str">
        <f aca="true">IFERROR(INDIRECT(ADDRESS(MATCH($A27,ingrédient,0)+1,MATCH(G$14,recette,0)+1, ,0,"bdcr"),0),"0")</f>
        <v>0</v>
      </c>
      <c r="H27" s="17" t="str">
        <f aca="true">IFERROR(INDIRECT(ADDRESS(MATCH($A27,ingrédient,0)+1,MATCH(H$14,recette,0)+1, ,0,"bdcr"),0),"0")</f>
        <v>0</v>
      </c>
      <c r="I27" s="17" t="str">
        <f aca="true">IFERROR(INDIRECT(ADDRESS(MATCH($A27,ingrédient,0)+1,MATCH(I$14,recette,0)+1, ,0,"bdcr"),0),"0")</f>
        <v>0</v>
      </c>
      <c r="J27" s="17" t="str">
        <f aca="true">IFERROR(INDIRECT(ADDRESS(MATCH($A27,ingrédient,0)+1,MATCH(J$14,recette,0)+1, ,0,"bdcr"),0),"0")</f>
        <v>0</v>
      </c>
      <c r="K27" s="19" t="n">
        <f aca="false">B27*$C$3+C27*$C$4+D27*$C$5+E27*$C$6+F27*$C$7+G27*$C$8+H27*$C$9+I27*$C$10+J27*$C$11</f>
        <v>0</v>
      </c>
      <c r="L27" s="20" t="s">
        <v>5</v>
      </c>
    </row>
    <row r="28" s="20" customFormat="true" ht="13.8" hidden="false" customHeight="false" outlineLevel="0" collapsed="false">
      <c r="A28" s="16" t="str">
        <f aca="false">bdcr!A15</f>
        <v>n</v>
      </c>
      <c r="B28" s="17" t="n">
        <f aca="true">IFERROR(INDIRECT(ADDRESS(MATCH($A28,ingrédient,0)+1,MATCH(B$14,recette,0)+1, ,0,"bdcr"),0),"0")</f>
        <v>0</v>
      </c>
      <c r="C28" s="17" t="str">
        <f aca="true">IFERROR(INDIRECT(ADDRESS(MATCH($A28,ingrédient,0)+1,MATCH(C$14,recette,0)+1, ,0,"bdcr"),0),"0")</f>
        <v>0</v>
      </c>
      <c r="D28" s="17" t="str">
        <f aca="true">IFERROR(INDIRECT(ADDRESS(MATCH($A28,ingrédient,0)+1,MATCH(D$14,recette,0)+1, ,0,"bdcr"),0),"0")</f>
        <v>0</v>
      </c>
      <c r="E28" s="17" t="str">
        <f aca="true">IFERROR(INDIRECT(ADDRESS(MATCH($A28,ingrédient,0)+1,MATCH(E$14,recette,0)+1, ,0,"bdcr"),0),"0")</f>
        <v>0</v>
      </c>
      <c r="F28" s="17" t="n">
        <f aca="true">IFERROR(INDIRECT(ADDRESS(MATCH($A28,ingrédient,0)+1,MATCH(F$14,recette,0)+1, ,0,"bdcr"),0),"0")</f>
        <v>0</v>
      </c>
      <c r="G28" s="17" t="str">
        <f aca="true">IFERROR(INDIRECT(ADDRESS(MATCH($A28,ingrédient,0)+1,MATCH(G$14,recette,0)+1, ,0,"bdcr"),0),"0")</f>
        <v>0</v>
      </c>
      <c r="H28" s="17" t="str">
        <f aca="true">IFERROR(INDIRECT(ADDRESS(MATCH($A28,ingrédient,0)+1,MATCH(H$14,recette,0)+1, ,0,"bdcr"),0),"0")</f>
        <v>0</v>
      </c>
      <c r="I28" s="17" t="str">
        <f aca="true">IFERROR(INDIRECT(ADDRESS(MATCH($A28,ingrédient,0)+1,MATCH(I$14,recette,0)+1, ,0,"bdcr"),0),"0")</f>
        <v>0</v>
      </c>
      <c r="J28" s="17" t="str">
        <f aca="true">IFERROR(INDIRECT(ADDRESS(MATCH($A28,ingrédient,0)+1,MATCH(J$14,recette,0)+1, ,0,"bdcr"),0),"0")</f>
        <v>0</v>
      </c>
      <c r="K28" s="19" t="n">
        <f aca="false">B28*$C$3+C28*$C$4+D28*$C$5+E28*$C$6+F28*$C$7+G28*$C$8+H28*$C$9+I28*$C$10+J28*$C$11</f>
        <v>0</v>
      </c>
      <c r="L28" s="20" t="s">
        <v>5</v>
      </c>
    </row>
    <row r="29" s="20" customFormat="true" ht="13.8" hidden="false" customHeight="false" outlineLevel="0" collapsed="false">
      <c r="A29" s="16" t="str">
        <f aca="false">bdcr!A16</f>
        <v>o</v>
      </c>
      <c r="B29" s="17" t="n">
        <f aca="true">IFERROR(INDIRECT(ADDRESS(MATCH($A29,ingrédient,0)+1,MATCH(B$14,recette,0)+1, ,0,"bdcr"),0),"0")</f>
        <v>0</v>
      </c>
      <c r="C29" s="17" t="str">
        <f aca="true">IFERROR(INDIRECT(ADDRESS(MATCH($A29,ingrédient,0)+1,MATCH(C$14,recette,0)+1, ,0,"bdcr"),0),"0")</f>
        <v>0</v>
      </c>
      <c r="D29" s="17" t="str">
        <f aca="true">IFERROR(INDIRECT(ADDRESS(MATCH($A29,ingrédient,0)+1,MATCH(D$14,recette,0)+1, ,0,"bdcr"),0),"0")</f>
        <v>0</v>
      </c>
      <c r="E29" s="17" t="str">
        <f aca="true">IFERROR(INDIRECT(ADDRESS(MATCH($A29,ingrédient,0)+1,MATCH(E$14,recette,0)+1, ,0,"bdcr"),0),"0")</f>
        <v>0</v>
      </c>
      <c r="F29" s="17" t="n">
        <f aca="true">IFERROR(INDIRECT(ADDRESS(MATCH($A29,ingrédient,0)+1,MATCH(F$14,recette,0)+1, ,0,"bdcr"),0),"0")</f>
        <v>0</v>
      </c>
      <c r="G29" s="17" t="str">
        <f aca="true">IFERROR(INDIRECT(ADDRESS(MATCH($A29,ingrédient,0)+1,MATCH(G$14,recette,0)+1, ,0,"bdcr"),0),"0")</f>
        <v>0</v>
      </c>
      <c r="H29" s="17" t="str">
        <f aca="true">IFERROR(INDIRECT(ADDRESS(MATCH($A29,ingrédient,0)+1,MATCH(H$14,recette,0)+1, ,0,"bdcr"),0),"0")</f>
        <v>0</v>
      </c>
      <c r="I29" s="17" t="str">
        <f aca="true">IFERROR(INDIRECT(ADDRESS(MATCH($A29,ingrédient,0)+1,MATCH(I$14,recette,0)+1, ,0,"bdcr"),0),"0")</f>
        <v>0</v>
      </c>
      <c r="J29" s="17" t="str">
        <f aca="true">IFERROR(INDIRECT(ADDRESS(MATCH($A29,ingrédient,0)+1,MATCH(J$14,recette,0)+1, ,0,"bdcr"),0),"0")</f>
        <v>0</v>
      </c>
      <c r="K29" s="19" t="n">
        <f aca="false">B29*$C$3+C29*$C$4+D29*$C$5+E29*$C$6+F29*$C$7+G29*$C$8+H29*$C$9+I29*$C$10+J29*$C$11</f>
        <v>0</v>
      </c>
      <c r="L29" s="20" t="s">
        <v>5</v>
      </c>
    </row>
    <row r="30" s="20" customFormat="true" ht="13.8" hidden="false" customHeight="false" outlineLevel="0" collapsed="false">
      <c r="A30" s="16" t="str">
        <f aca="false">bdcr!A17</f>
        <v>p</v>
      </c>
      <c r="B30" s="17" t="n">
        <f aca="true">IFERROR(INDIRECT(ADDRESS(MATCH($A30,ingrédient,0)+1,MATCH(B$14,recette,0)+1, ,0,"bdcr"),0),"0")</f>
        <v>0</v>
      </c>
      <c r="C30" s="17" t="str">
        <f aca="true">IFERROR(INDIRECT(ADDRESS(MATCH($A30,ingrédient,0)+1,MATCH(C$14,recette,0)+1, ,0,"bdcr"),0),"0")</f>
        <v>0</v>
      </c>
      <c r="D30" s="17" t="str">
        <f aca="true">IFERROR(INDIRECT(ADDRESS(MATCH($A30,ingrédient,0)+1,MATCH(D$14,recette,0)+1, ,0,"bdcr"),0),"0")</f>
        <v>0</v>
      </c>
      <c r="E30" s="17" t="str">
        <f aca="true">IFERROR(INDIRECT(ADDRESS(MATCH($A30,ingrédient,0)+1,MATCH(E$14,recette,0)+1, ,0,"bdcr"),0),"0")</f>
        <v>0</v>
      </c>
      <c r="F30" s="17" t="n">
        <f aca="true">IFERROR(INDIRECT(ADDRESS(MATCH($A30,ingrédient,0)+1,MATCH(F$14,recette,0)+1, ,0,"bdcr"),0),"0")</f>
        <v>0</v>
      </c>
      <c r="G30" s="17" t="str">
        <f aca="true">IFERROR(INDIRECT(ADDRESS(MATCH($A30,ingrédient,0)+1,MATCH(G$14,recette,0)+1, ,0,"bdcr"),0),"0")</f>
        <v>0</v>
      </c>
      <c r="H30" s="17" t="str">
        <f aca="true">IFERROR(INDIRECT(ADDRESS(MATCH($A30,ingrédient,0)+1,MATCH(H$14,recette,0)+1, ,0,"bdcr"),0),"0")</f>
        <v>0</v>
      </c>
      <c r="I30" s="17" t="str">
        <f aca="true">IFERROR(INDIRECT(ADDRESS(MATCH($A30,ingrédient,0)+1,MATCH(I$14,recette,0)+1, ,0,"bdcr"),0),"0")</f>
        <v>0</v>
      </c>
      <c r="J30" s="17" t="str">
        <f aca="true">IFERROR(INDIRECT(ADDRESS(MATCH($A30,ingrédient,0)+1,MATCH(J$14,recette,0)+1, ,0,"bdcr"),0),"0")</f>
        <v>0</v>
      </c>
      <c r="K30" s="19" t="n">
        <f aca="false">B30*$C$3+C30*$C$4+D30*$C$5+E30*$C$6+F30*$C$7+G30*$C$8+H30*$C$9+I30*$C$10+J30*$C$11</f>
        <v>0</v>
      </c>
      <c r="L30" s="20" t="s">
        <v>5</v>
      </c>
    </row>
    <row r="31" s="20" customFormat="true" ht="13.8" hidden="false" customHeight="false" outlineLevel="0" collapsed="false">
      <c r="A31" s="16" t="str">
        <f aca="false">bdcr!A18</f>
        <v>q</v>
      </c>
      <c r="B31" s="17" t="n">
        <f aca="true">IFERROR(INDIRECT(ADDRESS(MATCH($A31,ingrédient,0)+1,MATCH(B$14,recette,0)+1, ,0,"bdcr"),0),"0")</f>
        <v>0</v>
      </c>
      <c r="C31" s="17" t="str">
        <f aca="true">IFERROR(INDIRECT(ADDRESS(MATCH($A31,ingrédient,0)+1,MATCH(C$14,recette,0)+1, ,0,"bdcr"),0),"0")</f>
        <v>0</v>
      </c>
      <c r="D31" s="17" t="str">
        <f aca="true">IFERROR(INDIRECT(ADDRESS(MATCH($A31,ingrédient,0)+1,MATCH(D$14,recette,0)+1, ,0,"bdcr"),0),"0")</f>
        <v>0</v>
      </c>
      <c r="E31" s="17" t="str">
        <f aca="true">IFERROR(INDIRECT(ADDRESS(MATCH($A31,ingrédient,0)+1,MATCH(E$14,recette,0)+1, ,0,"bdcr"),0),"0")</f>
        <v>0</v>
      </c>
      <c r="F31" s="17" t="n">
        <f aca="true">IFERROR(INDIRECT(ADDRESS(MATCH($A31,ingrédient,0)+1,MATCH(F$14,recette,0)+1, ,0,"bdcr"),0),"0")</f>
        <v>0</v>
      </c>
      <c r="G31" s="17" t="str">
        <f aca="true">IFERROR(INDIRECT(ADDRESS(MATCH($A31,ingrédient,0)+1,MATCH(G$14,recette,0)+1, ,0,"bdcr"),0),"0")</f>
        <v>0</v>
      </c>
      <c r="H31" s="17" t="str">
        <f aca="true">IFERROR(INDIRECT(ADDRESS(MATCH($A31,ingrédient,0)+1,MATCH(H$14,recette,0)+1, ,0,"bdcr"),0),"0")</f>
        <v>0</v>
      </c>
      <c r="I31" s="17" t="str">
        <f aca="true">IFERROR(INDIRECT(ADDRESS(MATCH($A31,ingrédient,0)+1,MATCH(I$14,recette,0)+1, ,0,"bdcr"),0),"0")</f>
        <v>0</v>
      </c>
      <c r="J31" s="17" t="str">
        <f aca="true">IFERROR(INDIRECT(ADDRESS(MATCH($A31,ingrédient,0)+1,MATCH(J$14,recette,0)+1, ,0,"bdcr"),0),"0")</f>
        <v>0</v>
      </c>
      <c r="K31" s="19" t="n">
        <f aca="false">B31*$C$3+C31*$C$4+D31*$C$5+E31*$C$6+F31*$C$7+G31*$C$8+H31*$C$9+I31*$C$10+J31*$C$11</f>
        <v>0</v>
      </c>
      <c r="L31" s="20" t="s">
        <v>5</v>
      </c>
    </row>
    <row r="32" s="20" customFormat="true" ht="13.8" hidden="false" customHeight="false" outlineLevel="0" collapsed="false">
      <c r="A32" s="16" t="str">
        <f aca="false">bdcr!A19</f>
        <v>r</v>
      </c>
      <c r="B32" s="17" t="n">
        <f aca="true">IFERROR(INDIRECT(ADDRESS(MATCH($A32,ingrédient,0)+1,MATCH(B$14,recette,0)+1, ,0,"bdcr"),0),"0")</f>
        <v>0</v>
      </c>
      <c r="C32" s="17" t="str">
        <f aca="true">IFERROR(INDIRECT(ADDRESS(MATCH($A32,ingrédient,0)+1,MATCH(C$14,recette,0)+1, ,0,"bdcr"),0),"0")</f>
        <v>0</v>
      </c>
      <c r="D32" s="17" t="str">
        <f aca="true">IFERROR(INDIRECT(ADDRESS(MATCH($A32,ingrédient,0)+1,MATCH(D$14,recette,0)+1, ,0,"bdcr"),0),"0")</f>
        <v>0</v>
      </c>
      <c r="E32" s="17" t="str">
        <f aca="true">IFERROR(INDIRECT(ADDRESS(MATCH($A32,ingrédient,0)+1,MATCH(E$14,recette,0)+1, ,0,"bdcr"),0),"0")</f>
        <v>0</v>
      </c>
      <c r="F32" s="17" t="n">
        <f aca="true">IFERROR(INDIRECT(ADDRESS(MATCH($A32,ingrédient,0)+1,MATCH(F$14,recette,0)+1, ,0,"bdcr"),0),"0")</f>
        <v>0</v>
      </c>
      <c r="G32" s="17" t="str">
        <f aca="true">IFERROR(INDIRECT(ADDRESS(MATCH($A32,ingrédient,0)+1,MATCH(G$14,recette,0)+1, ,0,"bdcr"),0),"0")</f>
        <v>0</v>
      </c>
      <c r="H32" s="17" t="str">
        <f aca="true">IFERROR(INDIRECT(ADDRESS(MATCH($A32,ingrédient,0)+1,MATCH(H$14,recette,0)+1, ,0,"bdcr"),0),"0")</f>
        <v>0</v>
      </c>
      <c r="I32" s="17" t="str">
        <f aca="true">IFERROR(INDIRECT(ADDRESS(MATCH($A32,ingrédient,0)+1,MATCH(I$14,recette,0)+1, ,0,"bdcr"),0),"0")</f>
        <v>0</v>
      </c>
      <c r="J32" s="17" t="str">
        <f aca="true">IFERROR(INDIRECT(ADDRESS(MATCH($A32,ingrédient,0)+1,MATCH(J$14,recette,0)+1, ,0,"bdcr"),0),"0")</f>
        <v>0</v>
      </c>
      <c r="K32" s="19" t="n">
        <f aca="false">B32*$C$3+C32*$C$4+D32*$C$5+E32*$C$6+F32*$C$7+G32*$C$8+H32*$C$9+I32*$C$10+J32*$C$11</f>
        <v>0</v>
      </c>
      <c r="L32" s="20" t="s">
        <v>5</v>
      </c>
    </row>
    <row r="33" s="20" customFormat="true" ht="13.8" hidden="false" customHeight="false" outlineLevel="0" collapsed="false">
      <c r="A33" s="16" t="str">
        <f aca="false">bdcr!A20</f>
        <v>s</v>
      </c>
      <c r="B33" s="17" t="n">
        <f aca="true">IFERROR(INDIRECT(ADDRESS(MATCH($A33,ingrédient,0)+1,MATCH(B$14,recette,0)+1, ,0,"bdcr"),0),"0")</f>
        <v>0</v>
      </c>
      <c r="C33" s="17" t="str">
        <f aca="true">IFERROR(INDIRECT(ADDRESS(MATCH($A33,ingrédient,0)+1,MATCH(C$14,recette,0)+1, ,0,"bdcr"),0),"0")</f>
        <v>0</v>
      </c>
      <c r="D33" s="17" t="str">
        <f aca="true">IFERROR(INDIRECT(ADDRESS(MATCH($A33,ingrédient,0)+1,MATCH(D$14,recette,0)+1, ,0,"bdcr"),0),"0")</f>
        <v>0</v>
      </c>
      <c r="E33" s="17" t="str">
        <f aca="true">IFERROR(INDIRECT(ADDRESS(MATCH($A33,ingrédient,0)+1,MATCH(E$14,recette,0)+1, ,0,"bdcr"),0),"0")</f>
        <v>0</v>
      </c>
      <c r="F33" s="17" t="n">
        <f aca="true">IFERROR(INDIRECT(ADDRESS(MATCH($A33,ingrédient,0)+1,MATCH(F$14,recette,0)+1, ,0,"bdcr"),0),"0")</f>
        <v>0</v>
      </c>
      <c r="G33" s="17" t="str">
        <f aca="true">IFERROR(INDIRECT(ADDRESS(MATCH($A33,ingrédient,0)+1,MATCH(G$14,recette,0)+1, ,0,"bdcr"),0),"0")</f>
        <v>0</v>
      </c>
      <c r="H33" s="17" t="str">
        <f aca="true">IFERROR(INDIRECT(ADDRESS(MATCH($A33,ingrédient,0)+1,MATCH(H$14,recette,0)+1, ,0,"bdcr"),0),"0")</f>
        <v>0</v>
      </c>
      <c r="I33" s="17" t="str">
        <f aca="true">IFERROR(INDIRECT(ADDRESS(MATCH($A33,ingrédient,0)+1,MATCH(I$14,recette,0)+1, ,0,"bdcr"),0),"0")</f>
        <v>0</v>
      </c>
      <c r="J33" s="17" t="str">
        <f aca="true">IFERROR(INDIRECT(ADDRESS(MATCH($A33,ingrédient,0)+1,MATCH(J$14,recette,0)+1, ,0,"bdcr"),0),"0")</f>
        <v>0</v>
      </c>
      <c r="K33" s="19" t="n">
        <f aca="false">B33*$C$3+C33*$C$4+D33*$C$5+E33*$C$6+F33*$C$7+G33*$C$8+H33*$C$9+I33*$C$10+J33*$C$11</f>
        <v>0</v>
      </c>
      <c r="L33" s="20" t="s">
        <v>5</v>
      </c>
    </row>
    <row r="34" s="20" customFormat="true" ht="13.8" hidden="false" customHeight="false" outlineLevel="0" collapsed="false">
      <c r="A34" s="16" t="str">
        <f aca="false">bdcr!A21</f>
        <v>t</v>
      </c>
      <c r="B34" s="17" t="n">
        <f aca="true">IFERROR(INDIRECT(ADDRESS(MATCH($A34,ingrédient,0)+1,MATCH(B$14,recette,0)+1, ,0,"bdcr"),0),"0")</f>
        <v>0</v>
      </c>
      <c r="C34" s="17" t="str">
        <f aca="true">IFERROR(INDIRECT(ADDRESS(MATCH($A34,ingrédient,0)+1,MATCH(C$14,recette,0)+1, ,0,"bdcr"),0),"0")</f>
        <v>0</v>
      </c>
      <c r="D34" s="17" t="str">
        <f aca="true">IFERROR(INDIRECT(ADDRESS(MATCH($A34,ingrédient,0)+1,MATCH(D$14,recette,0)+1, ,0,"bdcr"),0),"0")</f>
        <v>0</v>
      </c>
      <c r="E34" s="17" t="str">
        <f aca="true">IFERROR(INDIRECT(ADDRESS(MATCH($A34,ingrédient,0)+1,MATCH(E$14,recette,0)+1, ,0,"bdcr"),0),"0")</f>
        <v>0</v>
      </c>
      <c r="F34" s="17" t="n">
        <f aca="true">IFERROR(INDIRECT(ADDRESS(MATCH($A34,ingrédient,0)+1,MATCH(F$14,recette,0)+1, ,0,"bdcr"),0),"0")</f>
        <v>0</v>
      </c>
      <c r="G34" s="17" t="str">
        <f aca="true">IFERROR(INDIRECT(ADDRESS(MATCH($A34,ingrédient,0)+1,MATCH(G$14,recette,0)+1, ,0,"bdcr"),0),"0")</f>
        <v>0</v>
      </c>
      <c r="H34" s="17" t="str">
        <f aca="true">IFERROR(INDIRECT(ADDRESS(MATCH($A34,ingrédient,0)+1,MATCH(H$14,recette,0)+1, ,0,"bdcr"),0),"0")</f>
        <v>0</v>
      </c>
      <c r="I34" s="17" t="str">
        <f aca="true">IFERROR(INDIRECT(ADDRESS(MATCH($A34,ingrédient,0)+1,MATCH(I$14,recette,0)+1, ,0,"bdcr"),0),"0")</f>
        <v>0</v>
      </c>
      <c r="J34" s="17" t="str">
        <f aca="true">IFERROR(INDIRECT(ADDRESS(MATCH($A34,ingrédient,0)+1,MATCH(J$14,recette,0)+1, ,0,"bdcr"),0),"0")</f>
        <v>0</v>
      </c>
      <c r="K34" s="19" t="n">
        <f aca="false">B34*$C$3+C34*$C$4+D34*$C$5+E34*$C$6+F34*$C$7+G34*$C$8+H34*$C$9+I34*$C$10+J34*$C$11</f>
        <v>0</v>
      </c>
      <c r="L34" s="20" t="s">
        <v>5</v>
      </c>
    </row>
    <row r="35" s="20" customFormat="true" ht="13.8" hidden="false" customHeight="false" outlineLevel="0" collapsed="false">
      <c r="A35" s="16" t="str">
        <f aca="false">bdcr!A22</f>
        <v>u</v>
      </c>
      <c r="B35" s="17" t="n">
        <f aca="true">IFERROR(INDIRECT(ADDRESS(MATCH($A35,ingrédient,0)+1,MATCH(B$14,recette,0)+1, ,0,"bdcr"),0),"0")</f>
        <v>0</v>
      </c>
      <c r="C35" s="17" t="str">
        <f aca="true">IFERROR(INDIRECT(ADDRESS(MATCH($A35,ingrédient,0)+1,MATCH(C$14,recette,0)+1, ,0,"bdcr"),0),"0")</f>
        <v>0</v>
      </c>
      <c r="D35" s="17" t="str">
        <f aca="true">IFERROR(INDIRECT(ADDRESS(MATCH($A35,ingrédient,0)+1,MATCH(D$14,recette,0)+1, ,0,"bdcr"),0),"0")</f>
        <v>0</v>
      </c>
      <c r="E35" s="17" t="str">
        <f aca="true">IFERROR(INDIRECT(ADDRESS(MATCH($A35,ingrédient,0)+1,MATCH(E$14,recette,0)+1, ,0,"bdcr"),0),"0")</f>
        <v>0</v>
      </c>
      <c r="F35" s="17" t="n">
        <f aca="true">IFERROR(INDIRECT(ADDRESS(MATCH($A35,ingrédient,0)+1,MATCH(F$14,recette,0)+1, ,0,"bdcr"),0),"0")</f>
        <v>0</v>
      </c>
      <c r="G35" s="17" t="str">
        <f aca="true">IFERROR(INDIRECT(ADDRESS(MATCH($A35,ingrédient,0)+1,MATCH(G$14,recette,0)+1, ,0,"bdcr"),0),"0")</f>
        <v>0</v>
      </c>
      <c r="H35" s="17" t="str">
        <f aca="true">IFERROR(INDIRECT(ADDRESS(MATCH($A35,ingrédient,0)+1,MATCH(H$14,recette,0)+1, ,0,"bdcr"),0),"0")</f>
        <v>0</v>
      </c>
      <c r="I35" s="17" t="str">
        <f aca="true">IFERROR(INDIRECT(ADDRESS(MATCH($A35,ingrédient,0)+1,MATCH(I$14,recette,0)+1, ,0,"bdcr"),0),"0")</f>
        <v>0</v>
      </c>
      <c r="J35" s="17" t="str">
        <f aca="true">IFERROR(INDIRECT(ADDRESS(MATCH($A35,ingrédient,0)+1,MATCH(J$14,recette,0)+1, ,0,"bdcr"),0),"0")</f>
        <v>0</v>
      </c>
      <c r="K35" s="19" t="n">
        <f aca="false">B35*$C$3+C35*$C$4+D35*$C$5+E35*$C$6+F35*$C$7+G35*$C$8+H35*$C$9+I35*$C$10+J35*$C$11</f>
        <v>0</v>
      </c>
      <c r="L35" s="20" t="s">
        <v>5</v>
      </c>
    </row>
    <row r="36" s="20" customFormat="true" ht="13.8" hidden="false" customHeight="false" outlineLevel="0" collapsed="false">
      <c r="A36" s="16" t="str">
        <f aca="false">bdcr!A23</f>
        <v>v</v>
      </c>
      <c r="B36" s="17" t="n">
        <f aca="true">IFERROR(INDIRECT(ADDRESS(MATCH($A36,ingrédient,0)+1,MATCH(B$14,recette,0)+1, ,0,"bdcr"),0),"0")</f>
        <v>0.02</v>
      </c>
      <c r="C36" s="17" t="str">
        <f aca="true">IFERROR(INDIRECT(ADDRESS(MATCH($A36,ingrédient,0)+1,MATCH(C$14,recette,0)+1, ,0,"bdcr"),0),"0")</f>
        <v>0</v>
      </c>
      <c r="D36" s="17" t="str">
        <f aca="true">IFERROR(INDIRECT(ADDRESS(MATCH($A36,ingrédient,0)+1,MATCH(D$14,recette,0)+1, ,0,"bdcr"),0),"0")</f>
        <v>0</v>
      </c>
      <c r="E36" s="17" t="str">
        <f aca="true">IFERROR(INDIRECT(ADDRESS(MATCH($A36,ingrédient,0)+1,MATCH(E$14,recette,0)+1, ,0,"bdcr"),0),"0")</f>
        <v>0</v>
      </c>
      <c r="F36" s="17" t="n">
        <f aca="true">IFERROR(INDIRECT(ADDRESS(MATCH($A36,ingrédient,0)+1,MATCH(F$14,recette,0)+1, ,0,"bdcr"),0),"0")</f>
        <v>0.02</v>
      </c>
      <c r="G36" s="17" t="str">
        <f aca="true">IFERROR(INDIRECT(ADDRESS(MATCH($A36,ingrédient,0)+1,MATCH(G$14,recette,0)+1, ,0,"bdcr"),0),"0")</f>
        <v>0</v>
      </c>
      <c r="H36" s="17" t="str">
        <f aca="true">IFERROR(INDIRECT(ADDRESS(MATCH($A36,ingrédient,0)+1,MATCH(H$14,recette,0)+1, ,0,"bdcr"),0),"0")</f>
        <v>0</v>
      </c>
      <c r="I36" s="17" t="str">
        <f aca="true">IFERROR(INDIRECT(ADDRESS(MATCH($A36,ingrédient,0)+1,MATCH(I$14,recette,0)+1, ,0,"bdcr"),0),"0")</f>
        <v>0</v>
      </c>
      <c r="J36" s="17" t="str">
        <f aca="true">IFERROR(INDIRECT(ADDRESS(MATCH($A36,ingrédient,0)+1,MATCH(J$14,recette,0)+1, ,0,"bdcr"),0),"0")</f>
        <v>0</v>
      </c>
      <c r="K36" s="19" t="n">
        <f aca="false">B36*$C$3+C36*$C$4+D36*$C$5+E36*$C$6+F36*$C$7+G36*$C$8+H36*$C$9+I36*$C$10+J36*$C$11</f>
        <v>0.6</v>
      </c>
      <c r="L36" s="20" t="s">
        <v>5</v>
      </c>
    </row>
    <row r="37" s="20" customFormat="true" ht="13.8" hidden="false" customHeight="false" outlineLevel="0" collapsed="false">
      <c r="A37" s="16" t="str">
        <f aca="false">bdcr!A24</f>
        <v>w</v>
      </c>
      <c r="B37" s="17" t="n">
        <f aca="true">IFERROR(INDIRECT(ADDRESS(MATCH($A37,ingrédient,0)+1,MATCH(B$14,recette,0)+1, ,0,"bdcr"),0),"0")</f>
        <v>0</v>
      </c>
      <c r="C37" s="17" t="str">
        <f aca="true">IFERROR(INDIRECT(ADDRESS(MATCH($A37,ingrédient,0)+1,MATCH(C$14,recette,0)+1, ,0,"bdcr"),0),"0")</f>
        <v>0</v>
      </c>
      <c r="D37" s="17" t="str">
        <f aca="true">IFERROR(INDIRECT(ADDRESS(MATCH($A37,ingrédient,0)+1,MATCH(D$14,recette,0)+1, ,0,"bdcr"),0),"0")</f>
        <v>0</v>
      </c>
      <c r="E37" s="17" t="str">
        <f aca="true">IFERROR(INDIRECT(ADDRESS(MATCH($A37,ingrédient,0)+1,MATCH(E$14,recette,0)+1, ,0,"bdcr"),0),"0")</f>
        <v>0</v>
      </c>
      <c r="F37" s="17" t="n">
        <f aca="true">IFERROR(INDIRECT(ADDRESS(MATCH($A37,ingrédient,0)+1,MATCH(F$14,recette,0)+1, ,0,"bdcr"),0),"0")</f>
        <v>0</v>
      </c>
      <c r="G37" s="17" t="str">
        <f aca="true">IFERROR(INDIRECT(ADDRESS(MATCH($A37,ingrédient,0)+1,MATCH(G$14,recette,0)+1, ,0,"bdcr"),0),"0")</f>
        <v>0</v>
      </c>
      <c r="H37" s="17" t="str">
        <f aca="true">IFERROR(INDIRECT(ADDRESS(MATCH($A37,ingrédient,0)+1,MATCH(H$14,recette,0)+1, ,0,"bdcr"),0),"0")</f>
        <v>0</v>
      </c>
      <c r="I37" s="17" t="str">
        <f aca="true">IFERROR(INDIRECT(ADDRESS(MATCH($A37,ingrédient,0)+1,MATCH(I$14,recette,0)+1, ,0,"bdcr"),0),"0")</f>
        <v>0</v>
      </c>
      <c r="J37" s="17" t="str">
        <f aca="true">IFERROR(INDIRECT(ADDRESS(MATCH($A37,ingrédient,0)+1,MATCH(J$14,recette,0)+1, ,0,"bdcr"),0),"0")</f>
        <v>0</v>
      </c>
      <c r="K37" s="19" t="n">
        <f aca="false">B37*$C$3+C37*$C$4+D37*$C$5+E37*$C$6+F37*$C$7+G37*$C$8+H37*$C$9+I37*$C$10+J37*$C$11</f>
        <v>0</v>
      </c>
      <c r="L37" s="20" t="s">
        <v>5</v>
      </c>
    </row>
    <row r="38" s="20" customFormat="true" ht="13.8" hidden="false" customHeight="false" outlineLevel="0" collapsed="false">
      <c r="A38" s="16" t="str">
        <f aca="false">bdcr!A25</f>
        <v>x</v>
      </c>
      <c r="B38" s="17" t="n">
        <f aca="true">IFERROR(INDIRECT(ADDRESS(MATCH($A38,ingrédient,0)+1,MATCH(B$14,recette,0)+1, ,0,"bdcr"),0),"0")</f>
        <v>0</v>
      </c>
      <c r="C38" s="17" t="str">
        <f aca="true">IFERROR(INDIRECT(ADDRESS(MATCH($A38,ingrédient,0)+1,MATCH(C$14,recette,0)+1, ,0,"bdcr"),0),"0")</f>
        <v>0</v>
      </c>
      <c r="D38" s="17" t="str">
        <f aca="true">IFERROR(INDIRECT(ADDRESS(MATCH($A38,ingrédient,0)+1,MATCH(D$14,recette,0)+1, ,0,"bdcr"),0),"0")</f>
        <v>0</v>
      </c>
      <c r="E38" s="17" t="str">
        <f aca="true">IFERROR(INDIRECT(ADDRESS(MATCH($A38,ingrédient,0)+1,MATCH(E$14,recette,0)+1, ,0,"bdcr"),0),"0")</f>
        <v>0</v>
      </c>
      <c r="F38" s="17" t="n">
        <f aca="true">IFERROR(INDIRECT(ADDRESS(MATCH($A38,ingrédient,0)+1,MATCH(F$14,recette,0)+1, ,0,"bdcr"),0),"0")</f>
        <v>0</v>
      </c>
      <c r="G38" s="17" t="str">
        <f aca="true">IFERROR(INDIRECT(ADDRESS(MATCH($A38,ingrédient,0)+1,MATCH(G$14,recette,0)+1, ,0,"bdcr"),0),"0")</f>
        <v>0</v>
      </c>
      <c r="H38" s="17" t="str">
        <f aca="true">IFERROR(INDIRECT(ADDRESS(MATCH($A38,ingrédient,0)+1,MATCH(H$14,recette,0)+1, ,0,"bdcr"),0),"0")</f>
        <v>0</v>
      </c>
      <c r="I38" s="17" t="str">
        <f aca="true">IFERROR(INDIRECT(ADDRESS(MATCH($A38,ingrédient,0)+1,MATCH(I$14,recette,0)+1, ,0,"bdcr"),0),"0")</f>
        <v>0</v>
      </c>
      <c r="J38" s="17" t="str">
        <f aca="true">IFERROR(INDIRECT(ADDRESS(MATCH($A38,ingrédient,0)+1,MATCH(J$14,recette,0)+1, ,0,"bdcr"),0),"0")</f>
        <v>0</v>
      </c>
      <c r="K38" s="19" t="n">
        <f aca="false">B38*$C$3+C38*$C$4+D38*$C$5+E38*$C$6+F38*$C$7+G38*$C$8+H38*$C$9+I38*$C$10+J38*$C$11</f>
        <v>0</v>
      </c>
    </row>
    <row r="39" s="20" customFormat="true" ht="13.8" hidden="false" customHeight="false" outlineLevel="0" collapsed="false">
      <c r="A39" s="16" t="str">
        <f aca="false">bdcr!A26</f>
        <v>t</v>
      </c>
      <c r="B39" s="17" t="n">
        <f aca="true">IFERROR(INDIRECT(ADDRESS(MATCH($A39,ingrédient,0)+1,MATCH(B$14,recette,0)+1, ,0,"bdcr"),0),"0")</f>
        <v>0</v>
      </c>
      <c r="C39" s="17" t="str">
        <f aca="true">IFERROR(INDIRECT(ADDRESS(MATCH($A39,ingrédient,0)+1,MATCH(C$14,recette,0)+1, ,0,"bdcr"),0),"0")</f>
        <v>0</v>
      </c>
      <c r="D39" s="17" t="str">
        <f aca="true">IFERROR(INDIRECT(ADDRESS(MATCH($A39,ingrédient,0)+1,MATCH(D$14,recette,0)+1, ,0,"bdcr"),0),"0")</f>
        <v>0</v>
      </c>
      <c r="E39" s="17" t="str">
        <f aca="true">IFERROR(INDIRECT(ADDRESS(MATCH($A39,ingrédient,0)+1,MATCH(E$14,recette,0)+1, ,0,"bdcr"),0),"0")</f>
        <v>0</v>
      </c>
      <c r="F39" s="17" t="n">
        <f aca="true">IFERROR(INDIRECT(ADDRESS(MATCH($A39,ingrédient,0)+1,MATCH(F$14,recette,0)+1, ,0,"bdcr"),0),"0")</f>
        <v>0</v>
      </c>
      <c r="G39" s="17" t="str">
        <f aca="true">IFERROR(INDIRECT(ADDRESS(MATCH($A39,ingrédient,0)+1,MATCH(G$14,recette,0)+1, ,0,"bdcr"),0),"0")</f>
        <v>0</v>
      </c>
      <c r="H39" s="17" t="str">
        <f aca="true">IFERROR(INDIRECT(ADDRESS(MATCH($A39,ingrédient,0)+1,MATCH(H$14,recette,0)+1, ,0,"bdcr"),0),"0")</f>
        <v>0</v>
      </c>
      <c r="I39" s="17" t="str">
        <f aca="true">IFERROR(INDIRECT(ADDRESS(MATCH($A39,ingrédient,0)+1,MATCH(I$14,recette,0)+1, ,0,"bdcr"),0),"0")</f>
        <v>0</v>
      </c>
      <c r="J39" s="17" t="str">
        <f aca="true">IFERROR(INDIRECT(ADDRESS(MATCH($A39,ingrédient,0)+1,MATCH(J$14,recette,0)+1, ,0,"bdcr"),0),"0")</f>
        <v>0</v>
      </c>
      <c r="K39" s="19" t="n">
        <f aca="false">B39*$C$3+C39*$C$4+D39*$C$5+E39*$C$6+F39*$C$7+G39*$C$8+H39*$C$9+I39*$C$10+J39*$C$11</f>
        <v>0</v>
      </c>
    </row>
    <row r="40" s="20" customFormat="true" ht="13.8" hidden="false" customHeight="false" outlineLevel="0" collapsed="false">
      <c r="A40" s="16" t="str">
        <f aca="false">bdcr!A27</f>
        <v>y</v>
      </c>
      <c r="B40" s="17" t="n">
        <f aca="true">IFERROR(INDIRECT(ADDRESS(MATCH($A40,ingrédient,0)+1,MATCH(B$14,recette,0)+1, ,0,"bdcr"),0),"0")</f>
        <v>0</v>
      </c>
      <c r="C40" s="17" t="str">
        <f aca="true">IFERROR(INDIRECT(ADDRESS(MATCH($A40,ingrédient,0)+1,MATCH(C$14,recette,0)+1, ,0,"bdcr"),0),"0")</f>
        <v>0</v>
      </c>
      <c r="D40" s="17" t="str">
        <f aca="true">IFERROR(INDIRECT(ADDRESS(MATCH($A40,ingrédient,0)+1,MATCH(D$14,recette,0)+1, ,0,"bdcr"),0),"0")</f>
        <v>0</v>
      </c>
      <c r="E40" s="17" t="str">
        <f aca="true">IFERROR(INDIRECT(ADDRESS(MATCH($A40,ingrédient,0)+1,MATCH(E$14,recette,0)+1, ,0,"bdcr"),0),"0")</f>
        <v>0</v>
      </c>
      <c r="F40" s="17" t="n">
        <f aca="true">IFERROR(INDIRECT(ADDRESS(MATCH($A40,ingrédient,0)+1,MATCH(F$14,recette,0)+1, ,0,"bdcr"),0),"0")</f>
        <v>0</v>
      </c>
      <c r="G40" s="17" t="str">
        <f aca="true">IFERROR(INDIRECT(ADDRESS(MATCH($A40,ingrédient,0)+1,MATCH(G$14,recette,0)+1, ,0,"bdcr"),0),"0")</f>
        <v>0</v>
      </c>
      <c r="H40" s="17" t="str">
        <f aca="true">IFERROR(INDIRECT(ADDRESS(MATCH($A40,ingrédient,0)+1,MATCH(H$14,recette,0)+1, ,0,"bdcr"),0),"0")</f>
        <v>0</v>
      </c>
      <c r="I40" s="17" t="str">
        <f aca="true">IFERROR(INDIRECT(ADDRESS(MATCH($A40,ingrédient,0)+1,MATCH(I$14,recette,0)+1, ,0,"bdcr"),0),"0")</f>
        <v>0</v>
      </c>
      <c r="J40" s="17" t="str">
        <f aca="true">IFERROR(INDIRECT(ADDRESS(MATCH($A40,ingrédient,0)+1,MATCH(J$14,recette,0)+1, ,0,"bdcr"),0),"0")</f>
        <v>0</v>
      </c>
      <c r="K40" s="19" t="n">
        <f aca="false">B40*$C$3+C40*$C$4+D40*$C$5+E40*$C$6+F40*$C$7+G40*$C$8+H40*$C$9+I40*$C$10+J40*$C$11</f>
        <v>0</v>
      </c>
    </row>
    <row r="41" s="20" customFormat="true" ht="13.8" hidden="false" customHeight="false" outlineLevel="0" collapsed="false">
      <c r="A41" s="16" t="str">
        <f aca="false">bdcr!A28</f>
        <v>aa</v>
      </c>
      <c r="B41" s="17" t="n">
        <f aca="true">IFERROR(INDIRECT(ADDRESS(MATCH($A41,ingrédient,0)+1,MATCH(B$14,recette,0)+1, ,0,"bdcr"),0),"0")</f>
        <v>0</v>
      </c>
      <c r="C41" s="17" t="str">
        <f aca="true">IFERROR(INDIRECT(ADDRESS(MATCH($A41,ingrédient,0)+1,MATCH(C$14,recette,0)+1, ,0,"bdcr"),0),"0")</f>
        <v>0</v>
      </c>
      <c r="D41" s="17" t="str">
        <f aca="true">IFERROR(INDIRECT(ADDRESS(MATCH($A41,ingrédient,0)+1,MATCH(D$14,recette,0)+1, ,0,"bdcr"),0),"0")</f>
        <v>0</v>
      </c>
      <c r="E41" s="17" t="str">
        <f aca="true">IFERROR(INDIRECT(ADDRESS(MATCH($A41,ingrédient,0)+1,MATCH(E$14,recette,0)+1, ,0,"bdcr"),0),"0")</f>
        <v>0</v>
      </c>
      <c r="F41" s="17" t="n">
        <f aca="true">IFERROR(INDIRECT(ADDRESS(MATCH($A41,ingrédient,0)+1,MATCH(F$14,recette,0)+1, ,0,"bdcr"),0),"0")</f>
        <v>0</v>
      </c>
      <c r="G41" s="17" t="str">
        <f aca="true">IFERROR(INDIRECT(ADDRESS(MATCH($A41,ingrédient,0)+1,MATCH(G$14,recette,0)+1, ,0,"bdcr"),0),"0")</f>
        <v>0</v>
      </c>
      <c r="H41" s="17" t="str">
        <f aca="true">IFERROR(INDIRECT(ADDRESS(MATCH($A41,ingrédient,0)+1,MATCH(H$14,recette,0)+1, ,0,"bdcr"),0),"0")</f>
        <v>0</v>
      </c>
      <c r="I41" s="17" t="str">
        <f aca="true">IFERROR(INDIRECT(ADDRESS(MATCH($A41,ingrédient,0)+1,MATCH(I$14,recette,0)+1, ,0,"bdcr"),0),"0")</f>
        <v>0</v>
      </c>
      <c r="J41" s="17" t="str">
        <f aca="true">IFERROR(INDIRECT(ADDRESS(MATCH($A41,ingrédient,0)+1,MATCH(J$14,recette,0)+1, ,0,"bdcr"),0),"0")</f>
        <v>0</v>
      </c>
      <c r="K41" s="19" t="n">
        <f aca="false">B41*$C$3+C41*$C$4+D41*$C$5+E41*$C$6+F41*$C$7+G41*$C$8+H41*$C$9+I41*$C$10+J41*$C$11</f>
        <v>0</v>
      </c>
    </row>
    <row r="42" s="20" customFormat="true" ht="13.8" hidden="false" customHeight="false" outlineLevel="0" collapsed="false">
      <c r="A42" s="16" t="str">
        <f aca="false">bdcr!A29</f>
        <v>ab</v>
      </c>
      <c r="B42" s="17" t="n">
        <f aca="true">IFERROR(INDIRECT(ADDRESS(MATCH($A42,ingrédient,0)+1,MATCH(B$14,recette,0)+1, ,0,"bdcr"),0),"0")</f>
        <v>0</v>
      </c>
      <c r="C42" s="17" t="str">
        <f aca="true">IFERROR(INDIRECT(ADDRESS(MATCH($A42,ingrédient,0)+1,MATCH(C$14,recette,0)+1, ,0,"bdcr"),0),"0")</f>
        <v>0</v>
      </c>
      <c r="D42" s="17" t="str">
        <f aca="true">IFERROR(INDIRECT(ADDRESS(MATCH($A42,ingrédient,0)+1,MATCH(D$14,recette,0)+1, ,0,"bdcr"),0),"0")</f>
        <v>0</v>
      </c>
      <c r="E42" s="17" t="str">
        <f aca="true">IFERROR(INDIRECT(ADDRESS(MATCH($A42,ingrédient,0)+1,MATCH(E$14,recette,0)+1, ,0,"bdcr"),0),"0")</f>
        <v>0</v>
      </c>
      <c r="F42" s="17" t="n">
        <f aca="true">IFERROR(INDIRECT(ADDRESS(MATCH($A42,ingrédient,0)+1,MATCH(F$14,recette,0)+1, ,0,"bdcr"),0),"0")</f>
        <v>0</v>
      </c>
      <c r="G42" s="17" t="str">
        <f aca="true">IFERROR(INDIRECT(ADDRESS(MATCH($A42,ingrédient,0)+1,MATCH(G$14,recette,0)+1, ,0,"bdcr"),0),"0")</f>
        <v>0</v>
      </c>
      <c r="H42" s="17" t="str">
        <f aca="true">IFERROR(INDIRECT(ADDRESS(MATCH($A42,ingrédient,0)+1,MATCH(H$14,recette,0)+1, ,0,"bdcr"),0),"0")</f>
        <v>0</v>
      </c>
      <c r="I42" s="17" t="str">
        <f aca="true">IFERROR(INDIRECT(ADDRESS(MATCH($A42,ingrédient,0)+1,MATCH(I$14,recette,0)+1, ,0,"bdcr"),0),"0")</f>
        <v>0</v>
      </c>
      <c r="J42" s="17" t="str">
        <f aca="true">IFERROR(INDIRECT(ADDRESS(MATCH($A42,ingrédient,0)+1,MATCH(J$14,recette,0)+1, ,0,"bdcr"),0),"0")</f>
        <v>0</v>
      </c>
      <c r="K42" s="19" t="n">
        <f aca="false">B42*$C$3+C42*$C$4+D42*$C$5+E42*$C$6+F42*$C$7+G42*$C$8+H42*$C$9+I42*$C$10+J42*$C$11</f>
        <v>0</v>
      </c>
      <c r="L42" s="20" t="s">
        <v>5</v>
      </c>
    </row>
    <row r="43" s="20" customFormat="true" ht="13.8" hidden="false" customHeight="false" outlineLevel="0" collapsed="false">
      <c r="A43" s="16" t="str">
        <f aca="false">bdcr!A30</f>
        <v>ac</v>
      </c>
      <c r="B43" s="17" t="n">
        <f aca="true">IFERROR(INDIRECT(ADDRESS(MATCH($A43,ingrédient,0)+1,MATCH(B$14,recette,0)+1, ,0,"bdcr"),0),"0")</f>
        <v>0</v>
      </c>
      <c r="C43" s="17" t="str">
        <f aca="true">IFERROR(INDIRECT(ADDRESS(MATCH($A43,ingrédient,0)+1,MATCH(C$14,recette,0)+1, ,0,"bdcr"),0),"0")</f>
        <v>0</v>
      </c>
      <c r="D43" s="17" t="str">
        <f aca="true">IFERROR(INDIRECT(ADDRESS(MATCH($A43,ingrédient,0)+1,MATCH(D$14,recette,0)+1, ,0,"bdcr"),0),"0")</f>
        <v>0</v>
      </c>
      <c r="E43" s="17" t="str">
        <f aca="true">IFERROR(INDIRECT(ADDRESS(MATCH($A43,ingrédient,0)+1,MATCH(E$14,recette,0)+1, ,0,"bdcr"),0),"0")</f>
        <v>0</v>
      </c>
      <c r="F43" s="17" t="n">
        <f aca="true">IFERROR(INDIRECT(ADDRESS(MATCH($A43,ingrédient,0)+1,MATCH(F$14,recette,0)+1, ,0,"bdcr"),0),"0")</f>
        <v>0</v>
      </c>
      <c r="G43" s="17" t="str">
        <f aca="true">IFERROR(INDIRECT(ADDRESS(MATCH($A43,ingrédient,0)+1,MATCH(G$14,recette,0)+1, ,0,"bdcr"),0),"0")</f>
        <v>0</v>
      </c>
      <c r="H43" s="17" t="str">
        <f aca="true">IFERROR(INDIRECT(ADDRESS(MATCH($A43,ingrédient,0)+1,MATCH(H$14,recette,0)+1, ,0,"bdcr"),0),"0")</f>
        <v>0</v>
      </c>
      <c r="I43" s="17" t="str">
        <f aca="true">IFERROR(INDIRECT(ADDRESS(MATCH($A43,ingrédient,0)+1,MATCH(I$14,recette,0)+1, ,0,"bdcr"),0),"0")</f>
        <v>0</v>
      </c>
      <c r="J43" s="17" t="str">
        <f aca="true">IFERROR(INDIRECT(ADDRESS(MATCH($A43,ingrédient,0)+1,MATCH(J$14,recette,0)+1, ,0,"bdcr"),0),"0")</f>
        <v>0</v>
      </c>
      <c r="K43" s="19" t="n">
        <f aca="false">B43*$C$3+C43*$C$4+D43*$C$5+E43*$C$6+F43*$C$7+G43*$C$8+H43*$C$9+I43*$C$10+J43*$C$11</f>
        <v>0</v>
      </c>
      <c r="L43" s="20" t="s">
        <v>5</v>
      </c>
    </row>
    <row r="44" s="20" customFormat="true" ht="13.8" hidden="false" customHeight="false" outlineLevel="0" collapsed="false">
      <c r="A44" s="16" t="str">
        <f aca="false">bdcr!A31</f>
        <v>ad</v>
      </c>
      <c r="B44" s="17" t="n">
        <f aca="true">IFERROR(INDIRECT(ADDRESS(MATCH($A44,ingrédient,0)+1,MATCH(B$14,recette,0)+1, ,0,"bdcr"),0),"0")</f>
        <v>0</v>
      </c>
      <c r="C44" s="17" t="str">
        <f aca="true">IFERROR(INDIRECT(ADDRESS(MATCH($A44,ingrédient,0)+1,MATCH(C$14,recette,0)+1, ,0,"bdcr"),0),"0")</f>
        <v>0</v>
      </c>
      <c r="D44" s="17" t="str">
        <f aca="true">IFERROR(INDIRECT(ADDRESS(MATCH($A44,ingrédient,0)+1,MATCH(D$14,recette,0)+1, ,0,"bdcr"),0),"0")</f>
        <v>0</v>
      </c>
      <c r="E44" s="17" t="str">
        <f aca="true">IFERROR(INDIRECT(ADDRESS(MATCH($A44,ingrédient,0)+1,MATCH(E$14,recette,0)+1, ,0,"bdcr"),0),"0")</f>
        <v>0</v>
      </c>
      <c r="F44" s="17" t="n">
        <f aca="true">IFERROR(INDIRECT(ADDRESS(MATCH($A44,ingrédient,0)+1,MATCH(F$14,recette,0)+1, ,0,"bdcr"),0),"0")</f>
        <v>0</v>
      </c>
      <c r="G44" s="17" t="str">
        <f aca="true">IFERROR(INDIRECT(ADDRESS(MATCH($A44,ingrédient,0)+1,MATCH(G$14,recette,0)+1, ,0,"bdcr"),0),"0")</f>
        <v>0</v>
      </c>
      <c r="H44" s="17" t="str">
        <f aca="true">IFERROR(INDIRECT(ADDRESS(MATCH($A44,ingrédient,0)+1,MATCH(H$14,recette,0)+1, ,0,"bdcr"),0),"0")</f>
        <v>0</v>
      </c>
      <c r="I44" s="17" t="str">
        <f aca="true">IFERROR(INDIRECT(ADDRESS(MATCH($A44,ingrédient,0)+1,MATCH(I$14,recette,0)+1, ,0,"bdcr"),0),"0")</f>
        <v>0</v>
      </c>
      <c r="J44" s="17" t="str">
        <f aca="true">IFERROR(INDIRECT(ADDRESS(MATCH($A44,ingrédient,0)+1,MATCH(J$14,recette,0)+1, ,0,"bdcr"),0),"0")</f>
        <v>0</v>
      </c>
      <c r="K44" s="19" t="n">
        <f aca="false">B44*$C$3+C44*$C$4+D44*$C$5+E44*$C$6+F44*$C$7+G44*$C$8+H44*$C$9+I44*$C$10+J44*$C$11</f>
        <v>0</v>
      </c>
      <c r="L44" s="20" t="s">
        <v>5</v>
      </c>
    </row>
    <row r="45" s="20" customFormat="true" ht="13.8" hidden="false" customHeight="false" outlineLevel="0" collapsed="false">
      <c r="A45" s="16" t="str">
        <f aca="false">bdcr!A32</f>
        <v>ae</v>
      </c>
      <c r="B45" s="17" t="n">
        <f aca="true">IFERROR(INDIRECT(ADDRESS(MATCH($A45,ingrédient,0)+1,MATCH(B$14,recette,0)+1, ,0,"bdcr"),0),"0")</f>
        <v>0</v>
      </c>
      <c r="C45" s="17" t="str">
        <f aca="true">IFERROR(INDIRECT(ADDRESS(MATCH($A45,ingrédient,0)+1,MATCH(C$14,recette,0)+1, ,0,"bdcr"),0),"0")</f>
        <v>0</v>
      </c>
      <c r="D45" s="17" t="str">
        <f aca="true">IFERROR(INDIRECT(ADDRESS(MATCH($A45,ingrédient,0)+1,MATCH(D$14,recette,0)+1, ,0,"bdcr"),0),"0")</f>
        <v>0</v>
      </c>
      <c r="E45" s="17" t="str">
        <f aca="true">IFERROR(INDIRECT(ADDRESS(MATCH($A45,ingrédient,0)+1,MATCH(E$14,recette,0)+1, ,0,"bdcr"),0),"0")</f>
        <v>0</v>
      </c>
      <c r="F45" s="17" t="n">
        <f aca="true">IFERROR(INDIRECT(ADDRESS(MATCH($A45,ingrédient,0)+1,MATCH(F$14,recette,0)+1, ,0,"bdcr"),0),"0")</f>
        <v>0</v>
      </c>
      <c r="G45" s="17" t="str">
        <f aca="true">IFERROR(INDIRECT(ADDRESS(MATCH($A45,ingrédient,0)+1,MATCH(G$14,recette,0)+1, ,0,"bdcr"),0),"0")</f>
        <v>0</v>
      </c>
      <c r="H45" s="17" t="str">
        <f aca="true">IFERROR(INDIRECT(ADDRESS(MATCH($A45,ingrédient,0)+1,MATCH(H$14,recette,0)+1, ,0,"bdcr"),0),"0")</f>
        <v>0</v>
      </c>
      <c r="I45" s="17" t="str">
        <f aca="true">IFERROR(INDIRECT(ADDRESS(MATCH($A45,ingrédient,0)+1,MATCH(I$14,recette,0)+1, ,0,"bdcr"),0),"0")</f>
        <v>0</v>
      </c>
      <c r="J45" s="17" t="str">
        <f aca="true">IFERROR(INDIRECT(ADDRESS(MATCH($A45,ingrédient,0)+1,MATCH(J$14,recette,0)+1, ,0,"bdcr"),0),"0")</f>
        <v>0</v>
      </c>
      <c r="K45" s="19" t="n">
        <f aca="false">B45*$C$3+C45*$C$4+D45*$C$5+E45*$C$6+F45*$C$7+G45*$C$8+H45*$C$9+I45*$C$10+J45*$C$11</f>
        <v>0</v>
      </c>
      <c r="L45" s="20" t="s">
        <v>5</v>
      </c>
    </row>
    <row r="46" s="20" customFormat="true" ht="13.8" hidden="false" customHeight="false" outlineLevel="0" collapsed="false">
      <c r="A46" s="16" t="str">
        <f aca="false">bdcr!A33</f>
        <v>af</v>
      </c>
      <c r="B46" s="17" t="n">
        <f aca="true">IFERROR(INDIRECT(ADDRESS(MATCH($A46,ingrédient,0)+1,MATCH(B$14,recette,0)+1, ,0,"bdcr"),0),"0")</f>
        <v>0</v>
      </c>
      <c r="C46" s="17" t="str">
        <f aca="true">IFERROR(INDIRECT(ADDRESS(MATCH($A46,ingrédient,0)+1,MATCH(C$14,recette,0)+1, ,0,"bdcr"),0),"0")</f>
        <v>0</v>
      </c>
      <c r="D46" s="17" t="str">
        <f aca="true">IFERROR(INDIRECT(ADDRESS(MATCH($A46,ingrédient,0)+1,MATCH(D$14,recette,0)+1, ,0,"bdcr"),0),"0")</f>
        <v>0</v>
      </c>
      <c r="E46" s="17" t="str">
        <f aca="true">IFERROR(INDIRECT(ADDRESS(MATCH($A46,ingrédient,0)+1,MATCH(E$14,recette,0)+1, ,0,"bdcr"),0),"0")</f>
        <v>0</v>
      </c>
      <c r="F46" s="17" t="n">
        <f aca="true">IFERROR(INDIRECT(ADDRESS(MATCH($A46,ingrédient,0)+1,MATCH(F$14,recette,0)+1, ,0,"bdcr"),0),"0")</f>
        <v>0</v>
      </c>
      <c r="G46" s="17" t="str">
        <f aca="true">IFERROR(INDIRECT(ADDRESS(MATCH($A46,ingrédient,0)+1,MATCH(G$14,recette,0)+1, ,0,"bdcr"),0),"0")</f>
        <v>0</v>
      </c>
      <c r="H46" s="17" t="str">
        <f aca="true">IFERROR(INDIRECT(ADDRESS(MATCH($A46,ingrédient,0)+1,MATCH(H$14,recette,0)+1, ,0,"bdcr"),0),"0")</f>
        <v>0</v>
      </c>
      <c r="I46" s="17" t="str">
        <f aca="true">IFERROR(INDIRECT(ADDRESS(MATCH($A46,ingrédient,0)+1,MATCH(I$14,recette,0)+1, ,0,"bdcr"),0),"0")</f>
        <v>0</v>
      </c>
      <c r="J46" s="17" t="str">
        <f aca="true">IFERROR(INDIRECT(ADDRESS(MATCH($A46,ingrédient,0)+1,MATCH(J$14,recette,0)+1, ,0,"bdcr"),0),"0")</f>
        <v>0</v>
      </c>
      <c r="K46" s="19" t="n">
        <f aca="false">B46*$C$3+C46*$C$4+D46*$C$5+E46*$C$6+F46*$C$7+G46*$C$8+H46*$C$9+I46*$C$10+J46*$C$11</f>
        <v>0</v>
      </c>
      <c r="L46" s="20" t="s">
        <v>5</v>
      </c>
    </row>
    <row r="47" s="20" customFormat="true" ht="13.8" hidden="false" customHeight="false" outlineLevel="0" collapsed="false">
      <c r="A47" s="16" t="str">
        <f aca="false">bdcr!A34</f>
        <v>ag</v>
      </c>
      <c r="B47" s="17" t="n">
        <f aca="true">IFERROR(INDIRECT(ADDRESS(MATCH($A47,ingrédient,0)+1,MATCH(B$14,recette,0)+1, ,0,"bdcr"),0),"0")</f>
        <v>0</v>
      </c>
      <c r="C47" s="17" t="str">
        <f aca="true">IFERROR(INDIRECT(ADDRESS(MATCH($A47,ingrédient,0)+1,MATCH(C$14,recette,0)+1, ,0,"bdcr"),0),"0")</f>
        <v>0</v>
      </c>
      <c r="D47" s="17" t="str">
        <f aca="true">IFERROR(INDIRECT(ADDRESS(MATCH($A47,ingrédient,0)+1,MATCH(D$14,recette,0)+1, ,0,"bdcr"),0),"0")</f>
        <v>0</v>
      </c>
      <c r="E47" s="17" t="str">
        <f aca="true">IFERROR(INDIRECT(ADDRESS(MATCH($A47,ingrédient,0)+1,MATCH(E$14,recette,0)+1, ,0,"bdcr"),0),"0")</f>
        <v>0</v>
      </c>
      <c r="F47" s="17" t="n">
        <f aca="true">IFERROR(INDIRECT(ADDRESS(MATCH($A47,ingrédient,0)+1,MATCH(F$14,recette,0)+1, ,0,"bdcr"),0),"0")</f>
        <v>0</v>
      </c>
      <c r="G47" s="17" t="str">
        <f aca="true">IFERROR(INDIRECT(ADDRESS(MATCH($A47,ingrédient,0)+1,MATCH(G$14,recette,0)+1, ,0,"bdcr"),0),"0")</f>
        <v>0</v>
      </c>
      <c r="H47" s="17" t="str">
        <f aca="true">IFERROR(INDIRECT(ADDRESS(MATCH($A47,ingrédient,0)+1,MATCH(H$14,recette,0)+1, ,0,"bdcr"),0),"0")</f>
        <v>0</v>
      </c>
      <c r="I47" s="17" t="str">
        <f aca="true">IFERROR(INDIRECT(ADDRESS(MATCH($A47,ingrédient,0)+1,MATCH(I$14,recette,0)+1, ,0,"bdcr"),0),"0")</f>
        <v>0</v>
      </c>
      <c r="J47" s="17" t="str">
        <f aca="true">IFERROR(INDIRECT(ADDRESS(MATCH($A47,ingrédient,0)+1,MATCH(J$14,recette,0)+1, ,0,"bdcr"),0),"0")</f>
        <v>0</v>
      </c>
      <c r="K47" s="19" t="n">
        <f aca="false">B47*$C$3+C47*$C$4+D47*$C$5+E47*$C$6+F47*$C$7+G47*$C$8+H47*$C$9+I47*$C$10+J47*$C$11</f>
        <v>0</v>
      </c>
      <c r="L47" s="20" t="s">
        <v>5</v>
      </c>
    </row>
    <row r="48" s="20" customFormat="true" ht="13.8" hidden="false" customHeight="false" outlineLevel="0" collapsed="false">
      <c r="A48" s="16" t="str">
        <f aca="false">bdcr!A35</f>
        <v>ah</v>
      </c>
      <c r="B48" s="17" t="n">
        <f aca="true">IFERROR(INDIRECT(ADDRESS(MATCH($A48,ingrédient,0)+1,MATCH(B$14,recette,0)+1, ,0,"bdcr"),0),"0")</f>
        <v>22</v>
      </c>
      <c r="C48" s="17" t="str">
        <f aca="true">IFERROR(INDIRECT(ADDRESS(MATCH($A48,ingrédient,0)+1,MATCH(C$14,recette,0)+1, ,0,"bdcr"),0),"0")</f>
        <v>0</v>
      </c>
      <c r="D48" s="17" t="str">
        <f aca="true">IFERROR(INDIRECT(ADDRESS(MATCH($A48,ingrédient,0)+1,MATCH(D$14,recette,0)+1, ,0,"bdcr"),0),"0")</f>
        <v>0</v>
      </c>
      <c r="E48" s="17" t="str">
        <f aca="true">IFERROR(INDIRECT(ADDRESS(MATCH($A48,ingrédient,0)+1,MATCH(E$14,recette,0)+1, ,0,"bdcr"),0),"0")</f>
        <v>0</v>
      </c>
      <c r="F48" s="17" t="n">
        <f aca="true">IFERROR(INDIRECT(ADDRESS(MATCH($A48,ingrédient,0)+1,MATCH(F$14,recette,0)+1, ,0,"bdcr"),0),"0")</f>
        <v>22</v>
      </c>
      <c r="G48" s="17" t="str">
        <f aca="true">IFERROR(INDIRECT(ADDRESS(MATCH($A48,ingrédient,0)+1,MATCH(G$14,recette,0)+1, ,0,"bdcr"),0),"0")</f>
        <v>0</v>
      </c>
      <c r="H48" s="17" t="str">
        <f aca="true">IFERROR(INDIRECT(ADDRESS(MATCH($A48,ingrédient,0)+1,MATCH(H$14,recette,0)+1, ,0,"bdcr"),0),"0")</f>
        <v>0</v>
      </c>
      <c r="I48" s="17" t="str">
        <f aca="true">IFERROR(INDIRECT(ADDRESS(MATCH($A48,ingrédient,0)+1,MATCH(I$14,recette,0)+1, ,0,"bdcr"),0),"0")</f>
        <v>0</v>
      </c>
      <c r="J48" s="17" t="str">
        <f aca="true">IFERROR(INDIRECT(ADDRESS(MATCH($A48,ingrédient,0)+1,MATCH(J$14,recette,0)+1, ,0,"bdcr"),0),"0")</f>
        <v>0</v>
      </c>
      <c r="K48" s="19" t="n">
        <f aca="false">B48*$C$3+C48*$C$4+D48*$C$5+E48*$C$6+F48*$C$7+G48*$C$8+H48*$C$9+I48*$C$10+J48*$C$11</f>
        <v>660</v>
      </c>
      <c r="L48" s="20" t="s">
        <v>5</v>
      </c>
    </row>
    <row r="49" s="20" customFormat="true" ht="13.8" hidden="false" customHeight="false" outlineLevel="0" collapsed="false">
      <c r="A49" s="16" t="str">
        <f aca="false">bdcr!A36</f>
        <v>ai</v>
      </c>
      <c r="B49" s="17" t="n">
        <f aca="true">IFERROR(INDIRECT(ADDRESS(MATCH($A49,ingrédient,0)+1,MATCH(B$14,recette,0)+1, ,0,"bdcr"),0),"0")</f>
        <v>0</v>
      </c>
      <c r="C49" s="17" t="str">
        <f aca="true">IFERROR(INDIRECT(ADDRESS(MATCH($A49,ingrédient,0)+1,MATCH(C$14,recette,0)+1, ,0,"bdcr"),0),"0")</f>
        <v>0</v>
      </c>
      <c r="D49" s="17" t="str">
        <f aca="true">IFERROR(INDIRECT(ADDRESS(MATCH($A49,ingrédient,0)+1,MATCH(D$14,recette,0)+1, ,0,"bdcr"),0),"0")</f>
        <v>0</v>
      </c>
      <c r="E49" s="17" t="str">
        <f aca="true">IFERROR(INDIRECT(ADDRESS(MATCH($A49,ingrédient,0)+1,MATCH(E$14,recette,0)+1, ,0,"bdcr"),0),"0")</f>
        <v>0</v>
      </c>
      <c r="F49" s="17" t="n">
        <f aca="true">IFERROR(INDIRECT(ADDRESS(MATCH($A49,ingrédient,0)+1,MATCH(F$14,recette,0)+1, ,0,"bdcr"),0),"0")</f>
        <v>0</v>
      </c>
      <c r="G49" s="17" t="str">
        <f aca="true">IFERROR(INDIRECT(ADDRESS(MATCH($A49,ingrédient,0)+1,MATCH(G$14,recette,0)+1, ,0,"bdcr"),0),"0")</f>
        <v>0</v>
      </c>
      <c r="H49" s="17" t="str">
        <f aca="true">IFERROR(INDIRECT(ADDRESS(MATCH($A49,ingrédient,0)+1,MATCH(H$14,recette,0)+1, ,0,"bdcr"),0),"0")</f>
        <v>0</v>
      </c>
      <c r="I49" s="17" t="str">
        <f aca="true">IFERROR(INDIRECT(ADDRESS(MATCH($A49,ingrédient,0)+1,MATCH(I$14,recette,0)+1, ,0,"bdcr"),0),"0")</f>
        <v>0</v>
      </c>
      <c r="J49" s="17" t="str">
        <f aca="true">IFERROR(INDIRECT(ADDRESS(MATCH($A49,ingrédient,0)+1,MATCH(J$14,recette,0)+1, ,0,"bdcr"),0),"0")</f>
        <v>0</v>
      </c>
      <c r="K49" s="19" t="n">
        <f aca="false">B49*$C$3+C49*$C$4+D49*$C$5+E49*$C$6+F49*$C$7+G49*$C$8+H49*$C$9+I49*$C$10+J49*$C$11</f>
        <v>0</v>
      </c>
      <c r="L49" s="20" t="s">
        <v>5</v>
      </c>
    </row>
    <row r="50" s="20" customFormat="true" ht="13.8" hidden="false" customHeight="false" outlineLevel="0" collapsed="false">
      <c r="A50" s="16" t="str">
        <f aca="false">bdcr!A37</f>
        <v>aj</v>
      </c>
      <c r="B50" s="17" t="n">
        <f aca="true">IFERROR(INDIRECT(ADDRESS(MATCH($A50,ingrédient,0)+1,MATCH(B$14,recette,0)+1, ,0,"bdcr"),0),"0")</f>
        <v>0</v>
      </c>
      <c r="C50" s="17" t="str">
        <f aca="true">IFERROR(INDIRECT(ADDRESS(MATCH($A50,ingrédient,0)+1,MATCH(C$14,recette,0)+1, ,0,"bdcr"),0),"0")</f>
        <v>0</v>
      </c>
      <c r="D50" s="17" t="str">
        <f aca="true">IFERROR(INDIRECT(ADDRESS(MATCH($A50,ingrédient,0)+1,MATCH(D$14,recette,0)+1, ,0,"bdcr"),0),"0")</f>
        <v>0</v>
      </c>
      <c r="E50" s="17" t="str">
        <f aca="true">IFERROR(INDIRECT(ADDRESS(MATCH($A50,ingrédient,0)+1,MATCH(E$14,recette,0)+1, ,0,"bdcr"),0),"0")</f>
        <v>0</v>
      </c>
      <c r="F50" s="17" t="n">
        <f aca="true">IFERROR(INDIRECT(ADDRESS(MATCH($A50,ingrédient,0)+1,MATCH(F$14,recette,0)+1, ,0,"bdcr"),0),"0")</f>
        <v>0</v>
      </c>
      <c r="G50" s="17" t="str">
        <f aca="true">IFERROR(INDIRECT(ADDRESS(MATCH($A50,ingrédient,0)+1,MATCH(G$14,recette,0)+1, ,0,"bdcr"),0),"0")</f>
        <v>0</v>
      </c>
      <c r="H50" s="17" t="str">
        <f aca="true">IFERROR(INDIRECT(ADDRESS(MATCH($A50,ingrédient,0)+1,MATCH(H$14,recette,0)+1, ,0,"bdcr"),0),"0")</f>
        <v>0</v>
      </c>
      <c r="I50" s="17" t="str">
        <f aca="true">IFERROR(INDIRECT(ADDRESS(MATCH($A50,ingrédient,0)+1,MATCH(I$14,recette,0)+1, ,0,"bdcr"),0),"0")</f>
        <v>0</v>
      </c>
      <c r="J50" s="17" t="str">
        <f aca="true">IFERROR(INDIRECT(ADDRESS(MATCH($A50,ingrédient,0)+1,MATCH(J$14,recette,0)+1, ,0,"bdcr"),0),"0")</f>
        <v>0</v>
      </c>
      <c r="K50" s="19" t="n">
        <f aca="false">B50*$C$3+C50*$C$4+D50*$C$5+E50*$C$6+F50*$C$7+G50*$C$8+H50*$C$9+I50*$C$10+J50*$C$11</f>
        <v>0</v>
      </c>
      <c r="L50" s="20" t="s">
        <v>5</v>
      </c>
    </row>
    <row r="51" s="20" customFormat="true" ht="13.8" hidden="false" customHeight="false" outlineLevel="0" collapsed="false">
      <c r="A51" s="16" t="str">
        <f aca="false">bdcr!A38</f>
        <v>ak</v>
      </c>
      <c r="B51" s="17" t="n">
        <f aca="true">IFERROR(INDIRECT(ADDRESS(MATCH($A51,ingrédient,0)+1,MATCH(B$14,recette,0)+1, ,0,"bdcr"),0),"0")</f>
        <v>0</v>
      </c>
      <c r="C51" s="17" t="str">
        <f aca="true">IFERROR(INDIRECT(ADDRESS(MATCH($A51,ingrédient,0)+1,MATCH(C$14,recette,0)+1, ,0,"bdcr"),0),"0")</f>
        <v>0</v>
      </c>
      <c r="D51" s="17" t="str">
        <f aca="true">IFERROR(INDIRECT(ADDRESS(MATCH($A51,ingrédient,0)+1,MATCH(D$14,recette,0)+1, ,0,"bdcr"),0),"0")</f>
        <v>0</v>
      </c>
      <c r="E51" s="17" t="str">
        <f aca="true">IFERROR(INDIRECT(ADDRESS(MATCH($A51,ingrédient,0)+1,MATCH(E$14,recette,0)+1, ,0,"bdcr"),0),"0")</f>
        <v>0</v>
      </c>
      <c r="F51" s="17" t="n">
        <f aca="true">IFERROR(INDIRECT(ADDRESS(MATCH($A51,ingrédient,0)+1,MATCH(F$14,recette,0)+1, ,0,"bdcr"),0),"0")</f>
        <v>0</v>
      </c>
      <c r="G51" s="17" t="str">
        <f aca="true">IFERROR(INDIRECT(ADDRESS(MATCH($A51,ingrédient,0)+1,MATCH(G$14,recette,0)+1, ,0,"bdcr"),0),"0")</f>
        <v>0</v>
      </c>
      <c r="H51" s="17" t="str">
        <f aca="true">IFERROR(INDIRECT(ADDRESS(MATCH($A51,ingrédient,0)+1,MATCH(H$14,recette,0)+1, ,0,"bdcr"),0),"0")</f>
        <v>0</v>
      </c>
      <c r="I51" s="17" t="str">
        <f aca="true">IFERROR(INDIRECT(ADDRESS(MATCH($A51,ingrédient,0)+1,MATCH(I$14,recette,0)+1, ,0,"bdcr"),0),"0")</f>
        <v>0</v>
      </c>
      <c r="J51" s="17" t="str">
        <f aca="true">IFERROR(INDIRECT(ADDRESS(MATCH($A51,ingrédient,0)+1,MATCH(J$14,recette,0)+1, ,0,"bdcr"),0),"0")</f>
        <v>0</v>
      </c>
      <c r="K51" s="19" t="n">
        <f aca="false">B51*$C$3+C51*$C$4+D51*$C$5+E51*$C$6+F51*$C$7+G51*$C$8+H51*$C$9+I51*$C$10+J51*$C$11</f>
        <v>0</v>
      </c>
      <c r="L51" s="20" t="s">
        <v>5</v>
      </c>
    </row>
    <row r="52" s="20" customFormat="true" ht="13.8" hidden="false" customHeight="false" outlineLevel="0" collapsed="false">
      <c r="A52" s="16" t="str">
        <f aca="false">bdcr!A39</f>
        <v>al</v>
      </c>
      <c r="B52" s="17" t="n">
        <f aca="true">IFERROR(INDIRECT(ADDRESS(MATCH($A52,ingrédient,0)+1,MATCH(B$14,recette,0)+1, ,0,"bdcr"),0),"0")</f>
        <v>0</v>
      </c>
      <c r="C52" s="17" t="str">
        <f aca="true">IFERROR(INDIRECT(ADDRESS(MATCH($A52,ingrédient,0)+1,MATCH(C$14,recette,0)+1, ,0,"bdcr"),0),"0")</f>
        <v>0</v>
      </c>
      <c r="D52" s="17" t="str">
        <f aca="true">IFERROR(INDIRECT(ADDRESS(MATCH($A52,ingrédient,0)+1,MATCH(D$14,recette,0)+1, ,0,"bdcr"),0),"0")</f>
        <v>0</v>
      </c>
      <c r="E52" s="17" t="str">
        <f aca="true">IFERROR(INDIRECT(ADDRESS(MATCH($A52,ingrédient,0)+1,MATCH(E$14,recette,0)+1, ,0,"bdcr"),0),"0")</f>
        <v>0</v>
      </c>
      <c r="F52" s="17" t="n">
        <f aca="true">IFERROR(INDIRECT(ADDRESS(MATCH($A52,ingrédient,0)+1,MATCH(F$14,recette,0)+1, ,0,"bdcr"),0),"0")</f>
        <v>0</v>
      </c>
      <c r="G52" s="17" t="str">
        <f aca="true">IFERROR(INDIRECT(ADDRESS(MATCH($A52,ingrédient,0)+1,MATCH(G$14,recette,0)+1, ,0,"bdcr"),0),"0")</f>
        <v>0</v>
      </c>
      <c r="H52" s="17" t="str">
        <f aca="true">IFERROR(INDIRECT(ADDRESS(MATCH($A52,ingrédient,0)+1,MATCH(H$14,recette,0)+1, ,0,"bdcr"),0),"0")</f>
        <v>0</v>
      </c>
      <c r="I52" s="17" t="str">
        <f aca="true">IFERROR(INDIRECT(ADDRESS(MATCH($A52,ingrédient,0)+1,MATCH(I$14,recette,0)+1, ,0,"bdcr"),0),"0")</f>
        <v>0</v>
      </c>
      <c r="J52" s="17" t="str">
        <f aca="true">IFERROR(INDIRECT(ADDRESS(MATCH($A52,ingrédient,0)+1,MATCH(J$14,recette,0)+1, ,0,"bdcr"),0),"0")</f>
        <v>0</v>
      </c>
      <c r="K52" s="19" t="n">
        <f aca="false">B52*$C$3+C52*$C$4+D52*$C$5+E52*$C$6+F52*$C$7+G52*$C$8+H52*$C$9+I52*$C$10+J52*$C$11</f>
        <v>0</v>
      </c>
      <c r="L52" s="20" t="s">
        <v>7</v>
      </c>
    </row>
    <row r="53" s="20" customFormat="true" ht="13.8" hidden="false" customHeight="false" outlineLevel="0" collapsed="false">
      <c r="A53" s="16" t="str">
        <f aca="false">bdcr!A40</f>
        <v>am</v>
      </c>
      <c r="B53" s="17" t="n">
        <f aca="true">IFERROR(INDIRECT(ADDRESS(MATCH($A53,ingrédient,0)+1,MATCH(B$14,recette,0)+1, ,0,"bdcr"),0),"0")</f>
        <v>0</v>
      </c>
      <c r="C53" s="17" t="str">
        <f aca="true">IFERROR(INDIRECT(ADDRESS(MATCH($A53,ingrédient,0)+1,MATCH(C$14,recette,0)+1, ,0,"bdcr"),0),"0")</f>
        <v>0</v>
      </c>
      <c r="D53" s="17" t="str">
        <f aca="true">IFERROR(INDIRECT(ADDRESS(MATCH($A53,ingrédient,0)+1,MATCH(D$14,recette,0)+1, ,0,"bdcr"),0),"0")</f>
        <v>0</v>
      </c>
      <c r="E53" s="17" t="str">
        <f aca="true">IFERROR(INDIRECT(ADDRESS(MATCH($A53,ingrédient,0)+1,MATCH(E$14,recette,0)+1, ,0,"bdcr"),0),"0")</f>
        <v>0</v>
      </c>
      <c r="F53" s="17" t="n">
        <f aca="true">IFERROR(INDIRECT(ADDRESS(MATCH($A53,ingrédient,0)+1,MATCH(F$14,recette,0)+1, ,0,"bdcr"),0),"0")</f>
        <v>0</v>
      </c>
      <c r="G53" s="17" t="str">
        <f aca="true">IFERROR(INDIRECT(ADDRESS(MATCH($A53,ingrédient,0)+1,MATCH(G$14,recette,0)+1, ,0,"bdcr"),0),"0")</f>
        <v>0</v>
      </c>
      <c r="H53" s="17" t="str">
        <f aca="true">IFERROR(INDIRECT(ADDRESS(MATCH($A53,ingrédient,0)+1,MATCH(H$14,recette,0)+1, ,0,"bdcr"),0),"0")</f>
        <v>0</v>
      </c>
      <c r="I53" s="17" t="str">
        <f aca="true">IFERROR(INDIRECT(ADDRESS(MATCH($A53,ingrédient,0)+1,MATCH(I$14,recette,0)+1, ,0,"bdcr"),0),"0")</f>
        <v>0</v>
      </c>
      <c r="J53" s="17" t="str">
        <f aca="true">IFERROR(INDIRECT(ADDRESS(MATCH($A53,ingrédient,0)+1,MATCH(J$14,recette,0)+1, ,0,"bdcr"),0),"0")</f>
        <v>0</v>
      </c>
      <c r="K53" s="19" t="n">
        <f aca="false">B53*$C$3+C53*$C$4+D53*$C$5+E53*$C$6+F53*$C$7+G53*$C$8+H53*$C$9+I53*$C$10+J53*$C$11</f>
        <v>0</v>
      </c>
      <c r="L53" s="20" t="s">
        <v>7</v>
      </c>
    </row>
    <row r="54" s="20" customFormat="true" ht="13.8" hidden="false" customHeight="false" outlineLevel="0" collapsed="false">
      <c r="A54" s="16" t="str">
        <f aca="false">bdcr!A41</f>
        <v>an</v>
      </c>
      <c r="B54" s="17" t="n">
        <f aca="true">IFERROR(INDIRECT(ADDRESS(MATCH($A54,ingrédient,0)+1,MATCH(B$14,recette,0)+1, ,0,"bdcr"),0),"0")</f>
        <v>0</v>
      </c>
      <c r="C54" s="17" t="str">
        <f aca="true">IFERROR(INDIRECT(ADDRESS(MATCH($A54,ingrédient,0)+1,MATCH(C$14,recette,0)+1, ,0,"bdcr"),0),"0")</f>
        <v>0</v>
      </c>
      <c r="D54" s="17" t="str">
        <f aca="true">IFERROR(INDIRECT(ADDRESS(MATCH($A54,ingrédient,0)+1,MATCH(D$14,recette,0)+1, ,0,"bdcr"),0),"0")</f>
        <v>0</v>
      </c>
      <c r="E54" s="17" t="str">
        <f aca="true">IFERROR(INDIRECT(ADDRESS(MATCH($A54,ingrédient,0)+1,MATCH(E$14,recette,0)+1, ,0,"bdcr"),0),"0")</f>
        <v>0</v>
      </c>
      <c r="F54" s="17" t="n">
        <f aca="true">IFERROR(INDIRECT(ADDRESS(MATCH($A54,ingrédient,0)+1,MATCH(F$14,recette,0)+1, ,0,"bdcr"),0),"0")</f>
        <v>0</v>
      </c>
      <c r="G54" s="17" t="str">
        <f aca="true">IFERROR(INDIRECT(ADDRESS(MATCH($A54,ingrédient,0)+1,MATCH(G$14,recette,0)+1, ,0,"bdcr"),0),"0")</f>
        <v>0</v>
      </c>
      <c r="H54" s="17" t="str">
        <f aca="true">IFERROR(INDIRECT(ADDRESS(MATCH($A54,ingrédient,0)+1,MATCH(H$14,recette,0)+1, ,0,"bdcr"),0),"0")</f>
        <v>0</v>
      </c>
      <c r="I54" s="17" t="str">
        <f aca="true">IFERROR(INDIRECT(ADDRESS(MATCH($A54,ingrédient,0)+1,MATCH(I$14,recette,0)+1, ,0,"bdcr"),0),"0")</f>
        <v>0</v>
      </c>
      <c r="J54" s="17" t="str">
        <f aca="true">IFERROR(INDIRECT(ADDRESS(MATCH($A54,ingrédient,0)+1,MATCH(J$14,recette,0)+1, ,0,"bdcr"),0),"0")</f>
        <v>0</v>
      </c>
      <c r="K54" s="19" t="n">
        <f aca="false">B54*$C$3+C54*$C$4+D54*$C$5+E54*$C$6+F54*$C$7+G54*$C$8+H54*$C$9+I54*$C$10+J54*$C$11</f>
        <v>0</v>
      </c>
      <c r="L54" s="20" t="s">
        <v>7</v>
      </c>
    </row>
    <row r="55" s="20" customFormat="true" ht="13.8" hidden="false" customHeight="false" outlineLevel="0" collapsed="false">
      <c r="A55" s="16" t="str">
        <f aca="false">bdcr!A42</f>
        <v>ao</v>
      </c>
      <c r="B55" s="17" t="n">
        <f aca="true">IFERROR(INDIRECT(ADDRESS(MATCH($A55,ingrédient,0)+1,MATCH(B$14,recette,0)+1, ,0,"bdcr"),0),"0")</f>
        <v>0</v>
      </c>
      <c r="C55" s="17" t="str">
        <f aca="true">IFERROR(INDIRECT(ADDRESS(MATCH($A55,ingrédient,0)+1,MATCH(C$14,recette,0)+1, ,0,"bdcr"),0),"0")</f>
        <v>0</v>
      </c>
      <c r="D55" s="17" t="str">
        <f aca="true">IFERROR(INDIRECT(ADDRESS(MATCH($A55,ingrédient,0)+1,MATCH(D$14,recette,0)+1, ,0,"bdcr"),0),"0")</f>
        <v>0</v>
      </c>
      <c r="E55" s="17" t="str">
        <f aca="true">IFERROR(INDIRECT(ADDRESS(MATCH($A55,ingrédient,0)+1,MATCH(E$14,recette,0)+1, ,0,"bdcr"),0),"0")</f>
        <v>0</v>
      </c>
      <c r="F55" s="17" t="n">
        <f aca="true">IFERROR(INDIRECT(ADDRESS(MATCH($A55,ingrédient,0)+1,MATCH(F$14,recette,0)+1, ,0,"bdcr"),0),"0")</f>
        <v>0</v>
      </c>
      <c r="G55" s="17" t="str">
        <f aca="true">IFERROR(INDIRECT(ADDRESS(MATCH($A55,ingrédient,0)+1,MATCH(G$14,recette,0)+1, ,0,"bdcr"),0),"0")</f>
        <v>0</v>
      </c>
      <c r="H55" s="17" t="str">
        <f aca="true">IFERROR(INDIRECT(ADDRESS(MATCH($A55,ingrédient,0)+1,MATCH(H$14,recette,0)+1, ,0,"bdcr"),0),"0")</f>
        <v>0</v>
      </c>
      <c r="I55" s="17" t="str">
        <f aca="true">IFERROR(INDIRECT(ADDRESS(MATCH($A55,ingrédient,0)+1,MATCH(I$14,recette,0)+1, ,0,"bdcr"),0),"0")</f>
        <v>0</v>
      </c>
      <c r="J55" s="17" t="str">
        <f aca="true">IFERROR(INDIRECT(ADDRESS(MATCH($A55,ingrédient,0)+1,MATCH(J$14,recette,0)+1, ,0,"bdcr"),0),"0")</f>
        <v>0</v>
      </c>
      <c r="K55" s="19" t="n">
        <f aca="false">B55*$C$3+C55*$C$4+D55*$C$5+E55*$C$6+F55*$C$7+G55*$C$8+H55*$C$9+I55*$C$10+J55*$C$11</f>
        <v>0</v>
      </c>
      <c r="L55" s="20" t="s">
        <v>7</v>
      </c>
    </row>
    <row r="56" s="20" customFormat="true" ht="13.8" hidden="false" customHeight="false" outlineLevel="0" collapsed="false">
      <c r="A56" s="16" t="str">
        <f aca="false">bdcr!A43</f>
        <v>ap</v>
      </c>
      <c r="B56" s="17" t="n">
        <f aca="true">IFERROR(INDIRECT(ADDRESS(MATCH($A56,ingrédient,0)+1,MATCH(B$14,recette,0)+1, ,0,"bdcr"),0),"0")</f>
        <v>0</v>
      </c>
      <c r="C56" s="17" t="str">
        <f aca="true">IFERROR(INDIRECT(ADDRESS(MATCH($A56,ingrédient,0)+1,MATCH(C$14,recette,0)+1, ,0,"bdcr"),0),"0")</f>
        <v>0</v>
      </c>
      <c r="D56" s="17" t="str">
        <f aca="true">IFERROR(INDIRECT(ADDRESS(MATCH($A56,ingrédient,0)+1,MATCH(D$14,recette,0)+1, ,0,"bdcr"),0),"0")</f>
        <v>0</v>
      </c>
      <c r="E56" s="17" t="str">
        <f aca="true">IFERROR(INDIRECT(ADDRESS(MATCH($A56,ingrédient,0)+1,MATCH(E$14,recette,0)+1, ,0,"bdcr"),0),"0")</f>
        <v>0</v>
      </c>
      <c r="F56" s="17" t="n">
        <f aca="true">IFERROR(INDIRECT(ADDRESS(MATCH($A56,ingrédient,0)+1,MATCH(F$14,recette,0)+1, ,0,"bdcr"),0),"0")</f>
        <v>0</v>
      </c>
      <c r="G56" s="17" t="str">
        <f aca="true">IFERROR(INDIRECT(ADDRESS(MATCH($A56,ingrédient,0)+1,MATCH(G$14,recette,0)+1, ,0,"bdcr"),0),"0")</f>
        <v>0</v>
      </c>
      <c r="H56" s="17" t="str">
        <f aca="true">IFERROR(INDIRECT(ADDRESS(MATCH($A56,ingrédient,0)+1,MATCH(H$14,recette,0)+1, ,0,"bdcr"),0),"0")</f>
        <v>0</v>
      </c>
      <c r="I56" s="17" t="str">
        <f aca="true">IFERROR(INDIRECT(ADDRESS(MATCH($A56,ingrédient,0)+1,MATCH(I$14,recette,0)+1, ,0,"bdcr"),0),"0")</f>
        <v>0</v>
      </c>
      <c r="J56" s="17" t="str">
        <f aca="true">IFERROR(INDIRECT(ADDRESS(MATCH($A56,ingrédient,0)+1,MATCH(J$14,recette,0)+1, ,0,"bdcr"),0),"0")</f>
        <v>0</v>
      </c>
      <c r="K56" s="19" t="n">
        <f aca="false">B56*$C$3+C56*$C$4+D56*$C$5+E56*$C$6+F56*$C$7+G56*$C$8+H56*$C$9+I56*$C$10+J56*$C$11</f>
        <v>0</v>
      </c>
      <c r="L56" s="20" t="s">
        <v>7</v>
      </c>
    </row>
    <row r="57" s="20" customFormat="true" ht="13.8" hidden="false" customHeight="false" outlineLevel="0" collapsed="false">
      <c r="A57" s="16" t="str">
        <f aca="false">bdcr!A44</f>
        <v>aq</v>
      </c>
      <c r="B57" s="17" t="n">
        <f aca="true">IFERROR(INDIRECT(ADDRESS(MATCH($A57,ingrédient,0)+1,MATCH(B$14,recette,0)+1, ,0,"bdcr"),0),"0")</f>
        <v>0</v>
      </c>
      <c r="C57" s="17" t="str">
        <f aca="true">IFERROR(INDIRECT(ADDRESS(MATCH($A57,ingrédient,0)+1,MATCH(C$14,recette,0)+1, ,0,"bdcr"),0),"0")</f>
        <v>0</v>
      </c>
      <c r="D57" s="17" t="str">
        <f aca="true">IFERROR(INDIRECT(ADDRESS(MATCH($A57,ingrédient,0)+1,MATCH(D$14,recette,0)+1, ,0,"bdcr"),0),"0")</f>
        <v>0</v>
      </c>
      <c r="E57" s="17" t="str">
        <f aca="true">IFERROR(INDIRECT(ADDRESS(MATCH($A57,ingrédient,0)+1,MATCH(E$14,recette,0)+1, ,0,"bdcr"),0),"0")</f>
        <v>0</v>
      </c>
      <c r="F57" s="17" t="n">
        <f aca="true">IFERROR(INDIRECT(ADDRESS(MATCH($A57,ingrédient,0)+1,MATCH(F$14,recette,0)+1, ,0,"bdcr"),0),"0")</f>
        <v>0</v>
      </c>
      <c r="G57" s="17" t="str">
        <f aca="true">IFERROR(INDIRECT(ADDRESS(MATCH($A57,ingrédient,0)+1,MATCH(G$14,recette,0)+1, ,0,"bdcr"),0),"0")</f>
        <v>0</v>
      </c>
      <c r="H57" s="17" t="str">
        <f aca="true">IFERROR(INDIRECT(ADDRESS(MATCH($A57,ingrédient,0)+1,MATCH(H$14,recette,0)+1, ,0,"bdcr"),0),"0")</f>
        <v>0</v>
      </c>
      <c r="I57" s="17" t="str">
        <f aca="true">IFERROR(INDIRECT(ADDRESS(MATCH($A57,ingrédient,0)+1,MATCH(I$14,recette,0)+1, ,0,"bdcr"),0),"0")</f>
        <v>0</v>
      </c>
      <c r="J57" s="17" t="str">
        <f aca="true">IFERROR(INDIRECT(ADDRESS(MATCH($A57,ingrédient,0)+1,MATCH(J$14,recette,0)+1, ,0,"bdcr"),0),"0")</f>
        <v>0</v>
      </c>
      <c r="K57" s="19" t="n">
        <f aca="false">B57*$C$3+C57*$C$4+D57*$C$5+E57*$C$6+F57*$C$7+G57*$C$8+H57*$C$9+I57*$C$10+J57*$C$11</f>
        <v>0</v>
      </c>
      <c r="L57" s="20" t="s">
        <v>7</v>
      </c>
    </row>
    <row r="58" s="20" customFormat="true" ht="13.8" hidden="false" customHeight="false" outlineLevel="0" collapsed="false">
      <c r="A58" s="16" t="str">
        <f aca="false">bdcr!A45</f>
        <v>ar</v>
      </c>
      <c r="B58" s="17" t="n">
        <f aca="true">IFERROR(INDIRECT(ADDRESS(MATCH($A58,ingrédient,0)+1,MATCH(B$14,recette,0)+1, ,0,"bdcr"),0),"0")</f>
        <v>0</v>
      </c>
      <c r="C58" s="17" t="str">
        <f aca="true">IFERROR(INDIRECT(ADDRESS(MATCH($A58,ingrédient,0)+1,MATCH(C$14,recette,0)+1, ,0,"bdcr"),0),"0")</f>
        <v>0</v>
      </c>
      <c r="D58" s="17" t="str">
        <f aca="true">IFERROR(INDIRECT(ADDRESS(MATCH($A58,ingrédient,0)+1,MATCH(D$14,recette,0)+1, ,0,"bdcr"),0),"0")</f>
        <v>0</v>
      </c>
      <c r="E58" s="17" t="str">
        <f aca="true">IFERROR(INDIRECT(ADDRESS(MATCH($A58,ingrédient,0)+1,MATCH(E$14,recette,0)+1, ,0,"bdcr"),0),"0")</f>
        <v>0</v>
      </c>
      <c r="F58" s="17" t="n">
        <f aca="true">IFERROR(INDIRECT(ADDRESS(MATCH($A58,ingrédient,0)+1,MATCH(F$14,recette,0)+1, ,0,"bdcr"),0),"0")</f>
        <v>0</v>
      </c>
      <c r="G58" s="17" t="str">
        <f aca="true">IFERROR(INDIRECT(ADDRESS(MATCH($A58,ingrédient,0)+1,MATCH(G$14,recette,0)+1, ,0,"bdcr"),0),"0")</f>
        <v>0</v>
      </c>
      <c r="H58" s="17" t="str">
        <f aca="true">IFERROR(INDIRECT(ADDRESS(MATCH($A58,ingrédient,0)+1,MATCH(H$14,recette,0)+1, ,0,"bdcr"),0),"0")</f>
        <v>0</v>
      </c>
      <c r="I58" s="17" t="str">
        <f aca="true">IFERROR(INDIRECT(ADDRESS(MATCH($A58,ingrédient,0)+1,MATCH(I$14,recette,0)+1, ,0,"bdcr"),0),"0")</f>
        <v>0</v>
      </c>
      <c r="J58" s="17" t="str">
        <f aca="true">IFERROR(INDIRECT(ADDRESS(MATCH($A58,ingrédient,0)+1,MATCH(J$14,recette,0)+1, ,0,"bdcr"),0),"0")</f>
        <v>0</v>
      </c>
      <c r="K58" s="19" t="n">
        <f aca="false">B58*$C$3+C58*$C$4+D58*$C$5+E58*$C$6+F58*$C$7+G58*$C$8+H58*$C$9+I58*$C$10+J58*$C$11</f>
        <v>0</v>
      </c>
      <c r="L58" s="20" t="s">
        <v>7</v>
      </c>
    </row>
    <row r="59" s="20" customFormat="true" ht="13.8" hidden="false" customHeight="false" outlineLevel="0" collapsed="false">
      <c r="A59" s="16" t="str">
        <f aca="false">bdcr!A46</f>
        <v>as</v>
      </c>
      <c r="B59" s="17" t="n">
        <f aca="true">IFERROR(INDIRECT(ADDRESS(MATCH($A59,ingrédient,0)+1,MATCH(B$14,recette,0)+1, ,0,"bdcr"),0),"0")</f>
        <v>0</v>
      </c>
      <c r="C59" s="17" t="str">
        <f aca="true">IFERROR(INDIRECT(ADDRESS(MATCH($A59,ingrédient,0)+1,MATCH(C$14,recette,0)+1, ,0,"bdcr"),0),"0")</f>
        <v>0</v>
      </c>
      <c r="D59" s="17" t="str">
        <f aca="true">IFERROR(INDIRECT(ADDRESS(MATCH($A59,ingrédient,0)+1,MATCH(D$14,recette,0)+1, ,0,"bdcr"),0),"0")</f>
        <v>0</v>
      </c>
      <c r="E59" s="17" t="str">
        <f aca="true">IFERROR(INDIRECT(ADDRESS(MATCH($A59,ingrédient,0)+1,MATCH(E$14,recette,0)+1, ,0,"bdcr"),0),"0")</f>
        <v>0</v>
      </c>
      <c r="F59" s="17" t="n">
        <f aca="true">IFERROR(INDIRECT(ADDRESS(MATCH($A59,ingrédient,0)+1,MATCH(F$14,recette,0)+1, ,0,"bdcr"),0),"0")</f>
        <v>0</v>
      </c>
      <c r="G59" s="17" t="str">
        <f aca="true">IFERROR(INDIRECT(ADDRESS(MATCH($A59,ingrédient,0)+1,MATCH(G$14,recette,0)+1, ,0,"bdcr"),0),"0")</f>
        <v>0</v>
      </c>
      <c r="H59" s="17" t="str">
        <f aca="true">IFERROR(INDIRECT(ADDRESS(MATCH($A59,ingrédient,0)+1,MATCH(H$14,recette,0)+1, ,0,"bdcr"),0),"0")</f>
        <v>0</v>
      </c>
      <c r="I59" s="17" t="str">
        <f aca="true">IFERROR(INDIRECT(ADDRESS(MATCH($A59,ingrédient,0)+1,MATCH(I$14,recette,0)+1, ,0,"bdcr"),0),"0")</f>
        <v>0</v>
      </c>
      <c r="J59" s="17" t="str">
        <f aca="true">IFERROR(INDIRECT(ADDRESS(MATCH($A59,ingrédient,0)+1,MATCH(J$14,recette,0)+1, ,0,"bdcr"),0),"0")</f>
        <v>0</v>
      </c>
      <c r="K59" s="19" t="n">
        <f aca="false">B59*$C$3+C59*$C$4+D59*$C$5+E59*$C$6+F59*$C$7+G59*$C$8+H59*$C$9+I59*$C$10+J59*$C$11</f>
        <v>0</v>
      </c>
      <c r="L59" s="20" t="s">
        <v>7</v>
      </c>
    </row>
    <row r="60" s="20" customFormat="true" ht="13.8" hidden="false" customHeight="false" outlineLevel="0" collapsed="false">
      <c r="A60" s="16" t="str">
        <f aca="false">bdcr!A47</f>
        <v>at</v>
      </c>
      <c r="B60" s="17" t="n">
        <f aca="true">IFERROR(INDIRECT(ADDRESS(MATCH($A60,ingrédient,0)+1,MATCH(B$14,recette,0)+1, ,0,"bdcr"),0),"0")</f>
        <v>0</v>
      </c>
      <c r="C60" s="17" t="str">
        <f aca="true">IFERROR(INDIRECT(ADDRESS(MATCH($A60,ingrédient,0)+1,MATCH(C$14,recette,0)+1, ,0,"bdcr"),0),"0")</f>
        <v>0</v>
      </c>
      <c r="D60" s="17" t="str">
        <f aca="true">IFERROR(INDIRECT(ADDRESS(MATCH($A60,ingrédient,0)+1,MATCH(D$14,recette,0)+1, ,0,"bdcr"),0),"0")</f>
        <v>0</v>
      </c>
      <c r="E60" s="17" t="str">
        <f aca="true">IFERROR(INDIRECT(ADDRESS(MATCH($A60,ingrédient,0)+1,MATCH(E$14,recette,0)+1, ,0,"bdcr"),0),"0")</f>
        <v>0</v>
      </c>
      <c r="F60" s="17" t="n">
        <f aca="true">IFERROR(INDIRECT(ADDRESS(MATCH($A60,ingrédient,0)+1,MATCH(F$14,recette,0)+1, ,0,"bdcr"),0),"0")</f>
        <v>0</v>
      </c>
      <c r="G60" s="17" t="str">
        <f aca="true">IFERROR(INDIRECT(ADDRESS(MATCH($A60,ingrédient,0)+1,MATCH(G$14,recette,0)+1, ,0,"bdcr"),0),"0")</f>
        <v>0</v>
      </c>
      <c r="H60" s="17" t="str">
        <f aca="true">IFERROR(INDIRECT(ADDRESS(MATCH($A60,ingrédient,0)+1,MATCH(H$14,recette,0)+1, ,0,"bdcr"),0),"0")</f>
        <v>0</v>
      </c>
      <c r="I60" s="17" t="str">
        <f aca="true">IFERROR(INDIRECT(ADDRESS(MATCH($A60,ingrédient,0)+1,MATCH(I$14,recette,0)+1, ,0,"bdcr"),0),"0")</f>
        <v>0</v>
      </c>
      <c r="J60" s="17" t="str">
        <f aca="true">IFERROR(INDIRECT(ADDRESS(MATCH($A60,ingrédient,0)+1,MATCH(J$14,recette,0)+1, ,0,"bdcr"),0),"0")</f>
        <v>0</v>
      </c>
      <c r="K60" s="19" t="n">
        <f aca="false">B60*$C$3+C60*$C$4+D60*$C$5+E60*$C$6+F60*$C$7+G60*$C$8+H60*$C$9+I60*$C$10+J60*$C$11</f>
        <v>0</v>
      </c>
      <c r="L60" s="20" t="s">
        <v>7</v>
      </c>
    </row>
    <row r="61" s="20" customFormat="true" ht="13.8" hidden="false" customHeight="false" outlineLevel="0" collapsed="false">
      <c r="A61" s="16" t="str">
        <f aca="false">bdcr!A48</f>
        <v>au</v>
      </c>
      <c r="B61" s="17" t="n">
        <f aca="true">IFERROR(INDIRECT(ADDRESS(MATCH($A61,ingrédient,0)+1,MATCH(B$14,recette,0)+1, ,0,"bdcr"),0),"0")</f>
        <v>0</v>
      </c>
      <c r="C61" s="17" t="str">
        <f aca="true">IFERROR(INDIRECT(ADDRESS(MATCH($A61,ingrédient,0)+1,MATCH(C$14,recette,0)+1, ,0,"bdcr"),0),"0")</f>
        <v>0</v>
      </c>
      <c r="D61" s="17" t="str">
        <f aca="true">IFERROR(INDIRECT(ADDRESS(MATCH($A61,ingrédient,0)+1,MATCH(D$14,recette,0)+1, ,0,"bdcr"),0),"0")</f>
        <v>0</v>
      </c>
      <c r="E61" s="17" t="str">
        <f aca="true">IFERROR(INDIRECT(ADDRESS(MATCH($A61,ingrédient,0)+1,MATCH(E$14,recette,0)+1, ,0,"bdcr"),0),"0")</f>
        <v>0</v>
      </c>
      <c r="F61" s="17" t="n">
        <f aca="true">IFERROR(INDIRECT(ADDRESS(MATCH($A61,ingrédient,0)+1,MATCH(F$14,recette,0)+1, ,0,"bdcr"),0),"0")</f>
        <v>0</v>
      </c>
      <c r="G61" s="17" t="str">
        <f aca="true">IFERROR(INDIRECT(ADDRESS(MATCH($A61,ingrédient,0)+1,MATCH(G$14,recette,0)+1, ,0,"bdcr"),0),"0")</f>
        <v>0</v>
      </c>
      <c r="H61" s="17" t="str">
        <f aca="true">IFERROR(INDIRECT(ADDRESS(MATCH($A61,ingrédient,0)+1,MATCH(H$14,recette,0)+1, ,0,"bdcr"),0),"0")</f>
        <v>0</v>
      </c>
      <c r="I61" s="17" t="str">
        <f aca="true">IFERROR(INDIRECT(ADDRESS(MATCH($A61,ingrédient,0)+1,MATCH(I$14,recette,0)+1, ,0,"bdcr"),0),"0")</f>
        <v>0</v>
      </c>
      <c r="J61" s="17" t="str">
        <f aca="true">IFERROR(INDIRECT(ADDRESS(MATCH($A61,ingrédient,0)+1,MATCH(J$14,recette,0)+1, ,0,"bdcr"),0),"0")</f>
        <v>0</v>
      </c>
      <c r="K61" s="19" t="n">
        <f aca="false">B61*$C$3+C61*$C$4+D61*$C$5+E61*$C$6+F61*$C$7+G61*$C$8+H61*$C$9+I61*$C$10+J61*$C$11</f>
        <v>0</v>
      </c>
      <c r="L61" s="20" t="s">
        <v>7</v>
      </c>
    </row>
    <row r="62" s="20" customFormat="true" ht="13.8" hidden="false" customHeight="false" outlineLevel="0" collapsed="false">
      <c r="A62" s="16" t="str">
        <f aca="false">bdcr!A49</f>
        <v>av</v>
      </c>
      <c r="B62" s="17" t="n">
        <f aca="true">IFERROR(INDIRECT(ADDRESS(MATCH($A62,ingrédient,0)+1,MATCH(B$14,recette,0)+1, ,0,"bdcr"),0),"0")</f>
        <v>0</v>
      </c>
      <c r="C62" s="17" t="str">
        <f aca="true">IFERROR(INDIRECT(ADDRESS(MATCH($A62,ingrédient,0)+1,MATCH(C$14,recette,0)+1, ,0,"bdcr"),0),"0")</f>
        <v>0</v>
      </c>
      <c r="D62" s="17" t="str">
        <f aca="true">IFERROR(INDIRECT(ADDRESS(MATCH($A62,ingrédient,0)+1,MATCH(D$14,recette,0)+1, ,0,"bdcr"),0),"0")</f>
        <v>0</v>
      </c>
      <c r="E62" s="17" t="str">
        <f aca="true">IFERROR(INDIRECT(ADDRESS(MATCH($A62,ingrédient,0)+1,MATCH(E$14,recette,0)+1, ,0,"bdcr"),0),"0")</f>
        <v>0</v>
      </c>
      <c r="F62" s="17" t="n">
        <f aca="true">IFERROR(INDIRECT(ADDRESS(MATCH($A62,ingrédient,0)+1,MATCH(F$14,recette,0)+1, ,0,"bdcr"),0),"0")</f>
        <v>0</v>
      </c>
      <c r="G62" s="17" t="str">
        <f aca="true">IFERROR(INDIRECT(ADDRESS(MATCH($A62,ingrédient,0)+1,MATCH(G$14,recette,0)+1, ,0,"bdcr"),0),"0")</f>
        <v>0</v>
      </c>
      <c r="H62" s="17" t="str">
        <f aca="true">IFERROR(INDIRECT(ADDRESS(MATCH($A62,ingrédient,0)+1,MATCH(H$14,recette,0)+1, ,0,"bdcr"),0),"0")</f>
        <v>0</v>
      </c>
      <c r="I62" s="17" t="str">
        <f aca="true">IFERROR(INDIRECT(ADDRESS(MATCH($A62,ingrédient,0)+1,MATCH(I$14,recette,0)+1, ,0,"bdcr"),0),"0")</f>
        <v>0</v>
      </c>
      <c r="J62" s="17" t="str">
        <f aca="true">IFERROR(INDIRECT(ADDRESS(MATCH($A62,ingrédient,0)+1,MATCH(J$14,recette,0)+1, ,0,"bdcr"),0),"0")</f>
        <v>0</v>
      </c>
      <c r="K62" s="19" t="n">
        <f aca="false">B62*$C$3+C62*$C$4+D62*$C$5+E62*$C$6+F62*$C$7+G62*$C$8+H62*$C$9+I62*$C$10+J62*$C$11</f>
        <v>0</v>
      </c>
    </row>
    <row r="63" s="20" customFormat="true" ht="13.8" hidden="false" customHeight="false" outlineLevel="0" collapsed="false">
      <c r="A63" s="16" t="str">
        <f aca="false">bdcr!A50</f>
        <v>aw</v>
      </c>
      <c r="B63" s="17" t="n">
        <f aca="true">IFERROR(INDIRECT(ADDRESS(MATCH($A63,ingrédient,0)+1,MATCH(B$14,recette,0)+1, ,0,"bdcr"),0),"0")</f>
        <v>0</v>
      </c>
      <c r="C63" s="17" t="str">
        <f aca="true">IFERROR(INDIRECT(ADDRESS(MATCH($A63,ingrédient,0)+1,MATCH(C$14,recette,0)+1, ,0,"bdcr"),0),"0")</f>
        <v>0</v>
      </c>
      <c r="D63" s="17" t="str">
        <f aca="true">IFERROR(INDIRECT(ADDRESS(MATCH($A63,ingrédient,0)+1,MATCH(D$14,recette,0)+1, ,0,"bdcr"),0),"0")</f>
        <v>0</v>
      </c>
      <c r="E63" s="17" t="str">
        <f aca="true">IFERROR(INDIRECT(ADDRESS(MATCH($A63,ingrédient,0)+1,MATCH(E$14,recette,0)+1, ,0,"bdcr"),0),"0")</f>
        <v>0</v>
      </c>
      <c r="F63" s="17" t="n">
        <f aca="true">IFERROR(INDIRECT(ADDRESS(MATCH($A63,ingrédient,0)+1,MATCH(F$14,recette,0)+1, ,0,"bdcr"),0),"0")</f>
        <v>0</v>
      </c>
      <c r="G63" s="17" t="str">
        <f aca="true">IFERROR(INDIRECT(ADDRESS(MATCH($A63,ingrédient,0)+1,MATCH(G$14,recette,0)+1, ,0,"bdcr"),0),"0")</f>
        <v>0</v>
      </c>
      <c r="H63" s="17" t="str">
        <f aca="true">IFERROR(INDIRECT(ADDRESS(MATCH($A63,ingrédient,0)+1,MATCH(H$14,recette,0)+1, ,0,"bdcr"),0),"0")</f>
        <v>0</v>
      </c>
      <c r="I63" s="17" t="str">
        <f aca="true">IFERROR(INDIRECT(ADDRESS(MATCH($A63,ingrédient,0)+1,MATCH(I$14,recette,0)+1, ,0,"bdcr"),0),"0")</f>
        <v>0</v>
      </c>
      <c r="J63" s="17" t="str">
        <f aca="true">IFERROR(INDIRECT(ADDRESS(MATCH($A63,ingrédient,0)+1,MATCH(J$14,recette,0)+1, ,0,"bdcr"),0),"0")</f>
        <v>0</v>
      </c>
      <c r="K63" s="19" t="n">
        <f aca="false">B63*$C$3+C63*$C$4+D63*$C$5+E63*$C$6+F63*$C$7+G63*$C$8+H63*$C$9+I63*$C$10+J63*$C$11</f>
        <v>0</v>
      </c>
    </row>
    <row r="64" s="20" customFormat="true" ht="13.8" hidden="false" customHeight="false" outlineLevel="0" collapsed="false">
      <c r="A64" s="16" t="str">
        <f aca="false">bdcr!A51</f>
        <v>ax</v>
      </c>
      <c r="B64" s="17" t="n">
        <f aca="true">IFERROR(INDIRECT(ADDRESS(MATCH($A64,ingrédient,0)+1,MATCH(B$14,recette,0)+1, ,0,"bdcr"),0),"0")</f>
        <v>0</v>
      </c>
      <c r="C64" s="17" t="str">
        <f aca="true">IFERROR(INDIRECT(ADDRESS(MATCH($A64,ingrédient,0)+1,MATCH(C$14,recette,0)+1, ,0,"bdcr"),0),"0")</f>
        <v>0</v>
      </c>
      <c r="D64" s="17" t="str">
        <f aca="true">IFERROR(INDIRECT(ADDRESS(MATCH($A64,ingrédient,0)+1,MATCH(D$14,recette,0)+1, ,0,"bdcr"),0),"0")</f>
        <v>0</v>
      </c>
      <c r="E64" s="17" t="str">
        <f aca="true">IFERROR(INDIRECT(ADDRESS(MATCH($A64,ingrédient,0)+1,MATCH(E$14,recette,0)+1, ,0,"bdcr"),0),"0")</f>
        <v>0</v>
      </c>
      <c r="F64" s="17" t="n">
        <f aca="true">IFERROR(INDIRECT(ADDRESS(MATCH($A64,ingrédient,0)+1,MATCH(F$14,recette,0)+1, ,0,"bdcr"),0),"0")</f>
        <v>0</v>
      </c>
      <c r="G64" s="17" t="str">
        <f aca="true">IFERROR(INDIRECT(ADDRESS(MATCH($A64,ingrédient,0)+1,MATCH(G$14,recette,0)+1, ,0,"bdcr"),0),"0")</f>
        <v>0</v>
      </c>
      <c r="H64" s="17" t="str">
        <f aca="true">IFERROR(INDIRECT(ADDRESS(MATCH($A64,ingrédient,0)+1,MATCH(H$14,recette,0)+1, ,0,"bdcr"),0),"0")</f>
        <v>0</v>
      </c>
      <c r="I64" s="17" t="str">
        <f aca="true">IFERROR(INDIRECT(ADDRESS(MATCH($A64,ingrédient,0)+1,MATCH(I$14,recette,0)+1, ,0,"bdcr"),0),"0")</f>
        <v>0</v>
      </c>
      <c r="J64" s="17" t="str">
        <f aca="true">IFERROR(INDIRECT(ADDRESS(MATCH($A64,ingrédient,0)+1,MATCH(J$14,recette,0)+1, ,0,"bdcr"),0),"0")</f>
        <v>0</v>
      </c>
      <c r="K64" s="19" t="n">
        <f aca="false">B64*$C$3+C64*$C$4+D64*$C$5+E64*$C$6+F64*$C$7+G64*$C$8+H64*$C$9+I64*$C$10+J64*$C$11</f>
        <v>0</v>
      </c>
    </row>
    <row r="65" s="20" customFormat="true" ht="13.8" hidden="false" customHeight="false" outlineLevel="0" collapsed="false">
      <c r="A65" s="16" t="str">
        <f aca="false">bdcr!A52</f>
        <v>ay</v>
      </c>
      <c r="B65" s="17" t="n">
        <f aca="true">IFERROR(INDIRECT(ADDRESS(MATCH($A65,ingrédient,0)+1,MATCH(B$14,recette,0)+1, ,0,"bdcr"),0),"0")</f>
        <v>0</v>
      </c>
      <c r="C65" s="17" t="str">
        <f aca="true">IFERROR(INDIRECT(ADDRESS(MATCH($A65,ingrédient,0)+1,MATCH(C$14,recette,0)+1, ,0,"bdcr"),0),"0")</f>
        <v>0</v>
      </c>
      <c r="D65" s="17" t="str">
        <f aca="true">IFERROR(INDIRECT(ADDRESS(MATCH($A65,ingrédient,0)+1,MATCH(D$14,recette,0)+1, ,0,"bdcr"),0),"0")</f>
        <v>0</v>
      </c>
      <c r="E65" s="17" t="str">
        <f aca="true">IFERROR(INDIRECT(ADDRESS(MATCH($A65,ingrédient,0)+1,MATCH(E$14,recette,0)+1, ,0,"bdcr"),0),"0")</f>
        <v>0</v>
      </c>
      <c r="F65" s="17" t="n">
        <f aca="true">IFERROR(INDIRECT(ADDRESS(MATCH($A65,ingrédient,0)+1,MATCH(F$14,recette,0)+1, ,0,"bdcr"),0),"0")</f>
        <v>0</v>
      </c>
      <c r="G65" s="17" t="str">
        <f aca="true">IFERROR(INDIRECT(ADDRESS(MATCH($A65,ingrédient,0)+1,MATCH(G$14,recette,0)+1, ,0,"bdcr"),0),"0")</f>
        <v>0</v>
      </c>
      <c r="H65" s="17" t="str">
        <f aca="true">IFERROR(INDIRECT(ADDRESS(MATCH($A65,ingrédient,0)+1,MATCH(H$14,recette,0)+1, ,0,"bdcr"),0),"0")</f>
        <v>0</v>
      </c>
      <c r="I65" s="17" t="str">
        <f aca="true">IFERROR(INDIRECT(ADDRESS(MATCH($A65,ingrédient,0)+1,MATCH(I$14,recette,0)+1, ,0,"bdcr"),0),"0")</f>
        <v>0</v>
      </c>
      <c r="J65" s="17" t="str">
        <f aca="true">IFERROR(INDIRECT(ADDRESS(MATCH($A65,ingrédient,0)+1,MATCH(J$14,recette,0)+1, ,0,"bdcr"),0),"0")</f>
        <v>0</v>
      </c>
      <c r="K65" s="19" t="n">
        <f aca="false">B65*$C$3+C65*$C$4+D65*$C$5+E65*$C$6+F65*$C$7+G65*$C$8+H65*$C$9+I65*$C$10+J65*$C$11</f>
        <v>0</v>
      </c>
    </row>
    <row r="66" s="20" customFormat="true" ht="13.8" hidden="false" customHeight="false" outlineLevel="0" collapsed="false">
      <c r="A66" s="16" t="str">
        <f aca="false">bdcr!A53</f>
        <v>az</v>
      </c>
      <c r="B66" s="17" t="n">
        <f aca="true">IFERROR(INDIRECT(ADDRESS(MATCH($A66,ingrédient,0)+1,MATCH(B$14,recette,0)+1, ,0,"bdcr"),0),"0")</f>
        <v>0</v>
      </c>
      <c r="C66" s="17" t="str">
        <f aca="true">IFERROR(INDIRECT(ADDRESS(MATCH($A66,ingrédient,0)+1,MATCH(C$14,recette,0)+1, ,0,"bdcr"),0),"0")</f>
        <v>0</v>
      </c>
      <c r="D66" s="17" t="str">
        <f aca="true">IFERROR(INDIRECT(ADDRESS(MATCH($A66,ingrédient,0)+1,MATCH(D$14,recette,0)+1, ,0,"bdcr"),0),"0")</f>
        <v>0</v>
      </c>
      <c r="E66" s="17" t="str">
        <f aca="true">IFERROR(INDIRECT(ADDRESS(MATCH($A66,ingrédient,0)+1,MATCH(E$14,recette,0)+1, ,0,"bdcr"),0),"0")</f>
        <v>0</v>
      </c>
      <c r="F66" s="17" t="n">
        <f aca="true">IFERROR(INDIRECT(ADDRESS(MATCH($A66,ingrédient,0)+1,MATCH(F$14,recette,0)+1, ,0,"bdcr"),0),"0")</f>
        <v>0</v>
      </c>
      <c r="G66" s="17" t="str">
        <f aca="true">IFERROR(INDIRECT(ADDRESS(MATCH($A66,ingrédient,0)+1,MATCH(G$14,recette,0)+1, ,0,"bdcr"),0),"0")</f>
        <v>0</v>
      </c>
      <c r="H66" s="17" t="str">
        <f aca="true">IFERROR(INDIRECT(ADDRESS(MATCH($A66,ingrédient,0)+1,MATCH(H$14,recette,0)+1, ,0,"bdcr"),0),"0")</f>
        <v>0</v>
      </c>
      <c r="I66" s="17" t="str">
        <f aca="true">IFERROR(INDIRECT(ADDRESS(MATCH($A66,ingrédient,0)+1,MATCH(I$14,recette,0)+1, ,0,"bdcr"),0),"0")</f>
        <v>0</v>
      </c>
      <c r="J66" s="17" t="str">
        <f aca="true">IFERROR(INDIRECT(ADDRESS(MATCH($A66,ingrédient,0)+1,MATCH(J$14,recette,0)+1, ,0,"bdcr"),0),"0")</f>
        <v>0</v>
      </c>
      <c r="K66" s="19" t="n">
        <f aca="false">B66*$C$3+C66*$C$4+D66*$C$5+E66*$C$6+F66*$C$7+G66*$C$8+H66*$C$9+I66*$C$10+J66*$C$11</f>
        <v>0</v>
      </c>
    </row>
    <row r="67" s="20" customFormat="true" ht="13.8" hidden="false" customHeight="false" outlineLevel="0" collapsed="false">
      <c r="A67" s="16" t="str">
        <f aca="false">bdcr!A54</f>
        <v>ba</v>
      </c>
      <c r="B67" s="17" t="n">
        <f aca="true">IFERROR(INDIRECT(ADDRESS(MATCH($A67,ingrédient,0)+1,MATCH(B$14,recette,0)+1, ,0,"bdcr"),0),"0")</f>
        <v>0</v>
      </c>
      <c r="C67" s="17" t="str">
        <f aca="true">IFERROR(INDIRECT(ADDRESS(MATCH($A67,ingrédient,0)+1,MATCH(C$14,recette,0)+1, ,0,"bdcr"),0),"0")</f>
        <v>0</v>
      </c>
      <c r="D67" s="17" t="str">
        <f aca="true">IFERROR(INDIRECT(ADDRESS(MATCH($A67,ingrédient,0)+1,MATCH(D$14,recette,0)+1, ,0,"bdcr"),0),"0")</f>
        <v>0</v>
      </c>
      <c r="E67" s="17" t="str">
        <f aca="true">IFERROR(INDIRECT(ADDRESS(MATCH($A67,ingrédient,0)+1,MATCH(E$14,recette,0)+1, ,0,"bdcr"),0),"0")</f>
        <v>0</v>
      </c>
      <c r="F67" s="17" t="n">
        <f aca="true">IFERROR(INDIRECT(ADDRESS(MATCH($A67,ingrédient,0)+1,MATCH(F$14,recette,0)+1, ,0,"bdcr"),0),"0")</f>
        <v>0</v>
      </c>
      <c r="G67" s="17" t="str">
        <f aca="true">IFERROR(INDIRECT(ADDRESS(MATCH($A67,ingrédient,0)+1,MATCH(G$14,recette,0)+1, ,0,"bdcr"),0),"0")</f>
        <v>0</v>
      </c>
      <c r="H67" s="17" t="str">
        <f aca="true">IFERROR(INDIRECT(ADDRESS(MATCH($A67,ingrédient,0)+1,MATCH(H$14,recette,0)+1, ,0,"bdcr"),0),"0")</f>
        <v>0</v>
      </c>
      <c r="I67" s="17" t="str">
        <f aca="true">IFERROR(INDIRECT(ADDRESS(MATCH($A67,ingrédient,0)+1,MATCH(I$14,recette,0)+1, ,0,"bdcr"),0),"0")</f>
        <v>0</v>
      </c>
      <c r="J67" s="17" t="str">
        <f aca="true">IFERROR(INDIRECT(ADDRESS(MATCH($A67,ingrédient,0)+1,MATCH(J$14,recette,0)+1, ,0,"bdcr"),0),"0")</f>
        <v>0</v>
      </c>
      <c r="K67" s="19" t="n">
        <f aca="false">B67*$C$3+C67*$C$4+D67*$C$5+E67*$C$6+F67*$C$7+G67*$C$8+H67*$C$9+I67*$C$10+J67*$C$11</f>
        <v>0</v>
      </c>
    </row>
    <row r="68" s="20" customFormat="true" ht="13.8" hidden="false" customHeight="false" outlineLevel="0" collapsed="false">
      <c r="A68" s="16" t="str">
        <f aca="false">bdcr!A55</f>
        <v>bb</v>
      </c>
      <c r="B68" s="17" t="n">
        <f aca="true">IFERROR(INDIRECT(ADDRESS(MATCH($A68,ingrédient,0)+1,MATCH(B$14,recette,0)+1, ,0,"bdcr"),0),"0")</f>
        <v>0</v>
      </c>
      <c r="C68" s="17" t="str">
        <f aca="true">IFERROR(INDIRECT(ADDRESS(MATCH($A68,ingrédient,0)+1,MATCH(C$14,recette,0)+1, ,0,"bdcr"),0),"0")</f>
        <v>0</v>
      </c>
      <c r="D68" s="17" t="str">
        <f aca="true">IFERROR(INDIRECT(ADDRESS(MATCH($A68,ingrédient,0)+1,MATCH(D$14,recette,0)+1, ,0,"bdcr"),0),"0")</f>
        <v>0</v>
      </c>
      <c r="E68" s="17" t="str">
        <f aca="true">IFERROR(INDIRECT(ADDRESS(MATCH($A68,ingrédient,0)+1,MATCH(E$14,recette,0)+1, ,0,"bdcr"),0),"0")</f>
        <v>0</v>
      </c>
      <c r="F68" s="17" t="n">
        <f aca="true">IFERROR(INDIRECT(ADDRESS(MATCH($A68,ingrédient,0)+1,MATCH(F$14,recette,0)+1, ,0,"bdcr"),0),"0")</f>
        <v>0</v>
      </c>
      <c r="G68" s="17" t="str">
        <f aca="true">IFERROR(INDIRECT(ADDRESS(MATCH($A68,ingrédient,0)+1,MATCH(G$14,recette,0)+1, ,0,"bdcr"),0),"0")</f>
        <v>0</v>
      </c>
      <c r="H68" s="17" t="str">
        <f aca="true">IFERROR(INDIRECT(ADDRESS(MATCH($A68,ingrédient,0)+1,MATCH(H$14,recette,0)+1, ,0,"bdcr"),0),"0")</f>
        <v>0</v>
      </c>
      <c r="I68" s="17" t="str">
        <f aca="true">IFERROR(INDIRECT(ADDRESS(MATCH($A68,ingrédient,0)+1,MATCH(I$14,recette,0)+1, ,0,"bdcr"),0),"0")</f>
        <v>0</v>
      </c>
      <c r="J68" s="17" t="str">
        <f aca="true">IFERROR(INDIRECT(ADDRESS(MATCH($A68,ingrédient,0)+1,MATCH(J$14,recette,0)+1, ,0,"bdcr"),0),"0")</f>
        <v>0</v>
      </c>
      <c r="K68" s="19" t="n">
        <f aca="false">B68*$C$3+C68*$C$4+D68*$C$5+E68*$C$6+F68*$C$7+G68*$C$8+H68*$C$9+I68*$C$10+J68*$C$11</f>
        <v>0</v>
      </c>
      <c r="L68" s="20" t="s">
        <v>4</v>
      </c>
    </row>
    <row r="69" s="20" customFormat="true" ht="13.8" hidden="false" customHeight="false" outlineLevel="0" collapsed="false">
      <c r="A69" s="16" t="str">
        <f aca="false">bdcr!A56</f>
        <v>bc</v>
      </c>
      <c r="B69" s="17" t="n">
        <f aca="true">IFERROR(INDIRECT(ADDRESS(MATCH($A69,ingrédient,0)+1,MATCH(B$14,recette,0)+1, ,0,"bdcr"),0),"0")</f>
        <v>0</v>
      </c>
      <c r="C69" s="17" t="str">
        <f aca="true">IFERROR(INDIRECT(ADDRESS(MATCH($A69,ingrédient,0)+1,MATCH(C$14,recette,0)+1, ,0,"bdcr"),0),"0")</f>
        <v>0</v>
      </c>
      <c r="D69" s="17" t="str">
        <f aca="true">IFERROR(INDIRECT(ADDRESS(MATCH($A69,ingrédient,0)+1,MATCH(D$14,recette,0)+1, ,0,"bdcr"),0),"0")</f>
        <v>0</v>
      </c>
      <c r="E69" s="17" t="str">
        <f aca="true">IFERROR(INDIRECT(ADDRESS(MATCH($A69,ingrédient,0)+1,MATCH(E$14,recette,0)+1, ,0,"bdcr"),0),"0")</f>
        <v>0</v>
      </c>
      <c r="F69" s="17" t="n">
        <f aca="true">IFERROR(INDIRECT(ADDRESS(MATCH($A69,ingrédient,0)+1,MATCH(F$14,recette,0)+1, ,0,"bdcr"),0),"0")</f>
        <v>0</v>
      </c>
      <c r="G69" s="17" t="str">
        <f aca="true">IFERROR(INDIRECT(ADDRESS(MATCH($A69,ingrédient,0)+1,MATCH(G$14,recette,0)+1, ,0,"bdcr"),0),"0")</f>
        <v>0</v>
      </c>
      <c r="H69" s="17" t="str">
        <f aca="true">IFERROR(INDIRECT(ADDRESS(MATCH($A69,ingrédient,0)+1,MATCH(H$14,recette,0)+1, ,0,"bdcr"),0),"0")</f>
        <v>0</v>
      </c>
      <c r="I69" s="17" t="str">
        <f aca="true">IFERROR(INDIRECT(ADDRESS(MATCH($A69,ingrédient,0)+1,MATCH(I$14,recette,0)+1, ,0,"bdcr"),0),"0")</f>
        <v>0</v>
      </c>
      <c r="J69" s="17" t="str">
        <f aca="true">IFERROR(INDIRECT(ADDRESS(MATCH($A69,ingrédient,0)+1,MATCH(J$14,recette,0)+1, ,0,"bdcr"),0),"0")</f>
        <v>0</v>
      </c>
      <c r="K69" s="19" t="n">
        <f aca="false">B69*$C$3+C69*$C$4+D69*$C$5+E69*$C$6+F69*$C$7+G69*$C$8+H69*$C$9+I69*$C$10+J69*$C$11</f>
        <v>0</v>
      </c>
      <c r="L69" s="20" t="s">
        <v>7</v>
      </c>
    </row>
    <row r="70" s="20" customFormat="true" ht="13.8" hidden="false" customHeight="false" outlineLevel="0" collapsed="false">
      <c r="A70" s="16" t="str">
        <f aca="false">bdcr!A57</f>
        <v>bd</v>
      </c>
      <c r="B70" s="17" t="n">
        <f aca="true">IFERROR(INDIRECT(ADDRESS(MATCH($A70,ingrédient,0)+1,MATCH(B$14,recette,0)+1, ,0,"bdcr"),0),"0")</f>
        <v>0</v>
      </c>
      <c r="C70" s="17" t="str">
        <f aca="true">IFERROR(INDIRECT(ADDRESS(MATCH($A70,ingrédient,0)+1,MATCH(C$14,recette,0)+1, ,0,"bdcr"),0),"0")</f>
        <v>0</v>
      </c>
      <c r="D70" s="17" t="str">
        <f aca="true">IFERROR(INDIRECT(ADDRESS(MATCH($A70,ingrédient,0)+1,MATCH(D$14,recette,0)+1, ,0,"bdcr"),0),"0")</f>
        <v>0</v>
      </c>
      <c r="E70" s="17" t="str">
        <f aca="true">IFERROR(INDIRECT(ADDRESS(MATCH($A70,ingrédient,0)+1,MATCH(E$14,recette,0)+1, ,0,"bdcr"),0),"0")</f>
        <v>0</v>
      </c>
      <c r="F70" s="17" t="n">
        <f aca="true">IFERROR(INDIRECT(ADDRESS(MATCH($A70,ingrédient,0)+1,MATCH(F$14,recette,0)+1, ,0,"bdcr"),0),"0")</f>
        <v>0</v>
      </c>
      <c r="G70" s="17" t="str">
        <f aca="true">IFERROR(INDIRECT(ADDRESS(MATCH($A70,ingrédient,0)+1,MATCH(G$14,recette,0)+1, ,0,"bdcr"),0),"0")</f>
        <v>0</v>
      </c>
      <c r="H70" s="17" t="str">
        <f aca="true">IFERROR(INDIRECT(ADDRESS(MATCH($A70,ingrédient,0)+1,MATCH(H$14,recette,0)+1, ,0,"bdcr"),0),"0")</f>
        <v>0</v>
      </c>
      <c r="I70" s="17" t="str">
        <f aca="true">IFERROR(INDIRECT(ADDRESS(MATCH($A70,ingrédient,0)+1,MATCH(I$14,recette,0)+1, ,0,"bdcr"),0),"0")</f>
        <v>0</v>
      </c>
      <c r="J70" s="17" t="str">
        <f aca="true">IFERROR(INDIRECT(ADDRESS(MATCH($A70,ingrédient,0)+1,MATCH(J$14,recette,0)+1, ,0,"bdcr"),0),"0")</f>
        <v>0</v>
      </c>
      <c r="K70" s="19" t="n">
        <f aca="false">B70*$C$3+C70*$C$4+D70*$C$5+E70*$C$6+F70*$C$7+G70*$C$8+H70*$C$9+I70*$C$10+J70*$C$11</f>
        <v>0</v>
      </c>
      <c r="L70" s="20" t="s">
        <v>7</v>
      </c>
    </row>
    <row r="71" s="20" customFormat="true" ht="13.8" hidden="false" customHeight="false" outlineLevel="0" collapsed="false">
      <c r="A71" s="16" t="str">
        <f aca="false">bdcr!A58</f>
        <v>be</v>
      </c>
      <c r="B71" s="17" t="n">
        <f aca="true">IFERROR(INDIRECT(ADDRESS(MATCH($A71,ingrédient,0)+1,MATCH(B$14,recette,0)+1, ,0,"bdcr"),0),"0")</f>
        <v>0</v>
      </c>
      <c r="C71" s="17" t="str">
        <f aca="true">IFERROR(INDIRECT(ADDRESS(MATCH($A71,ingrédient,0)+1,MATCH(C$14,recette,0)+1, ,0,"bdcr"),0),"0")</f>
        <v>0</v>
      </c>
      <c r="D71" s="17" t="str">
        <f aca="true">IFERROR(INDIRECT(ADDRESS(MATCH($A71,ingrédient,0)+1,MATCH(D$14,recette,0)+1, ,0,"bdcr"),0),"0")</f>
        <v>0</v>
      </c>
      <c r="E71" s="17" t="str">
        <f aca="true">IFERROR(INDIRECT(ADDRESS(MATCH($A71,ingrédient,0)+1,MATCH(E$14,recette,0)+1, ,0,"bdcr"),0),"0")</f>
        <v>0</v>
      </c>
      <c r="F71" s="17" t="n">
        <f aca="true">IFERROR(INDIRECT(ADDRESS(MATCH($A71,ingrédient,0)+1,MATCH(F$14,recette,0)+1, ,0,"bdcr"),0),"0")</f>
        <v>0</v>
      </c>
      <c r="G71" s="17" t="str">
        <f aca="true">IFERROR(INDIRECT(ADDRESS(MATCH($A71,ingrédient,0)+1,MATCH(G$14,recette,0)+1, ,0,"bdcr"),0),"0")</f>
        <v>0</v>
      </c>
      <c r="H71" s="17" t="str">
        <f aca="true">IFERROR(INDIRECT(ADDRESS(MATCH($A71,ingrédient,0)+1,MATCH(H$14,recette,0)+1, ,0,"bdcr"),0),"0")</f>
        <v>0</v>
      </c>
      <c r="I71" s="17" t="str">
        <f aca="true">IFERROR(INDIRECT(ADDRESS(MATCH($A71,ingrédient,0)+1,MATCH(I$14,recette,0)+1, ,0,"bdcr"),0),"0")</f>
        <v>0</v>
      </c>
      <c r="J71" s="17" t="str">
        <f aca="true">IFERROR(INDIRECT(ADDRESS(MATCH($A71,ingrédient,0)+1,MATCH(J$14,recette,0)+1, ,0,"bdcr"),0),"0")</f>
        <v>0</v>
      </c>
      <c r="K71" s="19" t="n">
        <f aca="false">B71*$C$3+C71*$C$4+D71*$C$5+E71*$C$6+F71*$C$7+G71*$C$8+H71*$C$9+I71*$C$10+J71*$C$11</f>
        <v>0</v>
      </c>
      <c r="L71" s="20" t="s">
        <v>7</v>
      </c>
    </row>
    <row r="72" s="20" customFormat="true" ht="13.8" hidden="false" customHeight="false" outlineLevel="0" collapsed="false">
      <c r="A72" s="16" t="str">
        <f aca="false">bdcr!A59</f>
        <v>bf</v>
      </c>
      <c r="B72" s="17" t="n">
        <f aca="true">IFERROR(INDIRECT(ADDRESS(MATCH($A72,ingrédient,0)+1,MATCH(B$14,recette,0)+1, ,0,"bdcr"),0),"0")</f>
        <v>0</v>
      </c>
      <c r="C72" s="17" t="str">
        <f aca="true">IFERROR(INDIRECT(ADDRESS(MATCH($A72,ingrédient,0)+1,MATCH(C$14,recette,0)+1, ,0,"bdcr"),0),"0")</f>
        <v>0</v>
      </c>
      <c r="D72" s="17" t="str">
        <f aca="true">IFERROR(INDIRECT(ADDRESS(MATCH($A72,ingrédient,0)+1,MATCH(D$14,recette,0)+1, ,0,"bdcr"),0),"0")</f>
        <v>0</v>
      </c>
      <c r="E72" s="17" t="str">
        <f aca="true">IFERROR(INDIRECT(ADDRESS(MATCH($A72,ingrédient,0)+1,MATCH(E$14,recette,0)+1, ,0,"bdcr"),0),"0")</f>
        <v>0</v>
      </c>
      <c r="F72" s="17" t="n">
        <f aca="true">IFERROR(INDIRECT(ADDRESS(MATCH($A72,ingrédient,0)+1,MATCH(F$14,recette,0)+1, ,0,"bdcr"),0),"0")</f>
        <v>0</v>
      </c>
      <c r="G72" s="17" t="str">
        <f aca="true">IFERROR(INDIRECT(ADDRESS(MATCH($A72,ingrédient,0)+1,MATCH(G$14,recette,0)+1, ,0,"bdcr"),0),"0")</f>
        <v>0</v>
      </c>
      <c r="H72" s="17" t="str">
        <f aca="true">IFERROR(INDIRECT(ADDRESS(MATCH($A72,ingrédient,0)+1,MATCH(H$14,recette,0)+1, ,0,"bdcr"),0),"0")</f>
        <v>0</v>
      </c>
      <c r="I72" s="17" t="str">
        <f aca="true">IFERROR(INDIRECT(ADDRESS(MATCH($A72,ingrédient,0)+1,MATCH(I$14,recette,0)+1, ,0,"bdcr"),0),"0")</f>
        <v>0</v>
      </c>
      <c r="J72" s="17" t="str">
        <f aca="true">IFERROR(INDIRECT(ADDRESS(MATCH($A72,ingrédient,0)+1,MATCH(J$14,recette,0)+1, ,0,"bdcr"),0),"0")</f>
        <v>0</v>
      </c>
      <c r="K72" s="19" t="n">
        <f aca="false">B72*$C$3+C72*$C$4+D72*$C$5+E72*$C$6+F72*$C$7+G72*$C$8+H72*$C$9+I72*$C$10+J72*$C$11</f>
        <v>0</v>
      </c>
      <c r="L72" s="20" t="s">
        <v>7</v>
      </c>
    </row>
    <row r="73" s="20" customFormat="true" ht="13.8" hidden="false" customHeight="false" outlineLevel="0" collapsed="false">
      <c r="A73" s="16" t="str">
        <f aca="false">bdcr!A60</f>
        <v>bg</v>
      </c>
      <c r="B73" s="17" t="n">
        <f aca="true">IFERROR(INDIRECT(ADDRESS(MATCH($A73,ingrédient,0)+1,MATCH(B$14,recette,0)+1, ,0,"bdcr"),0),"0")</f>
        <v>0</v>
      </c>
      <c r="C73" s="17" t="str">
        <f aca="true">IFERROR(INDIRECT(ADDRESS(MATCH($A73,ingrédient,0)+1,MATCH(C$14,recette,0)+1, ,0,"bdcr"),0),"0")</f>
        <v>0</v>
      </c>
      <c r="D73" s="17" t="str">
        <f aca="true">IFERROR(INDIRECT(ADDRESS(MATCH($A73,ingrédient,0)+1,MATCH(D$14,recette,0)+1, ,0,"bdcr"),0),"0")</f>
        <v>0</v>
      </c>
      <c r="E73" s="17" t="str">
        <f aca="true">IFERROR(INDIRECT(ADDRESS(MATCH($A73,ingrédient,0)+1,MATCH(E$14,recette,0)+1, ,0,"bdcr"),0),"0")</f>
        <v>0</v>
      </c>
      <c r="F73" s="17" t="n">
        <f aca="true">IFERROR(INDIRECT(ADDRESS(MATCH($A73,ingrédient,0)+1,MATCH(F$14,recette,0)+1, ,0,"bdcr"),0),"0")</f>
        <v>0</v>
      </c>
      <c r="G73" s="17" t="str">
        <f aca="true">IFERROR(INDIRECT(ADDRESS(MATCH($A73,ingrédient,0)+1,MATCH(G$14,recette,0)+1, ,0,"bdcr"),0),"0")</f>
        <v>0</v>
      </c>
      <c r="H73" s="17" t="str">
        <f aca="true">IFERROR(INDIRECT(ADDRESS(MATCH($A73,ingrédient,0)+1,MATCH(H$14,recette,0)+1, ,0,"bdcr"),0),"0")</f>
        <v>0</v>
      </c>
      <c r="I73" s="17" t="str">
        <f aca="true">IFERROR(INDIRECT(ADDRESS(MATCH($A73,ingrédient,0)+1,MATCH(I$14,recette,0)+1, ,0,"bdcr"),0),"0")</f>
        <v>0</v>
      </c>
      <c r="J73" s="17" t="str">
        <f aca="true">IFERROR(INDIRECT(ADDRESS(MATCH($A73,ingrédient,0)+1,MATCH(J$14,recette,0)+1, ,0,"bdcr"),0),"0")</f>
        <v>0</v>
      </c>
      <c r="K73" s="19" t="n">
        <f aca="false">B73*$C$3+C73*$C$4+D73*$C$5+E73*$C$6+F73*$C$7+G73*$C$8+H73*$C$9+I73*$C$10+J73*$C$11</f>
        <v>0</v>
      </c>
    </row>
    <row r="74" s="20" customFormat="true" ht="13.8" hidden="false" customHeight="false" outlineLevel="0" collapsed="false">
      <c r="A74" s="16" t="str">
        <f aca="false">bdcr!A61</f>
        <v>bh</v>
      </c>
      <c r="B74" s="17" t="n">
        <f aca="true">IFERROR(INDIRECT(ADDRESS(MATCH($A74,ingrédient,0)+1,MATCH(B$14,recette,0)+1, ,0,"bdcr"),0),"0")</f>
        <v>0</v>
      </c>
      <c r="C74" s="17" t="str">
        <f aca="true">IFERROR(INDIRECT(ADDRESS(MATCH($A74,ingrédient,0)+1,MATCH(C$14,recette,0)+1, ,0,"bdcr"),0),"0")</f>
        <v>0</v>
      </c>
      <c r="D74" s="17" t="str">
        <f aca="true">IFERROR(INDIRECT(ADDRESS(MATCH($A74,ingrédient,0)+1,MATCH(D$14,recette,0)+1, ,0,"bdcr"),0),"0")</f>
        <v>0</v>
      </c>
      <c r="E74" s="17" t="str">
        <f aca="true">IFERROR(INDIRECT(ADDRESS(MATCH($A74,ingrédient,0)+1,MATCH(E$14,recette,0)+1, ,0,"bdcr"),0),"0")</f>
        <v>0</v>
      </c>
      <c r="F74" s="17" t="n">
        <f aca="true">IFERROR(INDIRECT(ADDRESS(MATCH($A74,ingrédient,0)+1,MATCH(F$14,recette,0)+1, ,0,"bdcr"),0),"0")</f>
        <v>0</v>
      </c>
      <c r="G74" s="17" t="str">
        <f aca="true">IFERROR(INDIRECT(ADDRESS(MATCH($A74,ingrédient,0)+1,MATCH(G$14,recette,0)+1, ,0,"bdcr"),0),"0")</f>
        <v>0</v>
      </c>
      <c r="H74" s="17" t="str">
        <f aca="true">IFERROR(INDIRECT(ADDRESS(MATCH($A74,ingrédient,0)+1,MATCH(H$14,recette,0)+1, ,0,"bdcr"),0),"0")</f>
        <v>0</v>
      </c>
      <c r="I74" s="17" t="str">
        <f aca="true">IFERROR(INDIRECT(ADDRESS(MATCH($A74,ingrédient,0)+1,MATCH(I$14,recette,0)+1, ,0,"bdcr"),0),"0")</f>
        <v>0</v>
      </c>
      <c r="J74" s="17" t="str">
        <f aca="true">IFERROR(INDIRECT(ADDRESS(MATCH($A74,ingrédient,0)+1,MATCH(J$14,recette,0)+1, ,0,"bdcr"),0),"0")</f>
        <v>0</v>
      </c>
      <c r="K74" s="19" t="n">
        <f aca="false">B74*$C$3+C74*$C$4+D74*$C$5+E74*$C$6+F74*$C$7+G74*$C$8+H74*$C$9+I74*$C$10+J74*$C$11</f>
        <v>0</v>
      </c>
    </row>
    <row r="75" s="20" customFormat="true" ht="13.8" hidden="false" customHeight="false" outlineLevel="0" collapsed="false">
      <c r="A75" s="16" t="str">
        <f aca="false">bdcr!A62</f>
        <v>bi</v>
      </c>
      <c r="B75" s="17" t="n">
        <f aca="true">IFERROR(INDIRECT(ADDRESS(MATCH($A75,ingrédient,0)+1,MATCH(B$14,recette,0)+1, ,0,"bdcr"),0),"0")</f>
        <v>0</v>
      </c>
      <c r="C75" s="17" t="str">
        <f aca="true">IFERROR(INDIRECT(ADDRESS(MATCH($A75,ingrédient,0)+1,MATCH(C$14,recette,0)+1, ,0,"bdcr"),0),"0")</f>
        <v>0</v>
      </c>
      <c r="D75" s="17" t="str">
        <f aca="true">IFERROR(INDIRECT(ADDRESS(MATCH($A75,ingrédient,0)+1,MATCH(D$14,recette,0)+1, ,0,"bdcr"),0),"0")</f>
        <v>0</v>
      </c>
      <c r="E75" s="17" t="str">
        <f aca="true">IFERROR(INDIRECT(ADDRESS(MATCH($A75,ingrédient,0)+1,MATCH(E$14,recette,0)+1, ,0,"bdcr"),0),"0")</f>
        <v>0</v>
      </c>
      <c r="F75" s="17" t="n">
        <f aca="true">IFERROR(INDIRECT(ADDRESS(MATCH($A75,ingrédient,0)+1,MATCH(F$14,recette,0)+1, ,0,"bdcr"),0),"0")</f>
        <v>0</v>
      </c>
      <c r="G75" s="17" t="str">
        <f aca="true">IFERROR(INDIRECT(ADDRESS(MATCH($A75,ingrédient,0)+1,MATCH(G$14,recette,0)+1, ,0,"bdcr"),0),"0")</f>
        <v>0</v>
      </c>
      <c r="H75" s="17" t="str">
        <f aca="true">IFERROR(INDIRECT(ADDRESS(MATCH($A75,ingrédient,0)+1,MATCH(H$14,recette,0)+1, ,0,"bdcr"),0),"0")</f>
        <v>0</v>
      </c>
      <c r="I75" s="17" t="str">
        <f aca="true">IFERROR(INDIRECT(ADDRESS(MATCH($A75,ingrédient,0)+1,MATCH(I$14,recette,0)+1, ,0,"bdcr"),0),"0")</f>
        <v>0</v>
      </c>
      <c r="J75" s="17" t="str">
        <f aca="true">IFERROR(INDIRECT(ADDRESS(MATCH($A75,ingrédient,0)+1,MATCH(J$14,recette,0)+1, ,0,"bdcr"),0),"0")</f>
        <v>0</v>
      </c>
      <c r="K75" s="19" t="n">
        <f aca="false">B75*$C$3+C75*$C$4+D75*$C$5+E75*$C$6+F75*$C$7+G75*$C$8+H75*$C$9+I75*$C$10+J75*$C$11</f>
        <v>0</v>
      </c>
      <c r="L75" s="20" t="s">
        <v>7</v>
      </c>
    </row>
    <row r="76" s="20" customFormat="true" ht="13.8" hidden="false" customHeight="false" outlineLevel="0" collapsed="false">
      <c r="A76" s="16" t="str">
        <f aca="false">bdcr!A63</f>
        <v>bj</v>
      </c>
      <c r="B76" s="17" t="n">
        <f aca="true">IFERROR(INDIRECT(ADDRESS(MATCH($A76,ingrédient,0)+1,MATCH(B$14,recette,0)+1, ,0,"bdcr"),0),"0")</f>
        <v>0</v>
      </c>
      <c r="C76" s="17" t="str">
        <f aca="true">IFERROR(INDIRECT(ADDRESS(MATCH($A76,ingrédient,0)+1,MATCH(C$14,recette,0)+1, ,0,"bdcr"),0),"0")</f>
        <v>0</v>
      </c>
      <c r="D76" s="17" t="str">
        <f aca="true">IFERROR(INDIRECT(ADDRESS(MATCH($A76,ingrédient,0)+1,MATCH(D$14,recette,0)+1, ,0,"bdcr"),0),"0")</f>
        <v>0</v>
      </c>
      <c r="E76" s="17" t="str">
        <f aca="true">IFERROR(INDIRECT(ADDRESS(MATCH($A76,ingrédient,0)+1,MATCH(E$14,recette,0)+1, ,0,"bdcr"),0),"0")</f>
        <v>0</v>
      </c>
      <c r="F76" s="17" t="n">
        <f aca="true">IFERROR(INDIRECT(ADDRESS(MATCH($A76,ingrédient,0)+1,MATCH(F$14,recette,0)+1, ,0,"bdcr"),0),"0")</f>
        <v>0</v>
      </c>
      <c r="G76" s="17" t="str">
        <f aca="true">IFERROR(INDIRECT(ADDRESS(MATCH($A76,ingrédient,0)+1,MATCH(G$14,recette,0)+1, ,0,"bdcr"),0),"0")</f>
        <v>0</v>
      </c>
      <c r="H76" s="17" t="str">
        <f aca="true">IFERROR(INDIRECT(ADDRESS(MATCH($A76,ingrédient,0)+1,MATCH(H$14,recette,0)+1, ,0,"bdcr"),0),"0")</f>
        <v>0</v>
      </c>
      <c r="I76" s="17" t="str">
        <f aca="true">IFERROR(INDIRECT(ADDRESS(MATCH($A76,ingrédient,0)+1,MATCH(I$14,recette,0)+1, ,0,"bdcr"),0),"0")</f>
        <v>0</v>
      </c>
      <c r="J76" s="17" t="str">
        <f aca="true">IFERROR(INDIRECT(ADDRESS(MATCH($A76,ingrédient,0)+1,MATCH(J$14,recette,0)+1, ,0,"bdcr"),0),"0")</f>
        <v>0</v>
      </c>
      <c r="K76" s="19" t="n">
        <f aca="false">B76*$C$3+C76*$C$4+D76*$C$5+E76*$C$6+F76*$C$7+G76*$C$8+H76*$C$9+I76*$C$10+J76*$C$11</f>
        <v>0</v>
      </c>
    </row>
    <row r="77" s="20" customFormat="true" ht="13.8" hidden="false" customHeight="false" outlineLevel="0" collapsed="false">
      <c r="A77" s="16" t="str">
        <f aca="false">bdcr!A64</f>
        <v>bk</v>
      </c>
      <c r="B77" s="17" t="n">
        <f aca="true">IFERROR(INDIRECT(ADDRESS(MATCH($A77,ingrédient,0)+1,MATCH(B$14,recette,0)+1, ,0,"bdcr"),0),"0")</f>
        <v>0</v>
      </c>
      <c r="C77" s="17" t="str">
        <f aca="true">IFERROR(INDIRECT(ADDRESS(MATCH($A77,ingrédient,0)+1,MATCH(C$14,recette,0)+1, ,0,"bdcr"),0),"0")</f>
        <v>0</v>
      </c>
      <c r="D77" s="17" t="str">
        <f aca="true">IFERROR(INDIRECT(ADDRESS(MATCH($A77,ingrédient,0)+1,MATCH(D$14,recette,0)+1, ,0,"bdcr"),0),"0")</f>
        <v>0</v>
      </c>
      <c r="E77" s="17" t="str">
        <f aca="true">IFERROR(INDIRECT(ADDRESS(MATCH($A77,ingrédient,0)+1,MATCH(E$14,recette,0)+1, ,0,"bdcr"),0),"0")</f>
        <v>0</v>
      </c>
      <c r="F77" s="17" t="n">
        <f aca="true">IFERROR(INDIRECT(ADDRESS(MATCH($A77,ingrédient,0)+1,MATCH(F$14,recette,0)+1, ,0,"bdcr"),0),"0")</f>
        <v>0</v>
      </c>
      <c r="G77" s="17" t="str">
        <f aca="true">IFERROR(INDIRECT(ADDRESS(MATCH($A77,ingrédient,0)+1,MATCH(G$14,recette,0)+1, ,0,"bdcr"),0),"0")</f>
        <v>0</v>
      </c>
      <c r="H77" s="17" t="str">
        <f aca="true">IFERROR(INDIRECT(ADDRESS(MATCH($A77,ingrédient,0)+1,MATCH(H$14,recette,0)+1, ,0,"bdcr"),0),"0")</f>
        <v>0</v>
      </c>
      <c r="I77" s="17" t="str">
        <f aca="true">IFERROR(INDIRECT(ADDRESS(MATCH($A77,ingrédient,0)+1,MATCH(I$14,recette,0)+1, ,0,"bdcr"),0),"0")</f>
        <v>0</v>
      </c>
      <c r="J77" s="17" t="str">
        <f aca="true">IFERROR(INDIRECT(ADDRESS(MATCH($A77,ingrédient,0)+1,MATCH(J$14,recette,0)+1, ,0,"bdcr"),0),"0")</f>
        <v>0</v>
      </c>
      <c r="K77" s="19" t="n">
        <f aca="false">B77*$C$3+C77*$C$4+D77*$C$5+E77*$C$6+F77*$C$7+G77*$C$8+H77*$C$9+I77*$C$10+J77*$C$11</f>
        <v>0</v>
      </c>
    </row>
    <row r="78" s="20" customFormat="true" ht="13.8" hidden="false" customHeight="false" outlineLevel="0" collapsed="false">
      <c r="A78" s="16" t="str">
        <f aca="false">bdcr!A65</f>
        <v>bl</v>
      </c>
      <c r="B78" s="17" t="n">
        <f aca="true">IFERROR(INDIRECT(ADDRESS(MATCH($A78,ingrédient,0)+1,MATCH(B$14,recette,0)+1, ,0,"bdcr"),0),"0")</f>
        <v>0</v>
      </c>
      <c r="C78" s="17" t="str">
        <f aca="true">IFERROR(INDIRECT(ADDRESS(MATCH($A78,ingrédient,0)+1,MATCH(C$14,recette,0)+1, ,0,"bdcr"),0),"0")</f>
        <v>0</v>
      </c>
      <c r="D78" s="17" t="str">
        <f aca="true">IFERROR(INDIRECT(ADDRESS(MATCH($A78,ingrédient,0)+1,MATCH(D$14,recette,0)+1, ,0,"bdcr"),0),"0")</f>
        <v>0</v>
      </c>
      <c r="E78" s="17" t="str">
        <f aca="true">IFERROR(INDIRECT(ADDRESS(MATCH($A78,ingrédient,0)+1,MATCH(E$14,recette,0)+1, ,0,"bdcr"),0),"0")</f>
        <v>0</v>
      </c>
      <c r="F78" s="17" t="n">
        <f aca="true">IFERROR(INDIRECT(ADDRESS(MATCH($A78,ingrédient,0)+1,MATCH(F$14,recette,0)+1, ,0,"bdcr"),0),"0")</f>
        <v>0</v>
      </c>
      <c r="G78" s="17" t="str">
        <f aca="true">IFERROR(INDIRECT(ADDRESS(MATCH($A78,ingrédient,0)+1,MATCH(G$14,recette,0)+1, ,0,"bdcr"),0),"0")</f>
        <v>0</v>
      </c>
      <c r="H78" s="17" t="str">
        <f aca="true">IFERROR(INDIRECT(ADDRESS(MATCH($A78,ingrédient,0)+1,MATCH(H$14,recette,0)+1, ,0,"bdcr"),0),"0")</f>
        <v>0</v>
      </c>
      <c r="I78" s="17" t="str">
        <f aca="true">IFERROR(INDIRECT(ADDRESS(MATCH($A78,ingrédient,0)+1,MATCH(I$14,recette,0)+1, ,0,"bdcr"),0),"0")</f>
        <v>0</v>
      </c>
      <c r="J78" s="17" t="str">
        <f aca="true">IFERROR(INDIRECT(ADDRESS(MATCH($A78,ingrédient,0)+1,MATCH(J$14,recette,0)+1, ,0,"bdcr"),0),"0")</f>
        <v>0</v>
      </c>
      <c r="K78" s="19" t="n">
        <f aca="false">B78*$C$3+C78*$C$4+D78*$C$5+E78*$C$6+F78*$C$7+G78*$C$8+H78*$C$9+I78*$C$10+J78*$C$11</f>
        <v>0</v>
      </c>
      <c r="L78" s="20" t="s">
        <v>7</v>
      </c>
    </row>
    <row r="79" s="20" customFormat="true" ht="13.8" hidden="false" customHeight="false" outlineLevel="0" collapsed="false">
      <c r="A79" s="16" t="str">
        <f aca="false">bdcr!A66</f>
        <v>bm</v>
      </c>
      <c r="B79" s="17" t="n">
        <f aca="true">IFERROR(INDIRECT(ADDRESS(MATCH($A79,ingrédient,0)+1,MATCH(B$14,recette,0)+1, ,0,"bdcr"),0),"0")</f>
        <v>0</v>
      </c>
      <c r="C79" s="17" t="str">
        <f aca="true">IFERROR(INDIRECT(ADDRESS(MATCH($A79,ingrédient,0)+1,MATCH(C$14,recette,0)+1, ,0,"bdcr"),0),"0")</f>
        <v>0</v>
      </c>
      <c r="D79" s="17" t="str">
        <f aca="true">IFERROR(INDIRECT(ADDRESS(MATCH($A79,ingrédient,0)+1,MATCH(D$14,recette,0)+1, ,0,"bdcr"),0),"0")</f>
        <v>0</v>
      </c>
      <c r="E79" s="17" t="str">
        <f aca="true">IFERROR(INDIRECT(ADDRESS(MATCH($A79,ingrédient,0)+1,MATCH(E$14,recette,0)+1, ,0,"bdcr"),0),"0")</f>
        <v>0</v>
      </c>
      <c r="F79" s="17" t="n">
        <f aca="true">IFERROR(INDIRECT(ADDRESS(MATCH($A79,ingrédient,0)+1,MATCH(F$14,recette,0)+1, ,0,"bdcr"),0),"0")</f>
        <v>0</v>
      </c>
      <c r="G79" s="17" t="str">
        <f aca="true">IFERROR(INDIRECT(ADDRESS(MATCH($A79,ingrédient,0)+1,MATCH(G$14,recette,0)+1, ,0,"bdcr"),0),"0")</f>
        <v>0</v>
      </c>
      <c r="H79" s="17" t="str">
        <f aca="true">IFERROR(INDIRECT(ADDRESS(MATCH($A79,ingrédient,0)+1,MATCH(H$14,recette,0)+1, ,0,"bdcr"),0),"0")</f>
        <v>0</v>
      </c>
      <c r="I79" s="17" t="str">
        <f aca="true">IFERROR(INDIRECT(ADDRESS(MATCH($A79,ingrédient,0)+1,MATCH(I$14,recette,0)+1, ,0,"bdcr"),0),"0")</f>
        <v>0</v>
      </c>
      <c r="J79" s="17" t="str">
        <f aca="true">IFERROR(INDIRECT(ADDRESS(MATCH($A79,ingrédient,0)+1,MATCH(J$14,recette,0)+1, ,0,"bdcr"),0),"0")</f>
        <v>0</v>
      </c>
      <c r="K79" s="19" t="n">
        <f aca="false">B79*$C$3+C79*$C$4+D79*$C$5+E79*$C$6+F79*$C$7+G79*$C$8+H79*$C$9+I79*$C$10+J79*$C$11</f>
        <v>0</v>
      </c>
      <c r="L79" s="20" t="s">
        <v>7</v>
      </c>
    </row>
    <row r="80" s="20" customFormat="true" ht="17.25" hidden="false" customHeight="true" outlineLevel="0" collapsed="false">
      <c r="A80" s="16" t="str">
        <f aca="false">bdcr!A67</f>
        <v>bn</v>
      </c>
      <c r="B80" s="17" t="n">
        <f aca="true">IFERROR(INDIRECT(ADDRESS(MATCH($A80,ingrédient,0)+1,MATCH(B$14,recette,0)+1, ,0,"bdcr"),0),"0")</f>
        <v>0</v>
      </c>
      <c r="C80" s="17" t="str">
        <f aca="true">IFERROR(INDIRECT(ADDRESS(MATCH($A80,ingrédient,0)+1,MATCH(C$14,recette,0)+1, ,0,"bdcr"),0),"0")</f>
        <v>0</v>
      </c>
      <c r="D80" s="17" t="str">
        <f aca="true">IFERROR(INDIRECT(ADDRESS(MATCH($A80,ingrédient,0)+1,MATCH(D$14,recette,0)+1, ,0,"bdcr"),0),"0")</f>
        <v>0</v>
      </c>
      <c r="E80" s="17" t="str">
        <f aca="true">IFERROR(INDIRECT(ADDRESS(MATCH($A80,ingrédient,0)+1,MATCH(E$14,recette,0)+1, ,0,"bdcr"),0),"0")</f>
        <v>0</v>
      </c>
      <c r="F80" s="17" t="n">
        <f aca="true">IFERROR(INDIRECT(ADDRESS(MATCH($A80,ingrédient,0)+1,MATCH(F$14,recette,0)+1, ,0,"bdcr"),0),"0")</f>
        <v>0</v>
      </c>
      <c r="G80" s="17" t="str">
        <f aca="true">IFERROR(INDIRECT(ADDRESS(MATCH($A80,ingrédient,0)+1,MATCH(G$14,recette,0)+1, ,0,"bdcr"),0),"0")</f>
        <v>0</v>
      </c>
      <c r="H80" s="17" t="str">
        <f aca="true">IFERROR(INDIRECT(ADDRESS(MATCH($A80,ingrédient,0)+1,MATCH(H$14,recette,0)+1, ,0,"bdcr"),0),"0")</f>
        <v>0</v>
      </c>
      <c r="I80" s="17" t="str">
        <f aca="true">IFERROR(INDIRECT(ADDRESS(MATCH($A80,ingrédient,0)+1,MATCH(I$14,recette,0)+1, ,0,"bdcr"),0),"0")</f>
        <v>0</v>
      </c>
      <c r="J80" s="17" t="str">
        <f aca="true">IFERROR(INDIRECT(ADDRESS(MATCH($A80,ingrédient,0)+1,MATCH(J$14,recette,0)+1, ,0,"bdcr"),0),"0")</f>
        <v>0</v>
      </c>
      <c r="K80" s="19" t="n">
        <f aca="false">B80*$C$3+C80*$C$4+D80*$C$5+E80*$C$6+F80*$C$7+G80*$C$8+H80*$C$9+I80*$C$10+J80*$C$11</f>
        <v>0</v>
      </c>
      <c r="L80" s="20" t="s">
        <v>7</v>
      </c>
    </row>
    <row r="81" s="20" customFormat="true" ht="13.8" hidden="false" customHeight="false" outlineLevel="0" collapsed="false">
      <c r="A81" s="16" t="str">
        <f aca="false">bdcr!A68</f>
        <v>bo</v>
      </c>
      <c r="B81" s="17" t="n">
        <f aca="true">IFERROR(INDIRECT(ADDRESS(MATCH($A81,ingrédient,0)+1,MATCH(B$14,recette,0)+1, ,0,"bdcr"),0),"0")</f>
        <v>0</v>
      </c>
      <c r="C81" s="17" t="str">
        <f aca="true">IFERROR(INDIRECT(ADDRESS(MATCH($A81,ingrédient,0)+1,MATCH(C$14,recette,0)+1, ,0,"bdcr"),0),"0")</f>
        <v>0</v>
      </c>
      <c r="D81" s="17" t="str">
        <f aca="true">IFERROR(INDIRECT(ADDRESS(MATCH($A81,ingrédient,0)+1,MATCH(D$14,recette,0)+1, ,0,"bdcr"),0),"0")</f>
        <v>0</v>
      </c>
      <c r="E81" s="17" t="str">
        <f aca="true">IFERROR(INDIRECT(ADDRESS(MATCH($A81,ingrédient,0)+1,MATCH(E$14,recette,0)+1, ,0,"bdcr"),0),"0")</f>
        <v>0</v>
      </c>
      <c r="F81" s="17" t="n">
        <f aca="true">IFERROR(INDIRECT(ADDRESS(MATCH($A81,ingrédient,0)+1,MATCH(F$14,recette,0)+1, ,0,"bdcr"),0),"0")</f>
        <v>0</v>
      </c>
      <c r="G81" s="17" t="str">
        <f aca="true">IFERROR(INDIRECT(ADDRESS(MATCH($A81,ingrédient,0)+1,MATCH(G$14,recette,0)+1, ,0,"bdcr"),0),"0")</f>
        <v>0</v>
      </c>
      <c r="H81" s="17" t="str">
        <f aca="true">IFERROR(INDIRECT(ADDRESS(MATCH($A81,ingrédient,0)+1,MATCH(H$14,recette,0)+1, ,0,"bdcr"),0),"0")</f>
        <v>0</v>
      </c>
      <c r="I81" s="17" t="str">
        <f aca="true">IFERROR(INDIRECT(ADDRESS(MATCH($A81,ingrédient,0)+1,MATCH(I$14,recette,0)+1, ,0,"bdcr"),0),"0")</f>
        <v>0</v>
      </c>
      <c r="J81" s="17" t="str">
        <f aca="true">IFERROR(INDIRECT(ADDRESS(MATCH($A81,ingrédient,0)+1,MATCH(J$14,recette,0)+1, ,0,"bdcr"),0),"0")</f>
        <v>0</v>
      </c>
      <c r="K81" s="19" t="n">
        <f aca="false">B81*$C$3+C81*$C$4+D81*$C$5+E81*$C$6+F81*$C$7+G81*$C$8+H81*$C$9+I81*$C$10+J81*$C$11</f>
        <v>0</v>
      </c>
      <c r="L81" s="20" t="s">
        <v>8</v>
      </c>
    </row>
    <row r="82" s="20" customFormat="true" ht="13.8" hidden="false" customHeight="false" outlineLevel="0" collapsed="false">
      <c r="A82" s="16" t="str">
        <f aca="false">bdcr!A69</f>
        <v>bp</v>
      </c>
      <c r="B82" s="17" t="n">
        <f aca="true">IFERROR(INDIRECT(ADDRESS(MATCH($A82,ingrédient,0)+1,MATCH(B$14,recette,0)+1, ,0,"bdcr"),0),"0")</f>
        <v>0</v>
      </c>
      <c r="C82" s="17" t="str">
        <f aca="true">IFERROR(INDIRECT(ADDRESS(MATCH($A82,ingrédient,0)+1,MATCH(C$14,recette,0)+1, ,0,"bdcr"),0),"0")</f>
        <v>0</v>
      </c>
      <c r="D82" s="17" t="str">
        <f aca="true">IFERROR(INDIRECT(ADDRESS(MATCH($A82,ingrédient,0)+1,MATCH(D$14,recette,0)+1, ,0,"bdcr"),0),"0")</f>
        <v>0</v>
      </c>
      <c r="E82" s="17" t="str">
        <f aca="true">IFERROR(INDIRECT(ADDRESS(MATCH($A82,ingrédient,0)+1,MATCH(E$14,recette,0)+1, ,0,"bdcr"),0),"0")</f>
        <v>0</v>
      </c>
      <c r="F82" s="17" t="n">
        <f aca="true">IFERROR(INDIRECT(ADDRESS(MATCH($A82,ingrédient,0)+1,MATCH(F$14,recette,0)+1, ,0,"bdcr"),0),"0")</f>
        <v>0</v>
      </c>
      <c r="G82" s="17" t="str">
        <f aca="true">IFERROR(INDIRECT(ADDRESS(MATCH($A82,ingrédient,0)+1,MATCH(G$14,recette,0)+1, ,0,"bdcr"),0),"0")</f>
        <v>0</v>
      </c>
      <c r="H82" s="17" t="str">
        <f aca="true">IFERROR(INDIRECT(ADDRESS(MATCH($A82,ingrédient,0)+1,MATCH(H$14,recette,0)+1, ,0,"bdcr"),0),"0")</f>
        <v>0</v>
      </c>
      <c r="I82" s="17" t="str">
        <f aca="true">IFERROR(INDIRECT(ADDRESS(MATCH($A82,ingrédient,0)+1,MATCH(I$14,recette,0)+1, ,0,"bdcr"),0),"0")</f>
        <v>0</v>
      </c>
      <c r="J82" s="17" t="str">
        <f aca="true">IFERROR(INDIRECT(ADDRESS(MATCH($A82,ingrédient,0)+1,MATCH(J$14,recette,0)+1, ,0,"bdcr"),0),"0")</f>
        <v>0</v>
      </c>
      <c r="K82" s="19" t="n">
        <f aca="false">B82*$C$3+C82*$C$4+D82*$C$5+E82*$C$6+F82*$C$7+G82*$C$8+H82*$C$9+I82*$C$10+J82*$C$11</f>
        <v>0</v>
      </c>
      <c r="L82" s="20" t="s">
        <v>8</v>
      </c>
    </row>
    <row r="83" s="20" customFormat="true" ht="13.8" hidden="false" customHeight="false" outlineLevel="0" collapsed="false">
      <c r="A83" s="16" t="str">
        <f aca="false">bdcr!A70</f>
        <v>bq</v>
      </c>
      <c r="B83" s="17" t="n">
        <f aca="true">IFERROR(INDIRECT(ADDRESS(MATCH($A83,ingrédient,0)+1,MATCH(B$14,recette,0)+1, ,0,"bdcr"),0),"0")</f>
        <v>0</v>
      </c>
      <c r="C83" s="17" t="str">
        <f aca="true">IFERROR(INDIRECT(ADDRESS(MATCH($A83,ingrédient,0)+1,MATCH(C$14,recette,0)+1, ,0,"bdcr"),0),"0")</f>
        <v>0</v>
      </c>
      <c r="D83" s="17" t="str">
        <f aca="true">IFERROR(INDIRECT(ADDRESS(MATCH($A83,ingrédient,0)+1,MATCH(D$14,recette,0)+1, ,0,"bdcr"),0),"0")</f>
        <v>0</v>
      </c>
      <c r="E83" s="17" t="str">
        <f aca="true">IFERROR(INDIRECT(ADDRESS(MATCH($A83,ingrédient,0)+1,MATCH(E$14,recette,0)+1, ,0,"bdcr"),0),"0")</f>
        <v>0</v>
      </c>
      <c r="F83" s="17" t="n">
        <f aca="true">IFERROR(INDIRECT(ADDRESS(MATCH($A83,ingrédient,0)+1,MATCH(F$14,recette,0)+1, ,0,"bdcr"),0),"0")</f>
        <v>0</v>
      </c>
      <c r="G83" s="17" t="str">
        <f aca="true">IFERROR(INDIRECT(ADDRESS(MATCH($A83,ingrédient,0)+1,MATCH(G$14,recette,0)+1, ,0,"bdcr"),0),"0")</f>
        <v>0</v>
      </c>
      <c r="H83" s="17" t="str">
        <f aca="true">IFERROR(INDIRECT(ADDRESS(MATCH($A83,ingrédient,0)+1,MATCH(H$14,recette,0)+1, ,0,"bdcr"),0),"0")</f>
        <v>0</v>
      </c>
      <c r="I83" s="17" t="str">
        <f aca="true">IFERROR(INDIRECT(ADDRESS(MATCH($A83,ingrédient,0)+1,MATCH(I$14,recette,0)+1, ,0,"bdcr"),0),"0")</f>
        <v>0</v>
      </c>
      <c r="J83" s="17" t="str">
        <f aca="true">IFERROR(INDIRECT(ADDRESS(MATCH($A83,ingrédient,0)+1,MATCH(J$14,recette,0)+1, ,0,"bdcr"),0),"0")</f>
        <v>0</v>
      </c>
      <c r="K83" s="19" t="n">
        <f aca="false">B83*$C$3+C83*$C$4+D83*$C$5+E83*$C$6+F83*$C$7+G83*$C$8+H83*$C$9+I83*$C$10+J83*$C$11</f>
        <v>0</v>
      </c>
      <c r="L83" s="20" t="s">
        <v>8</v>
      </c>
    </row>
    <row r="84" s="20" customFormat="true" ht="13.8" hidden="false" customHeight="false" outlineLevel="0" collapsed="false">
      <c r="A84" s="16" t="str">
        <f aca="false">bdcr!A71</f>
        <v>br</v>
      </c>
      <c r="B84" s="17" t="n">
        <f aca="true">IFERROR(INDIRECT(ADDRESS(MATCH($A84,ingrédient,0)+1,MATCH(B$14,recette,0)+1, ,0,"bdcr"),0),"0")</f>
        <v>0</v>
      </c>
      <c r="C84" s="17" t="str">
        <f aca="true">IFERROR(INDIRECT(ADDRESS(MATCH($A84,ingrédient,0)+1,MATCH(C$14,recette,0)+1, ,0,"bdcr"),0),"0")</f>
        <v>0</v>
      </c>
      <c r="D84" s="17" t="str">
        <f aca="true">IFERROR(INDIRECT(ADDRESS(MATCH($A84,ingrédient,0)+1,MATCH(D$14,recette,0)+1, ,0,"bdcr"),0),"0")</f>
        <v>0</v>
      </c>
      <c r="E84" s="17" t="str">
        <f aca="true">IFERROR(INDIRECT(ADDRESS(MATCH($A84,ingrédient,0)+1,MATCH(E$14,recette,0)+1, ,0,"bdcr"),0),"0")</f>
        <v>0</v>
      </c>
      <c r="F84" s="17" t="n">
        <f aca="true">IFERROR(INDIRECT(ADDRESS(MATCH($A84,ingrédient,0)+1,MATCH(F$14,recette,0)+1, ,0,"bdcr"),0),"0")</f>
        <v>0</v>
      </c>
      <c r="G84" s="17" t="str">
        <f aca="true">IFERROR(INDIRECT(ADDRESS(MATCH($A84,ingrédient,0)+1,MATCH(G$14,recette,0)+1, ,0,"bdcr"),0),"0")</f>
        <v>0</v>
      </c>
      <c r="H84" s="17" t="str">
        <f aca="true">IFERROR(INDIRECT(ADDRESS(MATCH($A84,ingrédient,0)+1,MATCH(H$14,recette,0)+1, ,0,"bdcr"),0),"0")</f>
        <v>0</v>
      </c>
      <c r="I84" s="17" t="str">
        <f aca="true">IFERROR(INDIRECT(ADDRESS(MATCH($A84,ingrédient,0)+1,MATCH(I$14,recette,0)+1, ,0,"bdcr"),0),"0")</f>
        <v>0</v>
      </c>
      <c r="J84" s="17" t="str">
        <f aca="true">IFERROR(INDIRECT(ADDRESS(MATCH($A84,ingrédient,0)+1,MATCH(J$14,recette,0)+1, ,0,"bdcr"),0),"0")</f>
        <v>0</v>
      </c>
      <c r="K84" s="19" t="n">
        <f aca="false">B84*$C$3+C84*$C$4+D84*$C$5+E84*$C$6+F84*$C$7+G84*$C$8+H84*$C$9+I84*$C$10+J84*$C$11</f>
        <v>0</v>
      </c>
    </row>
    <row r="85" s="20" customFormat="true" ht="13.8" hidden="false" customHeight="false" outlineLevel="0" collapsed="false">
      <c r="A85" s="16" t="str">
        <f aca="false">bdcr!A72</f>
        <v>bs</v>
      </c>
      <c r="B85" s="17" t="n">
        <f aca="true">IFERROR(INDIRECT(ADDRESS(MATCH($A85,ingrédient,0)+1,MATCH(B$14,recette,0)+1, ,0,"bdcr"),0),"0")</f>
        <v>0</v>
      </c>
      <c r="C85" s="17" t="str">
        <f aca="true">IFERROR(INDIRECT(ADDRESS(MATCH($A85,ingrédient,0)+1,MATCH(C$14,recette,0)+1, ,0,"bdcr"),0),"0")</f>
        <v>0</v>
      </c>
      <c r="D85" s="17" t="str">
        <f aca="true">IFERROR(INDIRECT(ADDRESS(MATCH($A85,ingrédient,0)+1,MATCH(D$14,recette,0)+1, ,0,"bdcr"),0),"0")</f>
        <v>0</v>
      </c>
      <c r="E85" s="17" t="str">
        <f aca="true">IFERROR(INDIRECT(ADDRESS(MATCH($A85,ingrédient,0)+1,MATCH(E$14,recette,0)+1, ,0,"bdcr"),0),"0")</f>
        <v>0</v>
      </c>
      <c r="F85" s="17" t="n">
        <f aca="true">IFERROR(INDIRECT(ADDRESS(MATCH($A85,ingrédient,0)+1,MATCH(F$14,recette,0)+1, ,0,"bdcr"),0),"0")</f>
        <v>0</v>
      </c>
      <c r="G85" s="17" t="str">
        <f aca="true">IFERROR(INDIRECT(ADDRESS(MATCH($A85,ingrédient,0)+1,MATCH(G$14,recette,0)+1, ,0,"bdcr"),0),"0")</f>
        <v>0</v>
      </c>
      <c r="H85" s="17" t="str">
        <f aca="true">IFERROR(INDIRECT(ADDRESS(MATCH($A85,ingrédient,0)+1,MATCH(H$14,recette,0)+1, ,0,"bdcr"),0),"0")</f>
        <v>0</v>
      </c>
      <c r="I85" s="17" t="str">
        <f aca="true">IFERROR(INDIRECT(ADDRESS(MATCH($A85,ingrédient,0)+1,MATCH(I$14,recette,0)+1, ,0,"bdcr"),0),"0")</f>
        <v>0</v>
      </c>
      <c r="J85" s="17" t="str">
        <f aca="true">IFERROR(INDIRECT(ADDRESS(MATCH($A85,ingrédient,0)+1,MATCH(J$14,recette,0)+1, ,0,"bdcr"),0),"0")</f>
        <v>0</v>
      </c>
      <c r="K85" s="19" t="n">
        <f aca="false">B85*$C$3+C85*$C$4+D85*$C$5+E85*$C$6+F85*$C$7+G85*$C$8+H85*$C$9+I85*$C$10+J85*$C$11</f>
        <v>0</v>
      </c>
    </row>
    <row r="86" s="20" customFormat="true" ht="13.8" hidden="false" customHeight="false" outlineLevel="0" collapsed="false">
      <c r="A86" s="16" t="str">
        <f aca="false">bdcr!A73</f>
        <v>bt</v>
      </c>
      <c r="B86" s="17" t="n">
        <f aca="true">IFERROR(INDIRECT(ADDRESS(MATCH($A86,ingrédient,0)+1,MATCH(B$14,recette,0)+1, ,0,"bdcr"),0),"0")</f>
        <v>0</v>
      </c>
      <c r="C86" s="17" t="str">
        <f aca="true">IFERROR(INDIRECT(ADDRESS(MATCH($A86,ingrédient,0)+1,MATCH(C$14,recette,0)+1, ,0,"bdcr"),0),"0")</f>
        <v>0</v>
      </c>
      <c r="D86" s="17" t="str">
        <f aca="true">IFERROR(INDIRECT(ADDRESS(MATCH($A86,ingrédient,0)+1,MATCH(D$14,recette,0)+1, ,0,"bdcr"),0),"0")</f>
        <v>0</v>
      </c>
      <c r="E86" s="17" t="str">
        <f aca="true">IFERROR(INDIRECT(ADDRESS(MATCH($A86,ingrédient,0)+1,MATCH(E$14,recette,0)+1, ,0,"bdcr"),0),"0")</f>
        <v>0</v>
      </c>
      <c r="F86" s="17" t="n">
        <f aca="true">IFERROR(INDIRECT(ADDRESS(MATCH($A86,ingrédient,0)+1,MATCH(F$14,recette,0)+1, ,0,"bdcr"),0),"0")</f>
        <v>0</v>
      </c>
      <c r="G86" s="17" t="str">
        <f aca="true">IFERROR(INDIRECT(ADDRESS(MATCH($A86,ingrédient,0)+1,MATCH(G$14,recette,0)+1, ,0,"bdcr"),0),"0")</f>
        <v>0</v>
      </c>
      <c r="H86" s="17" t="str">
        <f aca="true">IFERROR(INDIRECT(ADDRESS(MATCH($A86,ingrédient,0)+1,MATCH(H$14,recette,0)+1, ,0,"bdcr"),0),"0")</f>
        <v>0</v>
      </c>
      <c r="I86" s="17" t="str">
        <f aca="true">IFERROR(INDIRECT(ADDRESS(MATCH($A86,ingrédient,0)+1,MATCH(I$14,recette,0)+1, ,0,"bdcr"),0),"0")</f>
        <v>0</v>
      </c>
      <c r="J86" s="17" t="str">
        <f aca="true">IFERROR(INDIRECT(ADDRESS(MATCH($A86,ingrédient,0)+1,MATCH(J$14,recette,0)+1, ,0,"bdcr"),0),"0")</f>
        <v>0</v>
      </c>
      <c r="K86" s="19" t="n">
        <f aca="false">B86*$C$3+C86*$C$4+D86*$C$5+E86*$C$6+F86*$C$7+G86*$C$8+H86*$C$9+I86*$C$10+J86*$C$11</f>
        <v>0</v>
      </c>
    </row>
    <row r="87" s="20" customFormat="true" ht="13.8" hidden="false" customHeight="false" outlineLevel="0" collapsed="false">
      <c r="A87" s="16" t="str">
        <f aca="false">bdcr!A74</f>
        <v>bu</v>
      </c>
      <c r="B87" s="17" t="n">
        <f aca="true">IFERROR(INDIRECT(ADDRESS(MATCH($A87,ingrédient,0)+1,MATCH(B$14,recette,0)+1, ,0,"bdcr"),0),"0")</f>
        <v>0</v>
      </c>
      <c r="C87" s="17" t="str">
        <f aca="true">IFERROR(INDIRECT(ADDRESS(MATCH($A87,ingrédient,0)+1,MATCH(C$14,recette,0)+1, ,0,"bdcr"),0),"0")</f>
        <v>0</v>
      </c>
      <c r="D87" s="17" t="str">
        <f aca="true">IFERROR(INDIRECT(ADDRESS(MATCH($A87,ingrédient,0)+1,MATCH(D$14,recette,0)+1, ,0,"bdcr"),0),"0")</f>
        <v>0</v>
      </c>
      <c r="E87" s="17" t="str">
        <f aca="true">IFERROR(INDIRECT(ADDRESS(MATCH($A87,ingrédient,0)+1,MATCH(E$14,recette,0)+1, ,0,"bdcr"),0),"0")</f>
        <v>0</v>
      </c>
      <c r="F87" s="17" t="n">
        <f aca="true">IFERROR(INDIRECT(ADDRESS(MATCH($A87,ingrédient,0)+1,MATCH(F$14,recette,0)+1, ,0,"bdcr"),0),"0")</f>
        <v>0</v>
      </c>
      <c r="G87" s="17" t="str">
        <f aca="true">IFERROR(INDIRECT(ADDRESS(MATCH($A87,ingrédient,0)+1,MATCH(G$14,recette,0)+1, ,0,"bdcr"),0),"0")</f>
        <v>0</v>
      </c>
      <c r="H87" s="17" t="str">
        <f aca="true">IFERROR(INDIRECT(ADDRESS(MATCH($A87,ingrédient,0)+1,MATCH(H$14,recette,0)+1, ,0,"bdcr"),0),"0")</f>
        <v>0</v>
      </c>
      <c r="I87" s="17" t="str">
        <f aca="true">IFERROR(INDIRECT(ADDRESS(MATCH($A87,ingrédient,0)+1,MATCH(I$14,recette,0)+1, ,0,"bdcr"),0),"0")</f>
        <v>0</v>
      </c>
      <c r="J87" s="17" t="str">
        <f aca="true">IFERROR(INDIRECT(ADDRESS(MATCH($A87,ingrédient,0)+1,MATCH(J$14,recette,0)+1, ,0,"bdcr"),0),"0")</f>
        <v>0</v>
      </c>
      <c r="K87" s="19" t="n">
        <f aca="false">B87*$C$3+C87*$C$4+D87*$C$5+E87*$C$6+F87*$C$7+G87*$C$8+H87*$C$9+I87*$C$10+J87*$C$11</f>
        <v>0</v>
      </c>
    </row>
    <row r="88" s="20" customFormat="true" ht="13.8" hidden="false" customHeight="false" outlineLevel="0" collapsed="false">
      <c r="A88" s="16" t="str">
        <f aca="false">bdcr!A75</f>
        <v>bv</v>
      </c>
      <c r="B88" s="17" t="n">
        <f aca="true">IFERROR(INDIRECT(ADDRESS(MATCH($A88,ingrédient,0)+1,MATCH(B$14,recette,0)+1, ,0,"bdcr"),0),"0")</f>
        <v>0</v>
      </c>
      <c r="C88" s="17" t="str">
        <f aca="true">IFERROR(INDIRECT(ADDRESS(MATCH($A88,ingrédient,0)+1,MATCH(C$14,recette,0)+1, ,0,"bdcr"),0),"0")</f>
        <v>0</v>
      </c>
      <c r="D88" s="17" t="str">
        <f aca="true">IFERROR(INDIRECT(ADDRESS(MATCH($A88,ingrédient,0)+1,MATCH(D$14,recette,0)+1, ,0,"bdcr"),0),"0")</f>
        <v>0</v>
      </c>
      <c r="E88" s="17" t="str">
        <f aca="true">IFERROR(INDIRECT(ADDRESS(MATCH($A88,ingrédient,0)+1,MATCH(E$14,recette,0)+1, ,0,"bdcr"),0),"0")</f>
        <v>0</v>
      </c>
      <c r="F88" s="17" t="n">
        <f aca="true">IFERROR(INDIRECT(ADDRESS(MATCH($A88,ingrédient,0)+1,MATCH(F$14,recette,0)+1, ,0,"bdcr"),0),"0")</f>
        <v>0</v>
      </c>
      <c r="G88" s="17" t="str">
        <f aca="true">IFERROR(INDIRECT(ADDRESS(MATCH($A88,ingrédient,0)+1,MATCH(G$14,recette,0)+1, ,0,"bdcr"),0),"0")</f>
        <v>0</v>
      </c>
      <c r="H88" s="17" t="str">
        <f aca="true">IFERROR(INDIRECT(ADDRESS(MATCH($A88,ingrédient,0)+1,MATCH(H$14,recette,0)+1, ,0,"bdcr"),0),"0")</f>
        <v>0</v>
      </c>
      <c r="I88" s="17" t="str">
        <f aca="true">IFERROR(INDIRECT(ADDRESS(MATCH($A88,ingrédient,0)+1,MATCH(I$14,recette,0)+1, ,0,"bdcr"),0),"0")</f>
        <v>0</v>
      </c>
      <c r="J88" s="17" t="str">
        <f aca="true">IFERROR(INDIRECT(ADDRESS(MATCH($A88,ingrédient,0)+1,MATCH(J$14,recette,0)+1, ,0,"bdcr"),0),"0")</f>
        <v>0</v>
      </c>
      <c r="K88" s="19" t="n">
        <f aca="false">B88*$C$3+C88*$C$4+D88*$C$5+E88*$C$6+F88*$C$7+G88*$C$8+H88*$C$9+I88*$C$10+J88*$C$11</f>
        <v>0</v>
      </c>
    </row>
    <row r="89" s="20" customFormat="true" ht="13.8" hidden="false" customHeight="false" outlineLevel="0" collapsed="false">
      <c r="A89" s="16" t="str">
        <f aca="false">bdcr!A76</f>
        <v>bw</v>
      </c>
      <c r="B89" s="17" t="n">
        <f aca="true">IFERROR(INDIRECT(ADDRESS(MATCH($A89,ingrédient,0)+1,MATCH(B$14,recette,0)+1, ,0,"bdcr"),0),"0")</f>
        <v>0</v>
      </c>
      <c r="C89" s="17" t="str">
        <f aca="true">IFERROR(INDIRECT(ADDRESS(MATCH($A89,ingrédient,0)+1,MATCH(C$14,recette,0)+1, ,0,"bdcr"),0),"0")</f>
        <v>0</v>
      </c>
      <c r="D89" s="17" t="str">
        <f aca="true">IFERROR(INDIRECT(ADDRESS(MATCH($A89,ingrédient,0)+1,MATCH(D$14,recette,0)+1, ,0,"bdcr"),0),"0")</f>
        <v>0</v>
      </c>
      <c r="E89" s="17" t="str">
        <f aca="true">IFERROR(INDIRECT(ADDRESS(MATCH($A89,ingrédient,0)+1,MATCH(E$14,recette,0)+1, ,0,"bdcr"),0),"0")</f>
        <v>0</v>
      </c>
      <c r="F89" s="17" t="n">
        <f aca="true">IFERROR(INDIRECT(ADDRESS(MATCH($A89,ingrédient,0)+1,MATCH(F$14,recette,0)+1, ,0,"bdcr"),0),"0")</f>
        <v>0</v>
      </c>
      <c r="G89" s="17" t="str">
        <f aca="true">IFERROR(INDIRECT(ADDRESS(MATCH($A89,ingrédient,0)+1,MATCH(G$14,recette,0)+1, ,0,"bdcr"),0),"0")</f>
        <v>0</v>
      </c>
      <c r="H89" s="17" t="str">
        <f aca="true">IFERROR(INDIRECT(ADDRESS(MATCH($A89,ingrédient,0)+1,MATCH(H$14,recette,0)+1, ,0,"bdcr"),0),"0")</f>
        <v>0</v>
      </c>
      <c r="I89" s="17" t="str">
        <f aca="true">IFERROR(INDIRECT(ADDRESS(MATCH($A89,ingrédient,0)+1,MATCH(I$14,recette,0)+1, ,0,"bdcr"),0),"0")</f>
        <v>0</v>
      </c>
      <c r="J89" s="17" t="str">
        <f aca="true">IFERROR(INDIRECT(ADDRESS(MATCH($A89,ingrédient,0)+1,MATCH(J$14,recette,0)+1, ,0,"bdcr"),0),"0")</f>
        <v>0</v>
      </c>
      <c r="K89" s="19" t="n">
        <f aca="false">B89*$C$3+C89*$C$4+D89*$C$5+E89*$C$6+F89*$C$7+G89*$C$8+H89*$C$9+I89*$C$10+J89*$C$11</f>
        <v>0</v>
      </c>
    </row>
    <row r="90" s="20" customFormat="true" ht="13.8" hidden="false" customHeight="false" outlineLevel="0" collapsed="false">
      <c r="A90" s="16" t="str">
        <f aca="false">bdcr!A77</f>
        <v>bx</v>
      </c>
      <c r="B90" s="17" t="n">
        <f aca="true">IFERROR(INDIRECT(ADDRESS(MATCH($A90,ingrédient,0)+1,MATCH(B$14,recette,0)+1, ,0,"bdcr"),0),"0")</f>
        <v>0</v>
      </c>
      <c r="C90" s="17" t="str">
        <f aca="true">IFERROR(INDIRECT(ADDRESS(MATCH($A90,ingrédient,0)+1,MATCH(C$14,recette,0)+1, ,0,"bdcr"),0),"0")</f>
        <v>0</v>
      </c>
      <c r="D90" s="17" t="str">
        <f aca="true">IFERROR(INDIRECT(ADDRESS(MATCH($A90,ingrédient,0)+1,MATCH(D$14,recette,0)+1, ,0,"bdcr"),0),"0")</f>
        <v>0</v>
      </c>
      <c r="E90" s="17" t="str">
        <f aca="true">IFERROR(INDIRECT(ADDRESS(MATCH($A90,ingrédient,0)+1,MATCH(E$14,recette,0)+1, ,0,"bdcr"),0),"0")</f>
        <v>0</v>
      </c>
      <c r="F90" s="17" t="n">
        <f aca="true">IFERROR(INDIRECT(ADDRESS(MATCH($A90,ingrédient,0)+1,MATCH(F$14,recette,0)+1, ,0,"bdcr"),0),"0")</f>
        <v>0</v>
      </c>
      <c r="G90" s="17" t="str">
        <f aca="true">IFERROR(INDIRECT(ADDRESS(MATCH($A90,ingrédient,0)+1,MATCH(G$14,recette,0)+1, ,0,"bdcr"),0),"0")</f>
        <v>0</v>
      </c>
      <c r="H90" s="17" t="str">
        <f aca="true">IFERROR(INDIRECT(ADDRESS(MATCH($A90,ingrédient,0)+1,MATCH(H$14,recette,0)+1, ,0,"bdcr"),0),"0")</f>
        <v>0</v>
      </c>
      <c r="I90" s="17" t="str">
        <f aca="true">IFERROR(INDIRECT(ADDRESS(MATCH($A90,ingrédient,0)+1,MATCH(I$14,recette,0)+1, ,0,"bdcr"),0),"0")</f>
        <v>0</v>
      </c>
      <c r="J90" s="17" t="str">
        <f aca="true">IFERROR(INDIRECT(ADDRESS(MATCH($A90,ingrédient,0)+1,MATCH(J$14,recette,0)+1, ,0,"bdcr"),0),"0")</f>
        <v>0</v>
      </c>
      <c r="K90" s="19" t="n">
        <f aca="false">B90*$C$3+C90*$C$4+D90*$C$5+E90*$C$6+F90*$C$7+G90*$C$8+H90*$C$9+I90*$C$10+J90*$C$11</f>
        <v>0</v>
      </c>
    </row>
    <row r="91" s="20" customFormat="true" ht="13.8" hidden="false" customHeight="false" outlineLevel="0" collapsed="false">
      <c r="A91" s="16" t="str">
        <f aca="false">bdcr!A78</f>
        <v>by</v>
      </c>
      <c r="B91" s="17" t="n">
        <f aca="true">IFERROR(INDIRECT(ADDRESS(MATCH($A91,ingrédient,0)+1,MATCH(B$14,recette,0)+1, ,0,"bdcr"),0),"0")</f>
        <v>0</v>
      </c>
      <c r="C91" s="17" t="str">
        <f aca="true">IFERROR(INDIRECT(ADDRESS(MATCH($A91,ingrédient,0)+1,MATCH(C$14,recette,0)+1, ,0,"bdcr"),0),"0")</f>
        <v>0</v>
      </c>
      <c r="D91" s="17" t="str">
        <f aca="true">IFERROR(INDIRECT(ADDRESS(MATCH($A91,ingrédient,0)+1,MATCH(D$14,recette,0)+1, ,0,"bdcr"),0),"0")</f>
        <v>0</v>
      </c>
      <c r="E91" s="17" t="str">
        <f aca="true">IFERROR(INDIRECT(ADDRESS(MATCH($A91,ingrédient,0)+1,MATCH(E$14,recette,0)+1, ,0,"bdcr"),0),"0")</f>
        <v>0</v>
      </c>
      <c r="F91" s="17" t="n">
        <f aca="true">IFERROR(INDIRECT(ADDRESS(MATCH($A91,ingrédient,0)+1,MATCH(F$14,recette,0)+1, ,0,"bdcr"),0),"0")</f>
        <v>0</v>
      </c>
      <c r="G91" s="17" t="str">
        <f aca="true">IFERROR(INDIRECT(ADDRESS(MATCH($A91,ingrédient,0)+1,MATCH(G$14,recette,0)+1, ,0,"bdcr"),0),"0")</f>
        <v>0</v>
      </c>
      <c r="H91" s="17" t="str">
        <f aca="true">IFERROR(INDIRECT(ADDRESS(MATCH($A91,ingrédient,0)+1,MATCH(H$14,recette,0)+1, ,0,"bdcr"),0),"0")</f>
        <v>0</v>
      </c>
      <c r="I91" s="17" t="str">
        <f aca="true">IFERROR(INDIRECT(ADDRESS(MATCH($A91,ingrédient,0)+1,MATCH(I$14,recette,0)+1, ,0,"bdcr"),0),"0")</f>
        <v>0</v>
      </c>
      <c r="J91" s="17" t="str">
        <f aca="true">IFERROR(INDIRECT(ADDRESS(MATCH($A91,ingrédient,0)+1,MATCH(J$14,recette,0)+1, ,0,"bdcr"),0),"0")</f>
        <v>0</v>
      </c>
      <c r="K91" s="19" t="n">
        <f aca="false">B91*$C$3+C91*$C$4+D91*$C$5+E91*$C$6+F91*$C$7+G91*$C$8+H91*$C$9+I91*$C$10+J91*$C$11</f>
        <v>0</v>
      </c>
    </row>
    <row r="92" s="20" customFormat="true" ht="13.8" hidden="false" customHeight="false" outlineLevel="0" collapsed="false">
      <c r="A92" s="16" t="str">
        <f aca="false">bdcr!A79</f>
        <v>bz</v>
      </c>
      <c r="B92" s="17" t="n">
        <f aca="true">IFERROR(INDIRECT(ADDRESS(MATCH($A92,ingrédient,0)+1,MATCH(B$14,recette,0)+1, ,0,"bdcr"),0),"0")</f>
        <v>0</v>
      </c>
      <c r="C92" s="17" t="str">
        <f aca="true">IFERROR(INDIRECT(ADDRESS(MATCH($A92,ingrédient,0)+1,MATCH(C$14,recette,0)+1, ,0,"bdcr"),0),"0")</f>
        <v>0</v>
      </c>
      <c r="D92" s="17" t="str">
        <f aca="true">IFERROR(INDIRECT(ADDRESS(MATCH($A92,ingrédient,0)+1,MATCH(D$14,recette,0)+1, ,0,"bdcr"),0),"0")</f>
        <v>0</v>
      </c>
      <c r="E92" s="17" t="str">
        <f aca="true">IFERROR(INDIRECT(ADDRESS(MATCH($A92,ingrédient,0)+1,MATCH(E$14,recette,0)+1, ,0,"bdcr"),0),"0")</f>
        <v>0</v>
      </c>
      <c r="F92" s="17" t="n">
        <f aca="true">IFERROR(INDIRECT(ADDRESS(MATCH($A92,ingrédient,0)+1,MATCH(F$14,recette,0)+1, ,0,"bdcr"),0),"0")</f>
        <v>0</v>
      </c>
      <c r="G92" s="17" t="str">
        <f aca="true">IFERROR(INDIRECT(ADDRESS(MATCH($A92,ingrédient,0)+1,MATCH(G$14,recette,0)+1, ,0,"bdcr"),0),"0")</f>
        <v>0</v>
      </c>
      <c r="H92" s="17" t="str">
        <f aca="true">IFERROR(INDIRECT(ADDRESS(MATCH($A92,ingrédient,0)+1,MATCH(H$14,recette,0)+1, ,0,"bdcr"),0),"0")</f>
        <v>0</v>
      </c>
      <c r="I92" s="17" t="str">
        <f aca="true">IFERROR(INDIRECT(ADDRESS(MATCH($A92,ingrédient,0)+1,MATCH(I$14,recette,0)+1, ,0,"bdcr"),0),"0")</f>
        <v>0</v>
      </c>
      <c r="J92" s="17" t="str">
        <f aca="true">IFERROR(INDIRECT(ADDRESS(MATCH($A92,ingrédient,0)+1,MATCH(J$14,recette,0)+1, ,0,"bdcr"),0),"0")</f>
        <v>0</v>
      </c>
      <c r="K92" s="19" t="n">
        <f aca="false">B92*$C$3+C92*$C$4+D92*$C$5+E92*$C$6+F92*$C$7+G92*$C$8+H92*$C$9+I92*$C$10+J92*$C$11</f>
        <v>0</v>
      </c>
    </row>
    <row r="93" s="20" customFormat="true" ht="13.8" hidden="false" customHeight="false" outlineLevel="0" collapsed="false">
      <c r="A93" s="16" t="str">
        <f aca="false">bdcr!A80</f>
        <v>ca</v>
      </c>
      <c r="B93" s="17" t="n">
        <f aca="true">IFERROR(INDIRECT(ADDRESS(MATCH($A93,ingrédient,0)+1,MATCH(B$14,recette,0)+1, ,0,"bdcr"),0),"0")</f>
        <v>0</v>
      </c>
      <c r="C93" s="17" t="str">
        <f aca="true">IFERROR(INDIRECT(ADDRESS(MATCH($A93,ingrédient,0)+1,MATCH(C$14,recette,0)+1, ,0,"bdcr"),0),"0")</f>
        <v>0</v>
      </c>
      <c r="D93" s="17" t="str">
        <f aca="true">IFERROR(INDIRECT(ADDRESS(MATCH($A93,ingrédient,0)+1,MATCH(D$14,recette,0)+1, ,0,"bdcr"),0),"0")</f>
        <v>0</v>
      </c>
      <c r="E93" s="17" t="str">
        <f aca="true">IFERROR(INDIRECT(ADDRESS(MATCH($A93,ingrédient,0)+1,MATCH(E$14,recette,0)+1, ,0,"bdcr"),0),"0")</f>
        <v>0</v>
      </c>
      <c r="F93" s="17" t="n">
        <f aca="true">IFERROR(INDIRECT(ADDRESS(MATCH($A93,ingrédient,0)+1,MATCH(F$14,recette,0)+1, ,0,"bdcr"),0),"0")</f>
        <v>0</v>
      </c>
      <c r="G93" s="17" t="str">
        <f aca="true">IFERROR(INDIRECT(ADDRESS(MATCH($A93,ingrédient,0)+1,MATCH(G$14,recette,0)+1, ,0,"bdcr"),0),"0")</f>
        <v>0</v>
      </c>
      <c r="H93" s="17" t="str">
        <f aca="true">IFERROR(INDIRECT(ADDRESS(MATCH($A93,ingrédient,0)+1,MATCH(H$14,recette,0)+1, ,0,"bdcr"),0),"0")</f>
        <v>0</v>
      </c>
      <c r="I93" s="17" t="str">
        <f aca="true">IFERROR(INDIRECT(ADDRESS(MATCH($A93,ingrédient,0)+1,MATCH(I$14,recette,0)+1, ,0,"bdcr"),0),"0")</f>
        <v>0</v>
      </c>
      <c r="J93" s="17" t="str">
        <f aca="true">IFERROR(INDIRECT(ADDRESS(MATCH($A93,ingrédient,0)+1,MATCH(J$14,recette,0)+1, ,0,"bdcr"),0),"0")</f>
        <v>0</v>
      </c>
      <c r="K93" s="19" t="n">
        <f aca="false">B93*$C$3+C93*$C$4+D93*$C$5+E93*$C$6+F93*$C$7+G93*$C$8+H93*$C$9+I93*$C$10+J93*$C$11</f>
        <v>0</v>
      </c>
    </row>
    <row r="94" s="20" customFormat="true" ht="13.8" hidden="false" customHeight="false" outlineLevel="0" collapsed="false">
      <c r="A94" s="16" t="str">
        <f aca="false">bdcr!A81</f>
        <v>cb</v>
      </c>
      <c r="B94" s="17" t="n">
        <f aca="true">IFERROR(INDIRECT(ADDRESS(MATCH($A94,ingrédient,0)+1,MATCH(B$14,recette,0)+1, ,0,"bdcr"),0),"0")</f>
        <v>215</v>
      </c>
      <c r="C94" s="17" t="str">
        <f aca="true">IFERROR(INDIRECT(ADDRESS(MATCH($A94,ingrédient,0)+1,MATCH(C$14,recette,0)+1, ,0,"bdcr"),0),"0")</f>
        <v>0</v>
      </c>
      <c r="D94" s="17" t="str">
        <f aca="true">IFERROR(INDIRECT(ADDRESS(MATCH($A94,ingrédient,0)+1,MATCH(D$14,recette,0)+1, ,0,"bdcr"),0),"0")</f>
        <v>0</v>
      </c>
      <c r="E94" s="17" t="str">
        <f aca="true">IFERROR(INDIRECT(ADDRESS(MATCH($A94,ingrédient,0)+1,MATCH(E$14,recette,0)+1, ,0,"bdcr"),0),"0")</f>
        <v>0</v>
      </c>
      <c r="F94" s="17" t="n">
        <f aca="true">IFERROR(INDIRECT(ADDRESS(MATCH($A94,ingrédient,0)+1,MATCH(F$14,recette,0)+1, ,0,"bdcr"),0),"0")</f>
        <v>215</v>
      </c>
      <c r="G94" s="17" t="str">
        <f aca="true">IFERROR(INDIRECT(ADDRESS(MATCH($A94,ingrédient,0)+1,MATCH(G$14,recette,0)+1, ,0,"bdcr"),0),"0")</f>
        <v>0</v>
      </c>
      <c r="H94" s="17" t="str">
        <f aca="true">IFERROR(INDIRECT(ADDRESS(MATCH($A94,ingrédient,0)+1,MATCH(H$14,recette,0)+1, ,0,"bdcr"),0),"0")</f>
        <v>0</v>
      </c>
      <c r="I94" s="17" t="str">
        <f aca="true">IFERROR(INDIRECT(ADDRESS(MATCH($A94,ingrédient,0)+1,MATCH(I$14,recette,0)+1, ,0,"bdcr"),0),"0")</f>
        <v>0</v>
      </c>
      <c r="J94" s="17" t="str">
        <f aca="true">IFERROR(INDIRECT(ADDRESS(MATCH($A94,ingrédient,0)+1,MATCH(J$14,recette,0)+1, ,0,"bdcr"),0),"0")</f>
        <v>0</v>
      </c>
      <c r="K94" s="19" t="n">
        <f aca="false">B94*$C$3+C94*$C$4+D94*$C$5+E94*$C$6+F94*$C$7+G94*$C$8+H94*$C$9+I94*$C$10+J94*$C$11</f>
        <v>6450</v>
      </c>
    </row>
    <row r="95" s="20" customFormat="true" ht="13.8" hidden="false" customHeight="false" outlineLevel="0" collapsed="false">
      <c r="A95" s="16" t="str">
        <f aca="false">bdcr!A82</f>
        <v>cc</v>
      </c>
      <c r="B95" s="17" t="n">
        <f aca="true">IFERROR(INDIRECT(ADDRESS(MATCH($A95,ingrédient,0)+1,MATCH(B$14,recette,0)+1, ,0,"bdcr"),0),"0")</f>
        <v>0</v>
      </c>
      <c r="C95" s="17" t="str">
        <f aca="true">IFERROR(INDIRECT(ADDRESS(MATCH($A95,ingrédient,0)+1,MATCH(C$14,recette,0)+1, ,0,"bdcr"),0),"0")</f>
        <v>0</v>
      </c>
      <c r="D95" s="17" t="str">
        <f aca="true">IFERROR(INDIRECT(ADDRESS(MATCH($A95,ingrédient,0)+1,MATCH(D$14,recette,0)+1, ,0,"bdcr"),0),"0")</f>
        <v>0</v>
      </c>
      <c r="E95" s="17" t="str">
        <f aca="true">IFERROR(INDIRECT(ADDRESS(MATCH($A95,ingrédient,0)+1,MATCH(E$14,recette,0)+1, ,0,"bdcr"),0),"0")</f>
        <v>0</v>
      </c>
      <c r="F95" s="17" t="n">
        <f aca="true">IFERROR(INDIRECT(ADDRESS(MATCH($A95,ingrédient,0)+1,MATCH(F$14,recette,0)+1, ,0,"bdcr"),0),"0")</f>
        <v>0</v>
      </c>
      <c r="G95" s="17" t="str">
        <f aca="true">IFERROR(INDIRECT(ADDRESS(MATCH($A95,ingrédient,0)+1,MATCH(G$14,recette,0)+1, ,0,"bdcr"),0),"0")</f>
        <v>0</v>
      </c>
      <c r="H95" s="17" t="str">
        <f aca="true">IFERROR(INDIRECT(ADDRESS(MATCH($A95,ingrédient,0)+1,MATCH(H$14,recette,0)+1, ,0,"bdcr"),0),"0")</f>
        <v>0</v>
      </c>
      <c r="I95" s="17" t="str">
        <f aca="true">IFERROR(INDIRECT(ADDRESS(MATCH($A95,ingrédient,0)+1,MATCH(I$14,recette,0)+1, ,0,"bdcr"),0),"0")</f>
        <v>0</v>
      </c>
      <c r="J95" s="17" t="str">
        <f aca="true">IFERROR(INDIRECT(ADDRESS(MATCH($A95,ingrédient,0)+1,MATCH(J$14,recette,0)+1, ,0,"bdcr"),0),"0")</f>
        <v>0</v>
      </c>
      <c r="K95" s="19" t="n">
        <f aca="false">B95*$C$3+C95*$C$4+D95*$C$5+E95*$C$6+F95*$C$7+G95*$C$8+H95*$C$9+I95*$C$10+J95*$C$11</f>
        <v>0</v>
      </c>
    </row>
    <row r="96" s="20" customFormat="true" ht="13.8" hidden="false" customHeight="false" outlineLevel="0" collapsed="false">
      <c r="A96" s="16" t="str">
        <f aca="false">bdcr!A83</f>
        <v>cd</v>
      </c>
      <c r="B96" s="17" t="n">
        <f aca="true">IFERROR(INDIRECT(ADDRESS(MATCH($A96,ingrédient,0)+1,MATCH(B$14,recette,0)+1, ,0,"bdcr"),0),"0")</f>
        <v>0</v>
      </c>
      <c r="C96" s="17" t="str">
        <f aca="true">IFERROR(INDIRECT(ADDRESS(MATCH($A96,ingrédient,0)+1,MATCH(C$14,recette,0)+1, ,0,"bdcr"),0),"0")</f>
        <v>0</v>
      </c>
      <c r="D96" s="17" t="str">
        <f aca="true">IFERROR(INDIRECT(ADDRESS(MATCH($A96,ingrédient,0)+1,MATCH(D$14,recette,0)+1, ,0,"bdcr"),0),"0")</f>
        <v>0</v>
      </c>
      <c r="E96" s="17" t="str">
        <f aca="true">IFERROR(INDIRECT(ADDRESS(MATCH($A96,ingrédient,0)+1,MATCH(E$14,recette,0)+1, ,0,"bdcr"),0),"0")</f>
        <v>0</v>
      </c>
      <c r="F96" s="17" t="n">
        <f aca="true">IFERROR(INDIRECT(ADDRESS(MATCH($A96,ingrédient,0)+1,MATCH(F$14,recette,0)+1, ,0,"bdcr"),0),"0")</f>
        <v>0</v>
      </c>
      <c r="G96" s="17" t="str">
        <f aca="true">IFERROR(INDIRECT(ADDRESS(MATCH($A96,ingrédient,0)+1,MATCH(G$14,recette,0)+1, ,0,"bdcr"),0),"0")</f>
        <v>0</v>
      </c>
      <c r="H96" s="17" t="str">
        <f aca="true">IFERROR(INDIRECT(ADDRESS(MATCH($A96,ingrédient,0)+1,MATCH(H$14,recette,0)+1, ,0,"bdcr"),0),"0")</f>
        <v>0</v>
      </c>
      <c r="I96" s="17" t="str">
        <f aca="true">IFERROR(INDIRECT(ADDRESS(MATCH($A96,ingrédient,0)+1,MATCH(I$14,recette,0)+1, ,0,"bdcr"),0),"0")</f>
        <v>0</v>
      </c>
      <c r="J96" s="17" t="str">
        <f aca="true">IFERROR(INDIRECT(ADDRESS(MATCH($A96,ingrédient,0)+1,MATCH(J$14,recette,0)+1, ,0,"bdcr"),0),"0")</f>
        <v>0</v>
      </c>
      <c r="K96" s="19" t="n">
        <f aca="false">B96*$C$3+C96*$C$4+D96*$C$5+E96*$C$6+F96*$C$7+G96*$C$8+H96*$C$9+I96*$C$10+J96*$C$11</f>
        <v>0</v>
      </c>
    </row>
  </sheetData>
  <mergeCells count="21">
    <mergeCell ref="A2:B2"/>
    <mergeCell ref="C2:D2"/>
    <mergeCell ref="Q2:S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</mergeCells>
  <dataValidations count="1">
    <dataValidation allowBlank="true" operator="between" showDropDown="false" showErrorMessage="true" showInputMessage="true" sqref="A3:B11" type="list">
      <formula1>recette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H83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B1" activeCellId="0" sqref="B1"/>
    </sheetView>
  </sheetViews>
  <sheetFormatPr defaultRowHeight="22.7" zeroHeight="false" outlineLevelRow="0" outlineLevelCol="0"/>
  <cols>
    <col collapsed="false" customWidth="true" hidden="false" outlineLevel="0" max="33" min="1" style="21" width="6.81"/>
    <col collapsed="false" customWidth="true" hidden="false" outlineLevel="0" max="1025" min="34" style="0" width="6.31"/>
  </cols>
  <sheetData>
    <row r="1" s="21" customFormat="true" ht="22.7" hidden="false" customHeight="true" outlineLevel="0" collapsed="false">
      <c r="B1" s="22" t="s">
        <v>9</v>
      </c>
      <c r="C1" s="23" t="s">
        <v>10</v>
      </c>
      <c r="D1" s="22" t="s">
        <v>11</v>
      </c>
      <c r="E1" s="23" t="s">
        <v>12</v>
      </c>
      <c r="F1" s="22" t="s">
        <v>13</v>
      </c>
      <c r="G1" s="23" t="s">
        <v>14</v>
      </c>
      <c r="H1" s="22" t="s">
        <v>15</v>
      </c>
      <c r="I1" s="23" t="s">
        <v>16</v>
      </c>
      <c r="J1" s="22" t="s">
        <v>17</v>
      </c>
      <c r="K1" s="23" t="s">
        <v>18</v>
      </c>
      <c r="L1" s="22" t="s">
        <v>19</v>
      </c>
      <c r="M1" s="23" t="s">
        <v>20</v>
      </c>
      <c r="N1" s="22" t="s">
        <v>21</v>
      </c>
      <c r="O1" s="23" t="s">
        <v>22</v>
      </c>
      <c r="P1" s="24"/>
      <c r="Q1" s="23" t="s">
        <v>23</v>
      </c>
      <c r="R1" s="23" t="s">
        <v>24</v>
      </c>
      <c r="S1" s="23" t="s">
        <v>25</v>
      </c>
      <c r="T1" s="23" t="s">
        <v>26</v>
      </c>
      <c r="U1" s="23" t="s">
        <v>27</v>
      </c>
      <c r="V1" s="23" t="s">
        <v>28</v>
      </c>
      <c r="W1" s="23" t="s">
        <v>29</v>
      </c>
      <c r="X1" s="23" t="s">
        <v>30</v>
      </c>
      <c r="Y1" s="23" t="s">
        <v>31</v>
      </c>
      <c r="Z1" s="24"/>
      <c r="AA1" s="22" t="s">
        <v>32</v>
      </c>
      <c r="AB1" s="23" t="s">
        <v>33</v>
      </c>
      <c r="AC1" s="25" t="s">
        <v>34</v>
      </c>
      <c r="AD1" s="24"/>
      <c r="AE1" s="26" t="s">
        <v>35</v>
      </c>
      <c r="AF1" s="24"/>
      <c r="AG1" s="26" t="s">
        <v>2</v>
      </c>
      <c r="AH1" s="27"/>
    </row>
    <row r="2" customFormat="false" ht="22.7" hidden="false" customHeight="true" outlineLevel="0" collapsed="false">
      <c r="A2" s="28" t="s">
        <v>36</v>
      </c>
      <c r="B2" s="29" t="n">
        <v>581</v>
      </c>
      <c r="C2" s="30" t="n">
        <f aca="false">370+247</f>
        <v>617</v>
      </c>
      <c r="D2" s="30" t="n">
        <f aca="false">360+238</f>
        <v>598</v>
      </c>
      <c r="E2" s="30" t="n">
        <f aca="false">374+252</f>
        <v>626</v>
      </c>
      <c r="F2" s="30" t="n">
        <f aca="false">369+247</f>
        <v>616</v>
      </c>
      <c r="G2" s="30" t="n">
        <f aca="false">265+177</f>
        <v>442</v>
      </c>
      <c r="H2" s="30" t="n">
        <f aca="false">376+251</f>
        <v>627</v>
      </c>
      <c r="I2" s="30" t="n">
        <f aca="false">305*2</f>
        <v>610</v>
      </c>
      <c r="J2" s="30" t="n">
        <f aca="false">305*2</f>
        <v>610</v>
      </c>
      <c r="K2" s="30" t="n">
        <f aca="false">282+188</f>
        <v>470</v>
      </c>
      <c r="L2" s="28" t="n">
        <f aca="false">291*2</f>
        <v>582</v>
      </c>
      <c r="M2" s="30"/>
      <c r="N2" s="30"/>
      <c r="O2" s="31"/>
      <c r="P2" s="32"/>
      <c r="Q2" s="29" t="n">
        <f aca="false">363+243</f>
        <v>606</v>
      </c>
      <c r="R2" s="30" t="n">
        <f aca="false">250+167</f>
        <v>417</v>
      </c>
      <c r="S2" s="30" t="n">
        <f aca="false">382+255</f>
        <v>637</v>
      </c>
      <c r="T2" s="30" t="n">
        <f aca="false">209+140</f>
        <v>349</v>
      </c>
      <c r="U2" s="30" t="n">
        <f aca="false">338+225</f>
        <v>563</v>
      </c>
      <c r="V2" s="30" t="n">
        <f aca="false">288+192</f>
        <v>480</v>
      </c>
      <c r="W2" s="30"/>
      <c r="X2" s="30"/>
      <c r="Y2" s="31"/>
      <c r="Z2" s="32"/>
      <c r="AA2" s="33" t="n">
        <f aca="false">325+209</f>
        <v>534</v>
      </c>
      <c r="AB2" s="34" t="n">
        <f aca="false">392+252</f>
        <v>644</v>
      </c>
      <c r="AC2" s="35" t="n">
        <f aca="false">383+247</f>
        <v>630</v>
      </c>
      <c r="AD2" s="32"/>
      <c r="AE2" s="36" t="n">
        <f aca="false">238+158</f>
        <v>396</v>
      </c>
      <c r="AF2" s="32"/>
      <c r="AG2" s="37" t="n">
        <f aca="false">319+205</f>
        <v>524</v>
      </c>
      <c r="AH2" s="38"/>
    </row>
    <row r="3" customFormat="false" ht="22.7" hidden="false" customHeight="true" outlineLevel="0" collapsed="false">
      <c r="A3" s="39" t="s">
        <v>37</v>
      </c>
      <c r="B3" s="40" t="n">
        <v>75.7</v>
      </c>
      <c r="C3" s="41" t="n">
        <v>80.1</v>
      </c>
      <c r="D3" s="41" t="n">
        <v>77.8</v>
      </c>
      <c r="E3" s="41" t="n">
        <v>63.2</v>
      </c>
      <c r="F3" s="41" t="n">
        <v>79.9</v>
      </c>
      <c r="G3" s="41" t="n">
        <v>35.3</v>
      </c>
      <c r="H3" s="41" t="n">
        <v>63.1</v>
      </c>
      <c r="I3" s="41" t="n">
        <v>79.9</v>
      </c>
      <c r="J3" s="41" t="n">
        <v>79.9</v>
      </c>
      <c r="K3" s="41" t="n">
        <v>61.5</v>
      </c>
      <c r="L3" s="39" t="n">
        <v>58.9</v>
      </c>
      <c r="M3" s="41"/>
      <c r="N3" s="41"/>
      <c r="O3" s="42"/>
      <c r="P3" s="43"/>
      <c r="Q3" s="40" t="n">
        <v>66.7</v>
      </c>
      <c r="R3" s="41" t="n">
        <v>37.5</v>
      </c>
      <c r="S3" s="41" t="n">
        <v>76.5</v>
      </c>
      <c r="T3" s="41" t="n">
        <v>26.2</v>
      </c>
      <c r="U3" s="41" t="n">
        <v>16.6</v>
      </c>
      <c r="V3" s="41" t="n">
        <v>43.1</v>
      </c>
      <c r="W3" s="41"/>
      <c r="X3" s="41"/>
      <c r="Y3" s="42"/>
      <c r="Z3" s="43"/>
      <c r="AA3" s="40" t="n">
        <f aca="false">27</f>
        <v>27</v>
      </c>
      <c r="AB3" s="41" t="n">
        <v>32.6</v>
      </c>
      <c r="AC3" s="42" t="n">
        <v>31.7</v>
      </c>
      <c r="AD3" s="43"/>
      <c r="AE3" s="44" t="n">
        <f aca="false">27.5</f>
        <v>27.5</v>
      </c>
      <c r="AF3" s="43"/>
      <c r="AG3" s="44" t="n">
        <v>26.5</v>
      </c>
      <c r="AH3" s="38"/>
    </row>
    <row r="4" customFormat="false" ht="22.7" hidden="false" customHeight="true" outlineLevel="0" collapsed="false">
      <c r="A4" s="39" t="s">
        <v>38</v>
      </c>
      <c r="B4" s="40" t="n">
        <v>10.5</v>
      </c>
      <c r="C4" s="41" t="n">
        <v>10.9</v>
      </c>
      <c r="D4" s="41" t="n">
        <v>10.4</v>
      </c>
      <c r="E4" s="41" t="n">
        <v>8.4</v>
      </c>
      <c r="F4" s="41" t="n">
        <v>9.7</v>
      </c>
      <c r="G4" s="41" t="n">
        <v>6.6</v>
      </c>
      <c r="H4" s="41" t="n">
        <v>8.4</v>
      </c>
      <c r="I4" s="41" t="n">
        <v>11</v>
      </c>
      <c r="J4" s="41" t="n">
        <v>10</v>
      </c>
      <c r="K4" s="41" t="n">
        <v>8.5</v>
      </c>
      <c r="L4" s="39" t="n">
        <v>8</v>
      </c>
      <c r="M4" s="41"/>
      <c r="N4" s="41"/>
      <c r="O4" s="42"/>
      <c r="P4" s="43"/>
      <c r="Q4" s="40" t="n">
        <v>12.1</v>
      </c>
      <c r="R4" s="41" t="n">
        <v>8.3</v>
      </c>
      <c r="S4" s="41" t="n">
        <v>12.8</v>
      </c>
      <c r="T4" s="41" t="n">
        <v>6.6</v>
      </c>
      <c r="U4" s="41" t="n">
        <v>10.3</v>
      </c>
      <c r="V4" s="41" t="n">
        <v>9.5</v>
      </c>
      <c r="W4" s="41"/>
      <c r="X4" s="41"/>
      <c r="Y4" s="42"/>
      <c r="Z4" s="43"/>
      <c r="AA4" s="40" t="n">
        <v>9.6</v>
      </c>
      <c r="AB4" s="41" t="n">
        <v>11.5</v>
      </c>
      <c r="AC4" s="42" t="n">
        <v>11.3</v>
      </c>
      <c r="AD4" s="43"/>
      <c r="AE4" s="44" t="n">
        <v>7.1</v>
      </c>
      <c r="AF4" s="43"/>
      <c r="AG4" s="44" t="n">
        <v>9.4</v>
      </c>
      <c r="AH4" s="38"/>
    </row>
    <row r="5" customFormat="false" ht="22.7" hidden="false" customHeight="true" outlineLevel="0" collapsed="false">
      <c r="A5" s="45" t="s">
        <v>39</v>
      </c>
      <c r="B5" s="40" t="n">
        <v>1.97</v>
      </c>
      <c r="C5" s="41" t="n">
        <v>2.28</v>
      </c>
      <c r="D5" s="41" t="n">
        <v>2.5</v>
      </c>
      <c r="E5" s="41" t="n">
        <v>1.4</v>
      </c>
      <c r="F5" s="41" t="n">
        <v>1.8</v>
      </c>
      <c r="G5" s="41" t="n">
        <v>1.9</v>
      </c>
      <c r="H5" s="41" t="n">
        <v>1.64</v>
      </c>
      <c r="I5" s="41" t="n">
        <v>1.58</v>
      </c>
      <c r="J5" s="41" t="n">
        <v>1.3</v>
      </c>
      <c r="K5" s="41" t="n">
        <v>1.08</v>
      </c>
      <c r="L5" s="39" t="n">
        <v>1.63</v>
      </c>
      <c r="M5" s="41"/>
      <c r="N5" s="41"/>
      <c r="O5" s="42"/>
      <c r="P5" s="43"/>
      <c r="Q5" s="40" t="n">
        <v>2.73</v>
      </c>
      <c r="R5" s="41" t="n">
        <v>1.88</v>
      </c>
      <c r="S5" s="41" t="n">
        <v>3.5</v>
      </c>
      <c r="T5" s="41" t="n">
        <v>1.56</v>
      </c>
      <c r="U5" s="41" t="n">
        <v>2.54</v>
      </c>
      <c r="V5" s="41" t="n">
        <v>1.7</v>
      </c>
      <c r="W5" s="41"/>
      <c r="X5" s="41"/>
      <c r="Y5" s="42"/>
      <c r="Z5" s="43"/>
      <c r="AA5" s="40" t="n">
        <v>1.65</v>
      </c>
      <c r="AB5" s="41" t="n">
        <v>1.33</v>
      </c>
      <c r="AC5" s="42" t="n">
        <v>2.69</v>
      </c>
      <c r="AD5" s="43"/>
      <c r="AE5" s="44" t="n">
        <v>1.13</v>
      </c>
      <c r="AF5" s="43"/>
      <c r="AG5" s="44" t="n">
        <v>1.62</v>
      </c>
      <c r="AH5" s="46"/>
    </row>
    <row r="6" customFormat="false" ht="22.7" hidden="false" customHeight="true" outlineLevel="0" collapsed="false">
      <c r="A6" s="39" t="s">
        <v>40</v>
      </c>
      <c r="B6" s="40" t="n">
        <v>17.4</v>
      </c>
      <c r="C6" s="41" t="n">
        <v>18.5</v>
      </c>
      <c r="D6" s="41" t="n">
        <v>17.9</v>
      </c>
      <c r="E6" s="41" t="n">
        <v>18.7</v>
      </c>
      <c r="F6" s="41" t="n">
        <v>18.3</v>
      </c>
      <c r="G6" s="41" t="n">
        <v>13.4</v>
      </c>
      <c r="H6" s="41" t="n">
        <v>18.9</v>
      </c>
      <c r="I6" s="41" t="n">
        <v>18.3</v>
      </c>
      <c r="J6" s="41" t="n">
        <v>18.3</v>
      </c>
      <c r="K6" s="41" t="n">
        <v>14.1</v>
      </c>
      <c r="L6" s="39" t="n">
        <v>16.4</v>
      </c>
      <c r="M6" s="41"/>
      <c r="N6" s="41"/>
      <c r="O6" s="42"/>
      <c r="P6" s="43"/>
      <c r="Q6" s="40" t="n">
        <v>30.3</v>
      </c>
      <c r="R6" s="41" t="n">
        <v>14.6</v>
      </c>
      <c r="S6" s="41" t="n">
        <v>27.4</v>
      </c>
      <c r="T6" s="41" t="n">
        <v>10.5</v>
      </c>
      <c r="U6" s="41"/>
      <c r="V6" s="41" t="n">
        <v>16.8</v>
      </c>
      <c r="W6" s="41"/>
      <c r="X6" s="41"/>
      <c r="Y6" s="42"/>
      <c r="Z6" s="43"/>
      <c r="AA6" s="40" t="n">
        <v>17.6</v>
      </c>
      <c r="AB6" s="41" t="n">
        <v>21.3</v>
      </c>
      <c r="AC6" s="42" t="n">
        <v>20.7</v>
      </c>
      <c r="AD6" s="43"/>
      <c r="AE6" s="44" t="n">
        <v>11.8</v>
      </c>
      <c r="AF6" s="43"/>
      <c r="AG6" s="44" t="n">
        <v>17.2</v>
      </c>
      <c r="AH6" s="38"/>
    </row>
    <row r="7" customFormat="false" ht="22.7" hidden="false" customHeight="true" outlineLevel="0" collapsed="false">
      <c r="A7" s="39" t="s">
        <v>41</v>
      </c>
      <c r="B7" s="40" t="n">
        <v>0.07</v>
      </c>
      <c r="C7" s="41" t="n">
        <v>0.45</v>
      </c>
      <c r="D7" s="41" t="n">
        <v>0.3</v>
      </c>
      <c r="E7" s="41" t="n">
        <v>0.7</v>
      </c>
      <c r="F7" s="41" t="n">
        <v>1.1</v>
      </c>
      <c r="G7" s="41" t="n">
        <v>0.58</v>
      </c>
      <c r="H7" s="41"/>
      <c r="I7" s="41" t="n">
        <v>0.6</v>
      </c>
      <c r="J7" s="41" t="n">
        <v>0.6</v>
      </c>
      <c r="K7" s="41"/>
      <c r="L7" s="39" t="n">
        <v>0.2</v>
      </c>
      <c r="M7" s="41"/>
      <c r="N7" s="41"/>
      <c r="O7" s="42"/>
      <c r="P7" s="43"/>
      <c r="Q7" s="40" t="n">
        <v>0.3</v>
      </c>
      <c r="R7" s="41" t="n">
        <v>0.7</v>
      </c>
      <c r="S7" s="41" t="n">
        <v>0.64</v>
      </c>
      <c r="T7" s="41" t="n">
        <v>0.82</v>
      </c>
      <c r="U7" s="41"/>
      <c r="V7" s="41" t="n">
        <v>0.61</v>
      </c>
      <c r="W7" s="41"/>
      <c r="X7" s="41"/>
      <c r="Y7" s="42"/>
      <c r="Z7" s="43"/>
      <c r="AA7" s="40" t="n">
        <v>0.32</v>
      </c>
      <c r="AB7" s="41" t="n">
        <v>0.6</v>
      </c>
      <c r="AC7" s="42" t="n">
        <v>0.2</v>
      </c>
      <c r="AD7" s="43"/>
      <c r="AE7" s="44" t="n">
        <v>0.2</v>
      </c>
      <c r="AF7" s="43"/>
      <c r="AG7" s="44" t="n">
        <v>0.41</v>
      </c>
      <c r="AH7" s="38"/>
    </row>
    <row r="8" customFormat="false" ht="22.7" hidden="false" customHeight="true" outlineLevel="0" collapsed="false">
      <c r="A8" s="39" t="s">
        <v>42</v>
      </c>
      <c r="B8" s="40" t="n">
        <v>0.54</v>
      </c>
      <c r="C8" s="41" t="n">
        <v>0.5</v>
      </c>
      <c r="D8" s="41" t="n">
        <v>0.55</v>
      </c>
      <c r="E8" s="41"/>
      <c r="F8" s="41"/>
      <c r="G8" s="41" t="n">
        <v>0.2</v>
      </c>
      <c r="H8" s="41"/>
      <c r="I8" s="41"/>
      <c r="J8" s="41" t="n">
        <v>0.3</v>
      </c>
      <c r="K8" s="41"/>
      <c r="L8" s="39"/>
      <c r="M8" s="41"/>
      <c r="N8" s="41"/>
      <c r="O8" s="42"/>
      <c r="P8" s="43"/>
      <c r="Q8" s="40"/>
      <c r="R8" s="41"/>
      <c r="S8" s="41"/>
      <c r="T8" s="41"/>
      <c r="U8" s="41"/>
      <c r="V8" s="41"/>
      <c r="W8" s="41"/>
      <c r="X8" s="41"/>
      <c r="Y8" s="42"/>
      <c r="Z8" s="43"/>
      <c r="AA8" s="40" t="n">
        <v>1.4</v>
      </c>
      <c r="AB8" s="41" t="n">
        <v>1.8</v>
      </c>
      <c r="AC8" s="42" t="n">
        <v>1.6</v>
      </c>
      <c r="AD8" s="43"/>
      <c r="AE8" s="44"/>
      <c r="AF8" s="43"/>
      <c r="AG8" s="44"/>
      <c r="AH8" s="38"/>
    </row>
    <row r="9" customFormat="false" ht="22.7" hidden="false" customHeight="true" outlineLevel="0" collapsed="false">
      <c r="A9" s="39" t="s">
        <v>43</v>
      </c>
      <c r="B9" s="40"/>
      <c r="C9" s="41"/>
      <c r="D9" s="41"/>
      <c r="E9" s="41"/>
      <c r="F9" s="41"/>
      <c r="G9" s="41"/>
      <c r="H9" s="41"/>
      <c r="I9" s="41"/>
      <c r="J9" s="41"/>
      <c r="K9" s="41"/>
      <c r="L9" s="39"/>
      <c r="M9" s="41"/>
      <c r="N9" s="41"/>
      <c r="O9" s="42"/>
      <c r="P9" s="43"/>
      <c r="Q9" s="40"/>
      <c r="R9" s="41"/>
      <c r="S9" s="41"/>
      <c r="T9" s="41"/>
      <c r="U9" s="41"/>
      <c r="V9" s="41"/>
      <c r="W9" s="41"/>
      <c r="X9" s="41"/>
      <c r="Y9" s="42"/>
      <c r="Z9" s="43"/>
      <c r="AA9" s="40" t="n">
        <v>11</v>
      </c>
      <c r="AB9" s="41" t="n">
        <v>13.3</v>
      </c>
      <c r="AC9" s="42" t="n">
        <v>13</v>
      </c>
      <c r="AD9" s="43"/>
      <c r="AE9" s="44" t="n">
        <v>16.7</v>
      </c>
      <c r="AF9" s="43"/>
      <c r="AG9" s="44" t="n">
        <v>10.78</v>
      </c>
      <c r="AH9" s="38"/>
    </row>
    <row r="10" customFormat="false" ht="22.7" hidden="false" customHeight="true" outlineLevel="0" collapsed="false">
      <c r="A10" s="39" t="s">
        <v>44</v>
      </c>
      <c r="B10" s="40"/>
      <c r="C10" s="41"/>
      <c r="D10" s="41" t="n">
        <v>11</v>
      </c>
      <c r="E10" s="41" t="n">
        <v>5.1</v>
      </c>
      <c r="F10" s="41" t="n">
        <v>3</v>
      </c>
      <c r="G10" s="41" t="n">
        <v>4.2</v>
      </c>
      <c r="H10" s="41" t="n">
        <v>2.6</v>
      </c>
      <c r="I10" s="41" t="n">
        <v>3.2</v>
      </c>
      <c r="J10" s="41" t="n">
        <v>3.2</v>
      </c>
      <c r="K10" s="41" t="n">
        <v>2.5</v>
      </c>
      <c r="L10" s="39" t="n">
        <v>3.2</v>
      </c>
      <c r="M10" s="41"/>
      <c r="N10" s="41"/>
      <c r="O10" s="42"/>
      <c r="P10" s="43"/>
      <c r="Q10" s="40" t="n">
        <v>2.8</v>
      </c>
      <c r="R10" s="41" t="n">
        <v>10.5</v>
      </c>
      <c r="S10" s="41" t="n">
        <v>3.8</v>
      </c>
      <c r="T10" s="41" t="n">
        <v>5.2</v>
      </c>
      <c r="U10" s="41" t="n">
        <v>2.8</v>
      </c>
      <c r="V10" s="41" t="n">
        <v>12.1</v>
      </c>
      <c r="W10" s="41"/>
      <c r="X10" s="41"/>
      <c r="Y10" s="42"/>
      <c r="Z10" s="43"/>
      <c r="AA10" s="40" t="n">
        <v>1</v>
      </c>
      <c r="AB10" s="41"/>
      <c r="AC10" s="42" t="n">
        <v>1.2</v>
      </c>
      <c r="AD10" s="43"/>
      <c r="AE10" s="44" t="n">
        <v>5.7</v>
      </c>
      <c r="AF10" s="43"/>
      <c r="AG10" s="44" t="n">
        <v>1</v>
      </c>
      <c r="AH10" s="38"/>
    </row>
    <row r="11" customFormat="false" ht="22.7" hidden="false" customHeight="true" outlineLevel="0" collapsed="false">
      <c r="A11" s="39" t="s">
        <v>45</v>
      </c>
      <c r="B11" s="40"/>
      <c r="C11" s="41"/>
      <c r="D11" s="41"/>
      <c r="E11" s="41" t="n">
        <v>2.25</v>
      </c>
      <c r="F11" s="41"/>
      <c r="G11" s="41" t="n">
        <v>1.1</v>
      </c>
      <c r="H11" s="41" t="n">
        <v>2</v>
      </c>
      <c r="I11" s="41"/>
      <c r="J11" s="41"/>
      <c r="K11" s="41"/>
      <c r="L11" s="39" t="n">
        <v>1.34</v>
      </c>
      <c r="M11" s="41"/>
      <c r="N11" s="41"/>
      <c r="O11" s="42"/>
      <c r="P11" s="43"/>
      <c r="Q11" s="40"/>
      <c r="R11" s="41"/>
      <c r="S11" s="41"/>
      <c r="T11" s="41"/>
      <c r="U11" s="41"/>
      <c r="V11" s="41"/>
      <c r="W11" s="41"/>
      <c r="X11" s="41"/>
      <c r="Y11" s="42"/>
      <c r="Z11" s="43"/>
      <c r="AA11" s="40"/>
      <c r="AB11" s="41"/>
      <c r="AC11" s="42"/>
      <c r="AD11" s="43"/>
      <c r="AE11" s="44"/>
      <c r="AF11" s="43"/>
      <c r="AG11" s="44"/>
      <c r="AH11" s="46"/>
    </row>
    <row r="12" customFormat="false" ht="22.7" hidden="false" customHeight="true" outlineLevel="0" collapsed="false">
      <c r="A12" s="39" t="s">
        <v>46</v>
      </c>
      <c r="B12" s="40"/>
      <c r="C12" s="41"/>
      <c r="D12" s="41" t="n">
        <v>0.6</v>
      </c>
      <c r="E12" s="41"/>
      <c r="F12" s="41"/>
      <c r="G12" s="41"/>
      <c r="H12" s="41"/>
      <c r="I12" s="41"/>
      <c r="J12" s="41"/>
      <c r="K12" s="41"/>
      <c r="L12" s="39"/>
      <c r="M12" s="41"/>
      <c r="N12" s="41"/>
      <c r="O12" s="42"/>
      <c r="P12" s="43"/>
      <c r="Q12" s="40"/>
      <c r="R12" s="41"/>
      <c r="S12" s="41"/>
      <c r="T12" s="41" t="n">
        <v>1.5</v>
      </c>
      <c r="U12" s="41"/>
      <c r="V12" s="41" t="n">
        <v>5</v>
      </c>
      <c r="W12" s="41"/>
      <c r="X12" s="41"/>
      <c r="Y12" s="42"/>
      <c r="Z12" s="43"/>
      <c r="AA12" s="40"/>
      <c r="AB12" s="41"/>
      <c r="AC12" s="42"/>
      <c r="AD12" s="43"/>
      <c r="AE12" s="44"/>
      <c r="AF12" s="43"/>
      <c r="AG12" s="44"/>
      <c r="AH12" s="38"/>
    </row>
    <row r="13" customFormat="false" ht="22.7" hidden="false" customHeight="true" outlineLevel="0" collapsed="false">
      <c r="A13" s="39" t="s">
        <v>47</v>
      </c>
      <c r="B13" s="40" t="n">
        <f aca="false">21.2+10.5</f>
        <v>31.7</v>
      </c>
      <c r="C13" s="41" t="n">
        <f aca="false">18.7+9.7</f>
        <v>28.4</v>
      </c>
      <c r="D13" s="41" t="n">
        <f aca="false">18.8+18</f>
        <v>36.8</v>
      </c>
      <c r="E13" s="41" t="n">
        <f aca="false">19+6</f>
        <v>25</v>
      </c>
      <c r="F13" s="41" t="n">
        <f aca="false">18.9+12</f>
        <v>30.9</v>
      </c>
      <c r="G13" s="41" t="n">
        <f aca="false">11.6+6.6</f>
        <v>18.2</v>
      </c>
      <c r="H13" s="41" t="n">
        <f aca="false">14.4+7</f>
        <v>21.4</v>
      </c>
      <c r="I13" s="41" t="n">
        <f aca="false">18.9+6.9</f>
        <v>25.8</v>
      </c>
      <c r="J13" s="41" t="n">
        <f aca="false">19+6.5</f>
        <v>25.5</v>
      </c>
      <c r="K13" s="41" t="n">
        <f aca="false">16.9+2.5</f>
        <v>19.4</v>
      </c>
      <c r="L13" s="39" t="n">
        <f aca="false">10+5.6</f>
        <v>15.6</v>
      </c>
      <c r="M13" s="41"/>
      <c r="N13" s="41"/>
      <c r="O13" s="42"/>
      <c r="P13" s="43"/>
      <c r="Q13" s="40" t="n">
        <f aca="false">18.4+12</f>
        <v>30.4</v>
      </c>
      <c r="R13" s="41" t="n">
        <f aca="false">13.8+6.5</f>
        <v>20.3</v>
      </c>
      <c r="S13" s="41" t="n">
        <f aca="false">19.4+16.8</f>
        <v>36.2</v>
      </c>
      <c r="T13" s="41" t="n">
        <f aca="false">10.1+0.6</f>
        <v>10.7</v>
      </c>
      <c r="U13" s="41" t="n">
        <f aca="false">18.7+13.6</f>
        <v>32.3</v>
      </c>
      <c r="V13" s="41" t="n">
        <f aca="false">15.9+10</f>
        <v>25.9</v>
      </c>
      <c r="W13" s="41"/>
      <c r="X13" s="41"/>
      <c r="Y13" s="42"/>
      <c r="Z13" s="43"/>
      <c r="AA13" s="40" t="n">
        <f aca="false">19.4+16.4</f>
        <v>35.8</v>
      </c>
      <c r="AB13" s="41" t="n">
        <f aca="false">23.9+5.7</f>
        <v>29.6</v>
      </c>
      <c r="AC13" s="42" t="n">
        <f aca="false">23.9+16.7</f>
        <v>40.6</v>
      </c>
      <c r="AD13" s="43"/>
      <c r="AE13" s="44" t="n">
        <f aca="false">15+1.9</f>
        <v>16.9</v>
      </c>
      <c r="AF13" s="43"/>
      <c r="AG13" s="44" t="n">
        <f aca="false">19+8.5</f>
        <v>27.5</v>
      </c>
      <c r="AH13" s="38"/>
    </row>
    <row r="14" customFormat="false" ht="22.7" hidden="false" customHeight="true" outlineLevel="0" collapsed="false">
      <c r="A14" s="39" t="s">
        <v>48</v>
      </c>
      <c r="B14" s="40"/>
      <c r="C14" s="41"/>
      <c r="D14" s="41" t="n">
        <v>6</v>
      </c>
      <c r="E14" s="41"/>
      <c r="F14" s="41" t="n">
        <v>2.3</v>
      </c>
      <c r="G14" s="41" t="n">
        <v>1.1</v>
      </c>
      <c r="H14" s="41"/>
      <c r="I14" s="41"/>
      <c r="J14" s="41" t="n">
        <v>3.2</v>
      </c>
      <c r="K14" s="41"/>
      <c r="L14" s="39"/>
      <c r="M14" s="41"/>
      <c r="N14" s="41"/>
      <c r="O14" s="42"/>
      <c r="P14" s="43"/>
      <c r="Q14" s="40" t="n">
        <v>6.1</v>
      </c>
      <c r="R14" s="41" t="n">
        <v>3.1</v>
      </c>
      <c r="S14" s="41" t="n">
        <v>9</v>
      </c>
      <c r="T14" s="41" t="n">
        <v>5.2</v>
      </c>
      <c r="U14" s="41" t="n">
        <v>5.6</v>
      </c>
      <c r="V14" s="41" t="n">
        <v>3.6</v>
      </c>
      <c r="W14" s="41"/>
      <c r="X14" s="41"/>
      <c r="Y14" s="42"/>
      <c r="Z14" s="43"/>
      <c r="AA14" s="40" t="n">
        <v>1</v>
      </c>
      <c r="AB14" s="41"/>
      <c r="AC14" s="42" t="n">
        <v>1.2</v>
      </c>
      <c r="AD14" s="43"/>
      <c r="AE14" s="44"/>
      <c r="AF14" s="43"/>
      <c r="AG14" s="44"/>
      <c r="AH14" s="46"/>
    </row>
    <row r="15" customFormat="false" ht="22.7" hidden="false" customHeight="true" outlineLevel="0" collapsed="false">
      <c r="A15" s="39" t="s">
        <v>49</v>
      </c>
      <c r="B15" s="40"/>
      <c r="C15" s="41"/>
      <c r="D15" s="41"/>
      <c r="E15" s="41"/>
      <c r="F15" s="41"/>
      <c r="G15" s="41"/>
      <c r="H15" s="41"/>
      <c r="I15" s="41"/>
      <c r="J15" s="41"/>
      <c r="K15" s="41"/>
      <c r="L15" s="39"/>
      <c r="M15" s="41"/>
      <c r="N15" s="41"/>
      <c r="O15" s="42"/>
      <c r="P15" s="43"/>
      <c r="Q15" s="40"/>
      <c r="R15" s="41"/>
      <c r="S15" s="41"/>
      <c r="T15" s="41"/>
      <c r="U15" s="41" t="n">
        <v>5.8</v>
      </c>
      <c r="V15" s="41" t="n">
        <v>4.8</v>
      </c>
      <c r="W15" s="41"/>
      <c r="X15" s="41"/>
      <c r="Y15" s="42"/>
      <c r="Z15" s="43"/>
      <c r="AA15" s="40"/>
      <c r="AB15" s="41"/>
      <c r="AC15" s="42"/>
      <c r="AD15" s="43"/>
      <c r="AE15" s="44"/>
      <c r="AF15" s="43"/>
      <c r="AG15" s="44"/>
      <c r="AH15" s="46"/>
    </row>
    <row r="16" customFormat="false" ht="22.7" hidden="false" customHeight="true" outlineLevel="0" collapsed="false">
      <c r="A16" s="39" t="s">
        <v>50</v>
      </c>
      <c r="B16" s="40"/>
      <c r="C16" s="41"/>
      <c r="D16" s="41"/>
      <c r="E16" s="41"/>
      <c r="F16" s="41"/>
      <c r="G16" s="41"/>
      <c r="H16" s="41"/>
      <c r="I16" s="41" t="n">
        <v>0.13</v>
      </c>
      <c r="J16" s="41"/>
      <c r="K16" s="41" t="n">
        <v>0.08</v>
      </c>
      <c r="L16" s="39"/>
      <c r="M16" s="41"/>
      <c r="N16" s="41"/>
      <c r="O16" s="42"/>
      <c r="P16" s="43"/>
      <c r="Q16" s="40"/>
      <c r="R16" s="41"/>
      <c r="S16" s="41"/>
      <c r="T16" s="41"/>
      <c r="U16" s="41"/>
      <c r="V16" s="41"/>
      <c r="W16" s="41"/>
      <c r="X16" s="41"/>
      <c r="Y16" s="42"/>
      <c r="Z16" s="43"/>
      <c r="AA16" s="40"/>
      <c r="AB16" s="41"/>
      <c r="AC16" s="42"/>
      <c r="AD16" s="43"/>
      <c r="AE16" s="44"/>
      <c r="AF16" s="43"/>
      <c r="AG16" s="44"/>
      <c r="AH16" s="46"/>
    </row>
    <row r="17" customFormat="false" ht="22.7" hidden="false" customHeight="true" outlineLevel="0" collapsed="false">
      <c r="A17" s="39" t="s">
        <v>51</v>
      </c>
      <c r="B17" s="40"/>
      <c r="C17" s="41"/>
      <c r="D17" s="41"/>
      <c r="E17" s="41"/>
      <c r="F17" s="41"/>
      <c r="G17" s="41"/>
      <c r="H17" s="41"/>
      <c r="I17" s="41" t="n">
        <v>60</v>
      </c>
      <c r="J17" s="41"/>
      <c r="K17" s="41" t="n">
        <v>46</v>
      </c>
      <c r="L17" s="39"/>
      <c r="M17" s="41"/>
      <c r="N17" s="41"/>
      <c r="O17" s="42"/>
      <c r="P17" s="43"/>
      <c r="Q17" s="40"/>
      <c r="R17" s="41"/>
      <c r="S17" s="41"/>
      <c r="T17" s="41"/>
      <c r="U17" s="41"/>
      <c r="V17" s="41"/>
      <c r="W17" s="41"/>
      <c r="X17" s="41"/>
      <c r="Y17" s="42"/>
      <c r="Z17" s="43"/>
      <c r="AA17" s="40"/>
      <c r="AB17" s="41"/>
      <c r="AC17" s="42"/>
      <c r="AD17" s="43"/>
      <c r="AE17" s="44" t="n">
        <v>37</v>
      </c>
      <c r="AF17" s="43"/>
      <c r="AG17" s="44"/>
      <c r="AH17" s="46"/>
    </row>
    <row r="18" customFormat="false" ht="22.7" hidden="false" customHeight="true" outlineLevel="0" collapsed="false">
      <c r="A18" s="39" t="s">
        <v>52</v>
      </c>
      <c r="B18" s="40"/>
      <c r="C18" s="41"/>
      <c r="D18" s="41"/>
      <c r="E18" s="41"/>
      <c r="F18" s="41"/>
      <c r="G18" s="41"/>
      <c r="H18" s="41"/>
      <c r="I18" s="41"/>
      <c r="J18" s="41"/>
      <c r="K18" s="41"/>
      <c r="L18" s="39"/>
      <c r="M18" s="41"/>
      <c r="N18" s="41"/>
      <c r="O18" s="42"/>
      <c r="P18" s="43"/>
      <c r="Q18" s="40"/>
      <c r="R18" s="41"/>
      <c r="S18" s="41"/>
      <c r="T18" s="41"/>
      <c r="U18" s="41"/>
      <c r="V18" s="41"/>
      <c r="W18" s="41"/>
      <c r="X18" s="41"/>
      <c r="Y18" s="42"/>
      <c r="Z18" s="43"/>
      <c r="AA18" s="40"/>
      <c r="AB18" s="41"/>
      <c r="AC18" s="42"/>
      <c r="AD18" s="43"/>
      <c r="AE18" s="44"/>
      <c r="AF18" s="43"/>
      <c r="AG18" s="44"/>
      <c r="AH18" s="46"/>
    </row>
    <row r="19" customFormat="false" ht="22.7" hidden="false" customHeight="true" outlineLevel="0" collapsed="false">
      <c r="A19" s="39" t="s">
        <v>53</v>
      </c>
      <c r="B19" s="40"/>
      <c r="C19" s="41"/>
      <c r="D19" s="41"/>
      <c r="E19" s="41"/>
      <c r="F19" s="41"/>
      <c r="G19" s="41"/>
      <c r="H19" s="41"/>
      <c r="I19" s="41" t="n">
        <v>12</v>
      </c>
      <c r="J19" s="41" t="n">
        <v>18</v>
      </c>
      <c r="K19" s="41"/>
      <c r="L19" s="39" t="n">
        <v>17.1</v>
      </c>
      <c r="M19" s="41"/>
      <c r="N19" s="41"/>
      <c r="O19" s="42"/>
      <c r="P19" s="43"/>
      <c r="Q19" s="40"/>
      <c r="R19" s="41"/>
      <c r="S19" s="41"/>
      <c r="T19" s="41"/>
      <c r="U19" s="41"/>
      <c r="V19" s="41"/>
      <c r="W19" s="41"/>
      <c r="X19" s="41"/>
      <c r="Y19" s="42"/>
      <c r="Z19" s="43"/>
      <c r="AA19" s="40"/>
      <c r="AB19" s="41"/>
      <c r="AC19" s="42"/>
      <c r="AD19" s="43"/>
      <c r="AE19" s="44"/>
      <c r="AF19" s="43"/>
      <c r="AG19" s="44"/>
      <c r="AH19" s="46"/>
    </row>
    <row r="20" customFormat="false" ht="22.7" hidden="false" customHeight="true" outlineLevel="0" collapsed="false">
      <c r="A20" s="39" t="s">
        <v>54</v>
      </c>
      <c r="B20" s="40"/>
      <c r="C20" s="41"/>
      <c r="D20" s="41"/>
      <c r="E20" s="41"/>
      <c r="F20" s="41"/>
      <c r="G20" s="41"/>
      <c r="H20" s="41"/>
      <c r="I20" s="41"/>
      <c r="J20" s="41"/>
      <c r="K20" s="41"/>
      <c r="L20" s="39" t="n">
        <v>5</v>
      </c>
      <c r="M20" s="41"/>
      <c r="N20" s="41"/>
      <c r="O20" s="42"/>
      <c r="P20" s="43"/>
      <c r="Q20" s="40"/>
      <c r="R20" s="41"/>
      <c r="S20" s="41"/>
      <c r="T20" s="41"/>
      <c r="U20" s="41"/>
      <c r="V20" s="41"/>
      <c r="W20" s="41"/>
      <c r="X20" s="41"/>
      <c r="Y20" s="42"/>
      <c r="Z20" s="43"/>
      <c r="AA20" s="40"/>
      <c r="AB20" s="41"/>
      <c r="AC20" s="42"/>
      <c r="AD20" s="43"/>
      <c r="AE20" s="44"/>
      <c r="AF20" s="43"/>
      <c r="AG20" s="44"/>
      <c r="AH20" s="47"/>
    </row>
    <row r="21" customFormat="false" ht="22.7" hidden="false" customHeight="true" outlineLevel="0" collapsed="false">
      <c r="A21" s="39" t="s">
        <v>55</v>
      </c>
      <c r="B21" s="40" t="n">
        <v>0.32</v>
      </c>
      <c r="C21" s="41"/>
      <c r="D21" s="41"/>
      <c r="E21" s="41"/>
      <c r="F21" s="41"/>
      <c r="G21" s="41"/>
      <c r="H21" s="41"/>
      <c r="I21" s="41" t="n">
        <v>1.9</v>
      </c>
      <c r="J21" s="41"/>
      <c r="K21" s="41" t="n">
        <v>1.5</v>
      </c>
      <c r="L21" s="39"/>
      <c r="M21" s="41"/>
      <c r="N21" s="41"/>
      <c r="O21" s="42"/>
      <c r="P21" s="43"/>
      <c r="Q21" s="40" t="n">
        <v>0.61</v>
      </c>
      <c r="R21" s="41" t="n">
        <v>0.84</v>
      </c>
      <c r="S21" s="41" t="n">
        <v>0.64</v>
      </c>
      <c r="T21" s="41"/>
      <c r="U21" s="41" t="n">
        <v>0.6</v>
      </c>
      <c r="V21" s="41" t="n">
        <v>0.97</v>
      </c>
      <c r="W21" s="41"/>
      <c r="X21" s="41"/>
      <c r="Y21" s="42"/>
      <c r="Z21" s="43"/>
      <c r="AA21" s="40"/>
      <c r="AB21" s="41"/>
      <c r="AC21" s="42"/>
      <c r="AD21" s="43"/>
      <c r="AE21" s="44"/>
      <c r="AF21" s="43"/>
      <c r="AG21" s="44"/>
      <c r="AH21" s="46"/>
    </row>
    <row r="22" customFormat="false" ht="22.7" hidden="false" customHeight="true" outlineLevel="0" collapsed="false">
      <c r="A22" s="39" t="s">
        <v>56</v>
      </c>
      <c r="B22" s="40"/>
      <c r="C22" s="41"/>
      <c r="D22" s="41"/>
      <c r="E22" s="41"/>
      <c r="F22" s="41"/>
      <c r="G22" s="41"/>
      <c r="H22" s="41"/>
      <c r="I22" s="41" t="n">
        <v>1.9</v>
      </c>
      <c r="J22" s="41"/>
      <c r="K22" s="41" t="n">
        <v>1.5</v>
      </c>
      <c r="L22" s="39"/>
      <c r="M22" s="41"/>
      <c r="N22" s="41"/>
      <c r="O22" s="42"/>
      <c r="P22" s="43"/>
      <c r="Q22" s="40"/>
      <c r="R22" s="41"/>
      <c r="S22" s="41"/>
      <c r="T22" s="41"/>
      <c r="U22" s="41"/>
      <c r="V22" s="41"/>
      <c r="W22" s="41"/>
      <c r="X22" s="41"/>
      <c r="Y22" s="42"/>
      <c r="Z22" s="43"/>
      <c r="AA22" s="40"/>
      <c r="AB22" s="41"/>
      <c r="AC22" s="42"/>
      <c r="AD22" s="43"/>
      <c r="AE22" s="44"/>
      <c r="AF22" s="43"/>
      <c r="AG22" s="44"/>
      <c r="AH22" s="46"/>
    </row>
    <row r="23" customFormat="false" ht="22.7" hidden="false" customHeight="true" outlineLevel="0" collapsed="false">
      <c r="A23" s="39" t="s">
        <v>57</v>
      </c>
      <c r="B23" s="40" t="n">
        <v>0.04</v>
      </c>
      <c r="C23" s="41" t="n">
        <v>0.08</v>
      </c>
      <c r="D23" s="41" t="n">
        <v>0.13</v>
      </c>
      <c r="E23" s="41" t="n">
        <v>0.07</v>
      </c>
      <c r="F23" s="41" t="n">
        <v>0.03</v>
      </c>
      <c r="G23" s="41" t="n">
        <v>0.07</v>
      </c>
      <c r="H23" s="41" t="n">
        <v>0.04</v>
      </c>
      <c r="I23" s="41" t="n">
        <v>0.06</v>
      </c>
      <c r="J23" s="41" t="n">
        <v>0.06</v>
      </c>
      <c r="K23" s="41" t="n">
        <v>0.09</v>
      </c>
      <c r="L23" s="39" t="n">
        <v>0.03</v>
      </c>
      <c r="M23" s="41"/>
      <c r="N23" s="41"/>
      <c r="O23" s="42"/>
      <c r="P23" s="43"/>
      <c r="Q23" s="40" t="n">
        <v>0.06</v>
      </c>
      <c r="R23" s="41" t="n">
        <v>0.06</v>
      </c>
      <c r="S23" s="41" t="n">
        <v>0.08</v>
      </c>
      <c r="T23" s="41" t="n">
        <v>0.03</v>
      </c>
      <c r="U23" s="41" t="n">
        <v>0.06</v>
      </c>
      <c r="V23" s="41" t="n">
        <v>0.07</v>
      </c>
      <c r="W23" s="41"/>
      <c r="X23" s="41"/>
      <c r="Y23" s="42"/>
      <c r="Z23" s="43"/>
      <c r="AA23" s="40" t="n">
        <v>0.04</v>
      </c>
      <c r="AB23" s="41" t="n">
        <v>0.04</v>
      </c>
      <c r="AC23" s="42" t="n">
        <v>0.1</v>
      </c>
      <c r="AD23" s="43"/>
      <c r="AE23" s="44" t="n">
        <v>0.07</v>
      </c>
      <c r="AF23" s="43"/>
      <c r="AG23" s="44" t="n">
        <v>0.02</v>
      </c>
      <c r="AH23" s="46"/>
    </row>
    <row r="24" customFormat="false" ht="22.7" hidden="false" customHeight="true" outlineLevel="0" collapsed="false">
      <c r="A24" s="39" t="s">
        <v>58</v>
      </c>
      <c r="B24" s="40"/>
      <c r="C24" s="41"/>
      <c r="D24" s="41"/>
      <c r="E24" s="41"/>
      <c r="F24" s="41"/>
      <c r="G24" s="41"/>
      <c r="H24" s="41"/>
      <c r="I24" s="41" t="n">
        <v>3.2</v>
      </c>
      <c r="J24" s="41"/>
      <c r="K24" s="41"/>
      <c r="L24" s="39" t="n">
        <v>4.8</v>
      </c>
      <c r="M24" s="41"/>
      <c r="N24" s="41"/>
      <c r="O24" s="42"/>
      <c r="P24" s="43"/>
      <c r="Q24" s="40"/>
      <c r="R24" s="41"/>
      <c r="S24" s="41"/>
      <c r="T24" s="41"/>
      <c r="U24" s="41"/>
      <c r="V24" s="41"/>
      <c r="W24" s="41"/>
      <c r="X24" s="41"/>
      <c r="Y24" s="42"/>
      <c r="Z24" s="43"/>
      <c r="AA24" s="40"/>
      <c r="AB24" s="41"/>
      <c r="AC24" s="42"/>
      <c r="AD24" s="43"/>
      <c r="AE24" s="44"/>
      <c r="AF24" s="43"/>
      <c r="AG24" s="44"/>
      <c r="AH24" s="46"/>
    </row>
    <row r="25" customFormat="false" ht="22.7" hidden="false" customHeight="true" outlineLevel="0" collapsed="false">
      <c r="A25" s="39" t="s">
        <v>59</v>
      </c>
      <c r="B25" s="40"/>
      <c r="C25" s="41"/>
      <c r="D25" s="41"/>
      <c r="E25" s="41"/>
      <c r="F25" s="41"/>
      <c r="G25" s="41"/>
      <c r="H25" s="41"/>
      <c r="I25" s="41"/>
      <c r="J25" s="41"/>
      <c r="K25" s="41"/>
      <c r="L25" s="39"/>
      <c r="M25" s="41"/>
      <c r="N25" s="41"/>
      <c r="O25" s="42"/>
      <c r="P25" s="43"/>
      <c r="Q25" s="40"/>
      <c r="R25" s="41"/>
      <c r="S25" s="41"/>
      <c r="T25" s="41"/>
      <c r="U25" s="41" t="n">
        <v>27</v>
      </c>
      <c r="V25" s="41"/>
      <c r="W25" s="41"/>
      <c r="X25" s="41"/>
      <c r="Y25" s="42"/>
      <c r="Z25" s="43"/>
      <c r="AA25" s="40"/>
      <c r="AB25" s="41"/>
      <c r="AC25" s="42"/>
      <c r="AD25" s="43"/>
      <c r="AE25" s="44"/>
      <c r="AF25" s="43"/>
      <c r="AG25" s="44"/>
      <c r="AH25" s="46"/>
    </row>
    <row r="26" customFormat="false" ht="22.7" hidden="false" customHeight="true" outlineLevel="0" collapsed="false">
      <c r="A26" s="39" t="s">
        <v>55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39"/>
      <c r="M26" s="41"/>
      <c r="N26" s="41"/>
      <c r="O26" s="42"/>
      <c r="P26" s="43"/>
      <c r="Q26" s="40"/>
      <c r="R26" s="41"/>
      <c r="S26" s="41"/>
      <c r="T26" s="41"/>
      <c r="U26" s="41" t="n">
        <v>28.08</v>
      </c>
      <c r="V26" s="41"/>
      <c r="W26" s="41"/>
      <c r="X26" s="41"/>
      <c r="Y26" s="42"/>
      <c r="Z26" s="43"/>
      <c r="AA26" s="40"/>
      <c r="AB26" s="41"/>
      <c r="AC26" s="42"/>
      <c r="AD26" s="43"/>
      <c r="AE26" s="44"/>
      <c r="AF26" s="43"/>
      <c r="AG26" s="44"/>
      <c r="AH26" s="46"/>
    </row>
    <row r="27" customFormat="false" ht="22.7" hidden="false" customHeight="true" outlineLevel="0" collapsed="false">
      <c r="A27" s="39" t="s">
        <v>60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39"/>
      <c r="M27" s="41"/>
      <c r="N27" s="41"/>
      <c r="O27" s="42"/>
      <c r="P27" s="43"/>
      <c r="Q27" s="40"/>
      <c r="R27" s="41"/>
      <c r="S27" s="41"/>
      <c r="T27" s="41"/>
      <c r="U27" s="41" t="n">
        <v>22.68</v>
      </c>
      <c r="V27" s="41"/>
      <c r="W27" s="41"/>
      <c r="X27" s="41"/>
      <c r="Y27" s="42"/>
      <c r="Z27" s="43"/>
      <c r="AA27" s="40"/>
      <c r="AB27" s="41"/>
      <c r="AC27" s="42"/>
      <c r="AD27" s="43"/>
      <c r="AE27" s="44"/>
      <c r="AF27" s="43"/>
      <c r="AG27" s="44"/>
      <c r="AH27" s="46"/>
    </row>
    <row r="28" customFormat="false" ht="22.7" hidden="false" customHeight="true" outlineLevel="0" collapsed="false">
      <c r="A28" s="39" t="s">
        <v>61</v>
      </c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39"/>
      <c r="M28" s="41"/>
      <c r="N28" s="41"/>
      <c r="O28" s="42"/>
      <c r="P28" s="43"/>
      <c r="Q28" s="40"/>
      <c r="R28" s="41"/>
      <c r="S28" s="41"/>
      <c r="T28" s="41"/>
      <c r="U28" s="41" t="n">
        <v>50</v>
      </c>
      <c r="V28" s="41"/>
      <c r="W28" s="41"/>
      <c r="X28" s="41"/>
      <c r="Y28" s="42"/>
      <c r="Z28" s="43"/>
      <c r="AA28" s="40"/>
      <c r="AB28" s="41"/>
      <c r="AC28" s="42"/>
      <c r="AD28" s="43"/>
      <c r="AE28" s="44"/>
      <c r="AF28" s="43"/>
      <c r="AG28" s="44"/>
      <c r="AH28" s="46"/>
    </row>
    <row r="29" customFormat="false" ht="22.7" hidden="false" customHeight="true" outlineLevel="0" collapsed="false">
      <c r="A29" s="39" t="s">
        <v>62</v>
      </c>
      <c r="B29" s="40"/>
      <c r="C29" s="41"/>
      <c r="D29" s="41"/>
      <c r="E29" s="41"/>
      <c r="F29" s="41"/>
      <c r="G29" s="41"/>
      <c r="H29" s="41"/>
      <c r="I29" s="41"/>
      <c r="J29" s="41"/>
      <c r="K29" s="41"/>
      <c r="L29" s="39"/>
      <c r="M29" s="41"/>
      <c r="N29" s="41"/>
      <c r="O29" s="42"/>
      <c r="P29" s="43"/>
      <c r="Q29" s="40"/>
      <c r="R29" s="41"/>
      <c r="S29" s="41"/>
      <c r="T29" s="41"/>
      <c r="U29" s="41"/>
      <c r="V29" s="41"/>
      <c r="W29" s="41"/>
      <c r="X29" s="41"/>
      <c r="Y29" s="42"/>
      <c r="Z29" s="43"/>
      <c r="AA29" s="40"/>
      <c r="AB29" s="41"/>
      <c r="AC29" s="42"/>
      <c r="AD29" s="43"/>
      <c r="AE29" s="44" t="n">
        <v>2.8</v>
      </c>
      <c r="AF29" s="43"/>
      <c r="AG29" s="44"/>
      <c r="AH29" s="38"/>
    </row>
    <row r="30" customFormat="false" ht="22.7" hidden="false" customHeight="true" outlineLevel="0" collapsed="false">
      <c r="A30" s="39" t="s">
        <v>63</v>
      </c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39"/>
      <c r="M30" s="41"/>
      <c r="N30" s="41"/>
      <c r="O30" s="42"/>
      <c r="P30" s="43"/>
      <c r="Q30" s="40"/>
      <c r="R30" s="41"/>
      <c r="S30" s="41"/>
      <c r="T30" s="41"/>
      <c r="U30" s="41"/>
      <c r="V30" s="41"/>
      <c r="W30" s="41"/>
      <c r="X30" s="41"/>
      <c r="Y30" s="42"/>
      <c r="Z30" s="43"/>
      <c r="AA30" s="40"/>
      <c r="AB30" s="41"/>
      <c r="AC30" s="42"/>
      <c r="AD30" s="43"/>
      <c r="AE30" s="44"/>
      <c r="AF30" s="43"/>
      <c r="AG30" s="44"/>
      <c r="AH30" s="46"/>
    </row>
    <row r="31" customFormat="false" ht="22.7" hidden="false" customHeight="true" outlineLevel="0" collapsed="false">
      <c r="A31" s="39" t="s">
        <v>64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48"/>
      <c r="M31" s="41"/>
      <c r="N31" s="41"/>
      <c r="O31" s="42"/>
      <c r="P31" s="32"/>
      <c r="Q31" s="40"/>
      <c r="R31" s="41"/>
      <c r="S31" s="41"/>
      <c r="T31" s="41"/>
      <c r="U31" s="41"/>
      <c r="V31" s="41"/>
      <c r="W31" s="41"/>
      <c r="X31" s="41"/>
      <c r="Y31" s="42"/>
      <c r="Z31" s="32"/>
      <c r="AA31" s="33"/>
      <c r="AB31" s="34"/>
      <c r="AC31" s="35"/>
      <c r="AD31" s="32"/>
      <c r="AE31" s="36"/>
      <c r="AF31" s="32"/>
      <c r="AG31" s="36"/>
      <c r="AH31" s="46"/>
    </row>
    <row r="32" customFormat="false" ht="22.7" hidden="false" customHeight="true" outlineLevel="0" collapsed="false">
      <c r="A32" s="39" t="s">
        <v>65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48"/>
      <c r="M32" s="41"/>
      <c r="N32" s="41"/>
      <c r="O32" s="42"/>
      <c r="P32" s="32"/>
      <c r="Q32" s="40"/>
      <c r="R32" s="41"/>
      <c r="S32" s="41"/>
      <c r="T32" s="41"/>
      <c r="U32" s="41"/>
      <c r="V32" s="41"/>
      <c r="W32" s="41"/>
      <c r="X32" s="41"/>
      <c r="Y32" s="42"/>
      <c r="Z32" s="32"/>
      <c r="AA32" s="33"/>
      <c r="AB32" s="34"/>
      <c r="AC32" s="35"/>
      <c r="AD32" s="32"/>
      <c r="AE32" s="36"/>
      <c r="AF32" s="32"/>
      <c r="AG32" s="36"/>
      <c r="AH32" s="46"/>
    </row>
    <row r="33" customFormat="false" ht="22.7" hidden="false" customHeight="true" outlineLevel="0" collapsed="false">
      <c r="A33" s="39" t="s">
        <v>66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48"/>
      <c r="M33" s="41"/>
      <c r="N33" s="41"/>
      <c r="O33" s="42"/>
      <c r="P33" s="32"/>
      <c r="Q33" s="40"/>
      <c r="R33" s="41"/>
      <c r="S33" s="41"/>
      <c r="T33" s="41"/>
      <c r="U33" s="41"/>
      <c r="V33" s="41"/>
      <c r="W33" s="41"/>
      <c r="X33" s="41"/>
      <c r="Y33" s="42"/>
      <c r="Z33" s="32"/>
      <c r="AA33" s="33"/>
      <c r="AB33" s="34"/>
      <c r="AC33" s="35"/>
      <c r="AD33" s="32"/>
      <c r="AE33" s="36"/>
      <c r="AF33" s="32"/>
      <c r="AG33" s="36"/>
      <c r="AH33" s="46"/>
    </row>
    <row r="34" customFormat="false" ht="22.7" hidden="false" customHeight="true" outlineLevel="0" collapsed="false">
      <c r="A34" s="39" t="s">
        <v>67</v>
      </c>
      <c r="B34" s="49"/>
      <c r="C34" s="50"/>
      <c r="D34" s="50"/>
      <c r="E34" s="50"/>
      <c r="F34" s="50"/>
      <c r="G34" s="50"/>
      <c r="H34" s="50"/>
      <c r="I34" s="50"/>
      <c r="J34" s="50"/>
      <c r="K34" s="50"/>
      <c r="L34" s="51"/>
      <c r="M34" s="52"/>
      <c r="N34" s="52"/>
      <c r="O34" s="53"/>
      <c r="P34" s="54"/>
      <c r="Q34" s="55"/>
      <c r="R34" s="52"/>
      <c r="S34" s="52"/>
      <c r="T34" s="52"/>
      <c r="U34" s="52"/>
      <c r="V34" s="52"/>
      <c r="W34" s="52"/>
      <c r="X34" s="52"/>
      <c r="Y34" s="53"/>
      <c r="Z34" s="54"/>
      <c r="AA34" s="49"/>
      <c r="AB34" s="50"/>
      <c r="AC34" s="56"/>
      <c r="AD34" s="54"/>
      <c r="AE34" s="57"/>
      <c r="AF34" s="54"/>
      <c r="AG34" s="57"/>
      <c r="AH34" s="46"/>
    </row>
    <row r="35" customFormat="false" ht="22.7" hidden="false" customHeight="true" outlineLevel="0" collapsed="false">
      <c r="A35" s="39" t="s">
        <v>68</v>
      </c>
      <c r="B35" s="29"/>
      <c r="C35" s="58" t="n">
        <v>25.74</v>
      </c>
      <c r="D35" s="58" t="n">
        <v>20.9</v>
      </c>
      <c r="E35" s="30"/>
      <c r="F35" s="58" t="n">
        <v>28.14</v>
      </c>
      <c r="G35" s="58" t="n">
        <v>15</v>
      </c>
      <c r="H35" s="58" t="n">
        <v>20</v>
      </c>
      <c r="I35" s="58" t="n">
        <v>20.27</v>
      </c>
      <c r="J35" s="58" t="n">
        <v>20</v>
      </c>
      <c r="K35" s="30"/>
      <c r="L35" s="30"/>
      <c r="M35" s="30"/>
      <c r="N35" s="30"/>
      <c r="O35" s="31"/>
      <c r="P35" s="59"/>
      <c r="Q35" s="60" t="n">
        <v>22.3</v>
      </c>
      <c r="R35" s="30"/>
      <c r="S35" s="58" t="n">
        <v>20</v>
      </c>
      <c r="T35" s="58" t="n">
        <v>12</v>
      </c>
      <c r="U35" s="58"/>
      <c r="V35" s="61"/>
      <c r="W35" s="61"/>
      <c r="X35" s="61"/>
      <c r="Y35" s="62"/>
      <c r="Z35" s="59"/>
      <c r="AA35" s="60" t="n">
        <v>22</v>
      </c>
      <c r="AB35" s="58" t="n">
        <v>20.11</v>
      </c>
      <c r="AC35" s="63" t="n">
        <v>19</v>
      </c>
      <c r="AD35" s="59"/>
      <c r="AE35" s="37"/>
      <c r="AF35" s="59"/>
      <c r="AG35" s="64" t="n">
        <v>22</v>
      </c>
      <c r="AH35" s="38"/>
    </row>
    <row r="36" customFormat="false" ht="22.7" hidden="false" customHeight="true" outlineLevel="0" collapsed="false">
      <c r="A36" s="39" t="s">
        <v>69</v>
      </c>
      <c r="B36" s="40"/>
      <c r="C36" s="41"/>
      <c r="D36" s="41"/>
      <c r="E36" s="41"/>
      <c r="F36" s="41"/>
      <c r="G36" s="65" t="n">
        <v>30</v>
      </c>
      <c r="H36" s="41"/>
      <c r="I36" s="41"/>
      <c r="J36" s="41"/>
      <c r="K36" s="41"/>
      <c r="L36" s="41"/>
      <c r="M36" s="41"/>
      <c r="N36" s="41"/>
      <c r="O36" s="42"/>
      <c r="P36" s="43"/>
      <c r="Q36" s="40"/>
      <c r="R36" s="41"/>
      <c r="S36" s="41"/>
      <c r="T36" s="41"/>
      <c r="U36" s="41"/>
      <c r="V36" s="41"/>
      <c r="W36" s="41"/>
      <c r="X36" s="41"/>
      <c r="Y36" s="42"/>
      <c r="Z36" s="43"/>
      <c r="AA36" s="40"/>
      <c r="AB36" s="41"/>
      <c r="AC36" s="42"/>
      <c r="AD36" s="43"/>
      <c r="AE36" s="44"/>
      <c r="AF36" s="43"/>
      <c r="AG36" s="44"/>
      <c r="AH36" s="38"/>
    </row>
    <row r="37" customFormat="false" ht="22.7" hidden="false" customHeight="true" outlineLevel="0" collapsed="false">
      <c r="A37" s="39" t="s">
        <v>70</v>
      </c>
      <c r="B37" s="40"/>
      <c r="C37" s="41"/>
      <c r="D37" s="41"/>
      <c r="E37" s="41"/>
      <c r="F37" s="41"/>
      <c r="G37" s="41"/>
      <c r="H37" s="65" t="n">
        <v>10</v>
      </c>
      <c r="I37" s="41"/>
      <c r="J37" s="41"/>
      <c r="K37" s="41"/>
      <c r="L37" s="41"/>
      <c r="M37" s="41"/>
      <c r="N37" s="41"/>
      <c r="O37" s="42"/>
      <c r="P37" s="43"/>
      <c r="Q37" s="40"/>
      <c r="R37" s="41"/>
      <c r="S37" s="41"/>
      <c r="T37" s="41"/>
      <c r="U37" s="41"/>
      <c r="V37" s="41"/>
      <c r="W37" s="66"/>
      <c r="X37" s="66"/>
      <c r="Y37" s="67"/>
      <c r="Z37" s="43"/>
      <c r="AA37" s="40"/>
      <c r="AB37" s="41"/>
      <c r="AC37" s="42"/>
      <c r="AD37" s="43"/>
      <c r="AE37" s="44"/>
      <c r="AF37" s="43"/>
      <c r="AG37" s="44"/>
      <c r="AH37" s="38"/>
    </row>
    <row r="38" customFormat="false" ht="22.7" hidden="false" customHeight="true" outlineLevel="0" collapsed="false">
      <c r="A38" s="39" t="s">
        <v>71</v>
      </c>
      <c r="B38" s="40"/>
      <c r="C38" s="41"/>
      <c r="D38" s="41"/>
      <c r="E38" s="41"/>
      <c r="F38" s="41"/>
      <c r="G38" s="41"/>
      <c r="H38" s="65" t="n">
        <v>30</v>
      </c>
      <c r="I38" s="65" t="n">
        <v>15</v>
      </c>
      <c r="J38" s="41"/>
      <c r="K38" s="65" t="n">
        <v>16</v>
      </c>
      <c r="L38" s="41"/>
      <c r="M38" s="66"/>
      <c r="N38" s="66"/>
      <c r="O38" s="67"/>
      <c r="P38" s="43"/>
      <c r="Q38" s="40"/>
      <c r="R38" s="41"/>
      <c r="S38" s="41"/>
      <c r="T38" s="41"/>
      <c r="U38" s="41"/>
      <c r="V38" s="65" t="n">
        <v>17</v>
      </c>
      <c r="W38" s="66"/>
      <c r="X38" s="66"/>
      <c r="Y38" s="67"/>
      <c r="Z38" s="43"/>
      <c r="AA38" s="40"/>
      <c r="AB38" s="41"/>
      <c r="AC38" s="42"/>
      <c r="AD38" s="43"/>
      <c r="AE38" s="68" t="n">
        <v>15</v>
      </c>
      <c r="AF38" s="43"/>
      <c r="AG38" s="44"/>
      <c r="AH38" s="38"/>
    </row>
    <row r="39" customFormat="false" ht="22.7" hidden="false" customHeight="true" outlineLevel="0" collapsed="false">
      <c r="A39" s="39" t="s">
        <v>72</v>
      </c>
      <c r="B39" s="40"/>
      <c r="C39" s="41"/>
      <c r="D39" s="41"/>
      <c r="E39" s="41"/>
      <c r="F39" s="41"/>
      <c r="G39" s="41"/>
      <c r="H39" s="41"/>
      <c r="I39" s="41"/>
      <c r="J39" s="41"/>
      <c r="K39" s="41"/>
      <c r="L39" s="65" t="n">
        <v>10</v>
      </c>
      <c r="M39" s="66"/>
      <c r="N39" s="66"/>
      <c r="O39" s="67"/>
      <c r="P39" s="43"/>
      <c r="Q39" s="40"/>
      <c r="R39" s="41"/>
      <c r="S39" s="41"/>
      <c r="T39" s="41"/>
      <c r="U39" s="41"/>
      <c r="V39" s="41"/>
      <c r="W39" s="66"/>
      <c r="X39" s="66"/>
      <c r="Y39" s="67"/>
      <c r="Z39" s="43"/>
      <c r="AA39" s="40"/>
      <c r="AB39" s="41"/>
      <c r="AC39" s="42"/>
      <c r="AD39" s="43"/>
      <c r="AE39" s="44"/>
      <c r="AF39" s="43"/>
      <c r="AG39" s="44"/>
      <c r="AH39" s="38"/>
    </row>
    <row r="40" customFormat="false" ht="22.7" hidden="false" customHeight="true" outlineLevel="0" collapsed="false">
      <c r="A40" s="39" t="s">
        <v>73</v>
      </c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66"/>
      <c r="N40" s="66"/>
      <c r="O40" s="67"/>
      <c r="P40" s="43"/>
      <c r="Q40" s="40"/>
      <c r="R40" s="65" t="n">
        <v>18</v>
      </c>
      <c r="S40" s="41"/>
      <c r="T40" s="41"/>
      <c r="U40" s="41"/>
      <c r="V40" s="41"/>
      <c r="W40" s="66"/>
      <c r="X40" s="66"/>
      <c r="Y40" s="67"/>
      <c r="Z40" s="43"/>
      <c r="AA40" s="40"/>
      <c r="AB40" s="41"/>
      <c r="AC40" s="42"/>
      <c r="AD40" s="43"/>
      <c r="AE40" s="44"/>
      <c r="AF40" s="43"/>
      <c r="AG40" s="44"/>
      <c r="AH40" s="46"/>
    </row>
    <row r="41" customFormat="false" ht="22.7" hidden="false" customHeight="true" outlineLevel="0" collapsed="false">
      <c r="A41" s="39" t="s">
        <v>74</v>
      </c>
      <c r="B41" s="40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2"/>
      <c r="P41" s="43"/>
      <c r="Q41" s="40"/>
      <c r="R41" s="41"/>
      <c r="S41" s="41"/>
      <c r="T41" s="41"/>
      <c r="U41" s="41"/>
      <c r="V41" s="41"/>
      <c r="W41" s="66"/>
      <c r="X41" s="66"/>
      <c r="Y41" s="67"/>
      <c r="Z41" s="43"/>
      <c r="AA41" s="40"/>
      <c r="AB41" s="41"/>
      <c r="AC41" s="42"/>
      <c r="AD41" s="43"/>
      <c r="AE41" s="44"/>
      <c r="AF41" s="43"/>
      <c r="AG41" s="44"/>
      <c r="AH41" s="46"/>
    </row>
    <row r="42" customFormat="false" ht="22.7" hidden="false" customHeight="true" outlineLevel="0" collapsed="false">
      <c r="A42" s="39" t="s">
        <v>75</v>
      </c>
      <c r="B42" s="40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2"/>
      <c r="P42" s="43"/>
      <c r="Q42" s="40"/>
      <c r="R42" s="41"/>
      <c r="S42" s="41"/>
      <c r="T42" s="41"/>
      <c r="U42" s="41"/>
      <c r="V42" s="65" t="n">
        <v>57</v>
      </c>
      <c r="W42" s="66"/>
      <c r="X42" s="66"/>
      <c r="Y42" s="67"/>
      <c r="Z42" s="43"/>
      <c r="AA42" s="40"/>
      <c r="AB42" s="41"/>
      <c r="AC42" s="42"/>
      <c r="AD42" s="43"/>
      <c r="AE42" s="44"/>
      <c r="AF42" s="43"/>
      <c r="AG42" s="44"/>
      <c r="AH42" s="46"/>
    </row>
    <row r="43" customFormat="false" ht="22.7" hidden="false" customHeight="true" outlineLevel="0" collapsed="false">
      <c r="A43" s="39" t="s">
        <v>76</v>
      </c>
      <c r="B43" s="40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2"/>
      <c r="P43" s="43"/>
      <c r="Q43" s="40"/>
      <c r="R43" s="41"/>
      <c r="S43" s="41"/>
      <c r="T43" s="41"/>
      <c r="U43" s="65" t="n">
        <v>22</v>
      </c>
      <c r="V43" s="66"/>
      <c r="W43" s="66"/>
      <c r="X43" s="66"/>
      <c r="Y43" s="67"/>
      <c r="Z43" s="43"/>
      <c r="AA43" s="40"/>
      <c r="AB43" s="41"/>
      <c r="AC43" s="42"/>
      <c r="AD43" s="43"/>
      <c r="AE43" s="44"/>
      <c r="AF43" s="43"/>
      <c r="AG43" s="44"/>
      <c r="AH43" s="46"/>
    </row>
    <row r="44" customFormat="false" ht="22.7" hidden="false" customHeight="true" outlineLevel="0" collapsed="false">
      <c r="A44" s="39" t="s">
        <v>77</v>
      </c>
      <c r="B44" s="40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2"/>
      <c r="P44" s="43"/>
      <c r="Q44" s="40"/>
      <c r="R44" s="41"/>
      <c r="S44" s="41"/>
      <c r="T44" s="41"/>
      <c r="U44" s="41"/>
      <c r="V44" s="66"/>
      <c r="W44" s="66"/>
      <c r="X44" s="66"/>
      <c r="Y44" s="67"/>
      <c r="Z44" s="43"/>
      <c r="AA44" s="40"/>
      <c r="AB44" s="41"/>
      <c r="AC44" s="42"/>
      <c r="AD44" s="43"/>
      <c r="AE44" s="44"/>
      <c r="AF44" s="43"/>
      <c r="AG44" s="44"/>
      <c r="AH44" s="46"/>
    </row>
    <row r="45" customFormat="false" ht="22.7" hidden="false" customHeight="true" outlineLevel="0" collapsed="false">
      <c r="A45" s="39" t="s">
        <v>78</v>
      </c>
      <c r="B45" s="40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2"/>
      <c r="P45" s="43"/>
      <c r="Q45" s="40"/>
      <c r="R45" s="41"/>
      <c r="S45" s="41"/>
      <c r="T45" s="41"/>
      <c r="U45" s="41"/>
      <c r="V45" s="66"/>
      <c r="W45" s="66"/>
      <c r="X45" s="66"/>
      <c r="Y45" s="67"/>
      <c r="Z45" s="43"/>
      <c r="AA45" s="40"/>
      <c r="AB45" s="41"/>
      <c r="AC45" s="42"/>
      <c r="AD45" s="43"/>
      <c r="AE45" s="44"/>
      <c r="AF45" s="43"/>
      <c r="AG45" s="44"/>
      <c r="AH45" s="46"/>
    </row>
    <row r="46" customFormat="false" ht="22.7" hidden="false" customHeight="true" outlineLevel="0" collapsed="false">
      <c r="A46" s="39" t="s">
        <v>79</v>
      </c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2"/>
      <c r="P46" s="43"/>
      <c r="Q46" s="40"/>
      <c r="R46" s="41"/>
      <c r="S46" s="41"/>
      <c r="T46" s="41"/>
      <c r="U46" s="41"/>
      <c r="V46" s="66"/>
      <c r="W46" s="66"/>
      <c r="X46" s="66"/>
      <c r="Y46" s="67"/>
      <c r="Z46" s="43"/>
      <c r="AA46" s="40"/>
      <c r="AB46" s="41"/>
      <c r="AC46" s="42"/>
      <c r="AD46" s="43"/>
      <c r="AE46" s="44"/>
      <c r="AF46" s="43"/>
      <c r="AG46" s="44"/>
      <c r="AH46" s="46"/>
    </row>
    <row r="47" customFormat="false" ht="22.7" hidden="false" customHeight="true" outlineLevel="0" collapsed="false">
      <c r="A47" s="39" t="s">
        <v>80</v>
      </c>
      <c r="B47" s="69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1"/>
      <c r="P47" s="72"/>
      <c r="Q47" s="69"/>
      <c r="R47" s="70"/>
      <c r="S47" s="70"/>
      <c r="T47" s="70"/>
      <c r="U47" s="70"/>
      <c r="V47" s="73"/>
      <c r="W47" s="73"/>
      <c r="X47" s="73"/>
      <c r="Y47" s="74"/>
      <c r="Z47" s="72"/>
      <c r="AA47" s="69"/>
      <c r="AB47" s="70"/>
      <c r="AC47" s="71"/>
      <c r="AD47" s="72"/>
      <c r="AE47" s="75"/>
      <c r="AF47" s="72"/>
      <c r="AG47" s="75"/>
      <c r="AH47" s="46"/>
    </row>
    <row r="48" customFormat="false" ht="22.7" hidden="false" customHeight="true" outlineLevel="0" collapsed="false">
      <c r="A48" s="39" t="s">
        <v>81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5"/>
      <c r="P48" s="32"/>
      <c r="Q48" s="33"/>
      <c r="R48" s="34"/>
      <c r="S48" s="34"/>
      <c r="T48" s="34"/>
      <c r="U48" s="34"/>
      <c r="V48" s="34"/>
      <c r="W48" s="34"/>
      <c r="X48" s="34"/>
      <c r="Y48" s="35"/>
      <c r="Z48" s="32"/>
      <c r="AA48" s="33"/>
      <c r="AB48" s="34"/>
      <c r="AC48" s="35"/>
      <c r="AD48" s="32"/>
      <c r="AE48" s="36"/>
      <c r="AF48" s="32"/>
      <c r="AG48" s="36"/>
      <c r="AH48" s="76"/>
    </row>
    <row r="49" customFormat="false" ht="22.7" hidden="false" customHeight="true" outlineLevel="0" collapsed="false">
      <c r="A49" s="39" t="s">
        <v>82</v>
      </c>
      <c r="B49" s="40"/>
      <c r="C49" s="41"/>
      <c r="D49" s="41"/>
      <c r="E49" s="41"/>
      <c r="F49" s="41"/>
      <c r="G49" s="41"/>
      <c r="H49" s="41"/>
      <c r="I49" s="41"/>
      <c r="J49" s="41"/>
      <c r="K49" s="41"/>
      <c r="L49" s="39"/>
      <c r="M49" s="41"/>
      <c r="N49" s="41"/>
      <c r="O49" s="42"/>
      <c r="P49" s="43"/>
      <c r="Q49" s="40"/>
      <c r="R49" s="41"/>
      <c r="S49" s="41"/>
      <c r="T49" s="41"/>
      <c r="U49" s="41"/>
      <c r="V49" s="41"/>
      <c r="W49" s="41"/>
      <c r="X49" s="41"/>
      <c r="Y49" s="42"/>
      <c r="Z49" s="43"/>
      <c r="AA49" s="40"/>
      <c r="AB49" s="41"/>
      <c r="AC49" s="42"/>
      <c r="AD49" s="43"/>
      <c r="AE49" s="44"/>
      <c r="AF49" s="43"/>
      <c r="AG49" s="44"/>
      <c r="AH49" s="76"/>
    </row>
    <row r="50" customFormat="false" ht="22.7" hidden="false" customHeight="true" outlineLevel="0" collapsed="false">
      <c r="A50" s="39" t="s">
        <v>83</v>
      </c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39"/>
      <c r="M50" s="41"/>
      <c r="N50" s="41"/>
      <c r="O50" s="42"/>
      <c r="P50" s="43"/>
      <c r="Q50" s="40"/>
      <c r="R50" s="41"/>
      <c r="S50" s="41"/>
      <c r="T50" s="41"/>
      <c r="U50" s="41"/>
      <c r="V50" s="41"/>
      <c r="W50" s="41"/>
      <c r="X50" s="41"/>
      <c r="Y50" s="42"/>
      <c r="Z50" s="43"/>
      <c r="AA50" s="40"/>
      <c r="AB50" s="41"/>
      <c r="AC50" s="42"/>
      <c r="AD50" s="43"/>
      <c r="AE50" s="44"/>
      <c r="AF50" s="43"/>
      <c r="AG50" s="44"/>
      <c r="AH50" s="76"/>
    </row>
    <row r="51" customFormat="false" ht="22.7" hidden="false" customHeight="true" outlineLevel="0" collapsed="false">
      <c r="A51" s="39" t="s">
        <v>84</v>
      </c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39"/>
      <c r="M51" s="41"/>
      <c r="N51" s="41"/>
      <c r="O51" s="42"/>
      <c r="P51" s="43"/>
      <c r="Q51" s="40"/>
      <c r="R51" s="41"/>
      <c r="S51" s="41"/>
      <c r="T51" s="41"/>
      <c r="U51" s="41"/>
      <c r="V51" s="41"/>
      <c r="W51" s="41"/>
      <c r="X51" s="41"/>
      <c r="Y51" s="42"/>
      <c r="Z51" s="43"/>
      <c r="AA51" s="40"/>
      <c r="AB51" s="41"/>
      <c r="AC51" s="42"/>
      <c r="AD51" s="43"/>
      <c r="AE51" s="44"/>
      <c r="AF51" s="43"/>
      <c r="AG51" s="44"/>
      <c r="AH51" s="76"/>
    </row>
    <row r="52" customFormat="false" ht="22.7" hidden="false" customHeight="true" outlineLevel="0" collapsed="false">
      <c r="A52" s="39" t="s">
        <v>85</v>
      </c>
      <c r="B52" s="40"/>
      <c r="C52" s="41"/>
      <c r="D52" s="41"/>
      <c r="E52" s="41"/>
      <c r="F52" s="41"/>
      <c r="G52" s="41"/>
      <c r="H52" s="41"/>
      <c r="I52" s="41"/>
      <c r="J52" s="41"/>
      <c r="K52" s="41"/>
      <c r="L52" s="39"/>
      <c r="M52" s="41"/>
      <c r="N52" s="41"/>
      <c r="O52" s="42"/>
      <c r="P52" s="43"/>
      <c r="Q52" s="40"/>
      <c r="R52" s="41"/>
      <c r="S52" s="41"/>
      <c r="T52" s="41"/>
      <c r="U52" s="41"/>
      <c r="V52" s="41"/>
      <c r="W52" s="41"/>
      <c r="X52" s="41"/>
      <c r="Y52" s="42"/>
      <c r="Z52" s="43"/>
      <c r="AA52" s="40"/>
      <c r="AB52" s="41"/>
      <c r="AC52" s="42"/>
      <c r="AD52" s="43"/>
      <c r="AE52" s="44"/>
      <c r="AF52" s="43"/>
      <c r="AG52" s="44"/>
      <c r="AH52" s="76"/>
    </row>
    <row r="53" customFormat="false" ht="22.7" hidden="false" customHeight="true" outlineLevel="0" collapsed="false">
      <c r="A53" s="39" t="s">
        <v>86</v>
      </c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39"/>
      <c r="M53" s="41"/>
      <c r="N53" s="41"/>
      <c r="O53" s="42"/>
      <c r="P53" s="43"/>
      <c r="Q53" s="40"/>
      <c r="R53" s="41"/>
      <c r="S53" s="41"/>
      <c r="T53" s="41"/>
      <c r="U53" s="41"/>
      <c r="V53" s="41"/>
      <c r="W53" s="41"/>
      <c r="X53" s="41"/>
      <c r="Y53" s="42"/>
      <c r="Z53" s="43"/>
      <c r="AA53" s="40"/>
      <c r="AB53" s="41"/>
      <c r="AC53" s="42"/>
      <c r="AD53" s="43"/>
      <c r="AE53" s="44"/>
      <c r="AF53" s="43"/>
      <c r="AG53" s="44"/>
      <c r="AH53" s="76"/>
    </row>
    <row r="54" customFormat="false" ht="22.7" hidden="false" customHeight="true" outlineLevel="0" collapsed="false">
      <c r="A54" s="39" t="s">
        <v>87</v>
      </c>
      <c r="B54" s="40"/>
      <c r="C54" s="41"/>
      <c r="D54" s="41"/>
      <c r="E54" s="41"/>
      <c r="F54" s="41"/>
      <c r="G54" s="41"/>
      <c r="H54" s="41"/>
      <c r="I54" s="41"/>
      <c r="J54" s="41"/>
      <c r="K54" s="41"/>
      <c r="L54" s="39"/>
      <c r="M54" s="41"/>
      <c r="N54" s="41"/>
      <c r="O54" s="42"/>
      <c r="P54" s="43"/>
      <c r="Q54" s="40"/>
      <c r="R54" s="41"/>
      <c r="S54" s="41"/>
      <c r="T54" s="41"/>
      <c r="U54" s="41"/>
      <c r="V54" s="41"/>
      <c r="W54" s="41"/>
      <c r="X54" s="41"/>
      <c r="Y54" s="42"/>
      <c r="Z54" s="43"/>
      <c r="AA54" s="40"/>
      <c r="AB54" s="41"/>
      <c r="AC54" s="42"/>
      <c r="AD54" s="43"/>
      <c r="AE54" s="44"/>
      <c r="AF54" s="43"/>
      <c r="AG54" s="44"/>
      <c r="AH54" s="76"/>
    </row>
    <row r="55" customFormat="false" ht="22.7" hidden="false" customHeight="true" outlineLevel="0" collapsed="false">
      <c r="A55" s="39" t="s">
        <v>88</v>
      </c>
      <c r="B55" s="40"/>
      <c r="C55" s="41"/>
      <c r="D55" s="41"/>
      <c r="E55" s="41"/>
      <c r="F55" s="41"/>
      <c r="G55" s="41"/>
      <c r="H55" s="41"/>
      <c r="I55" s="41"/>
      <c r="J55" s="41"/>
      <c r="K55" s="41"/>
      <c r="L55" s="39"/>
      <c r="M55" s="41"/>
      <c r="N55" s="41"/>
      <c r="O55" s="42"/>
      <c r="P55" s="43"/>
      <c r="Q55" s="40"/>
      <c r="R55" s="41"/>
      <c r="S55" s="41"/>
      <c r="T55" s="41"/>
      <c r="U55" s="41"/>
      <c r="V55" s="41"/>
      <c r="W55" s="41"/>
      <c r="X55" s="41"/>
      <c r="Y55" s="42"/>
      <c r="Z55" s="43"/>
      <c r="AA55" s="40"/>
      <c r="AB55" s="41"/>
      <c r="AC55" s="42"/>
      <c r="AD55" s="43"/>
      <c r="AE55" s="44"/>
      <c r="AF55" s="43"/>
      <c r="AG55" s="44"/>
      <c r="AH55" s="76"/>
    </row>
    <row r="56" customFormat="false" ht="22.7" hidden="false" customHeight="true" outlineLevel="0" collapsed="false">
      <c r="A56" s="39" t="s">
        <v>89</v>
      </c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39"/>
      <c r="M56" s="41"/>
      <c r="N56" s="41"/>
      <c r="O56" s="42"/>
      <c r="P56" s="43"/>
      <c r="Q56" s="40"/>
      <c r="R56" s="41"/>
      <c r="S56" s="41"/>
      <c r="T56" s="41"/>
      <c r="U56" s="41"/>
      <c r="V56" s="41"/>
      <c r="W56" s="41"/>
      <c r="X56" s="41"/>
      <c r="Y56" s="42"/>
      <c r="Z56" s="43"/>
      <c r="AA56" s="40"/>
      <c r="AB56" s="41"/>
      <c r="AC56" s="42"/>
      <c r="AD56" s="43"/>
      <c r="AE56" s="44"/>
      <c r="AF56" s="43"/>
      <c r="AG56" s="44"/>
      <c r="AH56" s="76"/>
    </row>
    <row r="57" customFormat="false" ht="22.7" hidden="false" customHeight="true" outlineLevel="0" collapsed="false">
      <c r="A57" s="39" t="s">
        <v>90</v>
      </c>
      <c r="B57" s="40"/>
      <c r="C57" s="41"/>
      <c r="D57" s="41"/>
      <c r="E57" s="41"/>
      <c r="F57" s="41"/>
      <c r="G57" s="41"/>
      <c r="H57" s="41"/>
      <c r="I57" s="41"/>
      <c r="J57" s="41"/>
      <c r="K57" s="41"/>
      <c r="L57" s="39"/>
      <c r="M57" s="41"/>
      <c r="N57" s="41"/>
      <c r="O57" s="42"/>
      <c r="P57" s="43"/>
      <c r="Q57" s="40"/>
      <c r="R57" s="41"/>
      <c r="S57" s="41"/>
      <c r="T57" s="41"/>
      <c r="U57" s="41"/>
      <c r="V57" s="41"/>
      <c r="W57" s="41"/>
      <c r="X57" s="41"/>
      <c r="Y57" s="42"/>
      <c r="Z57" s="43"/>
      <c r="AA57" s="40"/>
      <c r="AB57" s="41"/>
      <c r="AC57" s="42"/>
      <c r="AD57" s="43"/>
      <c r="AE57" s="44"/>
      <c r="AF57" s="43"/>
      <c r="AG57" s="44"/>
      <c r="AH57" s="76"/>
    </row>
    <row r="58" customFormat="false" ht="22.7" hidden="false" customHeight="true" outlineLevel="0" collapsed="false">
      <c r="A58" s="39" t="s">
        <v>91</v>
      </c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39"/>
      <c r="M58" s="41"/>
      <c r="N58" s="41"/>
      <c r="O58" s="42"/>
      <c r="P58" s="43"/>
      <c r="Q58" s="40"/>
      <c r="R58" s="41"/>
      <c r="S58" s="41"/>
      <c r="T58" s="41"/>
      <c r="U58" s="41"/>
      <c r="V58" s="41"/>
      <c r="W58" s="41"/>
      <c r="X58" s="41"/>
      <c r="Y58" s="42"/>
      <c r="Z58" s="43"/>
      <c r="AA58" s="40"/>
      <c r="AB58" s="41"/>
      <c r="AC58" s="42"/>
      <c r="AD58" s="43"/>
      <c r="AE58" s="44"/>
      <c r="AF58" s="43"/>
      <c r="AG58" s="44"/>
      <c r="AH58" s="76"/>
    </row>
    <row r="59" customFormat="false" ht="22.7" hidden="false" customHeight="true" outlineLevel="0" collapsed="false">
      <c r="A59" s="39" t="s">
        <v>92</v>
      </c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39"/>
      <c r="M59" s="41"/>
      <c r="N59" s="41"/>
      <c r="O59" s="42"/>
      <c r="P59" s="43"/>
      <c r="Q59" s="40"/>
      <c r="R59" s="41"/>
      <c r="S59" s="41"/>
      <c r="T59" s="41"/>
      <c r="U59" s="41"/>
      <c r="V59" s="41"/>
      <c r="W59" s="41"/>
      <c r="X59" s="41"/>
      <c r="Y59" s="42"/>
      <c r="Z59" s="43"/>
      <c r="AA59" s="40"/>
      <c r="AB59" s="41"/>
      <c r="AC59" s="42"/>
      <c r="AD59" s="43"/>
      <c r="AE59" s="44"/>
      <c r="AF59" s="43"/>
      <c r="AG59" s="44"/>
      <c r="AH59" s="76"/>
    </row>
    <row r="60" customFormat="false" ht="22.7" hidden="false" customHeight="true" outlineLevel="0" collapsed="false">
      <c r="A60" s="39" t="s">
        <v>93</v>
      </c>
      <c r="B60" s="40"/>
      <c r="C60" s="41"/>
      <c r="D60" s="41"/>
      <c r="E60" s="41"/>
      <c r="F60" s="41"/>
      <c r="G60" s="41"/>
      <c r="H60" s="41"/>
      <c r="I60" s="41"/>
      <c r="J60" s="41"/>
      <c r="K60" s="41"/>
      <c r="L60" s="39"/>
      <c r="M60" s="41"/>
      <c r="N60" s="41"/>
      <c r="O60" s="42"/>
      <c r="P60" s="43"/>
      <c r="Q60" s="40"/>
      <c r="R60" s="41"/>
      <c r="S60" s="41"/>
      <c r="T60" s="41"/>
      <c r="U60" s="41"/>
      <c r="V60" s="41"/>
      <c r="W60" s="41"/>
      <c r="X60" s="41"/>
      <c r="Y60" s="42"/>
      <c r="Z60" s="43"/>
      <c r="AA60" s="40"/>
      <c r="AB60" s="41"/>
      <c r="AC60" s="42"/>
      <c r="AD60" s="43"/>
      <c r="AE60" s="44"/>
      <c r="AF60" s="43"/>
      <c r="AG60" s="44"/>
      <c r="AH60" s="76"/>
    </row>
    <row r="61" customFormat="false" ht="22.7" hidden="false" customHeight="true" outlineLevel="0" collapsed="false">
      <c r="A61" s="39" t="s">
        <v>94</v>
      </c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39"/>
      <c r="M61" s="41"/>
      <c r="N61" s="41"/>
      <c r="O61" s="42"/>
      <c r="P61" s="43"/>
      <c r="Q61" s="40"/>
      <c r="R61" s="41"/>
      <c r="S61" s="41"/>
      <c r="T61" s="41"/>
      <c r="U61" s="41"/>
      <c r="V61" s="41"/>
      <c r="W61" s="41"/>
      <c r="X61" s="41"/>
      <c r="Y61" s="42"/>
      <c r="Z61" s="43"/>
      <c r="AA61" s="40"/>
      <c r="AB61" s="41"/>
      <c r="AC61" s="42"/>
      <c r="AD61" s="43"/>
      <c r="AE61" s="44"/>
      <c r="AF61" s="43"/>
      <c r="AG61" s="44"/>
      <c r="AH61" s="76"/>
    </row>
    <row r="62" customFormat="false" ht="22.7" hidden="false" customHeight="true" outlineLevel="0" collapsed="false">
      <c r="A62" s="39" t="s">
        <v>95</v>
      </c>
      <c r="B62" s="40"/>
      <c r="C62" s="41"/>
      <c r="D62" s="41"/>
      <c r="E62" s="41"/>
      <c r="F62" s="41"/>
      <c r="G62" s="41"/>
      <c r="H62" s="41"/>
      <c r="I62" s="41"/>
      <c r="J62" s="41"/>
      <c r="K62" s="41"/>
      <c r="L62" s="39"/>
      <c r="M62" s="41"/>
      <c r="N62" s="41"/>
      <c r="O62" s="42"/>
      <c r="P62" s="43"/>
      <c r="Q62" s="40"/>
      <c r="R62" s="41"/>
      <c r="S62" s="41"/>
      <c r="T62" s="41"/>
      <c r="U62" s="41"/>
      <c r="V62" s="41"/>
      <c r="W62" s="41"/>
      <c r="X62" s="41"/>
      <c r="Y62" s="42"/>
      <c r="Z62" s="43"/>
      <c r="AA62" s="40"/>
      <c r="AB62" s="41"/>
      <c r="AC62" s="42"/>
      <c r="AD62" s="43"/>
      <c r="AE62" s="44"/>
      <c r="AF62" s="43"/>
      <c r="AG62" s="44"/>
      <c r="AH62" s="76"/>
    </row>
    <row r="63" customFormat="false" ht="22.7" hidden="false" customHeight="true" outlineLevel="0" collapsed="false">
      <c r="A63" s="39" t="s">
        <v>96</v>
      </c>
      <c r="B63" s="40"/>
      <c r="C63" s="41"/>
      <c r="D63" s="41"/>
      <c r="E63" s="41"/>
      <c r="F63" s="41"/>
      <c r="G63" s="41"/>
      <c r="H63" s="41"/>
      <c r="I63" s="41"/>
      <c r="J63" s="41"/>
      <c r="K63" s="41"/>
      <c r="L63" s="39"/>
      <c r="M63" s="41"/>
      <c r="N63" s="41"/>
      <c r="O63" s="42"/>
      <c r="P63" s="43"/>
      <c r="Q63" s="40"/>
      <c r="R63" s="41"/>
      <c r="S63" s="41"/>
      <c r="T63" s="41"/>
      <c r="U63" s="41"/>
      <c r="V63" s="41"/>
      <c r="W63" s="41"/>
      <c r="X63" s="41"/>
      <c r="Y63" s="42"/>
      <c r="Z63" s="43"/>
      <c r="AA63" s="40"/>
      <c r="AB63" s="41"/>
      <c r="AC63" s="42"/>
      <c r="AD63" s="43"/>
      <c r="AE63" s="44"/>
      <c r="AF63" s="43"/>
      <c r="AG63" s="44"/>
      <c r="AH63" s="76"/>
    </row>
    <row r="64" customFormat="false" ht="22.7" hidden="false" customHeight="true" outlineLevel="0" collapsed="false">
      <c r="A64" s="39" t="s">
        <v>97</v>
      </c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39"/>
      <c r="M64" s="41"/>
      <c r="N64" s="41"/>
      <c r="O64" s="42"/>
      <c r="P64" s="43"/>
      <c r="Q64" s="40"/>
      <c r="R64" s="41"/>
      <c r="S64" s="41"/>
      <c r="T64" s="41"/>
      <c r="U64" s="41"/>
      <c r="V64" s="41"/>
      <c r="W64" s="41"/>
      <c r="X64" s="41"/>
      <c r="Y64" s="42"/>
      <c r="Z64" s="43"/>
      <c r="AA64" s="40"/>
      <c r="AB64" s="41"/>
      <c r="AC64" s="42"/>
      <c r="AD64" s="43"/>
      <c r="AE64" s="44"/>
      <c r="AF64" s="43"/>
      <c r="AG64" s="44"/>
      <c r="AH64" s="77"/>
    </row>
    <row r="65" customFormat="false" ht="22.7" hidden="false" customHeight="true" outlineLevel="0" collapsed="false">
      <c r="A65" s="39" t="s">
        <v>98</v>
      </c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39"/>
      <c r="M65" s="41"/>
      <c r="N65" s="41"/>
      <c r="O65" s="42"/>
      <c r="P65" s="43"/>
      <c r="Q65" s="40"/>
      <c r="R65" s="41"/>
      <c r="S65" s="41"/>
      <c r="T65" s="41"/>
      <c r="U65" s="41"/>
      <c r="V65" s="41"/>
      <c r="W65" s="41"/>
      <c r="X65" s="41"/>
      <c r="Y65" s="42"/>
      <c r="Z65" s="43"/>
      <c r="AA65" s="40"/>
      <c r="AB65" s="41"/>
      <c r="AC65" s="42"/>
      <c r="AD65" s="43"/>
      <c r="AE65" s="44"/>
      <c r="AF65" s="43"/>
      <c r="AG65" s="44"/>
      <c r="AH65" s="76"/>
    </row>
    <row r="66" customFormat="false" ht="22.7" hidden="false" customHeight="true" outlineLevel="0" collapsed="false">
      <c r="A66" s="39" t="s">
        <v>99</v>
      </c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39"/>
      <c r="M66" s="41"/>
      <c r="N66" s="41"/>
      <c r="O66" s="42"/>
      <c r="P66" s="43"/>
      <c r="Q66" s="40"/>
      <c r="R66" s="41"/>
      <c r="S66" s="41"/>
      <c r="T66" s="41"/>
      <c r="U66" s="41"/>
      <c r="V66" s="41"/>
      <c r="W66" s="41"/>
      <c r="X66" s="41"/>
      <c r="Y66" s="42"/>
      <c r="Z66" s="43"/>
      <c r="AA66" s="40"/>
      <c r="AB66" s="41"/>
      <c r="AC66" s="42"/>
      <c r="AD66" s="43"/>
      <c r="AE66" s="44"/>
      <c r="AF66" s="43"/>
      <c r="AG66" s="44"/>
      <c r="AH66" s="76"/>
    </row>
    <row r="67" customFormat="false" ht="22.7" hidden="false" customHeight="true" outlineLevel="0" collapsed="false">
      <c r="A67" s="39" t="s">
        <v>100</v>
      </c>
      <c r="B67" s="40"/>
      <c r="C67" s="41"/>
      <c r="D67" s="41"/>
      <c r="E67" s="41"/>
      <c r="F67" s="41"/>
      <c r="G67" s="41"/>
      <c r="H67" s="41"/>
      <c r="I67" s="41"/>
      <c r="J67" s="41"/>
      <c r="K67" s="41"/>
      <c r="L67" s="39"/>
      <c r="M67" s="41"/>
      <c r="N67" s="41"/>
      <c r="O67" s="42"/>
      <c r="P67" s="43"/>
      <c r="Q67" s="40"/>
      <c r="R67" s="41"/>
      <c r="S67" s="41"/>
      <c r="T67" s="41"/>
      <c r="U67" s="41"/>
      <c r="V67" s="41"/>
      <c r="W67" s="41"/>
      <c r="X67" s="41"/>
      <c r="Y67" s="42"/>
      <c r="Z67" s="43"/>
      <c r="AA67" s="40"/>
      <c r="AB67" s="41"/>
      <c r="AC67" s="42"/>
      <c r="AD67" s="43"/>
      <c r="AE67" s="44"/>
      <c r="AF67" s="43"/>
      <c r="AG67" s="44"/>
      <c r="AH67" s="76"/>
    </row>
    <row r="68" customFormat="false" ht="22.7" hidden="false" customHeight="true" outlineLevel="0" collapsed="false">
      <c r="A68" s="39" t="s">
        <v>101</v>
      </c>
      <c r="B68" s="40"/>
      <c r="C68" s="41"/>
      <c r="D68" s="41"/>
      <c r="E68" s="41"/>
      <c r="F68" s="41"/>
      <c r="G68" s="41"/>
      <c r="H68" s="41"/>
      <c r="I68" s="41"/>
      <c r="J68" s="41"/>
      <c r="K68" s="41"/>
      <c r="L68" s="39"/>
      <c r="M68" s="41"/>
      <c r="N68" s="41"/>
      <c r="O68" s="42"/>
      <c r="P68" s="43"/>
      <c r="Q68" s="40"/>
      <c r="R68" s="41"/>
      <c r="S68" s="41"/>
      <c r="T68" s="41"/>
      <c r="U68" s="41"/>
      <c r="V68" s="41"/>
      <c r="W68" s="41"/>
      <c r="X68" s="41"/>
      <c r="Y68" s="42"/>
      <c r="Z68" s="43"/>
      <c r="AA68" s="40"/>
      <c r="AB68" s="41"/>
      <c r="AC68" s="42"/>
      <c r="AD68" s="43"/>
      <c r="AE68" s="44"/>
      <c r="AF68" s="43"/>
      <c r="AG68" s="44"/>
      <c r="AH68" s="76"/>
    </row>
    <row r="69" customFormat="false" ht="22.7" hidden="false" customHeight="true" outlineLevel="0" collapsed="false">
      <c r="A69" s="39" t="s">
        <v>102</v>
      </c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39"/>
      <c r="M69" s="41"/>
      <c r="N69" s="41"/>
      <c r="O69" s="42"/>
      <c r="P69" s="43"/>
      <c r="Q69" s="40"/>
      <c r="R69" s="41"/>
      <c r="S69" s="41"/>
      <c r="T69" s="41"/>
      <c r="U69" s="41"/>
      <c r="V69" s="41"/>
      <c r="W69" s="41"/>
      <c r="X69" s="41"/>
      <c r="Y69" s="42"/>
      <c r="Z69" s="43"/>
      <c r="AA69" s="40"/>
      <c r="AB69" s="41"/>
      <c r="AC69" s="42"/>
      <c r="AD69" s="43"/>
      <c r="AE69" s="44"/>
      <c r="AF69" s="43"/>
      <c r="AG69" s="44"/>
      <c r="AH69" s="76"/>
    </row>
    <row r="70" customFormat="false" ht="22.7" hidden="false" customHeight="true" outlineLevel="0" collapsed="false">
      <c r="A70" s="39" t="s">
        <v>103</v>
      </c>
      <c r="B70" s="40"/>
      <c r="C70" s="41"/>
      <c r="D70" s="41"/>
      <c r="E70" s="41"/>
      <c r="F70" s="41"/>
      <c r="G70" s="41"/>
      <c r="H70" s="41"/>
      <c r="I70" s="41"/>
      <c r="J70" s="41"/>
      <c r="K70" s="41"/>
      <c r="L70" s="39"/>
      <c r="M70" s="41"/>
      <c r="N70" s="41"/>
      <c r="O70" s="42"/>
      <c r="P70" s="43"/>
      <c r="Q70" s="40"/>
      <c r="R70" s="41"/>
      <c r="S70" s="41"/>
      <c r="T70" s="41"/>
      <c r="U70" s="41"/>
      <c r="V70" s="41"/>
      <c r="W70" s="41"/>
      <c r="X70" s="41"/>
      <c r="Y70" s="42"/>
      <c r="Z70" s="43"/>
      <c r="AA70" s="40"/>
      <c r="AB70" s="41"/>
      <c r="AC70" s="42"/>
      <c r="AD70" s="43"/>
      <c r="AE70" s="44"/>
      <c r="AF70" s="43"/>
      <c r="AG70" s="44"/>
      <c r="AH70" s="76"/>
    </row>
    <row r="71" customFormat="false" ht="22.7" hidden="false" customHeight="true" outlineLevel="0" collapsed="false">
      <c r="A71" s="39" t="s">
        <v>104</v>
      </c>
      <c r="B71" s="40"/>
      <c r="C71" s="41"/>
      <c r="D71" s="41"/>
      <c r="E71" s="41"/>
      <c r="F71" s="41"/>
      <c r="G71" s="41"/>
      <c r="H71" s="41"/>
      <c r="I71" s="41"/>
      <c r="J71" s="41"/>
      <c r="K71" s="41"/>
      <c r="L71" s="39"/>
      <c r="M71" s="41"/>
      <c r="N71" s="41"/>
      <c r="O71" s="42"/>
      <c r="P71" s="43"/>
      <c r="Q71" s="40"/>
      <c r="R71" s="41"/>
      <c r="S71" s="41"/>
      <c r="T71" s="41"/>
      <c r="U71" s="41"/>
      <c r="V71" s="41"/>
      <c r="W71" s="41"/>
      <c r="X71" s="41"/>
      <c r="Y71" s="42"/>
      <c r="Z71" s="43"/>
      <c r="AA71" s="40"/>
      <c r="AB71" s="41"/>
      <c r="AC71" s="42"/>
      <c r="AD71" s="43"/>
      <c r="AE71" s="44"/>
      <c r="AF71" s="43"/>
      <c r="AG71" s="44"/>
      <c r="AH71" s="76"/>
    </row>
    <row r="72" customFormat="false" ht="22.7" hidden="false" customHeight="true" outlineLevel="0" collapsed="false">
      <c r="A72" s="39" t="s">
        <v>105</v>
      </c>
      <c r="B72" s="40"/>
      <c r="C72" s="41"/>
      <c r="D72" s="41"/>
      <c r="E72" s="41"/>
      <c r="F72" s="41"/>
      <c r="G72" s="41"/>
      <c r="H72" s="41"/>
      <c r="I72" s="41"/>
      <c r="J72" s="41"/>
      <c r="K72" s="41"/>
      <c r="L72" s="39"/>
      <c r="M72" s="41"/>
      <c r="N72" s="41"/>
      <c r="O72" s="42"/>
      <c r="P72" s="43"/>
      <c r="Q72" s="40"/>
      <c r="R72" s="41"/>
      <c r="S72" s="41"/>
      <c r="T72" s="41"/>
      <c r="U72" s="41"/>
      <c r="V72" s="41"/>
      <c r="W72" s="41"/>
      <c r="X72" s="41"/>
      <c r="Y72" s="42"/>
      <c r="Z72" s="43"/>
      <c r="AA72" s="40"/>
      <c r="AB72" s="41"/>
      <c r="AC72" s="42"/>
      <c r="AD72" s="43"/>
      <c r="AE72" s="44"/>
      <c r="AF72" s="43"/>
      <c r="AG72" s="44"/>
      <c r="AH72" s="76"/>
    </row>
    <row r="73" customFormat="false" ht="22.7" hidden="false" customHeight="true" outlineLevel="0" collapsed="false">
      <c r="A73" s="39" t="s">
        <v>106</v>
      </c>
      <c r="B73" s="40"/>
      <c r="C73" s="41"/>
      <c r="D73" s="41"/>
      <c r="E73" s="41"/>
      <c r="F73" s="41"/>
      <c r="G73" s="41"/>
      <c r="H73" s="41"/>
      <c r="I73" s="41"/>
      <c r="J73" s="41"/>
      <c r="K73" s="41"/>
      <c r="L73" s="39"/>
      <c r="M73" s="41"/>
      <c r="N73" s="41"/>
      <c r="O73" s="42"/>
      <c r="P73" s="43"/>
      <c r="Q73" s="40"/>
      <c r="R73" s="41"/>
      <c r="S73" s="41"/>
      <c r="T73" s="41"/>
      <c r="U73" s="41"/>
      <c r="V73" s="41"/>
      <c r="W73" s="41"/>
      <c r="X73" s="41"/>
      <c r="Y73" s="42"/>
      <c r="Z73" s="43"/>
      <c r="AA73" s="40"/>
      <c r="AB73" s="41"/>
      <c r="AC73" s="42"/>
      <c r="AD73" s="43"/>
      <c r="AE73" s="44"/>
      <c r="AF73" s="43"/>
      <c r="AG73" s="44"/>
      <c r="AH73" s="76"/>
    </row>
    <row r="74" customFormat="false" ht="22.7" hidden="false" customHeight="true" outlineLevel="0" collapsed="false">
      <c r="A74" s="39" t="s">
        <v>107</v>
      </c>
      <c r="B74" s="40"/>
      <c r="C74" s="41"/>
      <c r="D74" s="41"/>
      <c r="E74" s="41"/>
      <c r="F74" s="41"/>
      <c r="G74" s="41"/>
      <c r="H74" s="41"/>
      <c r="I74" s="41"/>
      <c r="J74" s="41"/>
      <c r="K74" s="41"/>
      <c r="L74" s="39"/>
      <c r="M74" s="41"/>
      <c r="N74" s="41"/>
      <c r="O74" s="42"/>
      <c r="P74" s="43"/>
      <c r="Q74" s="40"/>
      <c r="R74" s="41"/>
      <c r="S74" s="41"/>
      <c r="T74" s="41"/>
      <c r="U74" s="41"/>
      <c r="V74" s="41"/>
      <c r="W74" s="41"/>
      <c r="X74" s="41"/>
      <c r="Y74" s="42"/>
      <c r="Z74" s="43"/>
      <c r="AA74" s="40"/>
      <c r="AB74" s="41"/>
      <c r="AC74" s="42"/>
      <c r="AD74" s="43"/>
      <c r="AE74" s="44"/>
      <c r="AF74" s="43"/>
      <c r="AG74" s="44"/>
      <c r="AH74" s="76"/>
    </row>
    <row r="75" customFormat="false" ht="22.7" hidden="false" customHeight="true" outlineLevel="0" collapsed="false">
      <c r="A75" s="39" t="s">
        <v>108</v>
      </c>
      <c r="B75" s="40"/>
      <c r="C75" s="41"/>
      <c r="D75" s="41"/>
      <c r="E75" s="41"/>
      <c r="F75" s="41"/>
      <c r="G75" s="41"/>
      <c r="H75" s="41"/>
      <c r="I75" s="41"/>
      <c r="J75" s="41"/>
      <c r="K75" s="41"/>
      <c r="L75" s="39"/>
      <c r="M75" s="41"/>
      <c r="N75" s="41"/>
      <c r="O75" s="42"/>
      <c r="P75" s="43"/>
      <c r="Q75" s="40"/>
      <c r="R75" s="41"/>
      <c r="S75" s="41"/>
      <c r="T75" s="41"/>
      <c r="U75" s="41"/>
      <c r="V75" s="41"/>
      <c r="W75" s="41"/>
      <c r="X75" s="41"/>
      <c r="Y75" s="42"/>
      <c r="Z75" s="43"/>
      <c r="AA75" s="40"/>
      <c r="AB75" s="41"/>
      <c r="AC75" s="42"/>
      <c r="AD75" s="43"/>
      <c r="AE75" s="44"/>
      <c r="AF75" s="43"/>
      <c r="AG75" s="44"/>
      <c r="AH75" s="76"/>
    </row>
    <row r="76" customFormat="false" ht="22.7" hidden="false" customHeight="true" outlineLevel="0" collapsed="false">
      <c r="A76" s="39" t="s">
        <v>109</v>
      </c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2"/>
      <c r="P76" s="43"/>
      <c r="Q76" s="40"/>
      <c r="R76" s="41"/>
      <c r="S76" s="41"/>
      <c r="T76" s="41"/>
      <c r="U76" s="41"/>
      <c r="V76" s="41"/>
      <c r="W76" s="41"/>
      <c r="X76" s="41"/>
      <c r="Y76" s="42"/>
      <c r="Z76" s="43"/>
      <c r="AA76" s="40"/>
      <c r="AB76" s="41"/>
      <c r="AC76" s="42"/>
      <c r="AD76" s="43"/>
      <c r="AE76" s="44"/>
      <c r="AF76" s="43"/>
      <c r="AG76" s="44"/>
      <c r="AH76" s="76"/>
    </row>
    <row r="77" customFormat="false" ht="22.7" hidden="false" customHeight="true" outlineLevel="0" collapsed="false">
      <c r="A77" s="39" t="s">
        <v>110</v>
      </c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2"/>
      <c r="P77" s="43"/>
      <c r="Q77" s="40"/>
      <c r="R77" s="41"/>
      <c r="S77" s="41"/>
      <c r="T77" s="41"/>
      <c r="U77" s="41"/>
      <c r="V77" s="41"/>
      <c r="W77" s="41"/>
      <c r="X77" s="41"/>
      <c r="Y77" s="42"/>
      <c r="Z77" s="43"/>
      <c r="AA77" s="40"/>
      <c r="AB77" s="41"/>
      <c r="AC77" s="42"/>
      <c r="AD77" s="43"/>
      <c r="AE77" s="44"/>
      <c r="AF77" s="43"/>
      <c r="AG77" s="44"/>
      <c r="AH77" s="76"/>
    </row>
    <row r="78" customFormat="false" ht="22.7" hidden="false" customHeight="true" outlineLevel="0" collapsed="false">
      <c r="A78" s="39" t="s">
        <v>111</v>
      </c>
      <c r="B78" s="33"/>
      <c r="C78" s="34"/>
      <c r="D78" s="34"/>
      <c r="E78" s="34"/>
      <c r="F78" s="34"/>
      <c r="G78" s="34"/>
      <c r="H78" s="34"/>
      <c r="I78" s="34"/>
      <c r="J78" s="34"/>
      <c r="K78" s="34"/>
      <c r="L78" s="48"/>
      <c r="M78" s="34"/>
      <c r="N78" s="34"/>
      <c r="O78" s="35"/>
      <c r="P78" s="32"/>
      <c r="Q78" s="33"/>
      <c r="R78" s="34"/>
      <c r="S78" s="34"/>
      <c r="T78" s="34"/>
      <c r="U78" s="34"/>
      <c r="V78" s="34"/>
      <c r="W78" s="34"/>
      <c r="X78" s="34"/>
      <c r="Y78" s="35"/>
      <c r="Z78" s="32"/>
      <c r="AA78" s="33"/>
      <c r="AB78" s="34"/>
      <c r="AC78" s="35"/>
      <c r="AD78" s="32"/>
      <c r="AE78" s="36"/>
      <c r="AF78" s="32"/>
      <c r="AG78" s="36"/>
      <c r="AH78" s="76"/>
    </row>
    <row r="79" customFormat="false" ht="22.7" hidden="false" customHeight="true" outlineLevel="0" collapsed="false">
      <c r="A79" s="39" t="s">
        <v>112</v>
      </c>
      <c r="B79" s="33"/>
      <c r="C79" s="34"/>
      <c r="D79" s="34"/>
      <c r="E79" s="34"/>
      <c r="F79" s="34"/>
      <c r="G79" s="34"/>
      <c r="H79" s="34"/>
      <c r="I79" s="34"/>
      <c r="J79" s="34"/>
      <c r="K79" s="34"/>
      <c r="L79" s="48"/>
      <c r="M79" s="34"/>
      <c r="N79" s="34"/>
      <c r="O79" s="35"/>
      <c r="P79" s="32"/>
      <c r="Q79" s="33"/>
      <c r="R79" s="34"/>
      <c r="S79" s="34"/>
      <c r="T79" s="34"/>
      <c r="U79" s="34"/>
      <c r="V79" s="34"/>
      <c r="W79" s="34"/>
      <c r="X79" s="34"/>
      <c r="Y79" s="35"/>
      <c r="Z79" s="32"/>
      <c r="AA79" s="33"/>
      <c r="AB79" s="34"/>
      <c r="AC79" s="35"/>
      <c r="AD79" s="32"/>
      <c r="AE79" s="36"/>
      <c r="AF79" s="32"/>
      <c r="AG79" s="36"/>
      <c r="AH79" s="76"/>
    </row>
    <row r="80" customFormat="false" ht="22.7" hidden="false" customHeight="true" outlineLevel="0" collapsed="false">
      <c r="A80" s="39" t="s">
        <v>113</v>
      </c>
      <c r="B80" s="49"/>
      <c r="C80" s="50"/>
      <c r="D80" s="50"/>
      <c r="E80" s="50"/>
      <c r="F80" s="50"/>
      <c r="G80" s="50"/>
      <c r="H80" s="50"/>
      <c r="I80" s="50"/>
      <c r="J80" s="50"/>
      <c r="K80" s="50"/>
      <c r="L80" s="51"/>
      <c r="M80" s="50"/>
      <c r="N80" s="50"/>
      <c r="O80" s="56"/>
      <c r="P80" s="54"/>
      <c r="Q80" s="49"/>
      <c r="R80" s="50"/>
      <c r="S80" s="50"/>
      <c r="T80" s="50"/>
      <c r="U80" s="50"/>
      <c r="V80" s="50"/>
      <c r="W80" s="50"/>
      <c r="X80" s="50"/>
      <c r="Y80" s="56"/>
      <c r="Z80" s="54"/>
      <c r="AA80" s="49"/>
      <c r="AB80" s="50"/>
      <c r="AC80" s="56"/>
      <c r="AD80" s="54"/>
      <c r="AE80" s="57"/>
      <c r="AF80" s="54"/>
      <c r="AG80" s="57"/>
      <c r="AH80" s="76"/>
    </row>
    <row r="81" customFormat="false" ht="22.7" hidden="false" customHeight="true" outlineLevel="0" collapsed="false">
      <c r="A81" s="39" t="s">
        <v>114</v>
      </c>
      <c r="B81" s="29" t="n">
        <v>275</v>
      </c>
      <c r="C81" s="30" t="n">
        <v>255</v>
      </c>
      <c r="D81" s="30"/>
      <c r="E81" s="30" t="n">
        <v>270</v>
      </c>
      <c r="F81" s="30" t="n">
        <v>270</v>
      </c>
      <c r="G81" s="30" t="n">
        <v>210</v>
      </c>
      <c r="H81" s="30" t="n">
        <v>255</v>
      </c>
      <c r="I81" s="30" t="n">
        <v>270</v>
      </c>
      <c r="J81" s="30" t="n">
        <v>270</v>
      </c>
      <c r="K81" s="30"/>
      <c r="L81" s="28" t="n">
        <v>250</v>
      </c>
      <c r="M81" s="30"/>
      <c r="N81" s="30"/>
      <c r="O81" s="31"/>
      <c r="P81" s="59"/>
      <c r="Q81" s="29" t="n">
        <v>255</v>
      </c>
      <c r="R81" s="30"/>
      <c r="S81" s="30" t="n">
        <v>270</v>
      </c>
      <c r="T81" s="30"/>
      <c r="U81" s="30"/>
      <c r="V81" s="30"/>
      <c r="W81" s="30"/>
      <c r="X81" s="30"/>
      <c r="Y81" s="31"/>
      <c r="Z81" s="59"/>
      <c r="AA81" s="29" t="n">
        <v>355</v>
      </c>
      <c r="AB81" s="30" t="n">
        <v>260</v>
      </c>
      <c r="AC81" s="31"/>
      <c r="AD81" s="59"/>
      <c r="AE81" s="37" t="n">
        <v>190</v>
      </c>
      <c r="AF81" s="59"/>
      <c r="AG81" s="78" t="n">
        <v>215</v>
      </c>
    </row>
    <row r="82" customFormat="false" ht="22.7" hidden="false" customHeight="true" outlineLevel="0" collapsed="false">
      <c r="A82" s="39" t="s">
        <v>115</v>
      </c>
      <c r="B82" s="40"/>
      <c r="C82" s="41"/>
      <c r="D82" s="41" t="n">
        <v>400</v>
      </c>
      <c r="E82" s="41"/>
      <c r="F82" s="41"/>
      <c r="G82" s="41"/>
      <c r="H82" s="41"/>
      <c r="I82" s="41"/>
      <c r="J82" s="41"/>
      <c r="K82" s="41" t="n">
        <v>400</v>
      </c>
      <c r="L82" s="39"/>
      <c r="M82" s="41"/>
      <c r="N82" s="41"/>
      <c r="O82" s="42"/>
      <c r="P82" s="43"/>
      <c r="Q82" s="40"/>
      <c r="R82" s="41"/>
      <c r="S82" s="41"/>
      <c r="T82" s="41"/>
      <c r="U82" s="41"/>
      <c r="V82" s="41"/>
      <c r="W82" s="41"/>
      <c r="X82" s="41"/>
      <c r="Y82" s="42"/>
      <c r="Z82" s="43"/>
      <c r="AA82" s="40"/>
      <c r="AB82" s="41"/>
      <c r="AC82" s="42" t="n">
        <v>250</v>
      </c>
      <c r="AD82" s="43"/>
      <c r="AE82" s="44"/>
      <c r="AF82" s="43"/>
      <c r="AG82" s="44"/>
    </row>
    <row r="83" customFormat="false" ht="22.7" hidden="false" customHeight="true" outlineLevel="0" collapsed="false">
      <c r="A83" s="39" t="s">
        <v>116</v>
      </c>
      <c r="B83" s="69"/>
      <c r="C83" s="70"/>
      <c r="D83" s="70"/>
      <c r="E83" s="70"/>
      <c r="F83" s="70"/>
      <c r="G83" s="70"/>
      <c r="H83" s="70"/>
      <c r="I83" s="70"/>
      <c r="J83" s="70"/>
      <c r="K83" s="70"/>
      <c r="L83" s="79"/>
      <c r="M83" s="70"/>
      <c r="N83" s="70"/>
      <c r="O83" s="71"/>
      <c r="P83" s="72"/>
      <c r="Q83" s="69"/>
      <c r="R83" s="70" t="n">
        <v>400</v>
      </c>
      <c r="S83" s="70"/>
      <c r="T83" s="70" t="n">
        <v>280</v>
      </c>
      <c r="U83" s="70"/>
      <c r="V83" s="70" t="n">
        <v>210</v>
      </c>
      <c r="W83" s="70"/>
      <c r="X83" s="70"/>
      <c r="Y83" s="71"/>
      <c r="Z83" s="72"/>
      <c r="AA83" s="69"/>
      <c r="AB83" s="70"/>
      <c r="AC83" s="71"/>
      <c r="AD83" s="72"/>
      <c r="AE83" s="75"/>
      <c r="AF83" s="72"/>
      <c r="AG83" s="7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LibreOffice/6.0.2.1$Windows_X86_64 LibreOffice_project/f7f06a8f319e4b62f9bc5095aa112a65d2f3ac89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2018-03-12T12:53:21Z</dcterms:created>
  <dc:creator>Alexandre Guérin</dc:creator>
  <dc:description/>
  <dc:language>fr-FR</dc:language>
  <cp:lastModifiedBy/>
  <cp:lastPrinted>2018-03-30T06:44:45Z</cp:lastPrinted>
  <dcterms:modified xsi:type="dcterms:W3CDTF">2018-04-01T11:45:06Z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