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4.png" ContentType="image/png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calendrier" sheetId="1" state="visible" r:id="rId2"/>
    <sheet name="jours fériés" sheetId="2" state="visible" r:id="rId3"/>
  </sheets>
  <externalReferences>
    <externalReference r:id="rId4"/>
  </externalReferences>
  <definedNames>
    <definedName function="false" hidden="false" name="fete_nat" vbProcedure="false">'jours fériés'!$K$1</definedName>
    <definedName function="false" hidden="false" name="flag_alsace" vbProcedure="false">[1]paramètres!$C$6</definedName>
    <definedName function="false" hidden="false" name="fêtes_nat" vbProcedure="false">[1]paramètres!$D$12:$E$16</definedName>
    <definedName function="false" hidden="false" name="JFCN311" vbProcedure="false">'jours fériés'!$J$1:$J$25</definedName>
    <definedName function="false" hidden="false" name="label_mois" vbProcedure="false">[1]Planning!$A$2:$AMJ$2</definedName>
    <definedName function="false" hidden="false" name="mode_Alsace" vbProcedure="false">[1]paramètres!$C$6</definedName>
    <definedName function="false" hidden="false" name="mode_Belgique" vbProcedure="false">[1]paramètres!$C$14</definedName>
    <definedName function="false" hidden="false" name="mode_France" vbProcedure="false">[1]paramètres!$C$12</definedName>
    <definedName function="false" hidden="false" name="mode_luxembourg" vbProcedure="false">[1]paramètres!$C$13</definedName>
    <definedName function="false" hidden="false" name="mode_suisse" vbProcedure="false">[1]paramètres!$C$15</definedName>
    <definedName function="false" hidden="false" name="pays" vbProcedure="false">[1]paramètres!$C$11</definedName>
    <definedName function="false" hidden="false" name="premier_jour" vbProcedure="false">[1]Planning!$C$4</definedName>
    <definedName function="false" hidden="false" name="sans_fériés" vbProcedure="false">'[1]jours fériés'!$R$6</definedName>
    <definedName function="false" hidden="false" name="sans_pentecote" vbProcedure="false">[1]paramètres!$C$9</definedName>
    <definedName function="false" hidden="false" name="table_Paques" vbProcedure="false">'jours fériés'!$S:$T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<sst xmlns="http://schemas.openxmlformats.org/spreadsheetml/2006/main" count="73" uniqueCount="36">
  <si>
    <t xml:space="preserve">Revue par : </t>
  </si>
  <si>
    <t xml:space="preserve">Le : </t>
  </si>
  <si>
    <t xml:space="preserve">Janvier</t>
  </si>
  <si>
    <t xml:space="preserve">Repère</t>
  </si>
  <si>
    <t xml:space="preserve">Février</t>
  </si>
  <si>
    <t xml:space="preserve">Mars</t>
  </si>
  <si>
    <t xml:space="preserve">Avril</t>
  </si>
  <si>
    <t xml:space="preserve">Mai</t>
  </si>
  <si>
    <t xml:space="preserve">Juin</t>
  </si>
  <si>
    <t xml:space="preserve">Juillet</t>
  </si>
  <si>
    <t xml:space="preserve">Août</t>
  </si>
  <si>
    <t xml:space="preserve">Septembre</t>
  </si>
  <si>
    <t xml:space="preserve">Octobre</t>
  </si>
  <si>
    <t xml:space="preserve">Novembre</t>
  </si>
  <si>
    <t xml:space="preserve">Décembre</t>
  </si>
  <si>
    <t xml:space="preserve">Fait Par… Le…</t>
  </si>
  <si>
    <t xml:space="preserve">Nombre de jours ouvrées :</t>
  </si>
  <si>
    <t xml:space="preserve">A lire : </t>
  </si>
  <si>
    <t xml:space="preserve">Problème : Faire en sorte que mon repère "CN 3,1,1" se place tous les 2 mois en prenant en compte les jours fériés (bleu) et les week-end (rouge)</t>
  </si>
  <si>
    <t xml:space="preserve">Formule weekend</t>
  </si>
  <si>
    <t xml:space="preserve">formule jours fériés</t>
  </si>
  <si>
    <t xml:space="preserve">Année</t>
  </si>
  <si>
    <t xml:space="preserve">CN3.1,1</t>
  </si>
  <si>
    <t xml:space="preserve">1er Janvier</t>
  </si>
  <si>
    <t xml:space="preserve">Pâques</t>
  </si>
  <si>
    <t xml:space="preserve">Lundi de Pâques</t>
  </si>
  <si>
    <t xml:space="preserve">1er Mai</t>
  </si>
  <si>
    <t xml:space="preserve">8 Mai</t>
  </si>
  <si>
    <t xml:space="preserve">Ascenscion</t>
  </si>
  <si>
    <t xml:space="preserve">Pentecôte</t>
  </si>
  <si>
    <t xml:space="preserve">Lundi de la Pentecôte</t>
  </si>
  <si>
    <t xml:space="preserve">14 Juillet</t>
  </si>
  <si>
    <t xml:space="preserve">15 Août</t>
  </si>
  <si>
    <t xml:space="preserve">1er Novembre</t>
  </si>
  <si>
    <t xml:space="preserve">11 Novembre</t>
  </si>
  <si>
    <t xml:space="preserve">25 Décembre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</si>
</sst>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General"/>
    <numFmt numFmtId="166" formatCode="[$-40C]D\-MMM;@"/>
    <numFmt numFmtId="167" formatCode="[$-40C]DD/MM/YYYY"/>
    <numFmt numFmtId="168" formatCode="[$-F800]DDDD&quot;, &quot;MMMM\ DD&quot;, &quot;YYYY"/>
    <numFmt numFmtId="169" formatCode="DDD\ D\ MMM\ YY"/>
    <numFmt numFmtId="170" formatCode="#,##0.00"/>
    <numFmt numFmtId="171" formatCode="&quot;VRAI&quot;;&quot;VRAI&quot;;&quot;FAUX&quot;"/>
    <numFmt numFmtId="172" formatCode="[$-40C]DD\-MMM"/>
  </numFmts>
  <fonts count="1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0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11"/>
      <color rgb="FF000000"/>
      <name val="Calibri Light"/>
      <family val="2"/>
      <charset val="1"/>
    </font>
    <font>
      <sz val="10"/>
      <color rgb="FF000000"/>
      <name val="Calibri"/>
      <family val="2"/>
      <charset val="1"/>
    </font>
    <font>
      <b val="true"/>
      <sz val="15"/>
      <color rgb="FF0C2458"/>
      <name val="Arial"/>
      <family val="2"/>
      <charset val="1"/>
    </font>
    <font>
      <b val="true"/>
      <sz val="11"/>
      <color rgb="FF666666"/>
      <name val="Arial"/>
      <family val="2"/>
      <charset val="1"/>
    </font>
    <font>
      <b val="true"/>
      <sz val="12"/>
      <color rgb="FF303030"/>
      <name val="Arial"/>
      <family val="2"/>
      <charset val="1"/>
    </font>
    <font>
      <b val="true"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D9D9D9"/>
        <bgColor rgb="FFE6E6FA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E6E6FA"/>
        <bgColor rgb="FFD9D9D9"/>
      </patternFill>
    </fill>
  </fills>
  <borders count="25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medium"/>
      <top style="medium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/>
      <right/>
      <top style="thin"/>
      <bottom style="medium"/>
      <diagonal/>
    </border>
    <border diagonalUp="false" diagonalDown="false">
      <left/>
      <right style="medium"/>
      <top style="thin"/>
      <bottom style="medium"/>
      <diagonal/>
    </border>
    <border diagonalUp="false" diagonalDown="false"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 diagonalUp="false" diagonalDown="false"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 diagonalUp="false" diagonalDown="false"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 diagonalUp="false" diagonalDown="false">
      <left style="thin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 diagonalUp="false" diagonalDown="false">
      <left style="thin">
        <color rgb="FF808080"/>
      </left>
      <right style="medium">
        <color rgb="FF808080"/>
      </right>
      <top style="medium">
        <color rgb="FF808080"/>
      </top>
      <bottom style="thin">
        <color rgb="FF808080"/>
      </bottom>
      <diagonal/>
    </border>
    <border diagonalUp="false" diagonalDown="false"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thin">
        <color rgb="FF808080"/>
      </left>
      <right style="medium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 diagonalUp="false" diagonalDown="false">
      <left style="thin">
        <color rgb="FF808080"/>
      </left>
      <right style="medium">
        <color rgb="FF808080"/>
      </right>
      <top style="thin">
        <color rgb="FF808080"/>
      </top>
      <bottom style="medium">
        <color rgb="FF808080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2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center" textRotation="0" wrapText="true" indent="0" shrinkToFit="false"/>
      <protection locked="true" hidden="false"/>
    </xf>
    <xf numFmtId="166" fontId="0" fillId="2" borderId="5" xfId="0" applyFont="false" applyBorder="true" applyAlignment="true" applyProtection="false">
      <alignment horizontal="left" vertical="center" textRotation="0" wrapText="true" indent="0" shrinkToFit="false"/>
      <protection locked="true" hidden="false"/>
    </xf>
    <xf numFmtId="167" fontId="5" fillId="2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7" xfId="0" applyFont="false" applyBorder="true" applyAlignment="true" applyProtection="false">
      <alignment horizontal="left" vertical="center" textRotation="0" wrapText="true" indent="0" shrinkToFit="false"/>
      <protection locked="true" hidden="false"/>
    </xf>
    <xf numFmtId="167" fontId="5" fillId="3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2" borderId="7" xfId="0" applyFont="fals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2" borderId="6" xfId="0" applyFont="false" applyBorder="true" applyAlignment="true" applyProtection="false">
      <alignment horizontal="left" vertical="center" textRotation="0" wrapText="true" indent="0" shrinkToFit="false"/>
      <protection locked="true" hidden="false"/>
    </xf>
    <xf numFmtId="166" fontId="0" fillId="0" borderId="9" xfId="0" applyFont="false" applyBorder="true" applyAlignment="true" applyProtection="false">
      <alignment horizontal="left" vertical="center" textRotation="0" wrapText="true" indent="0" shrinkToFit="false"/>
      <protection locked="true" hidden="false"/>
    </xf>
    <xf numFmtId="166" fontId="0" fillId="2" borderId="9" xfId="0" applyFont="false" applyBorder="true" applyAlignment="true" applyProtection="false">
      <alignment horizontal="left" vertical="center" textRotation="0" wrapText="true" indent="0" shrinkToFit="false"/>
      <protection locked="true" hidden="false"/>
    </xf>
    <xf numFmtId="166" fontId="0" fillId="0" borderId="9" xfId="0" applyFont="fals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0" borderId="6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0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9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0" fillId="0" borderId="6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2" borderId="11" xfId="0" applyFont="false" applyBorder="true" applyAlignment="true" applyProtection="false">
      <alignment horizontal="left" vertical="center" textRotation="0" wrapText="true" indent="0" shrinkToFit="false"/>
      <protection locked="true" hidden="false"/>
    </xf>
    <xf numFmtId="167" fontId="0" fillId="0" borderId="12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0" fillId="0" borderId="11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2" borderId="12" xfId="0" applyFont="fals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0" borderId="11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0" fillId="0" borderId="12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12" xfId="0" applyFont="false" applyBorder="true" applyAlignment="true" applyProtection="false">
      <alignment horizontal="left" vertical="center" textRotation="0" wrapText="true" indent="0" shrinkToFit="false"/>
      <protection locked="true" hidden="false"/>
    </xf>
    <xf numFmtId="167" fontId="0" fillId="2" borderId="12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11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3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0" fillId="0" borderId="0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5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7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2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2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72" fontId="0" fillId="0" borderId="1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2" fontId="0" fillId="0" borderId="2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2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2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24">
    <dxf>
      <fill>
        <patternFill>
          <bgColor rgb="FF00B0F0"/>
        </patternFill>
      </fill>
    </dxf>
    <dxf>
      <fill>
        <patternFill>
          <bgColor rgb="FF8FAADC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Calibri"/>
        <charset val="1"/>
        <family val="2"/>
        <color rgb="FF000000"/>
        <sz val="11"/>
      </font>
      <alignment horizontal="general" vertical="bottom" textRotation="0" wrapText="false" indent="0" shrinkToFit="false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8FAADC"/>
      <rgbColor rgb="FF993366"/>
      <rgbColor rgb="FFFFFFCC"/>
      <rgbColor rgb="FFE6E6FA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66"/>
      <rgbColor rgb="FF969696"/>
      <rgbColor rgb="FF0C2458"/>
      <rgbColor rgb="FF00B050"/>
      <rgbColor rgb="FF003300"/>
      <rgbColor rgb="FF333300"/>
      <rgbColor rgb="FF993300"/>
      <rgbColor rgb="FF993366"/>
      <rgbColor rgb="FF333399"/>
      <rgbColor rgb="FF303030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externalLink" Target="externalLinks/externalLink1.xml"/><Relationship Id="rId5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4.pn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200160</xdr:colOff>
      <xdr:row>0</xdr:row>
      <xdr:rowOff>38160</xdr:rowOff>
    </xdr:from>
    <xdr:to>
      <xdr:col>1</xdr:col>
      <xdr:colOff>237960</xdr:colOff>
      <xdr:row>3</xdr:row>
      <xdr:rowOff>184680</xdr:rowOff>
    </xdr:to>
    <xdr:pic>
      <xdr:nvPicPr>
        <xdr:cNvPr id="0" name="Image 2" descr=""/>
        <xdr:cNvPicPr/>
      </xdr:nvPicPr>
      <xdr:blipFill>
        <a:blip r:embed="rId1"/>
        <a:srcRect l="9336" t="5010" r="8351" b="18111"/>
        <a:stretch/>
      </xdr:blipFill>
      <xdr:spPr>
        <a:xfrm>
          <a:off x="200160" y="38160"/>
          <a:ext cx="626400" cy="555840"/>
        </a:xfrm>
        <a:prstGeom prst="rect">
          <a:avLst/>
        </a:prstGeom>
        <a:ln>
          <a:noFill/>
        </a:ln>
      </xdr:spPr>
    </xdr:pic>
    <xdr:clientData/>
  </xdr:twoCellAnchor>
</xdr:wsDr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sacha/Downloads/calendrier_automatique.xlsb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mode d'emploi"/>
      <sheetName val="paramètres"/>
      <sheetName val="jours fériés"/>
      <sheetName val="vacances scolaires"/>
      <sheetName val="libre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00B050"/>
    <pageSetUpPr fitToPage="false"/>
  </sheetPr>
  <dimension ref="A1:AC29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8" activeCellId="0" sqref="B8"/>
    </sheetView>
  </sheetViews>
  <sheetFormatPr defaultRowHeight="15" zeroHeight="false" outlineLevelRow="0" outlineLevelCol="0"/>
  <cols>
    <col collapsed="false" customWidth="true" hidden="false" outlineLevel="0" max="1" min="1" style="0" width="8.43"/>
    <col collapsed="false" customWidth="true" hidden="false" outlineLevel="0" max="2" min="2" style="0" width="7.71"/>
    <col collapsed="false" customWidth="true" hidden="false" outlineLevel="0" max="3" min="3" style="0" width="8"/>
    <col collapsed="false" customWidth="true" hidden="false" outlineLevel="0" max="4" min="4" style="0" width="7.71"/>
    <col collapsed="false" customWidth="true" hidden="false" outlineLevel="0" max="5" min="5" style="0" width="8.14"/>
    <col collapsed="false" customWidth="true" hidden="false" outlineLevel="0" max="6" min="6" style="0" width="7.71"/>
    <col collapsed="false" customWidth="true" hidden="false" outlineLevel="0" max="7" min="7" style="0" width="7.14"/>
    <col collapsed="false" customWidth="true" hidden="false" outlineLevel="0" max="8" min="8" style="0" width="7.71"/>
    <col collapsed="false" customWidth="true" hidden="false" outlineLevel="0" max="9" min="9" style="0" width="7.57"/>
    <col collapsed="false" customWidth="true" hidden="false" outlineLevel="0" max="12" min="10" style="0" width="7.71"/>
    <col collapsed="false" customWidth="true" hidden="false" outlineLevel="0" max="13" min="13" style="0" width="7.14"/>
    <col collapsed="false" customWidth="true" hidden="false" outlineLevel="0" max="14" min="14" style="0" width="7.71"/>
    <col collapsed="false" customWidth="true" hidden="false" outlineLevel="0" max="15" min="15" style="0" width="8.14"/>
    <col collapsed="false" customWidth="true" hidden="false" outlineLevel="0" max="16" min="16" style="0" width="7.71"/>
    <col collapsed="false" customWidth="true" hidden="false" outlineLevel="0" max="17" min="17" style="0" width="10.28"/>
    <col collapsed="false" customWidth="true" hidden="false" outlineLevel="0" max="20" min="18" style="0" width="7.71"/>
    <col collapsed="false" customWidth="true" hidden="false" outlineLevel="0" max="21" min="21" style="0" width="10"/>
    <col collapsed="false" customWidth="true" hidden="false" outlineLevel="0" max="22" min="22" style="1" width="7.71"/>
    <col collapsed="false" customWidth="true" hidden="false" outlineLevel="0" max="23" min="23" style="0" width="9.57"/>
    <col collapsed="false" customWidth="true" hidden="false" outlineLevel="0" max="24" min="24" style="1" width="7.71"/>
    <col collapsed="false" customWidth="true" hidden="false" outlineLevel="0" max="25" min="25" style="0" width="10.71"/>
    <col collapsed="false" customWidth="true" hidden="false" outlineLevel="0" max="26" min="26" style="0" width="8.28"/>
    <col collapsed="false" customWidth="true" hidden="false" outlineLevel="0" max="27" min="27" style="0" width="10.69"/>
    <col collapsed="false" customWidth="true" hidden="false" outlineLevel="0" max="28" min="28" style="0" width="61.47"/>
    <col collapsed="false" customWidth="false" hidden="false" outlineLevel="0" max="29" min="29" style="0" width="11.43"/>
    <col collapsed="false" customWidth="true" hidden="false" outlineLevel="0" max="1025" min="30" style="0" width="10.69"/>
  </cols>
  <sheetData>
    <row r="1" customFormat="false" ht="15" hidden="false" customHeight="true" outlineLevel="0" collapsed="false">
      <c r="A1" s="2"/>
      <c r="B1" s="2"/>
      <c r="C1" s="3" t="str">
        <f aca="true">"Calendrier de maintenance de la &lt;machine&gt; de l'année "&amp;YEAR(TODAY())</f>
        <v>Calendrier de maintenance de la &lt;machine&gt; de l'année 2020</v>
      </c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4"/>
      <c r="AB1" s="4"/>
      <c r="AC1" s="4"/>
    </row>
    <row r="2" customFormat="false" ht="9" hidden="false" customHeight="true" outlineLevel="0" collapsed="false">
      <c r="A2" s="2"/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4"/>
      <c r="AC2" s="4"/>
    </row>
    <row r="3" customFormat="false" ht="8.25" hidden="false" customHeight="true" outlineLevel="0" collapsed="false">
      <c r="A3" s="2"/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4"/>
      <c r="AB3" s="4"/>
      <c r="AC3" s="4"/>
    </row>
    <row r="4" customFormat="false" ht="16.5" hidden="false" customHeight="true" outlineLevel="0" collapsed="false">
      <c r="A4" s="2"/>
      <c r="B4" s="2"/>
      <c r="C4" s="5" t="s">
        <v>0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 t="s">
        <v>1</v>
      </c>
      <c r="Q4" s="5"/>
      <c r="R4" s="5"/>
      <c r="S4" s="5"/>
      <c r="T4" s="5"/>
      <c r="U4" s="5"/>
      <c r="V4" s="5"/>
      <c r="W4" s="5"/>
      <c r="X4" s="5"/>
      <c r="Y4" s="5"/>
      <c r="Z4" s="5"/>
      <c r="AA4" s="4"/>
      <c r="AB4" s="4"/>
      <c r="AC4" s="4"/>
    </row>
    <row r="5" customFormat="false" ht="7.5" hidden="false" customHeight="true" outlineLevel="0" collapsed="false">
      <c r="A5" s="6" t="s">
        <v>2</v>
      </c>
      <c r="B5" s="7" t="s">
        <v>3</v>
      </c>
      <c r="C5" s="8" t="s">
        <v>4</v>
      </c>
      <c r="D5" s="9" t="s">
        <v>3</v>
      </c>
      <c r="E5" s="6" t="s">
        <v>5</v>
      </c>
      <c r="F5" s="7" t="s">
        <v>3</v>
      </c>
      <c r="G5" s="8" t="s">
        <v>6</v>
      </c>
      <c r="H5" s="9" t="s">
        <v>3</v>
      </c>
      <c r="I5" s="6" t="s">
        <v>7</v>
      </c>
      <c r="J5" s="7" t="s">
        <v>3</v>
      </c>
      <c r="K5" s="8" t="s">
        <v>8</v>
      </c>
      <c r="L5" s="9" t="s">
        <v>3</v>
      </c>
      <c r="M5" s="6" t="s">
        <v>9</v>
      </c>
      <c r="N5" s="7" t="s">
        <v>3</v>
      </c>
      <c r="O5" s="8" t="s">
        <v>10</v>
      </c>
      <c r="P5" s="9" t="s">
        <v>3</v>
      </c>
      <c r="Q5" s="6" t="s">
        <v>11</v>
      </c>
      <c r="R5" s="7" t="s">
        <v>3</v>
      </c>
      <c r="S5" s="8" t="s">
        <v>12</v>
      </c>
      <c r="T5" s="9" t="s">
        <v>3</v>
      </c>
      <c r="U5" s="6" t="s">
        <v>13</v>
      </c>
      <c r="V5" s="7" t="s">
        <v>3</v>
      </c>
      <c r="W5" s="9" t="s">
        <v>14</v>
      </c>
      <c r="X5" s="9" t="s">
        <v>3</v>
      </c>
      <c r="Y5" s="10" t="s">
        <v>15</v>
      </c>
      <c r="Z5" s="10"/>
      <c r="AA5" s="11"/>
      <c r="AB5" s="11"/>
      <c r="AC5" s="11"/>
    </row>
    <row r="6" customFormat="false" ht="3.75" hidden="false" customHeight="true" outlineLevel="0" collapsed="false">
      <c r="A6" s="6"/>
      <c r="B6" s="7"/>
      <c r="C6" s="8"/>
      <c r="D6" s="9"/>
      <c r="E6" s="6"/>
      <c r="F6" s="7"/>
      <c r="G6" s="8"/>
      <c r="H6" s="9"/>
      <c r="I6" s="6"/>
      <c r="J6" s="7"/>
      <c r="K6" s="8"/>
      <c r="L6" s="9"/>
      <c r="M6" s="6"/>
      <c r="N6" s="7"/>
      <c r="O6" s="8"/>
      <c r="P6" s="9"/>
      <c r="Q6" s="6"/>
      <c r="R6" s="7"/>
      <c r="S6" s="8"/>
      <c r="T6" s="9"/>
      <c r="U6" s="6"/>
      <c r="V6" s="7"/>
      <c r="W6" s="9"/>
      <c r="X6" s="9"/>
      <c r="Y6" s="10"/>
      <c r="Z6" s="10"/>
      <c r="AA6" s="11"/>
      <c r="AB6" s="11"/>
      <c r="AC6" s="11"/>
    </row>
    <row r="7" customFormat="false" ht="7.5" hidden="false" customHeight="true" outlineLevel="0" collapsed="false">
      <c r="A7" s="6"/>
      <c r="B7" s="7"/>
      <c r="C7" s="8"/>
      <c r="D7" s="9"/>
      <c r="E7" s="6"/>
      <c r="F7" s="7"/>
      <c r="G7" s="8"/>
      <c r="H7" s="9"/>
      <c r="I7" s="6"/>
      <c r="J7" s="7"/>
      <c r="K7" s="8"/>
      <c r="L7" s="9"/>
      <c r="M7" s="6"/>
      <c r="N7" s="7"/>
      <c r="O7" s="8"/>
      <c r="P7" s="9"/>
      <c r="Q7" s="6"/>
      <c r="R7" s="7"/>
      <c r="S7" s="8"/>
      <c r="T7" s="9"/>
      <c r="U7" s="6"/>
      <c r="V7" s="7"/>
      <c r="W7" s="9"/>
      <c r="X7" s="9"/>
      <c r="Y7" s="10"/>
      <c r="Z7" s="10"/>
      <c r="AA7" s="11"/>
      <c r="AB7" s="11"/>
      <c r="AC7" s="11"/>
    </row>
    <row r="8" customFormat="false" ht="25.5" hidden="false" customHeight="true" outlineLevel="0" collapsed="false">
      <c r="A8" s="12" t="n">
        <f aca="true">DATE(YEAR(TODAY()),1,1)</f>
        <v>43831</v>
      </c>
      <c r="B8" s="13" t="str">
        <f aca="false">IF(ISNUMBER(MATCH(A8,JFCN311,0)),"CN3.1,1","")</f>
        <v/>
      </c>
      <c r="C8" s="14" t="n">
        <f aca="true">DATE(YEAR(TODAY()),2,1)</f>
        <v>43862</v>
      </c>
      <c r="D8" s="15" t="str">
        <f aca="false">IF(ISNUMBER(MATCH(C8,JFCN311,0)),"CN3.1,1","")</f>
        <v/>
      </c>
      <c r="E8" s="16" t="n">
        <f aca="true">DATE(YEAR(TODAY()),3,1)</f>
        <v>43891</v>
      </c>
      <c r="F8" s="13" t="str">
        <f aca="false">IF(ISNUMBER(MATCH(E8,JFCN311,0)),"CN3.1,1","")</f>
        <v/>
      </c>
      <c r="G8" s="14" t="n">
        <f aca="true">DATE(YEAR(TODAY()),4,1)</f>
        <v>43922</v>
      </c>
      <c r="H8" s="15" t="str">
        <f aca="false">IF(ISNUMBER(MATCH(G8,JFCN311,0)),"CN3.1,1","")</f>
        <v/>
      </c>
      <c r="I8" s="16" t="n">
        <f aca="true">DATE(YEAR(TODAY()),5,1)</f>
        <v>43952</v>
      </c>
      <c r="J8" s="13" t="str">
        <f aca="false">IF(ISNUMBER(MATCH(I8,JFCN311,0)),"CN3.1,1","")</f>
        <v/>
      </c>
      <c r="K8" s="14" t="n">
        <f aca="true">DATE(YEAR(TODAY()),6,1)</f>
        <v>43983</v>
      </c>
      <c r="L8" s="15" t="str">
        <f aca="false">IF(ISNUMBER(MATCH(K8,JFCN311,0)),"CN3.1,1","")</f>
        <v/>
      </c>
      <c r="M8" s="16" t="n">
        <f aca="true">DATE(YEAR(TODAY()),7,1)</f>
        <v>44013</v>
      </c>
      <c r="N8" s="13" t="str">
        <f aca="false">IF(ISNUMBER(MATCH(M8,JFCN311,0)),"CN3.1,1","")</f>
        <v/>
      </c>
      <c r="O8" s="14" t="n">
        <f aca="true">DATE(YEAR(TODAY()),8,1)</f>
        <v>44044</v>
      </c>
      <c r="P8" s="15" t="str">
        <f aca="false">IF(ISNUMBER(MATCH(O8,JFCN311,0)),"CN3.1,1","")</f>
        <v/>
      </c>
      <c r="Q8" s="16" t="n">
        <f aca="true">DATE(YEAR(TODAY()),9,1)</f>
        <v>44075</v>
      </c>
      <c r="R8" s="13" t="str">
        <f aca="false">IF(ISNUMBER(MATCH(Q8,JFCN311,0)),"CN3.1,1","")</f>
        <v/>
      </c>
      <c r="S8" s="14" t="n">
        <f aca="true">DATE(YEAR(TODAY()),10,1)</f>
        <v>44105</v>
      </c>
      <c r="T8" s="15" t="str">
        <f aca="false">IF(ISNUMBER(MATCH(S8,JFCN311,0)),"CN3.1,1","")</f>
        <v/>
      </c>
      <c r="U8" s="16" t="n">
        <f aca="true">DATE(YEAR(TODAY()),11,1)</f>
        <v>44136</v>
      </c>
      <c r="V8" s="13" t="str">
        <f aca="false">IF(ISNUMBER(MATCH(U8,JFCN311,0)),"CN3.1,1","")</f>
        <v/>
      </c>
      <c r="W8" s="14" t="n">
        <f aca="true">DATE(YEAR(TODAY()),12,1)</f>
        <v>44166</v>
      </c>
      <c r="X8" s="15" t="str">
        <f aca="false">IF(ISNUMBER(MATCH(W8,JFCN311,0)),"CN3.1,1","")</f>
        <v/>
      </c>
      <c r="Y8" s="17"/>
      <c r="Z8" s="17"/>
      <c r="AA8" s="18"/>
      <c r="AB8" s="18"/>
      <c r="AC8" s="18"/>
    </row>
    <row r="9" customFormat="false" ht="25.5" hidden="false" customHeight="true" outlineLevel="0" collapsed="false">
      <c r="A9" s="19" t="n">
        <f aca="false">A8+1</f>
        <v>43832</v>
      </c>
      <c r="B9" s="13" t="str">
        <f aca="false">IF(ISNUMBER(MATCH(A9,JFCN311,0)),"CN3.1,1","")</f>
        <v/>
      </c>
      <c r="C9" s="20" t="n">
        <f aca="false">C8+1</f>
        <v>43863</v>
      </c>
      <c r="D9" s="15" t="str">
        <f aca="false">IF(ISNUMBER(MATCH(C9,JFCN311,0)),"CN3.1,1","")</f>
        <v/>
      </c>
      <c r="E9" s="21" t="n">
        <f aca="false">E8+1</f>
        <v>43892</v>
      </c>
      <c r="F9" s="13" t="str">
        <f aca="false">IF(ISNUMBER(MATCH(E9,JFCN311,0)),"CN3.1,1","")</f>
        <v/>
      </c>
      <c r="G9" s="20" t="n">
        <f aca="false">G8+1</f>
        <v>43923</v>
      </c>
      <c r="H9" s="15" t="str">
        <f aca="false">IF(ISNUMBER(MATCH(G9,JFCN311,0)),"CN3.1,1","")</f>
        <v/>
      </c>
      <c r="I9" s="21" t="n">
        <f aca="false">I8+1</f>
        <v>43953</v>
      </c>
      <c r="J9" s="13" t="str">
        <f aca="false">IF(ISNUMBER(MATCH(I9,JFCN311,0)),"CN3.1,1","")</f>
        <v/>
      </c>
      <c r="K9" s="22" t="n">
        <f aca="false">K8+1</f>
        <v>43984</v>
      </c>
      <c r="L9" s="15" t="str">
        <f aca="false">IF(ISNUMBER(MATCH(K9,JFCN311,0)),"CN3.1,1","")</f>
        <v/>
      </c>
      <c r="M9" s="21" t="n">
        <f aca="false">M8+1</f>
        <v>44014</v>
      </c>
      <c r="N9" s="13" t="str">
        <f aca="false">IF(ISNUMBER(MATCH(M9,JFCN311,0)),"CN3.1,1","")</f>
        <v/>
      </c>
      <c r="O9" s="20" t="n">
        <f aca="false">O8+1</f>
        <v>44045</v>
      </c>
      <c r="P9" s="15" t="str">
        <f aca="false">IF(ISNUMBER(MATCH(O9,JFCN311,0)),"CN3.1,1","")</f>
        <v/>
      </c>
      <c r="Q9" s="21" t="n">
        <f aca="false">Q8+1</f>
        <v>44076</v>
      </c>
      <c r="R9" s="13" t="str">
        <f aca="false">IF(ISNUMBER(MATCH(Q9,JFCN311,0)),"CN3.1,1","")</f>
        <v/>
      </c>
      <c r="S9" s="20" t="n">
        <f aca="false">S8+1</f>
        <v>44106</v>
      </c>
      <c r="T9" s="23"/>
      <c r="U9" s="21" t="n">
        <f aca="false">U8+1</f>
        <v>44137</v>
      </c>
      <c r="V9" s="13" t="str">
        <f aca="false">IF(ISNUMBER(MATCH(U9,JFCN311,0)),"CN3.1,1","")</f>
        <v/>
      </c>
      <c r="W9" s="20" t="n">
        <f aca="false">W8+1</f>
        <v>44167</v>
      </c>
      <c r="X9" s="15" t="str">
        <f aca="false">IF(ISNUMBER(MATCH(W9,JFCN311,0)),"CN3.1,1","")</f>
        <v/>
      </c>
      <c r="Y9" s="24"/>
      <c r="Z9" s="24"/>
      <c r="AA9" s="18"/>
      <c r="AB9" s="25" t="s">
        <v>16</v>
      </c>
      <c r="AC9" s="18" t="n">
        <f aca="false">NETWORKDAYS(A8,W38,'jours fériés'!B3:B15)</f>
        <v>253</v>
      </c>
    </row>
    <row r="10" customFormat="false" ht="25.5" hidden="false" customHeight="true" outlineLevel="0" collapsed="false">
      <c r="A10" s="19" t="n">
        <f aca="false">A9+1</f>
        <v>43833</v>
      </c>
      <c r="B10" s="13" t="str">
        <f aca="false">IF(ISNUMBER(MATCH(A10,JFCN311,0)),"CN3.1,1","")</f>
        <v/>
      </c>
      <c r="C10" s="20" t="n">
        <f aca="false">C9+1</f>
        <v>43864</v>
      </c>
      <c r="D10" s="15" t="str">
        <f aca="false">IF(ISNUMBER(MATCH(C10,JFCN311,0)),"CN3.1,1","")</f>
        <v/>
      </c>
      <c r="E10" s="21" t="n">
        <f aca="false">E9+1</f>
        <v>43893</v>
      </c>
      <c r="F10" s="13" t="str">
        <f aca="false">IF(ISNUMBER(MATCH(E10,JFCN311,0)),"CN3.1,1","")</f>
        <v/>
      </c>
      <c r="G10" s="20" t="n">
        <f aca="false">G9+1</f>
        <v>43924</v>
      </c>
      <c r="H10" s="15" t="str">
        <f aca="false">IF(ISNUMBER(MATCH(G10,JFCN311,0)),"CN3.1,1","")</f>
        <v/>
      </c>
      <c r="I10" s="21" t="n">
        <f aca="false">I9+1</f>
        <v>43954</v>
      </c>
      <c r="J10" s="13" t="str">
        <f aca="false">IF(ISNUMBER(MATCH(I10,JFCN311,0)),"CN3.1,1","")</f>
        <v/>
      </c>
      <c r="K10" s="22" t="n">
        <f aca="false">K9+1</f>
        <v>43985</v>
      </c>
      <c r="L10" s="15" t="str">
        <f aca="false">IF(ISNUMBER(MATCH(K10,JFCN311,0)),"CN3.1,1","")</f>
        <v/>
      </c>
      <c r="M10" s="21" t="n">
        <f aca="false">M9+1</f>
        <v>44015</v>
      </c>
      <c r="N10" s="13" t="str">
        <f aca="false">IF(ISNUMBER(MATCH(M10,JFCN311,0)),"CN3.1,1","")</f>
        <v/>
      </c>
      <c r="O10" s="20" t="n">
        <f aca="false">O9+1</f>
        <v>44046</v>
      </c>
      <c r="P10" s="15" t="str">
        <f aca="false">IF(ISNUMBER(MATCH(O10,JFCN311,0)),"CN3.1,1","")</f>
        <v/>
      </c>
      <c r="Q10" s="21" t="n">
        <f aca="false">Q9+1</f>
        <v>44077</v>
      </c>
      <c r="R10" s="13" t="str">
        <f aca="false">IF(ISNUMBER(MATCH(Q10,JFCN311,0)),"CN3.1,1","")</f>
        <v/>
      </c>
      <c r="S10" s="20" t="n">
        <f aca="false">S9+1</f>
        <v>44107</v>
      </c>
      <c r="T10" s="23"/>
      <c r="U10" s="21" t="n">
        <f aca="false">U9+1</f>
        <v>44138</v>
      </c>
      <c r="V10" s="13" t="str">
        <f aca="false">IF(ISNUMBER(MATCH(U10,JFCN311,0)),"CN3.1,1","")</f>
        <v/>
      </c>
      <c r="W10" s="20" t="n">
        <f aca="false">W9+1</f>
        <v>44168</v>
      </c>
      <c r="X10" s="15" t="str">
        <f aca="false">IF(ISNUMBER(MATCH(W10,JFCN311,0)),"CN3.1,1","")</f>
        <v/>
      </c>
      <c r="Y10" s="24"/>
      <c r="Z10" s="24"/>
      <c r="AA10" s="26" t="s">
        <v>17</v>
      </c>
      <c r="AB10" s="26" t="s">
        <v>18</v>
      </c>
      <c r="AC10" s="18"/>
    </row>
    <row r="11" customFormat="false" ht="25.5" hidden="false" customHeight="true" outlineLevel="0" collapsed="false">
      <c r="A11" s="19" t="n">
        <f aca="false">A10+1</f>
        <v>43834</v>
      </c>
      <c r="B11" s="13" t="str">
        <f aca="false">IF(ISNUMBER(MATCH(A11,JFCN311,0)),"CN3.1,1","")</f>
        <v/>
      </c>
      <c r="C11" s="20" t="n">
        <f aca="false">C10+1</f>
        <v>43865</v>
      </c>
      <c r="D11" s="15" t="str">
        <f aca="false">IF(ISNUMBER(MATCH(C11,JFCN311,0)),"CN3.1,1","")</f>
        <v/>
      </c>
      <c r="E11" s="21" t="n">
        <f aca="false">E10+1</f>
        <v>43894</v>
      </c>
      <c r="F11" s="13" t="str">
        <f aca="false">IF(ISNUMBER(MATCH(E11,JFCN311,0)),"CN3.1,1","")</f>
        <v/>
      </c>
      <c r="G11" s="20" t="n">
        <f aca="false">G10+1</f>
        <v>43925</v>
      </c>
      <c r="H11" s="15" t="str">
        <f aca="false">IF(ISNUMBER(MATCH(G11,JFCN311,0)),"CN3.1,1","")</f>
        <v/>
      </c>
      <c r="I11" s="21" t="n">
        <f aca="false">I10+1</f>
        <v>43955</v>
      </c>
      <c r="J11" s="13" t="str">
        <f aca="false">IF(ISNUMBER(MATCH(I11,JFCN311,0)),"CN3.1,1","")</f>
        <v/>
      </c>
      <c r="K11" s="22" t="n">
        <f aca="false">K10+1</f>
        <v>43986</v>
      </c>
      <c r="L11" s="15" t="str">
        <f aca="false">IF(ISNUMBER(MATCH(K11,JFCN311,0)),"CN3.1,1","")</f>
        <v/>
      </c>
      <c r="M11" s="21" t="n">
        <f aca="false">M10+1</f>
        <v>44016</v>
      </c>
      <c r="N11" s="13" t="str">
        <f aca="false">IF(ISNUMBER(MATCH(M11,JFCN311,0)),"CN3.1,1","")</f>
        <v/>
      </c>
      <c r="O11" s="20" t="n">
        <f aca="false">O10+1</f>
        <v>44047</v>
      </c>
      <c r="P11" s="15" t="str">
        <f aca="false">IF(ISNUMBER(MATCH(O11,JFCN311,0)),"CN3.1,1","")</f>
        <v/>
      </c>
      <c r="Q11" s="21" t="n">
        <f aca="false">Q10+1</f>
        <v>44078</v>
      </c>
      <c r="R11" s="13" t="str">
        <f aca="false">IF(ISNUMBER(MATCH(Q11,JFCN311,0)),"CN3.1,1","")</f>
        <v/>
      </c>
      <c r="S11" s="20" t="n">
        <f aca="false">S10+1</f>
        <v>44108</v>
      </c>
      <c r="T11" s="23"/>
      <c r="U11" s="21" t="n">
        <f aca="false">U10+1</f>
        <v>44139</v>
      </c>
      <c r="V11" s="13" t="str">
        <f aca="false">IF(ISNUMBER(MATCH(U11,JFCN311,0)),"CN3.1,1","")</f>
        <v/>
      </c>
      <c r="W11" s="20" t="n">
        <f aca="false">W10+1</f>
        <v>44169</v>
      </c>
      <c r="X11" s="15" t="str">
        <f aca="false">IF(ISNUMBER(MATCH(W11,JFCN311,0)),"CN3.1,1","")</f>
        <v/>
      </c>
      <c r="Y11" s="24"/>
      <c r="Z11" s="24"/>
      <c r="AA11" s="18" t="s">
        <v>19</v>
      </c>
      <c r="AB11" s="27" t="n">
        <f aca="false">WEEKDAY(A8:A38,2)&gt;5</f>
        <v>1</v>
      </c>
      <c r="AC11" s="18"/>
    </row>
    <row r="12" customFormat="false" ht="25.5" hidden="false" customHeight="true" outlineLevel="0" collapsed="false">
      <c r="A12" s="19" t="n">
        <f aca="false">A11+1</f>
        <v>43835</v>
      </c>
      <c r="B12" s="13" t="str">
        <f aca="false">IF(ISNUMBER(MATCH(A12,JFCN311,0)),"CN3.1,1","")</f>
        <v/>
      </c>
      <c r="C12" s="20" t="n">
        <f aca="false">C11+1</f>
        <v>43866</v>
      </c>
      <c r="D12" s="15" t="str">
        <f aca="false">IF(ISNUMBER(MATCH(C12,JFCN311,0)),"CN3.1,1","")</f>
        <v/>
      </c>
      <c r="E12" s="21" t="n">
        <f aca="false">E11+1</f>
        <v>43895</v>
      </c>
      <c r="F12" s="13" t="str">
        <f aca="false">IF(ISNUMBER(MATCH(E12,JFCN311,0)),"CN3.1,1","")</f>
        <v/>
      </c>
      <c r="G12" s="20" t="n">
        <f aca="false">G11+1</f>
        <v>43926</v>
      </c>
      <c r="H12" s="15" t="str">
        <f aca="false">IF(ISNUMBER(MATCH(G12,JFCN311,0)),"CN3.1,1","")</f>
        <v/>
      </c>
      <c r="I12" s="21" t="n">
        <f aca="false">I11+1</f>
        <v>43956</v>
      </c>
      <c r="J12" s="13" t="str">
        <f aca="false">IF(ISNUMBER(MATCH(I12,JFCN311,0)),"CN3.1,1","")</f>
        <v/>
      </c>
      <c r="K12" s="22" t="n">
        <f aca="false">K11+1</f>
        <v>43987</v>
      </c>
      <c r="L12" s="15" t="str">
        <f aca="false">IF(ISNUMBER(MATCH(K12,JFCN311,0)),"CN3.1,1","")</f>
        <v/>
      </c>
      <c r="M12" s="21" t="n">
        <f aca="false">M11+1</f>
        <v>44017</v>
      </c>
      <c r="N12" s="13" t="str">
        <f aca="false">IF(ISNUMBER(MATCH(M12,JFCN311,0)),"CN3.1,1","")</f>
        <v/>
      </c>
      <c r="O12" s="20" t="n">
        <f aca="false">O11+1</f>
        <v>44048</v>
      </c>
      <c r="P12" s="15" t="str">
        <f aca="false">IF(ISNUMBER(MATCH(O12,JFCN311,0)),"CN3.1,1","")</f>
        <v/>
      </c>
      <c r="Q12" s="21" t="n">
        <f aca="false">Q11+1</f>
        <v>44079</v>
      </c>
      <c r="R12" s="13" t="str">
        <f aca="false">IF(ISNUMBER(MATCH(Q12,JFCN311,0)),"CN3.1,1","")</f>
        <v/>
      </c>
      <c r="S12" s="20" t="n">
        <f aca="false">S11+1</f>
        <v>44109</v>
      </c>
      <c r="T12" s="23"/>
      <c r="U12" s="21" t="n">
        <f aca="false">U11+1</f>
        <v>44140</v>
      </c>
      <c r="V12" s="13" t="str">
        <f aca="false">IF(ISNUMBER(MATCH(U12,JFCN311,0)),"CN3.1,1","")</f>
        <v/>
      </c>
      <c r="W12" s="20" t="n">
        <f aca="false">W11+1</f>
        <v>44170</v>
      </c>
      <c r="X12" s="15" t="str">
        <f aca="false">IF(ISNUMBER(MATCH(W12,JFCN311,0)),"CN3.1,1","")</f>
        <v/>
      </c>
      <c r="Y12" s="24"/>
      <c r="Z12" s="24"/>
      <c r="AA12" s="28" t="s">
        <v>20</v>
      </c>
      <c r="AB12" s="29" t="n">
        <f aca="false">NOT(ISERROR(MATCH(A8,'jours fériés'!B3:B15,0)))</f>
        <v>1</v>
      </c>
      <c r="AC12" s="28"/>
    </row>
    <row r="13" customFormat="false" ht="25.5" hidden="false" customHeight="true" outlineLevel="0" collapsed="false">
      <c r="A13" s="19" t="n">
        <f aca="false">A12+1</f>
        <v>43836</v>
      </c>
      <c r="B13" s="13" t="str">
        <f aca="false">IF(ISNUMBER(MATCH(A13,JFCN311,0)),"CN3.1,1","")</f>
        <v/>
      </c>
      <c r="C13" s="20" t="n">
        <f aca="false">C12+1</f>
        <v>43867</v>
      </c>
      <c r="D13" s="15" t="str">
        <f aca="false">IF(ISNUMBER(MATCH(C13,JFCN311,0)),"CN3.1,1","")</f>
        <v/>
      </c>
      <c r="E13" s="21" t="n">
        <f aca="false">E12+1</f>
        <v>43896</v>
      </c>
      <c r="F13" s="13" t="str">
        <f aca="false">IF(ISNUMBER(MATCH(E13,JFCN311,0)),"CN3.1,1","")</f>
        <v/>
      </c>
      <c r="G13" s="20" t="n">
        <f aca="false">G12+1</f>
        <v>43927</v>
      </c>
      <c r="H13" s="15" t="str">
        <f aca="false">IF(ISNUMBER(MATCH(G13,JFCN311,0)),"CN3.1,1","")</f>
        <v/>
      </c>
      <c r="I13" s="21" t="n">
        <f aca="false">I12+1</f>
        <v>43957</v>
      </c>
      <c r="J13" s="13" t="str">
        <f aca="false">IF(ISNUMBER(MATCH(I13,JFCN311,0)),"CN3.1,1","")</f>
        <v/>
      </c>
      <c r="K13" s="22" t="n">
        <f aca="false">K12+1</f>
        <v>43988</v>
      </c>
      <c r="L13" s="15" t="str">
        <f aca="false">IF(ISNUMBER(MATCH(K13,JFCN311,0)),"CN3.1,1","")</f>
        <v/>
      </c>
      <c r="M13" s="21" t="n">
        <f aca="false">M12+1</f>
        <v>44018</v>
      </c>
      <c r="N13" s="13" t="str">
        <f aca="false">IF(ISNUMBER(MATCH(M13,JFCN311,0)),"CN3.1,1","")</f>
        <v/>
      </c>
      <c r="O13" s="20" t="n">
        <f aca="false">O12+1</f>
        <v>44049</v>
      </c>
      <c r="P13" s="15" t="str">
        <f aca="false">IF(ISNUMBER(MATCH(O13,JFCN311,0)),"CN3.1,1","")</f>
        <v/>
      </c>
      <c r="Q13" s="21" t="n">
        <f aca="false">Q12+1</f>
        <v>44080</v>
      </c>
      <c r="R13" s="13" t="str">
        <f aca="false">IF(ISNUMBER(MATCH(Q13,JFCN311,0)),"CN3.1,1","")</f>
        <v/>
      </c>
      <c r="S13" s="20" t="n">
        <f aca="false">S12+1</f>
        <v>44110</v>
      </c>
      <c r="T13" s="23"/>
      <c r="U13" s="21" t="n">
        <f aca="false">U12+1</f>
        <v>44141</v>
      </c>
      <c r="V13" s="13" t="str">
        <f aca="false">IF(ISNUMBER(MATCH(U13,JFCN311,0)),"CN3.1,1","")</f>
        <v/>
      </c>
      <c r="W13" s="20" t="n">
        <f aca="false">W12+1</f>
        <v>44171</v>
      </c>
      <c r="X13" s="15" t="str">
        <f aca="false">IF(ISNUMBER(MATCH(W13,JFCN311,0)),"CN3.1,1","")</f>
        <v/>
      </c>
      <c r="Y13" s="24"/>
      <c r="Z13" s="24"/>
      <c r="AA13" s="29"/>
      <c r="AB13" s="28"/>
      <c r="AC13" s="28"/>
    </row>
    <row r="14" customFormat="false" ht="25.5" hidden="false" customHeight="true" outlineLevel="0" collapsed="false">
      <c r="A14" s="19" t="n">
        <f aca="false">A13+1</f>
        <v>43837</v>
      </c>
      <c r="B14" s="13" t="str">
        <f aca="false">IF(ISNUMBER(MATCH(A14,JFCN311,0)),"CN3.1,1","")</f>
        <v/>
      </c>
      <c r="C14" s="20" t="n">
        <f aca="false">C13+1</f>
        <v>43868</v>
      </c>
      <c r="D14" s="15" t="str">
        <f aca="false">IF(ISNUMBER(MATCH(C14,JFCN311,0)),"CN3.1,1","")</f>
        <v/>
      </c>
      <c r="E14" s="21" t="n">
        <f aca="false">E13+1</f>
        <v>43897</v>
      </c>
      <c r="F14" s="13" t="str">
        <f aca="false">IF(ISNUMBER(MATCH(E14,JFCN311,0)),"CN3.1,1","")</f>
        <v/>
      </c>
      <c r="G14" s="20" t="n">
        <f aca="false">G13+1</f>
        <v>43928</v>
      </c>
      <c r="H14" s="15" t="str">
        <f aca="false">IF(ISNUMBER(MATCH(G14,JFCN311,0)),"CN3.1,1","")</f>
        <v/>
      </c>
      <c r="I14" s="21" t="n">
        <f aca="false">I13+1</f>
        <v>43958</v>
      </c>
      <c r="J14" s="13" t="str">
        <f aca="false">IF(ISNUMBER(MATCH(I14,JFCN311,0)),"CN3.1,1","")</f>
        <v/>
      </c>
      <c r="K14" s="22" t="n">
        <f aca="false">K13+1</f>
        <v>43989</v>
      </c>
      <c r="L14" s="15" t="str">
        <f aca="false">IF(ISNUMBER(MATCH(K14,JFCN311,0)),"CN3.1,1","")</f>
        <v/>
      </c>
      <c r="M14" s="21" t="n">
        <f aca="false">M13+1</f>
        <v>44019</v>
      </c>
      <c r="N14" s="13" t="str">
        <f aca="false">IF(ISNUMBER(MATCH(M14,JFCN311,0)),"CN3.1,1","")</f>
        <v/>
      </c>
      <c r="O14" s="20" t="n">
        <f aca="false">O13+1</f>
        <v>44050</v>
      </c>
      <c r="P14" s="15" t="str">
        <f aca="false">IF(ISNUMBER(MATCH(O14,JFCN311,0)),"CN3.1,1","")</f>
        <v/>
      </c>
      <c r="Q14" s="21" t="n">
        <f aca="false">Q13+1</f>
        <v>44081</v>
      </c>
      <c r="R14" s="13" t="str">
        <f aca="false">IF(ISNUMBER(MATCH(Q14,JFCN311,0)),"CN3.1,1","")</f>
        <v/>
      </c>
      <c r="S14" s="20" t="n">
        <f aca="false">S13+1</f>
        <v>44111</v>
      </c>
      <c r="T14" s="23"/>
      <c r="U14" s="21" t="n">
        <f aca="false">U13+1</f>
        <v>44142</v>
      </c>
      <c r="V14" s="13" t="str">
        <f aca="false">IF(ISNUMBER(MATCH(U14,JFCN311,0)),"CN3.1,1","")</f>
        <v/>
      </c>
      <c r="W14" s="20" t="n">
        <f aca="false">W13+1</f>
        <v>44172</v>
      </c>
      <c r="X14" s="15" t="str">
        <f aca="false">IF(ISNUMBER(MATCH(W14,JFCN311,0)),"CN3.1,1","")</f>
        <v/>
      </c>
      <c r="Y14" s="24"/>
      <c r="Z14" s="24"/>
      <c r="AA14" s="28"/>
      <c r="AC14" s="29"/>
    </row>
    <row r="15" customFormat="false" ht="25.5" hidden="false" customHeight="true" outlineLevel="0" collapsed="false">
      <c r="A15" s="19" t="n">
        <f aca="false">A14+1</f>
        <v>43838</v>
      </c>
      <c r="B15" s="13" t="str">
        <f aca="false">IF(ISNUMBER(MATCH(A15,JFCN311,0)),"CN3.1,1","")</f>
        <v/>
      </c>
      <c r="C15" s="20" t="n">
        <f aca="false">C14+1</f>
        <v>43869</v>
      </c>
      <c r="D15" s="15" t="str">
        <f aca="false">IF(ISNUMBER(MATCH(C15,JFCN311,0)),"CN3.1,1","")</f>
        <v/>
      </c>
      <c r="E15" s="21" t="n">
        <f aca="false">E14+1</f>
        <v>43898</v>
      </c>
      <c r="F15" s="13" t="str">
        <f aca="false">IF(ISNUMBER(MATCH(E15,JFCN311,0)),"CN3.1,1","")</f>
        <v/>
      </c>
      <c r="G15" s="20" t="n">
        <f aca="false">G14+1</f>
        <v>43929</v>
      </c>
      <c r="H15" s="15" t="str">
        <f aca="false">IF(ISNUMBER(MATCH(G15,JFCN311,0)),"CN3.1,1","")</f>
        <v/>
      </c>
      <c r="I15" s="21" t="n">
        <f aca="false">I14+1</f>
        <v>43959</v>
      </c>
      <c r="J15" s="13" t="str">
        <f aca="false">IF(ISNUMBER(MATCH(I15,JFCN311,0)),"CN3.1,1","")</f>
        <v/>
      </c>
      <c r="K15" s="22" t="n">
        <f aca="false">K14+1</f>
        <v>43990</v>
      </c>
      <c r="L15" s="15" t="str">
        <f aca="false">IF(ISNUMBER(MATCH(K15,JFCN311,0)),"CN3.1,1","")</f>
        <v/>
      </c>
      <c r="M15" s="21" t="n">
        <f aca="false">M14+1</f>
        <v>44020</v>
      </c>
      <c r="N15" s="13" t="str">
        <f aca="false">IF(ISNUMBER(MATCH(M15,JFCN311,0)),"CN3.1,1","")</f>
        <v/>
      </c>
      <c r="O15" s="20" t="n">
        <f aca="false">O14+1</f>
        <v>44051</v>
      </c>
      <c r="P15" s="15" t="str">
        <f aca="false">IF(ISNUMBER(MATCH(O15,JFCN311,0)),"CN3.1,1","")</f>
        <v/>
      </c>
      <c r="Q15" s="21" t="n">
        <f aca="false">Q14+1</f>
        <v>44082</v>
      </c>
      <c r="R15" s="13" t="str">
        <f aca="false">IF(ISNUMBER(MATCH(Q15,JFCN311,0)),"CN3.1,1","")</f>
        <v/>
      </c>
      <c r="S15" s="20" t="n">
        <f aca="false">S14+1</f>
        <v>44112</v>
      </c>
      <c r="T15" s="23"/>
      <c r="U15" s="21" t="n">
        <f aca="false">U14+1</f>
        <v>44143</v>
      </c>
      <c r="V15" s="13" t="str">
        <f aca="false">IF(ISNUMBER(MATCH(U15,JFCN311,0)),"CN3.1,1","")</f>
        <v/>
      </c>
      <c r="W15" s="20" t="n">
        <f aca="false">W14+1</f>
        <v>44173</v>
      </c>
      <c r="X15" s="15" t="str">
        <f aca="false">IF(ISNUMBER(MATCH(W15,JFCN311,0)),"CN3.1,1","")</f>
        <v/>
      </c>
      <c r="Y15" s="24"/>
      <c r="Z15" s="24"/>
      <c r="AA15" s="28"/>
      <c r="AB15" s="30"/>
      <c r="AC15" s="28"/>
    </row>
    <row r="16" customFormat="false" ht="25.5" hidden="false" customHeight="true" outlineLevel="0" collapsed="false">
      <c r="A16" s="19" t="n">
        <f aca="false">A15+1</f>
        <v>43839</v>
      </c>
      <c r="B16" s="13" t="str">
        <f aca="false">IF(ISNUMBER(MATCH(A16,JFCN311,0)),"CN3.1,1","")</f>
        <v/>
      </c>
      <c r="C16" s="20" t="n">
        <f aca="false">C15+1</f>
        <v>43870</v>
      </c>
      <c r="D16" s="15" t="str">
        <f aca="false">IF(ISNUMBER(MATCH(C16,JFCN311,0)),"CN3.1,1","")</f>
        <v/>
      </c>
      <c r="E16" s="21" t="n">
        <f aca="false">E15+1</f>
        <v>43899</v>
      </c>
      <c r="F16" s="13" t="str">
        <f aca="false">IF(ISNUMBER(MATCH(E16,JFCN311,0)),"CN3.1,1","")</f>
        <v/>
      </c>
      <c r="G16" s="20" t="n">
        <f aca="false">G15+1</f>
        <v>43930</v>
      </c>
      <c r="H16" s="15" t="str">
        <f aca="false">IF(ISNUMBER(MATCH(G16,JFCN311,0)),"CN3.1,1","")</f>
        <v/>
      </c>
      <c r="I16" s="21" t="n">
        <f aca="false">I15+1</f>
        <v>43960</v>
      </c>
      <c r="J16" s="13" t="str">
        <f aca="false">IF(ISNUMBER(MATCH(I16,JFCN311,0)),"CN3.1,1","")</f>
        <v/>
      </c>
      <c r="K16" s="22" t="n">
        <f aca="false">K15+1</f>
        <v>43991</v>
      </c>
      <c r="L16" s="15" t="str">
        <f aca="false">IF(ISNUMBER(MATCH(K16,JFCN311,0)),"CN3.1,1","")</f>
        <v/>
      </c>
      <c r="M16" s="21" t="n">
        <f aca="false">M15+1</f>
        <v>44021</v>
      </c>
      <c r="N16" s="13" t="str">
        <f aca="false">IF(ISNUMBER(MATCH(M16,JFCN311,0)),"CN3.1,1","")</f>
        <v/>
      </c>
      <c r="O16" s="20" t="n">
        <f aca="false">O15+1</f>
        <v>44052</v>
      </c>
      <c r="P16" s="15" t="str">
        <f aca="false">IF(ISNUMBER(MATCH(O16,JFCN311,0)),"CN3.1,1","")</f>
        <v/>
      </c>
      <c r="Q16" s="21" t="n">
        <f aca="false">Q15+1</f>
        <v>44083</v>
      </c>
      <c r="R16" s="13" t="str">
        <f aca="false">IF(ISNUMBER(MATCH(Q16,JFCN311,0)),"CN3.1,1","")</f>
        <v/>
      </c>
      <c r="S16" s="20" t="n">
        <f aca="false">S15+1</f>
        <v>44113</v>
      </c>
      <c r="T16" s="23"/>
      <c r="U16" s="21" t="n">
        <f aca="false">U15+1</f>
        <v>44144</v>
      </c>
      <c r="V16" s="13" t="str">
        <f aca="false">IF(ISNUMBER(MATCH(U16,JFCN311,0)),"CN3.1,1","")</f>
        <v/>
      </c>
      <c r="W16" s="20" t="n">
        <f aca="false">W15+1</f>
        <v>44174</v>
      </c>
      <c r="X16" s="15" t="str">
        <f aca="false">IF(ISNUMBER(MATCH(W16,JFCN311,0)),"CN3.1,1","")</f>
        <v/>
      </c>
      <c r="Y16" s="24"/>
      <c r="Z16" s="24"/>
      <c r="AA16" s="28"/>
      <c r="AB16" s="28"/>
      <c r="AC16" s="28"/>
    </row>
    <row r="17" customFormat="false" ht="25.5" hidden="false" customHeight="true" outlineLevel="0" collapsed="false">
      <c r="A17" s="19" t="n">
        <f aca="false">A16+1</f>
        <v>43840</v>
      </c>
      <c r="B17" s="13" t="str">
        <f aca="false">IF(ISNUMBER(MATCH(A17,JFCN311,0)),"CN3.1,1","")</f>
        <v/>
      </c>
      <c r="C17" s="20" t="n">
        <f aca="false">C16+1</f>
        <v>43871</v>
      </c>
      <c r="D17" s="15" t="str">
        <f aca="false">IF(ISNUMBER(MATCH(C17,JFCN311,0)),"CN3.1,1","")</f>
        <v/>
      </c>
      <c r="E17" s="21" t="n">
        <f aca="false">E16+1</f>
        <v>43900</v>
      </c>
      <c r="F17" s="13" t="str">
        <f aca="false">IF(ISNUMBER(MATCH(E17,JFCN311,0)),"CN3.1,1","")</f>
        <v/>
      </c>
      <c r="G17" s="20" t="n">
        <f aca="false">G16+1</f>
        <v>43931</v>
      </c>
      <c r="H17" s="15" t="str">
        <f aca="false">IF(ISNUMBER(MATCH(G17,JFCN311,0)),"CN3.1,1","")</f>
        <v/>
      </c>
      <c r="I17" s="21" t="n">
        <f aca="false">I16+1</f>
        <v>43961</v>
      </c>
      <c r="J17" s="13" t="str">
        <f aca="false">IF(ISNUMBER(MATCH(I17,JFCN311,0)),"CN3.1,1","")</f>
        <v/>
      </c>
      <c r="K17" s="22" t="n">
        <f aca="false">K16+1</f>
        <v>43992</v>
      </c>
      <c r="L17" s="15" t="str">
        <f aca="false">IF(ISNUMBER(MATCH(K17,JFCN311,0)),"CN3.1,1","")</f>
        <v/>
      </c>
      <c r="M17" s="21" t="n">
        <f aca="false">M16+1</f>
        <v>44022</v>
      </c>
      <c r="N17" s="13" t="str">
        <f aca="false">IF(ISNUMBER(MATCH(M17,JFCN311,0)),"CN3.1,1","")</f>
        <v/>
      </c>
      <c r="O17" s="20" t="n">
        <f aca="false">O16+1</f>
        <v>44053</v>
      </c>
      <c r="P17" s="15" t="str">
        <f aca="false">IF(ISNUMBER(MATCH(O17,JFCN311,0)),"CN3.1,1","")</f>
        <v/>
      </c>
      <c r="Q17" s="21" t="n">
        <f aca="false">Q16+1</f>
        <v>44084</v>
      </c>
      <c r="R17" s="13" t="str">
        <f aca="false">IF(ISNUMBER(MATCH(Q17,JFCN311,0)),"CN3.1,1","")</f>
        <v/>
      </c>
      <c r="S17" s="20" t="n">
        <f aca="false">S16+1</f>
        <v>44114</v>
      </c>
      <c r="T17" s="23"/>
      <c r="U17" s="21" t="n">
        <f aca="false">U16+1</f>
        <v>44145</v>
      </c>
      <c r="V17" s="13" t="str">
        <f aca="false">IF(ISNUMBER(MATCH(U17,JFCN311,0)),"CN3.1,1","")</f>
        <v/>
      </c>
      <c r="W17" s="20" t="n">
        <f aca="false">W16+1</f>
        <v>44175</v>
      </c>
      <c r="X17" s="15" t="str">
        <f aca="false">IF(ISNUMBER(MATCH(W17,JFCN311,0)),"CN3.1,1","")</f>
        <v/>
      </c>
      <c r="Y17" s="24"/>
      <c r="Z17" s="24"/>
      <c r="AA17" s="28"/>
      <c r="AB17" s="28"/>
      <c r="AC17" s="28"/>
    </row>
    <row r="18" customFormat="false" ht="25.5" hidden="false" customHeight="true" outlineLevel="0" collapsed="false">
      <c r="A18" s="19" t="n">
        <f aca="false">A17+1</f>
        <v>43841</v>
      </c>
      <c r="B18" s="13" t="str">
        <f aca="false">IF(ISNUMBER(MATCH(A18,JFCN311,0)),"CN3.1,1","")</f>
        <v/>
      </c>
      <c r="C18" s="20" t="n">
        <f aca="false">C17+1</f>
        <v>43872</v>
      </c>
      <c r="D18" s="15" t="str">
        <f aca="false">IF(ISNUMBER(MATCH(C18,JFCN311,0)),"CN3.1,1","")</f>
        <v/>
      </c>
      <c r="E18" s="21" t="n">
        <f aca="false">E17+1</f>
        <v>43901</v>
      </c>
      <c r="F18" s="13" t="str">
        <f aca="false">IF(ISNUMBER(MATCH(E18,JFCN311,0)),"CN3.1,1","")</f>
        <v/>
      </c>
      <c r="G18" s="20" t="n">
        <f aca="false">G17+1</f>
        <v>43932</v>
      </c>
      <c r="H18" s="15" t="str">
        <f aca="false">IF(ISNUMBER(MATCH(G18,JFCN311,0)),"CN3.1,1","")</f>
        <v/>
      </c>
      <c r="I18" s="21" t="n">
        <f aca="false">I17+1</f>
        <v>43962</v>
      </c>
      <c r="J18" s="13" t="str">
        <f aca="false">IF(ISNUMBER(MATCH(I18,JFCN311,0)),"CN3.1,1","")</f>
        <v/>
      </c>
      <c r="K18" s="22" t="n">
        <f aca="false">K17+1</f>
        <v>43993</v>
      </c>
      <c r="L18" s="15" t="str">
        <f aca="false">IF(ISNUMBER(MATCH(K18,JFCN311,0)),"CN3.1,1","")</f>
        <v/>
      </c>
      <c r="M18" s="21" t="n">
        <f aca="false">M17+1</f>
        <v>44023</v>
      </c>
      <c r="N18" s="13" t="str">
        <f aca="false">IF(ISNUMBER(MATCH(M18,JFCN311,0)),"CN3.1,1","")</f>
        <v/>
      </c>
      <c r="O18" s="20" t="n">
        <f aca="false">O17+1</f>
        <v>44054</v>
      </c>
      <c r="P18" s="15" t="str">
        <f aca="false">IF(ISNUMBER(MATCH(O18,JFCN311,0)),"CN3.1,1","")</f>
        <v/>
      </c>
      <c r="Q18" s="21" t="n">
        <f aca="false">Q17+1</f>
        <v>44085</v>
      </c>
      <c r="R18" s="13" t="str">
        <f aca="false">IF(ISNUMBER(MATCH(Q18,JFCN311,0)),"CN3.1,1","")</f>
        <v/>
      </c>
      <c r="S18" s="20" t="n">
        <f aca="false">S17+1</f>
        <v>44115</v>
      </c>
      <c r="T18" s="23"/>
      <c r="U18" s="21" t="n">
        <f aca="false">U17+1</f>
        <v>44146</v>
      </c>
      <c r="V18" s="13" t="str">
        <f aca="false">IF(ISNUMBER(MATCH(U18,JFCN311,0)),"CN3.1,1","")</f>
        <v/>
      </c>
      <c r="W18" s="20" t="n">
        <f aca="false">W17+1</f>
        <v>44176</v>
      </c>
      <c r="X18" s="15" t="str">
        <f aca="false">IF(ISNUMBER(MATCH(W18,JFCN311,0)),"CN3.1,1","")</f>
        <v/>
      </c>
      <c r="Y18" s="24"/>
      <c r="Z18" s="24"/>
      <c r="AA18" s="28"/>
      <c r="AB18" s="28"/>
      <c r="AC18" s="28"/>
    </row>
    <row r="19" customFormat="false" ht="25.5" hidden="false" customHeight="true" outlineLevel="0" collapsed="false">
      <c r="A19" s="19" t="n">
        <f aca="false">A18+1</f>
        <v>43842</v>
      </c>
      <c r="B19" s="13" t="str">
        <f aca="false">IF(ISNUMBER(MATCH(A19,JFCN311,0)),"CN3.1,1","")</f>
        <v/>
      </c>
      <c r="C19" s="20" t="n">
        <f aca="false">C18+1</f>
        <v>43873</v>
      </c>
      <c r="D19" s="15" t="str">
        <f aca="false">IF(ISNUMBER(MATCH(C19,JFCN311,0)),"CN3.1,1","")</f>
        <v/>
      </c>
      <c r="E19" s="21" t="n">
        <f aca="false">E18+1</f>
        <v>43902</v>
      </c>
      <c r="F19" s="13" t="str">
        <f aca="false">IF(ISNUMBER(MATCH(E19,JFCN311,0)),"CN3.1,1","")</f>
        <v/>
      </c>
      <c r="G19" s="20" t="n">
        <f aca="false">G18+1</f>
        <v>43933</v>
      </c>
      <c r="H19" s="15" t="str">
        <f aca="false">IF(ISNUMBER(MATCH(G19,JFCN311,0)),"CN3.1,1","")</f>
        <v/>
      </c>
      <c r="I19" s="21" t="n">
        <f aca="false">I18+1</f>
        <v>43963</v>
      </c>
      <c r="J19" s="13" t="str">
        <f aca="false">IF(ISNUMBER(MATCH(I19,JFCN311,0)),"CN3.1,1","")</f>
        <v/>
      </c>
      <c r="K19" s="22" t="n">
        <f aca="false">K18+1</f>
        <v>43994</v>
      </c>
      <c r="L19" s="15" t="str">
        <f aca="false">IF(ISNUMBER(MATCH(K19,JFCN311,0)),"CN3.1,1","")</f>
        <v/>
      </c>
      <c r="M19" s="21" t="n">
        <f aca="false">M18+1</f>
        <v>44024</v>
      </c>
      <c r="N19" s="13" t="str">
        <f aca="false">IF(ISNUMBER(MATCH(M19,JFCN311,0)),"CN3.1,1","")</f>
        <v/>
      </c>
      <c r="O19" s="20" t="n">
        <f aca="false">O18+1</f>
        <v>44055</v>
      </c>
      <c r="P19" s="15" t="str">
        <f aca="false">IF(ISNUMBER(MATCH(O19,JFCN311,0)),"CN3.1,1","")</f>
        <v/>
      </c>
      <c r="Q19" s="21" t="n">
        <f aca="false">Q18+1</f>
        <v>44086</v>
      </c>
      <c r="R19" s="13" t="str">
        <f aca="false">IF(ISNUMBER(MATCH(Q19,JFCN311,0)),"CN3.1,1","")</f>
        <v/>
      </c>
      <c r="S19" s="20" t="n">
        <f aca="false">S18+1</f>
        <v>44116</v>
      </c>
      <c r="T19" s="23"/>
      <c r="U19" s="21" t="n">
        <f aca="false">U18+1</f>
        <v>44147</v>
      </c>
      <c r="V19" s="13" t="str">
        <f aca="false">IF(ISNUMBER(MATCH(U19,JFCN311,0)),"CN3.1,1","")</f>
        <v/>
      </c>
      <c r="W19" s="20" t="n">
        <f aca="false">W18+1</f>
        <v>44177</v>
      </c>
      <c r="X19" s="15" t="str">
        <f aca="false">IF(ISNUMBER(MATCH(W19,JFCN311,0)),"CN3.1,1","")</f>
        <v/>
      </c>
      <c r="Y19" s="24"/>
      <c r="Z19" s="24"/>
      <c r="AA19" s="28"/>
      <c r="AB19" s="28"/>
      <c r="AC19" s="28"/>
    </row>
    <row r="20" customFormat="false" ht="25.5" hidden="false" customHeight="true" outlineLevel="0" collapsed="false">
      <c r="A20" s="19" t="n">
        <f aca="false">A19+1</f>
        <v>43843</v>
      </c>
      <c r="B20" s="13" t="str">
        <f aca="false">IF(ISNUMBER(MATCH(A20,JFCN311,0)),"CN3.1,1","")</f>
        <v/>
      </c>
      <c r="C20" s="20" t="n">
        <f aca="false">C19+1</f>
        <v>43874</v>
      </c>
      <c r="D20" s="15" t="str">
        <f aca="false">IF(ISNUMBER(MATCH(C20,JFCN311,0)),"CN3.1,1","")</f>
        <v/>
      </c>
      <c r="E20" s="21" t="n">
        <f aca="false">E19+1</f>
        <v>43903</v>
      </c>
      <c r="F20" s="13" t="str">
        <f aca="false">IF(ISNUMBER(MATCH(E20,JFCN311,0)),"CN3.1,1","")</f>
        <v/>
      </c>
      <c r="G20" s="20" t="n">
        <f aca="false">G19+1</f>
        <v>43934</v>
      </c>
      <c r="H20" s="15" t="str">
        <f aca="false">IF(ISNUMBER(MATCH(G20,JFCN311,0)),"CN3.1,1","")</f>
        <v/>
      </c>
      <c r="I20" s="21" t="n">
        <f aca="false">I19+1</f>
        <v>43964</v>
      </c>
      <c r="J20" s="13" t="str">
        <f aca="false">IF(ISNUMBER(MATCH(I20,JFCN311,0)),"CN3.1,1","")</f>
        <v/>
      </c>
      <c r="K20" s="22" t="n">
        <f aca="false">K19+1</f>
        <v>43995</v>
      </c>
      <c r="L20" s="15" t="str">
        <f aca="false">IF(ISNUMBER(MATCH(K20,JFCN311,0)),"CN3.1,1","")</f>
        <v/>
      </c>
      <c r="M20" s="21" t="n">
        <f aca="false">M19+1</f>
        <v>44025</v>
      </c>
      <c r="N20" s="13" t="str">
        <f aca="false">IF(ISNUMBER(MATCH(M20,JFCN311,0)),"CN3.1,1","")</f>
        <v/>
      </c>
      <c r="O20" s="20" t="n">
        <f aca="false">O19+1</f>
        <v>44056</v>
      </c>
      <c r="P20" s="15" t="str">
        <f aca="false">IF(ISNUMBER(MATCH(O20,JFCN311,0)),"CN3.1,1","")</f>
        <v/>
      </c>
      <c r="Q20" s="21" t="n">
        <f aca="false">Q19+1</f>
        <v>44087</v>
      </c>
      <c r="R20" s="13" t="str">
        <f aca="false">IF(ISNUMBER(MATCH(Q20,JFCN311,0)),"CN3.1,1","")</f>
        <v/>
      </c>
      <c r="S20" s="20" t="n">
        <f aca="false">S19+1</f>
        <v>44117</v>
      </c>
      <c r="T20" s="23"/>
      <c r="U20" s="21" t="n">
        <f aca="false">U19+1</f>
        <v>44148</v>
      </c>
      <c r="V20" s="13" t="str">
        <f aca="false">IF(ISNUMBER(MATCH(U20,JFCN311,0)),"CN3.1,1","")</f>
        <v>CN3.1,1</v>
      </c>
      <c r="W20" s="20" t="n">
        <f aca="false">W19+1</f>
        <v>44178</v>
      </c>
      <c r="X20" s="15" t="str">
        <f aca="false">IF(ISNUMBER(MATCH(W20,JFCN311,0)),"CN3.1,1","")</f>
        <v/>
      </c>
      <c r="Y20" s="24"/>
      <c r="Z20" s="24"/>
      <c r="AA20" s="28"/>
      <c r="AB20" s="28"/>
      <c r="AC20" s="28"/>
    </row>
    <row r="21" customFormat="false" ht="25.5" hidden="false" customHeight="true" outlineLevel="0" collapsed="false">
      <c r="A21" s="19" t="n">
        <f aca="false">A20+1</f>
        <v>43844</v>
      </c>
      <c r="B21" s="13" t="str">
        <f aca="false">IF(ISNUMBER(MATCH(A21,JFCN311,0)),"CN3.1,1","")</f>
        <v>CN3.1,1</v>
      </c>
      <c r="C21" s="20" t="n">
        <f aca="false">C20+1</f>
        <v>43875</v>
      </c>
      <c r="D21" s="15" t="str">
        <f aca="false">IF(ISNUMBER(MATCH(C21,JFCN311,0)),"CN3.1,1","")</f>
        <v/>
      </c>
      <c r="E21" s="21" t="n">
        <f aca="false">E20+1</f>
        <v>43904</v>
      </c>
      <c r="F21" s="13" t="str">
        <f aca="false">IF(ISNUMBER(MATCH(E21,JFCN311,0)),"CN3.1,1","")</f>
        <v/>
      </c>
      <c r="G21" s="20" t="n">
        <f aca="false">G20+1</f>
        <v>43935</v>
      </c>
      <c r="H21" s="15" t="str">
        <f aca="false">IF(ISNUMBER(MATCH(G21,JFCN311,0)),"CN3.1,1","")</f>
        <v/>
      </c>
      <c r="I21" s="21" t="n">
        <f aca="false">I20+1</f>
        <v>43965</v>
      </c>
      <c r="J21" s="13" t="str">
        <f aca="false">IF(ISNUMBER(MATCH(I21,JFCN311,0)),"CN3.1,1","")</f>
        <v/>
      </c>
      <c r="K21" s="22" t="n">
        <f aca="false">K20+1</f>
        <v>43996</v>
      </c>
      <c r="L21" s="15" t="str">
        <f aca="false">IF(ISNUMBER(MATCH(K21,JFCN311,0)),"CN3.1,1","")</f>
        <v/>
      </c>
      <c r="M21" s="21" t="n">
        <f aca="false">M20+1</f>
        <v>44026</v>
      </c>
      <c r="N21" s="13" t="str">
        <f aca="false">IF(ISNUMBER(MATCH(M21,JFCN311,0)),"CN3.1,1","")</f>
        <v/>
      </c>
      <c r="O21" s="20" t="n">
        <f aca="false">O20+1</f>
        <v>44057</v>
      </c>
      <c r="P21" s="15" t="str">
        <f aca="false">IF(ISNUMBER(MATCH(O21,JFCN311,0)),"CN3.1,1","")</f>
        <v/>
      </c>
      <c r="Q21" s="21" t="n">
        <f aca="false">Q20+1</f>
        <v>44088</v>
      </c>
      <c r="R21" s="13" t="str">
        <f aca="false">IF(ISNUMBER(MATCH(Q21,JFCN311,0)),"CN3.1,1","")</f>
        <v>CN3.1,1</v>
      </c>
      <c r="S21" s="20" t="n">
        <f aca="false">S20+1</f>
        <v>44118</v>
      </c>
      <c r="T21" s="23"/>
      <c r="U21" s="21" t="n">
        <f aca="false">U20+1</f>
        <v>44149</v>
      </c>
      <c r="V21" s="13" t="str">
        <f aca="false">IF(ISNUMBER(MATCH(U21,JFCN311,0)),"CN3.1,1","")</f>
        <v/>
      </c>
      <c r="W21" s="20" t="n">
        <f aca="false">W20+1</f>
        <v>44179</v>
      </c>
      <c r="X21" s="15" t="str">
        <f aca="false">IF(ISNUMBER(MATCH(W21,JFCN311,0)),"CN3.1,1","")</f>
        <v/>
      </c>
      <c r="Y21" s="24"/>
      <c r="Z21" s="24"/>
      <c r="AA21" s="28"/>
      <c r="AB21" s="28"/>
      <c r="AC21" s="28"/>
    </row>
    <row r="22" customFormat="false" ht="25.5" hidden="false" customHeight="true" outlineLevel="0" collapsed="false">
      <c r="A22" s="19" t="n">
        <f aca="false">A21+1</f>
        <v>43845</v>
      </c>
      <c r="B22" s="13" t="str">
        <f aca="false">IF(ISNUMBER(MATCH(A22,JFCN311,0)),"CN3.1,1","")</f>
        <v/>
      </c>
      <c r="C22" s="20" t="n">
        <f aca="false">C21+1</f>
        <v>43876</v>
      </c>
      <c r="D22" s="15" t="str">
        <f aca="false">IF(ISNUMBER(MATCH(C22,JFCN311,0)),"CN3.1,1","")</f>
        <v/>
      </c>
      <c r="E22" s="21" t="n">
        <f aca="false">E21+1</f>
        <v>43905</v>
      </c>
      <c r="F22" s="13" t="str">
        <f aca="false">IF(ISNUMBER(MATCH(E22,JFCN311,0)),"CN3.1,1","")</f>
        <v/>
      </c>
      <c r="G22" s="20" t="n">
        <f aca="false">G21+1</f>
        <v>43936</v>
      </c>
      <c r="H22" s="15" t="str">
        <f aca="false">IF(ISNUMBER(MATCH(G22,JFCN311,0)),"CN3.1,1","")</f>
        <v/>
      </c>
      <c r="I22" s="21" t="n">
        <f aca="false">I21+1</f>
        <v>43966</v>
      </c>
      <c r="J22" s="13" t="str">
        <f aca="false">IF(ISNUMBER(MATCH(I22,JFCN311,0)),"CN3.1,1","")</f>
        <v>CN3.1,1</v>
      </c>
      <c r="K22" s="22" t="n">
        <f aca="false">K21+1</f>
        <v>43997</v>
      </c>
      <c r="L22" s="15" t="str">
        <f aca="false">IF(ISNUMBER(MATCH(K22,JFCN311,0)),"CN3.1,1","")</f>
        <v/>
      </c>
      <c r="M22" s="21" t="n">
        <f aca="false">M21+1</f>
        <v>44027</v>
      </c>
      <c r="N22" s="13" t="str">
        <f aca="false">IF(ISNUMBER(MATCH(M22,JFCN311,0)),"CN3.1,1","")</f>
        <v>CN3.1,1</v>
      </c>
      <c r="O22" s="20" t="n">
        <f aca="false">O21+1</f>
        <v>44058</v>
      </c>
      <c r="P22" s="15" t="str">
        <f aca="false">IF(ISNUMBER(MATCH(O22,JFCN311,0)),"CN3.1,1","")</f>
        <v/>
      </c>
      <c r="Q22" s="21" t="n">
        <f aca="false">Q21+1</f>
        <v>44089</v>
      </c>
      <c r="R22" s="13" t="str">
        <f aca="false">IF(ISNUMBER(MATCH(Q22,JFCN311,0)),"CN3.1,1","")</f>
        <v/>
      </c>
      <c r="S22" s="20" t="n">
        <f aca="false">S21+1</f>
        <v>44119</v>
      </c>
      <c r="T22" s="23"/>
      <c r="U22" s="21" t="n">
        <f aca="false">U21+1</f>
        <v>44150</v>
      </c>
      <c r="V22" s="13" t="str">
        <f aca="false">IF(ISNUMBER(MATCH(U22,JFCN311,0)),"CN3.1,1","")</f>
        <v/>
      </c>
      <c r="W22" s="20" t="n">
        <f aca="false">W21+1</f>
        <v>44180</v>
      </c>
      <c r="X22" s="15" t="str">
        <f aca="false">IF(ISNUMBER(MATCH(W22,JFCN311,0)),"CN3.1,1","")</f>
        <v/>
      </c>
      <c r="Y22" s="24"/>
      <c r="Z22" s="24"/>
      <c r="AA22" s="28"/>
      <c r="AB22" s="28"/>
      <c r="AC22" s="28"/>
    </row>
    <row r="23" customFormat="false" ht="25.5" hidden="false" customHeight="true" outlineLevel="0" collapsed="false">
      <c r="A23" s="19" t="n">
        <f aca="false">A22+1</f>
        <v>43846</v>
      </c>
      <c r="B23" s="13" t="str">
        <f aca="false">IF(ISNUMBER(MATCH(A23,JFCN311,0)),"CN3.1,1","")</f>
        <v/>
      </c>
      <c r="C23" s="20" t="n">
        <f aca="false">C22+1</f>
        <v>43877</v>
      </c>
      <c r="D23" s="15" t="str">
        <f aca="false">IF(ISNUMBER(MATCH(C23,JFCN311,0)),"CN3.1,1","")</f>
        <v/>
      </c>
      <c r="E23" s="21" t="n">
        <f aca="false">E22+1</f>
        <v>43906</v>
      </c>
      <c r="F23" s="13" t="str">
        <f aca="false">IF(ISNUMBER(MATCH(E23,JFCN311,0)),"CN3.1,1","")</f>
        <v>CN3.1,1</v>
      </c>
      <c r="G23" s="20" t="n">
        <f aca="false">G22+1</f>
        <v>43937</v>
      </c>
      <c r="H23" s="15" t="str">
        <f aca="false">IF(ISNUMBER(MATCH(G23,JFCN311,0)),"CN3.1,1","")</f>
        <v/>
      </c>
      <c r="I23" s="21" t="n">
        <f aca="false">I22+1</f>
        <v>43967</v>
      </c>
      <c r="J23" s="13" t="str">
        <f aca="false">IF(ISNUMBER(MATCH(I23,JFCN311,0)),"CN3.1,1","")</f>
        <v/>
      </c>
      <c r="K23" s="22" t="n">
        <f aca="false">K22+1</f>
        <v>43998</v>
      </c>
      <c r="L23" s="15" t="str">
        <f aca="false">IF(ISNUMBER(MATCH(K23,JFCN311,0)),"CN3.1,1","")</f>
        <v/>
      </c>
      <c r="M23" s="21" t="n">
        <f aca="false">M22+1</f>
        <v>44028</v>
      </c>
      <c r="N23" s="13" t="str">
        <f aca="false">IF(ISNUMBER(MATCH(M23,JFCN311,0)),"CN3.1,1","")</f>
        <v/>
      </c>
      <c r="O23" s="20" t="n">
        <f aca="false">O22+1</f>
        <v>44059</v>
      </c>
      <c r="P23" s="15" t="str">
        <f aca="false">IF(ISNUMBER(MATCH(O23,JFCN311,0)),"CN3.1,1","")</f>
        <v/>
      </c>
      <c r="Q23" s="21" t="n">
        <f aca="false">Q22+1</f>
        <v>44090</v>
      </c>
      <c r="R23" s="13" t="str">
        <f aca="false">IF(ISNUMBER(MATCH(Q23,JFCN311,0)),"CN3.1,1","")</f>
        <v/>
      </c>
      <c r="S23" s="20" t="n">
        <f aca="false">S22+1</f>
        <v>44120</v>
      </c>
      <c r="T23" s="23"/>
      <c r="U23" s="21" t="n">
        <f aca="false">U22+1</f>
        <v>44151</v>
      </c>
      <c r="V23" s="13" t="str">
        <f aca="false">IF(ISNUMBER(MATCH(U23,JFCN311,0)),"CN3.1,1","")</f>
        <v/>
      </c>
      <c r="W23" s="20" t="n">
        <f aca="false">W22+1</f>
        <v>44181</v>
      </c>
      <c r="X23" s="15" t="str">
        <f aca="false">IF(ISNUMBER(MATCH(W23,JFCN311,0)),"CN3.1,1","")</f>
        <v/>
      </c>
      <c r="Y23" s="24"/>
      <c r="Z23" s="24"/>
      <c r="AA23" s="28"/>
      <c r="AB23" s="28"/>
      <c r="AC23" s="28"/>
    </row>
    <row r="24" customFormat="false" ht="25.5" hidden="false" customHeight="true" outlineLevel="0" collapsed="false">
      <c r="A24" s="19" t="n">
        <f aca="false">A23+1</f>
        <v>43847</v>
      </c>
      <c r="B24" s="13" t="str">
        <f aca="false">IF(ISNUMBER(MATCH(A24,JFCN311,0)),"CN3.1,1","")</f>
        <v/>
      </c>
      <c r="C24" s="20" t="n">
        <f aca="false">C23+1</f>
        <v>43878</v>
      </c>
      <c r="D24" s="15" t="str">
        <f aca="false">IF(ISNUMBER(MATCH(C24,JFCN311,0)),"CN3.1,1","")</f>
        <v/>
      </c>
      <c r="E24" s="21" t="n">
        <f aca="false">E23+1</f>
        <v>43907</v>
      </c>
      <c r="F24" s="13" t="str">
        <f aca="false">IF(ISNUMBER(MATCH(E24,JFCN311,0)),"CN3.1,1","")</f>
        <v/>
      </c>
      <c r="G24" s="20" t="n">
        <f aca="false">G23+1</f>
        <v>43938</v>
      </c>
      <c r="H24" s="15" t="str">
        <f aca="false">IF(ISNUMBER(MATCH(G24,JFCN311,0)),"CN3.1,1","")</f>
        <v/>
      </c>
      <c r="I24" s="21" t="n">
        <f aca="false">I23+1</f>
        <v>43968</v>
      </c>
      <c r="J24" s="13" t="str">
        <f aca="false">IF(ISNUMBER(MATCH(I24,JFCN311,0)),"CN3.1,1","")</f>
        <v/>
      </c>
      <c r="K24" s="22" t="n">
        <f aca="false">K23+1</f>
        <v>43999</v>
      </c>
      <c r="L24" s="15" t="str">
        <f aca="false">IF(ISNUMBER(MATCH(K24,JFCN311,0)),"CN3.1,1","")</f>
        <v/>
      </c>
      <c r="M24" s="21" t="n">
        <f aca="false">M23+1</f>
        <v>44029</v>
      </c>
      <c r="N24" s="13" t="str">
        <f aca="false">IF(ISNUMBER(MATCH(M24,JFCN311,0)),"CN3.1,1","")</f>
        <v/>
      </c>
      <c r="O24" s="20" t="n">
        <f aca="false">O23+1</f>
        <v>44060</v>
      </c>
      <c r="P24" s="15" t="str">
        <f aca="false">IF(ISNUMBER(MATCH(O24,JFCN311,0)),"CN3.1,1","")</f>
        <v/>
      </c>
      <c r="Q24" s="21" t="n">
        <f aca="false">Q23+1</f>
        <v>44091</v>
      </c>
      <c r="R24" s="13" t="str">
        <f aca="false">IF(ISNUMBER(MATCH(Q24,JFCN311,0)),"CN3.1,1","")</f>
        <v/>
      </c>
      <c r="S24" s="20" t="n">
        <f aca="false">S23+1</f>
        <v>44121</v>
      </c>
      <c r="T24" s="23"/>
      <c r="U24" s="21" t="n">
        <f aca="false">U23+1</f>
        <v>44152</v>
      </c>
      <c r="V24" s="13" t="str">
        <f aca="false">IF(ISNUMBER(MATCH(U24,JFCN311,0)),"CN3.1,1","")</f>
        <v/>
      </c>
      <c r="W24" s="20" t="n">
        <f aca="false">W23+1</f>
        <v>44182</v>
      </c>
      <c r="X24" s="15" t="str">
        <f aca="false">IF(ISNUMBER(MATCH(W24,JFCN311,0)),"CN3.1,1","")</f>
        <v/>
      </c>
      <c r="Y24" s="24"/>
      <c r="Z24" s="24"/>
      <c r="AA24" s="28"/>
      <c r="AB24" s="28"/>
      <c r="AC24" s="28"/>
    </row>
    <row r="25" customFormat="false" ht="25.5" hidden="false" customHeight="true" outlineLevel="0" collapsed="false">
      <c r="A25" s="19" t="n">
        <f aca="false">A24+1</f>
        <v>43848</v>
      </c>
      <c r="B25" s="13" t="str">
        <f aca="false">IF(ISNUMBER(MATCH(A25,JFCN311,0)),"CN3.1,1","")</f>
        <v/>
      </c>
      <c r="C25" s="20" t="n">
        <f aca="false">C24+1</f>
        <v>43879</v>
      </c>
      <c r="D25" s="15" t="str">
        <f aca="false">IF(ISNUMBER(MATCH(C25,JFCN311,0)),"CN3.1,1","")</f>
        <v/>
      </c>
      <c r="E25" s="21" t="n">
        <f aca="false">E24+1</f>
        <v>43908</v>
      </c>
      <c r="F25" s="13" t="str">
        <f aca="false">IF(ISNUMBER(MATCH(E25,JFCN311,0)),"CN3.1,1","")</f>
        <v/>
      </c>
      <c r="G25" s="20" t="n">
        <f aca="false">G24+1</f>
        <v>43939</v>
      </c>
      <c r="H25" s="15" t="str">
        <f aca="false">IF(ISNUMBER(MATCH(G25,JFCN311,0)),"CN3.1,1","")</f>
        <v/>
      </c>
      <c r="I25" s="21" t="n">
        <f aca="false">I24+1</f>
        <v>43969</v>
      </c>
      <c r="J25" s="13" t="str">
        <f aca="false">IF(ISNUMBER(MATCH(I25,JFCN311,0)),"CN3.1,1","")</f>
        <v/>
      </c>
      <c r="K25" s="22" t="n">
        <f aca="false">K24+1</f>
        <v>44000</v>
      </c>
      <c r="L25" s="15" t="str">
        <f aca="false">IF(ISNUMBER(MATCH(K25,JFCN311,0)),"CN3.1,1","")</f>
        <v/>
      </c>
      <c r="M25" s="21" t="n">
        <f aca="false">M24+1</f>
        <v>44030</v>
      </c>
      <c r="N25" s="13" t="str">
        <f aca="false">IF(ISNUMBER(MATCH(M25,JFCN311,0)),"CN3.1,1","")</f>
        <v/>
      </c>
      <c r="O25" s="20" t="n">
        <f aca="false">O24+1</f>
        <v>44061</v>
      </c>
      <c r="P25" s="15" t="str">
        <f aca="false">IF(ISNUMBER(MATCH(O25,JFCN311,0)),"CN3.1,1","")</f>
        <v/>
      </c>
      <c r="Q25" s="21" t="n">
        <f aca="false">Q24+1</f>
        <v>44092</v>
      </c>
      <c r="R25" s="13" t="str">
        <f aca="false">IF(ISNUMBER(MATCH(Q25,JFCN311,0)),"CN3.1,1","")</f>
        <v/>
      </c>
      <c r="S25" s="20" t="n">
        <f aca="false">S24+1</f>
        <v>44122</v>
      </c>
      <c r="T25" s="23"/>
      <c r="U25" s="21" t="n">
        <f aca="false">U24+1</f>
        <v>44153</v>
      </c>
      <c r="V25" s="13" t="str">
        <f aca="false">IF(ISNUMBER(MATCH(U25,JFCN311,0)),"CN3.1,1","")</f>
        <v/>
      </c>
      <c r="W25" s="20" t="n">
        <f aca="false">W24+1</f>
        <v>44183</v>
      </c>
      <c r="X25" s="15" t="str">
        <f aca="false">IF(ISNUMBER(MATCH(W25,JFCN311,0)),"CN3.1,1","")</f>
        <v/>
      </c>
      <c r="Y25" s="24"/>
      <c r="Z25" s="24"/>
      <c r="AA25" s="28"/>
      <c r="AB25" s="28"/>
      <c r="AC25" s="28"/>
    </row>
    <row r="26" customFormat="false" ht="25.5" hidden="false" customHeight="true" outlineLevel="0" collapsed="false">
      <c r="A26" s="19" t="n">
        <f aca="false">A25+1</f>
        <v>43849</v>
      </c>
      <c r="B26" s="13" t="str">
        <f aca="false">IF(ISNUMBER(MATCH(A26,JFCN311,0)),"CN3.1,1","")</f>
        <v/>
      </c>
      <c r="C26" s="20" t="n">
        <f aca="false">C25+1</f>
        <v>43880</v>
      </c>
      <c r="D26" s="15" t="str">
        <f aca="false">IF(ISNUMBER(MATCH(C26,JFCN311,0)),"CN3.1,1","")</f>
        <v/>
      </c>
      <c r="E26" s="21" t="n">
        <f aca="false">E25+1</f>
        <v>43909</v>
      </c>
      <c r="F26" s="13" t="str">
        <f aca="false">IF(ISNUMBER(MATCH(E26,JFCN311,0)),"CN3.1,1","")</f>
        <v/>
      </c>
      <c r="G26" s="20" t="n">
        <f aca="false">G25+1</f>
        <v>43940</v>
      </c>
      <c r="H26" s="15" t="str">
        <f aca="false">IF(ISNUMBER(MATCH(G26,JFCN311,0)),"CN3.1,1","")</f>
        <v/>
      </c>
      <c r="I26" s="21" t="n">
        <f aca="false">I25+1</f>
        <v>43970</v>
      </c>
      <c r="J26" s="13" t="str">
        <f aca="false">IF(ISNUMBER(MATCH(I26,JFCN311,0)),"CN3.1,1","")</f>
        <v/>
      </c>
      <c r="K26" s="22" t="n">
        <f aca="false">K25+1</f>
        <v>44001</v>
      </c>
      <c r="L26" s="15" t="str">
        <f aca="false">IF(ISNUMBER(MATCH(K26,JFCN311,0)),"CN3.1,1","")</f>
        <v/>
      </c>
      <c r="M26" s="21" t="n">
        <f aca="false">M25+1</f>
        <v>44031</v>
      </c>
      <c r="N26" s="13" t="str">
        <f aca="false">IF(ISNUMBER(MATCH(M26,JFCN311,0)),"CN3.1,1","")</f>
        <v/>
      </c>
      <c r="O26" s="20" t="n">
        <f aca="false">O25+1</f>
        <v>44062</v>
      </c>
      <c r="P26" s="15" t="str">
        <f aca="false">IF(ISNUMBER(MATCH(O26,JFCN311,0)),"CN3.1,1","")</f>
        <v/>
      </c>
      <c r="Q26" s="21" t="n">
        <f aca="false">Q25+1</f>
        <v>44093</v>
      </c>
      <c r="R26" s="13" t="str">
        <f aca="false">IF(ISNUMBER(MATCH(Q26,JFCN311,0)),"CN3.1,1","")</f>
        <v/>
      </c>
      <c r="S26" s="20" t="n">
        <f aca="false">S25+1</f>
        <v>44123</v>
      </c>
      <c r="T26" s="23"/>
      <c r="U26" s="21" t="n">
        <f aca="false">U25+1</f>
        <v>44154</v>
      </c>
      <c r="V26" s="13" t="str">
        <f aca="false">IF(ISNUMBER(MATCH(U26,JFCN311,0)),"CN3.1,1","")</f>
        <v/>
      </c>
      <c r="W26" s="20" t="n">
        <f aca="false">W25+1</f>
        <v>44184</v>
      </c>
      <c r="X26" s="15" t="str">
        <f aca="false">IF(ISNUMBER(MATCH(W26,JFCN311,0)),"CN3.1,1","")</f>
        <v/>
      </c>
      <c r="Y26" s="24"/>
      <c r="Z26" s="24"/>
      <c r="AA26" s="28"/>
      <c r="AB26" s="28"/>
      <c r="AC26" s="28"/>
    </row>
    <row r="27" customFormat="false" ht="25.5" hidden="false" customHeight="true" outlineLevel="0" collapsed="false">
      <c r="A27" s="19" t="n">
        <f aca="false">A26+1</f>
        <v>43850</v>
      </c>
      <c r="B27" s="13" t="str">
        <f aca="false">IF(ISNUMBER(MATCH(A27,JFCN311,0)),"CN3.1,1","")</f>
        <v/>
      </c>
      <c r="C27" s="20" t="n">
        <f aca="false">C26+1</f>
        <v>43881</v>
      </c>
      <c r="D27" s="15" t="str">
        <f aca="false">IF(ISNUMBER(MATCH(C27,JFCN311,0)),"CN3.1,1","")</f>
        <v/>
      </c>
      <c r="E27" s="21" t="n">
        <f aca="false">E26+1</f>
        <v>43910</v>
      </c>
      <c r="F27" s="13" t="str">
        <f aca="false">IF(ISNUMBER(MATCH(E27,JFCN311,0)),"CN3.1,1","")</f>
        <v/>
      </c>
      <c r="G27" s="20" t="n">
        <f aca="false">G26+1</f>
        <v>43941</v>
      </c>
      <c r="H27" s="15" t="str">
        <f aca="false">IF(ISNUMBER(MATCH(G27,JFCN311,0)),"CN3.1,1","")</f>
        <v/>
      </c>
      <c r="I27" s="21" t="n">
        <f aca="false">I26+1</f>
        <v>43971</v>
      </c>
      <c r="J27" s="13" t="str">
        <f aca="false">IF(ISNUMBER(MATCH(I27,JFCN311,0)),"CN3.1,1","")</f>
        <v/>
      </c>
      <c r="K27" s="22" t="n">
        <f aca="false">K26+1</f>
        <v>44002</v>
      </c>
      <c r="L27" s="15" t="str">
        <f aca="false">IF(ISNUMBER(MATCH(K27,JFCN311,0)),"CN3.1,1","")</f>
        <v/>
      </c>
      <c r="M27" s="21" t="n">
        <f aca="false">M26+1</f>
        <v>44032</v>
      </c>
      <c r="N27" s="13" t="str">
        <f aca="false">IF(ISNUMBER(MATCH(M27,JFCN311,0)),"CN3.1,1","")</f>
        <v/>
      </c>
      <c r="O27" s="20" t="n">
        <f aca="false">O26+1</f>
        <v>44063</v>
      </c>
      <c r="P27" s="15" t="str">
        <f aca="false">IF(ISNUMBER(MATCH(O27,JFCN311,0)),"CN3.1,1","")</f>
        <v/>
      </c>
      <c r="Q27" s="21" t="n">
        <f aca="false">Q26+1</f>
        <v>44094</v>
      </c>
      <c r="R27" s="13" t="str">
        <f aca="false">IF(ISNUMBER(MATCH(Q27,JFCN311,0)),"CN3.1,1","")</f>
        <v/>
      </c>
      <c r="S27" s="20" t="n">
        <f aca="false">S26+1</f>
        <v>44124</v>
      </c>
      <c r="T27" s="23"/>
      <c r="U27" s="21" t="n">
        <f aca="false">U26+1</f>
        <v>44155</v>
      </c>
      <c r="V27" s="13" t="str">
        <f aca="false">IF(ISNUMBER(MATCH(U27,JFCN311,0)),"CN3.1,1","")</f>
        <v/>
      </c>
      <c r="W27" s="20" t="n">
        <f aca="false">W26+1</f>
        <v>44185</v>
      </c>
      <c r="X27" s="15" t="str">
        <f aca="false">IF(ISNUMBER(MATCH(W27,JFCN311,0)),"CN3.1,1","")</f>
        <v/>
      </c>
      <c r="Y27" s="24"/>
      <c r="Z27" s="24"/>
      <c r="AA27" s="28"/>
      <c r="AB27" s="28"/>
      <c r="AC27" s="28"/>
    </row>
    <row r="28" customFormat="false" ht="25.5" hidden="false" customHeight="true" outlineLevel="0" collapsed="false">
      <c r="A28" s="19" t="n">
        <f aca="false">A27+1</f>
        <v>43851</v>
      </c>
      <c r="B28" s="13" t="str">
        <f aca="false">IF(ISNUMBER(MATCH(A28,JFCN311,0)),"CN3.1,1","")</f>
        <v/>
      </c>
      <c r="C28" s="20" t="n">
        <f aca="false">C27+1</f>
        <v>43882</v>
      </c>
      <c r="D28" s="15" t="str">
        <f aca="false">IF(ISNUMBER(MATCH(C28,JFCN311,0)),"CN3.1,1","")</f>
        <v/>
      </c>
      <c r="E28" s="21" t="n">
        <f aca="false">E27+1</f>
        <v>43911</v>
      </c>
      <c r="F28" s="13" t="str">
        <f aca="false">IF(ISNUMBER(MATCH(E28,JFCN311,0)),"CN3.1,1","")</f>
        <v/>
      </c>
      <c r="G28" s="20" t="n">
        <f aca="false">G27+1</f>
        <v>43942</v>
      </c>
      <c r="H28" s="15" t="str">
        <f aca="false">IF(ISNUMBER(MATCH(G28,JFCN311,0)),"CN3.1,1","")</f>
        <v/>
      </c>
      <c r="I28" s="21" t="n">
        <f aca="false">I27+1</f>
        <v>43972</v>
      </c>
      <c r="J28" s="13" t="str">
        <f aca="false">IF(ISNUMBER(MATCH(I28,JFCN311,0)),"CN3.1,1","")</f>
        <v/>
      </c>
      <c r="K28" s="22" t="n">
        <f aca="false">K27+1</f>
        <v>44003</v>
      </c>
      <c r="L28" s="15" t="str">
        <f aca="false">IF(ISNUMBER(MATCH(K28,JFCN311,0)),"CN3.1,1","")</f>
        <v/>
      </c>
      <c r="M28" s="21" t="n">
        <f aca="false">M27+1</f>
        <v>44033</v>
      </c>
      <c r="N28" s="13" t="str">
        <f aca="false">IF(ISNUMBER(MATCH(M28,JFCN311,0)),"CN3.1,1","")</f>
        <v/>
      </c>
      <c r="O28" s="20" t="n">
        <f aca="false">O27+1</f>
        <v>44064</v>
      </c>
      <c r="P28" s="15" t="str">
        <f aca="false">IF(ISNUMBER(MATCH(O28,JFCN311,0)),"CN3.1,1","")</f>
        <v/>
      </c>
      <c r="Q28" s="21" t="n">
        <f aca="false">Q27+1</f>
        <v>44095</v>
      </c>
      <c r="R28" s="13" t="str">
        <f aca="false">IF(ISNUMBER(MATCH(Q28,JFCN311,0)),"CN3.1,1","")</f>
        <v/>
      </c>
      <c r="S28" s="20" t="n">
        <f aca="false">S27+1</f>
        <v>44125</v>
      </c>
      <c r="T28" s="23"/>
      <c r="U28" s="21" t="n">
        <f aca="false">U27+1</f>
        <v>44156</v>
      </c>
      <c r="V28" s="13" t="str">
        <f aca="false">IF(ISNUMBER(MATCH(U28,JFCN311,0)),"CN3.1,1","")</f>
        <v/>
      </c>
      <c r="W28" s="20" t="n">
        <f aca="false">W27+1</f>
        <v>44186</v>
      </c>
      <c r="X28" s="15" t="str">
        <f aca="false">IF(ISNUMBER(MATCH(W28,JFCN311,0)),"CN3.1,1","")</f>
        <v/>
      </c>
      <c r="Y28" s="24"/>
      <c r="Z28" s="24"/>
      <c r="AA28" s="28"/>
      <c r="AB28" s="28"/>
      <c r="AC28" s="28"/>
    </row>
    <row r="29" customFormat="false" ht="25.5" hidden="false" customHeight="true" outlineLevel="0" collapsed="false">
      <c r="A29" s="19" t="n">
        <f aca="false">A28+1</f>
        <v>43852</v>
      </c>
      <c r="B29" s="13" t="str">
        <f aca="false">IF(ISNUMBER(MATCH(A29,JFCN311,0)),"CN3.1,1","")</f>
        <v/>
      </c>
      <c r="C29" s="20" t="n">
        <f aca="false">C28+1</f>
        <v>43883</v>
      </c>
      <c r="D29" s="15" t="str">
        <f aca="false">IF(ISNUMBER(MATCH(C29,JFCN311,0)),"CN3.1,1","")</f>
        <v/>
      </c>
      <c r="E29" s="21" t="n">
        <f aca="false">E28+1</f>
        <v>43912</v>
      </c>
      <c r="F29" s="13" t="str">
        <f aca="false">IF(ISNUMBER(MATCH(E29,JFCN311,0)),"CN3.1,1","")</f>
        <v/>
      </c>
      <c r="G29" s="20" t="n">
        <f aca="false">G28+1</f>
        <v>43943</v>
      </c>
      <c r="H29" s="15" t="str">
        <f aca="false">IF(ISNUMBER(MATCH(G29,JFCN311,0)),"CN3.1,1","")</f>
        <v/>
      </c>
      <c r="I29" s="21" t="n">
        <f aca="false">I28+1</f>
        <v>43973</v>
      </c>
      <c r="J29" s="13" t="str">
        <f aca="false">IF(ISNUMBER(MATCH(I29,JFCN311,0)),"CN3.1,1","")</f>
        <v/>
      </c>
      <c r="K29" s="22" t="n">
        <f aca="false">K28+1</f>
        <v>44004</v>
      </c>
      <c r="L29" s="15" t="str">
        <f aca="false">IF(ISNUMBER(MATCH(K29,JFCN311,0)),"CN3.1,1","")</f>
        <v/>
      </c>
      <c r="M29" s="21" t="n">
        <f aca="false">M28+1</f>
        <v>44034</v>
      </c>
      <c r="N29" s="13" t="str">
        <f aca="false">IF(ISNUMBER(MATCH(M29,JFCN311,0)),"CN3.1,1","")</f>
        <v/>
      </c>
      <c r="O29" s="20" t="n">
        <f aca="false">O28+1</f>
        <v>44065</v>
      </c>
      <c r="P29" s="15" t="str">
        <f aca="false">IF(ISNUMBER(MATCH(O29,JFCN311,0)),"CN3.1,1","")</f>
        <v/>
      </c>
      <c r="Q29" s="21" t="n">
        <f aca="false">Q28+1</f>
        <v>44096</v>
      </c>
      <c r="R29" s="13" t="str">
        <f aca="false">IF(ISNUMBER(MATCH(Q29,JFCN311,0)),"CN3.1,1","")</f>
        <v/>
      </c>
      <c r="S29" s="20" t="n">
        <f aca="false">S28+1</f>
        <v>44126</v>
      </c>
      <c r="T29" s="23"/>
      <c r="U29" s="21" t="n">
        <f aca="false">U28+1</f>
        <v>44157</v>
      </c>
      <c r="V29" s="13" t="str">
        <f aca="false">IF(ISNUMBER(MATCH(U29,JFCN311,0)),"CN3.1,1","")</f>
        <v/>
      </c>
      <c r="W29" s="20" t="n">
        <f aca="false">W28+1</f>
        <v>44187</v>
      </c>
      <c r="X29" s="15" t="str">
        <f aca="false">IF(ISNUMBER(MATCH(W29,JFCN311,0)),"CN3.1,1","")</f>
        <v/>
      </c>
      <c r="Y29" s="24"/>
      <c r="Z29" s="24"/>
      <c r="AA29" s="28"/>
      <c r="AB29" s="28"/>
      <c r="AC29" s="28"/>
    </row>
    <row r="30" customFormat="false" ht="25.5" hidden="false" customHeight="true" outlineLevel="0" collapsed="false">
      <c r="A30" s="19" t="n">
        <f aca="false">A29+1</f>
        <v>43853</v>
      </c>
      <c r="B30" s="13" t="str">
        <f aca="false">IF(ISNUMBER(MATCH(A30,JFCN311,0)),"CN3.1,1","")</f>
        <v/>
      </c>
      <c r="C30" s="20" t="n">
        <f aca="false">C29+1</f>
        <v>43884</v>
      </c>
      <c r="D30" s="15" t="str">
        <f aca="false">IF(ISNUMBER(MATCH(C30,JFCN311,0)),"CN3.1,1","")</f>
        <v/>
      </c>
      <c r="E30" s="21" t="n">
        <f aca="false">E29+1</f>
        <v>43913</v>
      </c>
      <c r="F30" s="13" t="str">
        <f aca="false">IF(ISNUMBER(MATCH(E30,JFCN311,0)),"CN3.1,1","")</f>
        <v/>
      </c>
      <c r="G30" s="20" t="n">
        <f aca="false">G29+1</f>
        <v>43944</v>
      </c>
      <c r="H30" s="15" t="str">
        <f aca="false">IF(ISNUMBER(MATCH(G30,JFCN311,0)),"CN3.1,1","")</f>
        <v/>
      </c>
      <c r="I30" s="21" t="n">
        <f aca="false">I29+1</f>
        <v>43974</v>
      </c>
      <c r="J30" s="13" t="str">
        <f aca="false">IF(ISNUMBER(MATCH(I30,JFCN311,0)),"CN3.1,1","")</f>
        <v/>
      </c>
      <c r="K30" s="22" t="n">
        <f aca="false">K29+1</f>
        <v>44005</v>
      </c>
      <c r="L30" s="15" t="str">
        <f aca="false">IF(ISNUMBER(MATCH(K30,JFCN311,0)),"CN3.1,1","")</f>
        <v/>
      </c>
      <c r="M30" s="21" t="n">
        <f aca="false">M29+1</f>
        <v>44035</v>
      </c>
      <c r="N30" s="13" t="str">
        <f aca="false">IF(ISNUMBER(MATCH(M30,JFCN311,0)),"CN3.1,1","")</f>
        <v/>
      </c>
      <c r="O30" s="20" t="n">
        <f aca="false">O29+1</f>
        <v>44066</v>
      </c>
      <c r="P30" s="15" t="str">
        <f aca="false">IF(ISNUMBER(MATCH(O30,JFCN311,0)),"CN3.1,1","")</f>
        <v/>
      </c>
      <c r="Q30" s="21" t="n">
        <f aca="false">Q29+1</f>
        <v>44097</v>
      </c>
      <c r="R30" s="13" t="str">
        <f aca="false">IF(ISNUMBER(MATCH(Q30,JFCN311,0)),"CN3.1,1","")</f>
        <v/>
      </c>
      <c r="S30" s="20" t="n">
        <f aca="false">S29+1</f>
        <v>44127</v>
      </c>
      <c r="T30" s="23"/>
      <c r="U30" s="21" t="n">
        <f aca="false">U29+1</f>
        <v>44158</v>
      </c>
      <c r="V30" s="13" t="str">
        <f aca="false">IF(ISNUMBER(MATCH(U30,JFCN311,0)),"CN3.1,1","")</f>
        <v/>
      </c>
      <c r="W30" s="20" t="n">
        <f aca="false">W29+1</f>
        <v>44188</v>
      </c>
      <c r="X30" s="15" t="str">
        <f aca="false">IF(ISNUMBER(MATCH(W30,JFCN311,0)),"CN3.1,1","")</f>
        <v/>
      </c>
      <c r="Y30" s="24"/>
      <c r="Z30" s="24"/>
      <c r="AA30" s="28"/>
      <c r="AB30" s="28"/>
      <c r="AC30" s="28"/>
    </row>
    <row r="31" customFormat="false" ht="25.5" hidden="false" customHeight="true" outlineLevel="0" collapsed="false">
      <c r="A31" s="19" t="n">
        <f aca="false">A30+1</f>
        <v>43854</v>
      </c>
      <c r="B31" s="13" t="str">
        <f aca="false">IF(ISNUMBER(MATCH(A31,JFCN311,0)),"CN3.1,1","")</f>
        <v/>
      </c>
      <c r="C31" s="20" t="n">
        <f aca="false">C30+1</f>
        <v>43885</v>
      </c>
      <c r="D31" s="15" t="str">
        <f aca="false">IF(ISNUMBER(MATCH(C31,JFCN311,0)),"CN3.1,1","")</f>
        <v/>
      </c>
      <c r="E31" s="21" t="n">
        <f aca="false">E30+1</f>
        <v>43914</v>
      </c>
      <c r="F31" s="13" t="str">
        <f aca="false">IF(ISNUMBER(MATCH(E31,JFCN311,0)),"CN3.1,1","")</f>
        <v/>
      </c>
      <c r="G31" s="20" t="n">
        <f aca="false">G30+1</f>
        <v>43945</v>
      </c>
      <c r="H31" s="15" t="str">
        <f aca="false">IF(ISNUMBER(MATCH(G31,JFCN311,0)),"CN3.1,1","")</f>
        <v/>
      </c>
      <c r="I31" s="21" t="n">
        <f aca="false">I30+1</f>
        <v>43975</v>
      </c>
      <c r="J31" s="13" t="str">
        <f aca="false">IF(ISNUMBER(MATCH(I31,JFCN311,0)),"CN3.1,1","")</f>
        <v/>
      </c>
      <c r="K31" s="22" t="n">
        <f aca="false">K30+1</f>
        <v>44006</v>
      </c>
      <c r="L31" s="15" t="str">
        <f aca="false">IF(ISNUMBER(MATCH(K31,JFCN311,0)),"CN3.1,1","")</f>
        <v/>
      </c>
      <c r="M31" s="21" t="n">
        <f aca="false">M30+1</f>
        <v>44036</v>
      </c>
      <c r="N31" s="13" t="str">
        <f aca="false">IF(ISNUMBER(MATCH(M31,JFCN311,0)),"CN3.1,1","")</f>
        <v/>
      </c>
      <c r="O31" s="20" t="n">
        <f aca="false">O30+1</f>
        <v>44067</v>
      </c>
      <c r="P31" s="15" t="str">
        <f aca="false">IF(ISNUMBER(MATCH(O31,JFCN311,0)),"CN3.1,1","")</f>
        <v/>
      </c>
      <c r="Q31" s="21" t="n">
        <f aca="false">Q30+1</f>
        <v>44098</v>
      </c>
      <c r="R31" s="13" t="str">
        <f aca="false">IF(ISNUMBER(MATCH(Q31,JFCN311,0)),"CN3.1,1","")</f>
        <v/>
      </c>
      <c r="S31" s="20" t="n">
        <f aca="false">S30+1</f>
        <v>44128</v>
      </c>
      <c r="T31" s="23"/>
      <c r="U31" s="21" t="n">
        <f aca="false">U30+1</f>
        <v>44159</v>
      </c>
      <c r="V31" s="13" t="str">
        <f aca="false">IF(ISNUMBER(MATCH(U31,JFCN311,0)),"CN3.1,1","")</f>
        <v/>
      </c>
      <c r="W31" s="20" t="n">
        <f aca="false">W30+1</f>
        <v>44189</v>
      </c>
      <c r="X31" s="15" t="str">
        <f aca="false">IF(ISNUMBER(MATCH(W31,JFCN311,0)),"CN3.1,1","")</f>
        <v/>
      </c>
      <c r="Y31" s="24"/>
      <c r="Z31" s="24"/>
      <c r="AA31" s="28"/>
      <c r="AB31" s="28"/>
      <c r="AC31" s="28"/>
    </row>
    <row r="32" customFormat="false" ht="25.5" hidden="false" customHeight="true" outlineLevel="0" collapsed="false">
      <c r="A32" s="19" t="n">
        <f aca="false">A31+1</f>
        <v>43855</v>
      </c>
      <c r="B32" s="13" t="str">
        <f aca="false">IF(ISNUMBER(MATCH(A32,JFCN311,0)),"CN3.1,1","")</f>
        <v/>
      </c>
      <c r="C32" s="20" t="n">
        <f aca="false">C31+1</f>
        <v>43886</v>
      </c>
      <c r="D32" s="15" t="str">
        <f aca="false">IF(ISNUMBER(MATCH(C32,JFCN311,0)),"CN3.1,1","")</f>
        <v/>
      </c>
      <c r="E32" s="21" t="n">
        <f aca="false">E31+1</f>
        <v>43915</v>
      </c>
      <c r="F32" s="13" t="str">
        <f aca="false">IF(ISNUMBER(MATCH(E32,JFCN311,0)),"CN3.1,1","")</f>
        <v/>
      </c>
      <c r="G32" s="20" t="n">
        <f aca="false">G31+1</f>
        <v>43946</v>
      </c>
      <c r="H32" s="15" t="str">
        <f aca="false">IF(ISNUMBER(MATCH(G32,JFCN311,0)),"CN3.1,1","")</f>
        <v/>
      </c>
      <c r="I32" s="21" t="n">
        <f aca="false">I31+1</f>
        <v>43976</v>
      </c>
      <c r="J32" s="13" t="str">
        <f aca="false">IF(ISNUMBER(MATCH(I32,JFCN311,0)),"CN3.1,1","")</f>
        <v/>
      </c>
      <c r="K32" s="22" t="n">
        <f aca="false">K31+1</f>
        <v>44007</v>
      </c>
      <c r="L32" s="15" t="str">
        <f aca="false">IF(ISNUMBER(MATCH(K32,JFCN311,0)),"CN3.1,1","")</f>
        <v/>
      </c>
      <c r="M32" s="21" t="n">
        <f aca="false">M31+1</f>
        <v>44037</v>
      </c>
      <c r="N32" s="13" t="str">
        <f aca="false">IF(ISNUMBER(MATCH(M32,JFCN311,0)),"CN3.1,1","")</f>
        <v/>
      </c>
      <c r="O32" s="20" t="n">
        <f aca="false">O31+1</f>
        <v>44068</v>
      </c>
      <c r="P32" s="15" t="str">
        <f aca="false">IF(ISNUMBER(MATCH(O32,JFCN311,0)),"CN3.1,1","")</f>
        <v/>
      </c>
      <c r="Q32" s="21" t="n">
        <f aca="false">Q31+1</f>
        <v>44099</v>
      </c>
      <c r="R32" s="13" t="str">
        <f aca="false">IF(ISNUMBER(MATCH(Q32,JFCN311,0)),"CN3.1,1","")</f>
        <v/>
      </c>
      <c r="S32" s="20" t="n">
        <f aca="false">S31+1</f>
        <v>44129</v>
      </c>
      <c r="T32" s="23"/>
      <c r="U32" s="21" t="n">
        <f aca="false">U31+1</f>
        <v>44160</v>
      </c>
      <c r="V32" s="13" t="str">
        <f aca="false">IF(ISNUMBER(MATCH(U32,JFCN311,0)),"CN3.1,1","")</f>
        <v/>
      </c>
      <c r="W32" s="20" t="n">
        <f aca="false">W31+1</f>
        <v>44190</v>
      </c>
      <c r="X32" s="15" t="str">
        <f aca="false">IF(ISNUMBER(MATCH(W32,JFCN311,0)),"CN3.1,1","")</f>
        <v/>
      </c>
      <c r="Y32" s="24"/>
      <c r="Z32" s="24"/>
      <c r="AA32" s="28"/>
      <c r="AB32" s="28"/>
      <c r="AC32" s="28"/>
    </row>
    <row r="33" customFormat="false" ht="25.5" hidden="false" customHeight="true" outlineLevel="0" collapsed="false">
      <c r="A33" s="19" t="n">
        <f aca="false">A32+1</f>
        <v>43856</v>
      </c>
      <c r="B33" s="13" t="str">
        <f aca="false">IF(ISNUMBER(MATCH(A33,JFCN311,0)),"CN3.1,1","")</f>
        <v/>
      </c>
      <c r="C33" s="20" t="n">
        <f aca="false">C32+1</f>
        <v>43887</v>
      </c>
      <c r="D33" s="15" t="str">
        <f aca="false">IF(ISNUMBER(MATCH(C33,JFCN311,0)),"CN3.1,1","")</f>
        <v/>
      </c>
      <c r="E33" s="21" t="n">
        <f aca="false">E32+1</f>
        <v>43916</v>
      </c>
      <c r="F33" s="13" t="str">
        <f aca="false">IF(ISNUMBER(MATCH(E33,JFCN311,0)),"CN3.1,1","")</f>
        <v/>
      </c>
      <c r="G33" s="20" t="n">
        <f aca="false">G32+1</f>
        <v>43947</v>
      </c>
      <c r="H33" s="15" t="str">
        <f aca="false">IF(ISNUMBER(MATCH(G33,JFCN311,0)),"CN3.1,1","")</f>
        <v/>
      </c>
      <c r="I33" s="21" t="n">
        <f aca="false">I32+1</f>
        <v>43977</v>
      </c>
      <c r="J33" s="13" t="str">
        <f aca="false">IF(ISNUMBER(MATCH(I33,JFCN311,0)),"CN3.1,1","")</f>
        <v/>
      </c>
      <c r="K33" s="22" t="n">
        <f aca="false">K32+1</f>
        <v>44008</v>
      </c>
      <c r="L33" s="15" t="str">
        <f aca="false">IF(ISNUMBER(MATCH(K33,JFCN311,0)),"CN3.1,1","")</f>
        <v/>
      </c>
      <c r="M33" s="21" t="n">
        <f aca="false">M32+1</f>
        <v>44038</v>
      </c>
      <c r="N33" s="13" t="str">
        <f aca="false">IF(ISNUMBER(MATCH(M33,JFCN311,0)),"CN3.1,1","")</f>
        <v/>
      </c>
      <c r="O33" s="20" t="n">
        <f aca="false">O32+1</f>
        <v>44069</v>
      </c>
      <c r="P33" s="15" t="str">
        <f aca="false">IF(ISNUMBER(MATCH(O33,JFCN311,0)),"CN3.1,1","")</f>
        <v/>
      </c>
      <c r="Q33" s="21" t="n">
        <f aca="false">Q32+1</f>
        <v>44100</v>
      </c>
      <c r="R33" s="13" t="str">
        <f aca="false">IF(ISNUMBER(MATCH(Q33,JFCN311,0)),"CN3.1,1","")</f>
        <v/>
      </c>
      <c r="S33" s="20" t="n">
        <f aca="false">S32+1</f>
        <v>44130</v>
      </c>
      <c r="T33" s="23"/>
      <c r="U33" s="21" t="n">
        <f aca="false">U32+1</f>
        <v>44161</v>
      </c>
      <c r="V33" s="13" t="str">
        <f aca="false">IF(ISNUMBER(MATCH(U33,JFCN311,0)),"CN3.1,1","")</f>
        <v/>
      </c>
      <c r="W33" s="20" t="n">
        <f aca="false">W32+1</f>
        <v>44191</v>
      </c>
      <c r="X33" s="15" t="str">
        <f aca="false">IF(ISNUMBER(MATCH(W33,JFCN311,0)),"CN3.1,1","")</f>
        <v/>
      </c>
      <c r="Y33" s="24"/>
      <c r="Z33" s="24"/>
      <c r="AA33" s="28"/>
      <c r="AB33" s="28"/>
      <c r="AC33" s="28"/>
    </row>
    <row r="34" customFormat="false" ht="25.5" hidden="false" customHeight="true" outlineLevel="0" collapsed="false">
      <c r="A34" s="19" t="n">
        <f aca="false">A33+1</f>
        <v>43857</v>
      </c>
      <c r="B34" s="13" t="str">
        <f aca="false">IF(ISNUMBER(MATCH(A34,JFCN311,0)),"CN3.1,1","")</f>
        <v/>
      </c>
      <c r="C34" s="20" t="n">
        <f aca="false">C33+1</f>
        <v>43888</v>
      </c>
      <c r="D34" s="15" t="str">
        <f aca="false">IF(ISNUMBER(MATCH(C34,JFCN311,0)),"CN3.1,1","")</f>
        <v/>
      </c>
      <c r="E34" s="21" t="n">
        <f aca="false">E33+1</f>
        <v>43917</v>
      </c>
      <c r="F34" s="13" t="str">
        <f aca="false">IF(ISNUMBER(MATCH(E34,JFCN311,0)),"CN3.1,1","")</f>
        <v/>
      </c>
      <c r="G34" s="20" t="n">
        <f aca="false">G33+1</f>
        <v>43948</v>
      </c>
      <c r="H34" s="15" t="str">
        <f aca="false">IF(ISNUMBER(MATCH(G34,JFCN311,0)),"CN3.1,1","")</f>
        <v/>
      </c>
      <c r="I34" s="21" t="n">
        <f aca="false">I33+1</f>
        <v>43978</v>
      </c>
      <c r="J34" s="13" t="str">
        <f aca="false">IF(ISNUMBER(MATCH(I34,JFCN311,0)),"CN3.1,1","")</f>
        <v/>
      </c>
      <c r="K34" s="22" t="n">
        <f aca="false">K33+1</f>
        <v>44009</v>
      </c>
      <c r="L34" s="15" t="str">
        <f aca="false">IF(ISNUMBER(MATCH(K34,JFCN311,0)),"CN3.1,1","")</f>
        <v/>
      </c>
      <c r="M34" s="21" t="n">
        <f aca="false">M33+1</f>
        <v>44039</v>
      </c>
      <c r="N34" s="13" t="str">
        <f aca="false">IF(ISNUMBER(MATCH(M34,JFCN311,0)),"CN3.1,1","")</f>
        <v/>
      </c>
      <c r="O34" s="20" t="n">
        <f aca="false">O33+1</f>
        <v>44070</v>
      </c>
      <c r="P34" s="15" t="str">
        <f aca="false">IF(ISNUMBER(MATCH(O34,JFCN311,0)),"CN3.1,1","")</f>
        <v/>
      </c>
      <c r="Q34" s="21" t="n">
        <f aca="false">Q33+1</f>
        <v>44101</v>
      </c>
      <c r="R34" s="13" t="str">
        <f aca="false">IF(ISNUMBER(MATCH(Q34,JFCN311,0)),"CN3.1,1","")</f>
        <v/>
      </c>
      <c r="S34" s="20" t="n">
        <f aca="false">S33+1</f>
        <v>44131</v>
      </c>
      <c r="T34" s="23"/>
      <c r="U34" s="21" t="n">
        <f aca="false">U33+1</f>
        <v>44162</v>
      </c>
      <c r="V34" s="13" t="str">
        <f aca="false">IF(ISNUMBER(MATCH(U34,JFCN311,0)),"CN3.1,1","")</f>
        <v/>
      </c>
      <c r="W34" s="20" t="n">
        <f aca="false">W33+1</f>
        <v>44192</v>
      </c>
      <c r="X34" s="15" t="str">
        <f aca="false">IF(ISNUMBER(MATCH(W34,JFCN311,0)),"CN3.1,1","")</f>
        <v/>
      </c>
      <c r="Y34" s="24"/>
      <c r="Z34" s="24"/>
      <c r="AA34" s="28"/>
      <c r="AB34" s="28"/>
      <c r="AC34" s="28"/>
    </row>
    <row r="35" customFormat="false" ht="25.5" hidden="false" customHeight="true" outlineLevel="0" collapsed="false">
      <c r="A35" s="19" t="n">
        <f aca="false">A34+1</f>
        <v>43858</v>
      </c>
      <c r="B35" s="13" t="str">
        <f aca="false">IF(ISNUMBER(MATCH(A35,JFCN311,0)),"CN3.1,1","")</f>
        <v/>
      </c>
      <c r="C35" s="20" t="n">
        <f aca="false">C34+1</f>
        <v>43889</v>
      </c>
      <c r="D35" s="15" t="str">
        <f aca="false">IF(ISNUMBER(MATCH(C35,JFCN311,0)),"CN3.1,1","")</f>
        <v/>
      </c>
      <c r="E35" s="21" t="n">
        <f aca="false">E34+1</f>
        <v>43918</v>
      </c>
      <c r="F35" s="13" t="str">
        <f aca="false">IF(ISNUMBER(MATCH(E35,JFCN311,0)),"CN3.1,1","")</f>
        <v/>
      </c>
      <c r="G35" s="20" t="n">
        <f aca="false">G34+1</f>
        <v>43949</v>
      </c>
      <c r="H35" s="15" t="str">
        <f aca="false">IF(ISNUMBER(MATCH(G35,JFCN311,0)),"CN3.1,1","")</f>
        <v/>
      </c>
      <c r="I35" s="21" t="n">
        <f aca="false">I34+1</f>
        <v>43979</v>
      </c>
      <c r="J35" s="13" t="str">
        <f aca="false">IF(ISNUMBER(MATCH(I35,JFCN311,0)),"CN3.1,1","")</f>
        <v/>
      </c>
      <c r="K35" s="22" t="n">
        <f aca="false">K34+1</f>
        <v>44010</v>
      </c>
      <c r="L35" s="15" t="str">
        <f aca="false">IF(ISNUMBER(MATCH(K35,JFCN311,0)),"CN3.1,1","")</f>
        <v/>
      </c>
      <c r="M35" s="21" t="n">
        <f aca="false">M34+1</f>
        <v>44040</v>
      </c>
      <c r="N35" s="13" t="str">
        <f aca="false">IF(ISNUMBER(MATCH(M35,JFCN311,0)),"CN3.1,1","")</f>
        <v/>
      </c>
      <c r="O35" s="20" t="n">
        <f aca="false">O34+1</f>
        <v>44071</v>
      </c>
      <c r="P35" s="15" t="str">
        <f aca="false">IF(ISNUMBER(MATCH(O35,JFCN311,0)),"CN3.1,1","")</f>
        <v/>
      </c>
      <c r="Q35" s="21" t="n">
        <f aca="false">Q34+1</f>
        <v>44102</v>
      </c>
      <c r="R35" s="13" t="str">
        <f aca="false">IF(ISNUMBER(MATCH(Q35,JFCN311,0)),"CN3.1,1","")</f>
        <v/>
      </c>
      <c r="S35" s="20" t="n">
        <f aca="false">S34+1</f>
        <v>44132</v>
      </c>
      <c r="T35" s="23"/>
      <c r="U35" s="21" t="n">
        <f aca="false">U34+1</f>
        <v>44163</v>
      </c>
      <c r="V35" s="13" t="str">
        <f aca="false">IF(ISNUMBER(MATCH(U35,JFCN311,0)),"CN3.1,1","")</f>
        <v/>
      </c>
      <c r="W35" s="20" t="n">
        <f aca="false">W34+1</f>
        <v>44193</v>
      </c>
      <c r="X35" s="15" t="str">
        <f aca="false">IF(ISNUMBER(MATCH(W35,JFCN311,0)),"CN3.1,1","")</f>
        <v/>
      </c>
      <c r="Y35" s="24"/>
      <c r="Z35" s="24"/>
      <c r="AA35" s="28"/>
      <c r="AB35" s="28"/>
      <c r="AC35" s="28"/>
    </row>
    <row r="36" customFormat="false" ht="25.5" hidden="false" customHeight="true" outlineLevel="0" collapsed="false">
      <c r="A36" s="19" t="n">
        <f aca="false">A35+1</f>
        <v>43859</v>
      </c>
      <c r="B36" s="13" t="str">
        <f aca="false">IF(ISNUMBER(MATCH(A36,JFCN311,0)),"CN3.1,1","")</f>
        <v/>
      </c>
      <c r="C36" s="20" t="n">
        <f aca="false">C35+1</f>
        <v>43890</v>
      </c>
      <c r="D36" s="15" t="str">
        <f aca="false">IF(ISNUMBER(MATCH(C36,JFCN311,0)),"CN3.1,1","")</f>
        <v/>
      </c>
      <c r="E36" s="21" t="n">
        <f aca="false">E35+1</f>
        <v>43919</v>
      </c>
      <c r="F36" s="13" t="str">
        <f aca="false">IF(ISNUMBER(MATCH(E36,JFCN311,0)),"CN3.1,1","")</f>
        <v/>
      </c>
      <c r="G36" s="20" t="n">
        <f aca="false">G35+1</f>
        <v>43950</v>
      </c>
      <c r="H36" s="15" t="str">
        <f aca="false">IF(ISNUMBER(MATCH(G36,JFCN311,0)),"CN3.1,1","")</f>
        <v/>
      </c>
      <c r="I36" s="21" t="n">
        <f aca="false">I35+1</f>
        <v>43980</v>
      </c>
      <c r="J36" s="13" t="str">
        <f aca="false">IF(ISNUMBER(MATCH(I36,JFCN311,0)),"CN3.1,1","")</f>
        <v/>
      </c>
      <c r="K36" s="22" t="n">
        <f aca="false">K35+1</f>
        <v>44011</v>
      </c>
      <c r="L36" s="15" t="str">
        <f aca="false">IF(ISNUMBER(MATCH(K36,JFCN311,0)),"CN3.1,1","")</f>
        <v/>
      </c>
      <c r="M36" s="21" t="n">
        <f aca="false">M35+1</f>
        <v>44041</v>
      </c>
      <c r="N36" s="13" t="str">
        <f aca="false">IF(ISNUMBER(MATCH(M36,JFCN311,0)),"CN3.1,1","")</f>
        <v/>
      </c>
      <c r="O36" s="20" t="n">
        <f aca="false">O35+1</f>
        <v>44072</v>
      </c>
      <c r="P36" s="15" t="str">
        <f aca="false">IF(ISNUMBER(MATCH(O36,JFCN311,0)),"CN3.1,1","")</f>
        <v/>
      </c>
      <c r="Q36" s="21" t="n">
        <f aca="false">Q35+1</f>
        <v>44103</v>
      </c>
      <c r="R36" s="13" t="str">
        <f aca="false">IF(ISNUMBER(MATCH(Q36,JFCN311,0)),"CN3.1,1","")</f>
        <v/>
      </c>
      <c r="S36" s="20" t="n">
        <f aca="false">S35+1</f>
        <v>44133</v>
      </c>
      <c r="T36" s="23"/>
      <c r="U36" s="21" t="n">
        <f aca="false">U35+1</f>
        <v>44164</v>
      </c>
      <c r="V36" s="13" t="str">
        <f aca="false">IF(ISNUMBER(MATCH(U36,JFCN311,0)),"CN3.1,1","")</f>
        <v/>
      </c>
      <c r="W36" s="20" t="n">
        <f aca="false">W35+1</f>
        <v>44194</v>
      </c>
      <c r="X36" s="15" t="str">
        <f aca="false">IF(ISNUMBER(MATCH(W36,JFCN311,0)),"CN3.1,1","")</f>
        <v/>
      </c>
      <c r="Y36" s="24"/>
      <c r="Z36" s="24"/>
      <c r="AA36" s="28"/>
      <c r="AB36" s="28"/>
      <c r="AC36" s="28"/>
    </row>
    <row r="37" customFormat="false" ht="25.5" hidden="false" customHeight="true" outlineLevel="0" collapsed="false">
      <c r="A37" s="19" t="n">
        <f aca="false">A36+1</f>
        <v>43860</v>
      </c>
      <c r="B37" s="13" t="str">
        <f aca="false">IF(ISNUMBER(MATCH(A37,JFCN311,0)),"CN3.1,1","")</f>
        <v/>
      </c>
      <c r="C37" s="31"/>
      <c r="D37" s="32"/>
      <c r="E37" s="21" t="n">
        <f aca="false">E36+1</f>
        <v>43920</v>
      </c>
      <c r="F37" s="13" t="str">
        <f aca="false">IF(ISNUMBER(MATCH(E37,JFCN311,0)),"CN3.1,1","")</f>
        <v/>
      </c>
      <c r="G37" s="20" t="n">
        <f aca="false">G36+1</f>
        <v>43951</v>
      </c>
      <c r="H37" s="15" t="str">
        <f aca="false">IF(ISNUMBER(MATCH(G37,JFCN311,0)),"CN3.1,1","")</f>
        <v/>
      </c>
      <c r="I37" s="21" t="n">
        <f aca="false">I36+1</f>
        <v>43981</v>
      </c>
      <c r="J37" s="13" t="str">
        <f aca="false">IF(ISNUMBER(MATCH(I37,JFCN311,0)),"CN3.1,1","")</f>
        <v/>
      </c>
      <c r="K37" s="22" t="n">
        <f aca="false">K36+1</f>
        <v>44012</v>
      </c>
      <c r="L37" s="15" t="str">
        <f aca="false">IF(ISNUMBER(MATCH(K37,JFCN311,0)),"CN3.1,1","")</f>
        <v/>
      </c>
      <c r="M37" s="21" t="n">
        <f aca="false">M36+1</f>
        <v>44042</v>
      </c>
      <c r="N37" s="13" t="str">
        <f aca="false">IF(ISNUMBER(MATCH(M37,JFCN311,0)),"CN3.1,1","")</f>
        <v/>
      </c>
      <c r="O37" s="20" t="n">
        <f aca="false">O36+1</f>
        <v>44073</v>
      </c>
      <c r="P37" s="15" t="str">
        <f aca="false">IF(ISNUMBER(MATCH(O37,JFCN311,0)),"CN3.1,1","")</f>
        <v/>
      </c>
      <c r="Q37" s="21" t="n">
        <f aca="false">Q36+1</f>
        <v>44104</v>
      </c>
      <c r="R37" s="13" t="str">
        <f aca="false">IF(ISNUMBER(MATCH(Q37,JFCN311,0)),"CN3.1,1","")</f>
        <v/>
      </c>
      <c r="S37" s="20" t="n">
        <f aca="false">S36+1</f>
        <v>44134</v>
      </c>
      <c r="T37" s="23"/>
      <c r="U37" s="21" t="n">
        <f aca="false">U36+1</f>
        <v>44165</v>
      </c>
      <c r="V37" s="13" t="str">
        <f aca="false">IF(ISNUMBER(MATCH(U37,JFCN311,0)),"CN3.1,1","")</f>
        <v/>
      </c>
      <c r="W37" s="20" t="n">
        <f aca="false">W36+1</f>
        <v>44195</v>
      </c>
      <c r="X37" s="15" t="str">
        <f aca="false">IF(ISNUMBER(MATCH(W37,JFCN311,0)),"CN3.1,1","")</f>
        <v/>
      </c>
      <c r="Y37" s="24"/>
      <c r="Z37" s="24"/>
      <c r="AA37" s="28"/>
      <c r="AB37" s="28"/>
      <c r="AC37" s="28"/>
    </row>
    <row r="38" customFormat="false" ht="25.5" hidden="false" customHeight="true" outlineLevel="0" collapsed="false">
      <c r="A38" s="33" t="n">
        <f aca="false">A37+1</f>
        <v>43861</v>
      </c>
      <c r="B38" s="13" t="str">
        <f aca="false">IF(ISNUMBER(MATCH(A38,JFCN311,0)),"CN3.1,1","")</f>
        <v/>
      </c>
      <c r="C38" s="34"/>
      <c r="D38" s="35"/>
      <c r="E38" s="36" t="n">
        <f aca="false">E37+1</f>
        <v>43921</v>
      </c>
      <c r="F38" s="13" t="str">
        <f aca="false">IF(ISNUMBER(MATCH(E38,JFCN311,0)),"CN3.1,1","")</f>
        <v/>
      </c>
      <c r="G38" s="34"/>
      <c r="H38" s="37"/>
      <c r="I38" s="36" t="n">
        <f aca="false">I37+1</f>
        <v>43982</v>
      </c>
      <c r="J38" s="13" t="str">
        <f aca="false">IF(ISNUMBER(MATCH(I38,JFCN311,0)),"CN3.1,1","")</f>
        <v/>
      </c>
      <c r="K38" s="38"/>
      <c r="L38" s="37"/>
      <c r="M38" s="36" t="n">
        <f aca="false">M37+1</f>
        <v>44043</v>
      </c>
      <c r="N38" s="13" t="str">
        <f aca="false">IF(ISNUMBER(MATCH(M38,JFCN311,0)),"CN3.1,1","")</f>
        <v/>
      </c>
      <c r="O38" s="39" t="n">
        <f aca="false">O37+1</f>
        <v>44074</v>
      </c>
      <c r="P38" s="15" t="str">
        <f aca="false">IF(ISNUMBER(MATCH(O38,JFCN311,0)),"CN3.1,1","")</f>
        <v/>
      </c>
      <c r="Q38" s="40"/>
      <c r="R38" s="41"/>
      <c r="S38" s="39" t="n">
        <f aca="false">S37+1</f>
        <v>44135</v>
      </c>
      <c r="T38" s="37"/>
      <c r="U38" s="40"/>
      <c r="V38" s="42"/>
      <c r="W38" s="39" t="n">
        <f aca="false">W37+1</f>
        <v>44196</v>
      </c>
      <c r="X38" s="15" t="str">
        <f aca="false">IF(ISNUMBER(MATCH(W38,JFCN311,0)),"CN3.1,1","")</f>
        <v/>
      </c>
      <c r="Y38" s="43"/>
      <c r="Z38" s="43"/>
      <c r="AA38" s="28"/>
      <c r="AB38" s="28"/>
      <c r="AC38" s="28"/>
    </row>
    <row r="39" customFormat="false" ht="15" hidden="false" customHeight="false" outlineLevel="0" collapsed="false">
      <c r="A39" s="44"/>
      <c r="B39" s="44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</row>
    <row r="40" customFormat="false" ht="15" hidden="false" customHeight="false" outlineLevel="0" collapsed="false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</row>
    <row r="41" customFormat="false" ht="15" hidden="false" customHeight="false" outlineLevel="0" collapsed="false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</row>
    <row r="42" customFormat="false" ht="15" hidden="false" customHeight="false" outlineLevel="0" collapsed="false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</row>
    <row r="43" customFormat="false" ht="15" hidden="false" customHeight="false" outlineLevel="0" collapsed="false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</row>
    <row r="44" customFormat="false" ht="15" hidden="false" customHeight="false" outlineLevel="0" collapsed="false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</row>
    <row r="45" customFormat="false" ht="15" hidden="false" customHeight="false" outlineLevel="0" collapsed="false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</row>
    <row r="46" customFormat="false" ht="15" hidden="false" customHeight="false" outlineLevel="0" collapsed="false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</row>
    <row r="47" customFormat="false" ht="15" hidden="false" customHeight="false" outlineLevel="0" collapsed="false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</row>
    <row r="48" customFormat="false" ht="15" hidden="false" customHeight="false" outlineLevel="0" collapsed="false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</row>
    <row r="49" customFormat="false" ht="15" hidden="false" customHeight="false" outlineLevel="0" collapsed="false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</row>
    <row r="50" customFormat="false" ht="15" hidden="false" customHeight="false" outlineLevel="0" collapsed="false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</row>
    <row r="51" customFormat="false" ht="15" hidden="false" customHeight="false" outlineLevel="0" collapsed="false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</row>
    <row r="52" customFormat="false" ht="15" hidden="false" customHeight="false" outlineLevel="0" collapsed="false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</row>
    <row r="53" customFormat="false" ht="15" hidden="false" customHeight="false" outlineLevel="0" collapsed="false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</row>
    <row r="54" customFormat="false" ht="15" hidden="false" customHeight="false" outlineLevel="0" collapsed="false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</row>
    <row r="55" customFormat="false" ht="15" hidden="false" customHeight="false" outlineLevel="0" collapsed="false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</row>
    <row r="56" customFormat="false" ht="15" hidden="false" customHeight="false" outlineLevel="0" collapsed="false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</row>
    <row r="57" customFormat="false" ht="15" hidden="false" customHeight="false" outlineLevel="0" collapsed="false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</row>
    <row r="58" customFormat="false" ht="15" hidden="false" customHeight="false" outlineLevel="0" collapsed="false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</row>
    <row r="59" customFormat="false" ht="15" hidden="false" customHeight="false" outlineLevel="0" collapsed="false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</row>
    <row r="60" customFormat="false" ht="15" hidden="false" customHeight="false" outlineLevel="0" collapsed="false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</row>
    <row r="61" customFormat="false" ht="15" hidden="false" customHeight="false" outlineLevel="0" collapsed="false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</row>
    <row r="62" customFormat="false" ht="15" hidden="false" customHeight="false" outlineLevel="0" collapsed="false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</row>
    <row r="63" customFormat="false" ht="15" hidden="false" customHeight="false" outlineLevel="0" collapsed="false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</row>
    <row r="64" customFormat="false" ht="15" hidden="false" customHeight="false" outlineLevel="0" collapsed="false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</row>
    <row r="65" customFormat="false" ht="15" hidden="false" customHeight="false" outlineLevel="0" collapsed="false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</row>
    <row r="66" customFormat="false" ht="15" hidden="false" customHeight="false" outlineLevel="0" collapsed="false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</row>
    <row r="67" customFormat="false" ht="15" hidden="false" customHeight="false" outlineLevel="0" collapsed="false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</row>
    <row r="68" customFormat="false" ht="15" hidden="false" customHeight="false" outlineLevel="0" collapsed="false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</row>
    <row r="69" customFormat="false" ht="15" hidden="false" customHeight="false" outlineLevel="0" collapsed="false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</row>
    <row r="70" customFormat="false" ht="15" hidden="false" customHeight="false" outlineLevel="0" collapsed="false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</row>
    <row r="71" customFormat="false" ht="15" hidden="false" customHeight="false" outlineLevel="0" collapsed="false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</row>
    <row r="72" customFormat="false" ht="15" hidden="false" customHeight="false" outlineLevel="0" collapsed="false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</row>
    <row r="73" customFormat="false" ht="15" hidden="false" customHeight="false" outlineLevel="0" collapsed="false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</row>
    <row r="74" customFormat="false" ht="15" hidden="false" customHeight="false" outlineLevel="0" collapsed="false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</row>
    <row r="75" customFormat="false" ht="15" hidden="false" customHeight="false" outlineLevel="0" collapsed="false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</row>
    <row r="76" customFormat="false" ht="15" hidden="false" customHeight="false" outlineLevel="0" collapsed="false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</row>
    <row r="77" customFormat="false" ht="15" hidden="false" customHeight="false" outlineLevel="0" collapsed="false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</row>
    <row r="78" customFormat="false" ht="15" hidden="false" customHeight="false" outlineLevel="0" collapsed="false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</row>
    <row r="79" customFormat="false" ht="15" hidden="false" customHeight="false" outlineLevel="0" collapsed="false">
      <c r="A79" s="28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</row>
    <row r="80" customFormat="false" ht="15" hidden="false" customHeight="false" outlineLevel="0" collapsed="false">
      <c r="A80" s="28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</row>
    <row r="81" customFormat="false" ht="15" hidden="false" customHeight="false" outlineLevel="0" collapsed="false">
      <c r="A81" s="28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</row>
    <row r="82" customFormat="false" ht="15" hidden="false" customHeight="false" outlineLevel="0" collapsed="false">
      <c r="A82" s="28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</row>
    <row r="83" customFormat="false" ht="15" hidden="false" customHeight="false" outlineLevel="0" collapsed="false">
      <c r="A83" s="28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</row>
    <row r="84" customFormat="false" ht="15" hidden="false" customHeight="false" outlineLevel="0" collapsed="false">
      <c r="A84" s="28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</row>
    <row r="85" customFormat="false" ht="15" hidden="false" customHeight="false" outlineLevel="0" collapsed="false">
      <c r="A85" s="28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</row>
    <row r="86" customFormat="false" ht="15" hidden="false" customHeight="false" outlineLevel="0" collapsed="false">
      <c r="A86" s="28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</row>
    <row r="87" customFormat="false" ht="15" hidden="false" customHeight="false" outlineLevel="0" collapsed="false">
      <c r="A87" s="28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</row>
    <row r="88" customFormat="false" ht="15" hidden="false" customHeight="false" outlineLevel="0" collapsed="false">
      <c r="A88" s="28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</row>
    <row r="89" customFormat="false" ht="15" hidden="false" customHeight="false" outlineLevel="0" collapsed="false">
      <c r="A89" s="28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</row>
    <row r="90" customFormat="false" ht="15" hidden="false" customHeight="false" outlineLevel="0" collapsed="false">
      <c r="A90" s="28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</row>
    <row r="91" customFormat="false" ht="15" hidden="false" customHeight="false" outlineLevel="0" collapsed="false">
      <c r="A91" s="28"/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</row>
    <row r="92" customFormat="false" ht="15" hidden="false" customHeight="false" outlineLevel="0" collapsed="false">
      <c r="A92" s="28"/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</row>
    <row r="93" customFormat="false" ht="15" hidden="false" customHeight="false" outlineLevel="0" collapsed="false">
      <c r="A93" s="28"/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</row>
    <row r="94" customFormat="false" ht="15" hidden="false" customHeight="false" outlineLevel="0" collapsed="false">
      <c r="A94" s="28"/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</row>
    <row r="95" customFormat="false" ht="15" hidden="false" customHeight="false" outlineLevel="0" collapsed="false">
      <c r="A95" s="28"/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</row>
    <row r="96" customFormat="false" ht="15" hidden="false" customHeight="false" outlineLevel="0" collapsed="false">
      <c r="A96" s="28"/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</row>
    <row r="97" customFormat="false" ht="15" hidden="false" customHeight="false" outlineLevel="0" collapsed="false">
      <c r="A97" s="28"/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</row>
    <row r="98" customFormat="false" ht="15" hidden="false" customHeight="false" outlineLevel="0" collapsed="false">
      <c r="A98" s="28"/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</row>
    <row r="99" customFormat="false" ht="15" hidden="false" customHeight="false" outlineLevel="0" collapsed="false">
      <c r="A99" s="28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</row>
    <row r="100" customFormat="false" ht="15" hidden="false" customHeight="false" outlineLevel="0" collapsed="false">
      <c r="A100" s="28"/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</row>
    <row r="101" customFormat="false" ht="15" hidden="false" customHeight="false" outlineLevel="0" collapsed="false">
      <c r="A101" s="28"/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</row>
    <row r="102" customFormat="false" ht="15" hidden="false" customHeight="false" outlineLevel="0" collapsed="false">
      <c r="A102" s="28"/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</row>
    <row r="103" customFormat="false" ht="15" hidden="false" customHeight="false" outlineLevel="0" collapsed="false">
      <c r="A103" s="28"/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</row>
    <row r="104" customFormat="false" ht="15" hidden="false" customHeight="false" outlineLevel="0" collapsed="false">
      <c r="A104" s="28"/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</row>
    <row r="105" customFormat="false" ht="15" hidden="false" customHeight="false" outlineLevel="0" collapsed="false">
      <c r="A105" s="28"/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</row>
    <row r="106" customFormat="false" ht="15" hidden="false" customHeight="false" outlineLevel="0" collapsed="false">
      <c r="A106" s="28"/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</row>
    <row r="107" customFormat="false" ht="15" hidden="false" customHeight="false" outlineLevel="0" collapsed="false">
      <c r="A107" s="28"/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</row>
    <row r="108" customFormat="false" ht="15" hidden="false" customHeight="false" outlineLevel="0" collapsed="false">
      <c r="A108" s="28"/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</row>
    <row r="109" customFormat="false" ht="15" hidden="false" customHeight="false" outlineLevel="0" collapsed="false">
      <c r="A109" s="28"/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</row>
    <row r="110" customFormat="false" ht="15" hidden="false" customHeight="false" outlineLevel="0" collapsed="false">
      <c r="A110" s="28"/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</row>
    <row r="111" customFormat="false" ht="15" hidden="false" customHeight="false" outlineLevel="0" collapsed="false">
      <c r="A111" s="28"/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</row>
    <row r="112" customFormat="false" ht="15" hidden="false" customHeight="false" outlineLevel="0" collapsed="false">
      <c r="A112" s="28"/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</row>
    <row r="113" customFormat="false" ht="15" hidden="false" customHeight="false" outlineLevel="0" collapsed="false">
      <c r="A113" s="28"/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</row>
    <row r="114" customFormat="false" ht="15" hidden="false" customHeight="false" outlineLevel="0" collapsed="false">
      <c r="A114" s="28"/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</row>
    <row r="115" customFormat="false" ht="15" hidden="false" customHeight="false" outlineLevel="0" collapsed="false">
      <c r="A115" s="28"/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</row>
    <row r="116" customFormat="false" ht="15" hidden="false" customHeight="false" outlineLevel="0" collapsed="false">
      <c r="A116" s="28"/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</row>
    <row r="117" customFormat="false" ht="15" hidden="false" customHeight="false" outlineLevel="0" collapsed="false">
      <c r="A117" s="28"/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</row>
    <row r="118" customFormat="false" ht="15" hidden="false" customHeight="false" outlineLevel="0" collapsed="false">
      <c r="A118" s="28"/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</row>
    <row r="119" customFormat="false" ht="15" hidden="false" customHeight="false" outlineLevel="0" collapsed="false">
      <c r="A119" s="28"/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</row>
    <row r="120" customFormat="false" ht="15" hidden="false" customHeight="false" outlineLevel="0" collapsed="false">
      <c r="A120" s="28"/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</row>
    <row r="121" customFormat="false" ht="15" hidden="false" customHeight="false" outlineLevel="0" collapsed="false">
      <c r="A121" s="28"/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</row>
    <row r="122" customFormat="false" ht="15" hidden="false" customHeight="false" outlineLevel="0" collapsed="false">
      <c r="A122" s="28"/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</row>
    <row r="123" customFormat="false" ht="15" hidden="false" customHeight="false" outlineLevel="0" collapsed="false">
      <c r="A123" s="28"/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</row>
    <row r="124" customFormat="false" ht="15" hidden="false" customHeight="false" outlineLevel="0" collapsed="false">
      <c r="A124" s="28"/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</row>
    <row r="125" customFormat="false" ht="15" hidden="false" customHeight="false" outlineLevel="0" collapsed="false">
      <c r="A125" s="28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</row>
    <row r="126" customFormat="false" ht="15" hidden="false" customHeight="false" outlineLevel="0" collapsed="false">
      <c r="A126" s="28"/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</row>
    <row r="127" customFormat="false" ht="15" hidden="false" customHeight="false" outlineLevel="0" collapsed="false">
      <c r="A127" s="28"/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</row>
    <row r="128" customFormat="false" ht="15" hidden="false" customHeight="false" outlineLevel="0" collapsed="false">
      <c r="A128" s="28"/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</row>
    <row r="129" customFormat="false" ht="15" hidden="false" customHeight="false" outlineLevel="0" collapsed="false">
      <c r="A129" s="28"/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</row>
    <row r="130" customFormat="false" ht="15" hidden="false" customHeight="false" outlineLevel="0" collapsed="false">
      <c r="A130" s="28"/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</row>
    <row r="131" customFormat="false" ht="15" hidden="false" customHeight="false" outlineLevel="0" collapsed="false">
      <c r="A131" s="28"/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</row>
    <row r="132" customFormat="false" ht="15" hidden="false" customHeight="false" outlineLevel="0" collapsed="false">
      <c r="A132" s="28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</row>
    <row r="133" customFormat="false" ht="15" hidden="false" customHeight="false" outlineLevel="0" collapsed="false">
      <c r="A133" s="28"/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</row>
    <row r="134" customFormat="false" ht="15" hidden="false" customHeight="false" outlineLevel="0" collapsed="false">
      <c r="A134" s="28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</row>
    <row r="135" customFormat="false" ht="15" hidden="false" customHeight="false" outlineLevel="0" collapsed="false">
      <c r="A135" s="28"/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</row>
    <row r="136" customFormat="false" ht="15" hidden="false" customHeight="false" outlineLevel="0" collapsed="false">
      <c r="A136" s="28"/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</row>
    <row r="137" customFormat="false" ht="15" hidden="false" customHeight="false" outlineLevel="0" collapsed="false">
      <c r="A137" s="28"/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</row>
    <row r="138" customFormat="false" ht="15" hidden="false" customHeight="false" outlineLevel="0" collapsed="false">
      <c r="A138" s="28"/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</row>
    <row r="139" customFormat="false" ht="15" hidden="false" customHeight="false" outlineLevel="0" collapsed="false">
      <c r="A139" s="28"/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</row>
    <row r="140" customFormat="false" ht="15" hidden="false" customHeight="false" outlineLevel="0" collapsed="false">
      <c r="A140" s="28"/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</row>
    <row r="141" customFormat="false" ht="15" hidden="false" customHeight="false" outlineLevel="0" collapsed="false">
      <c r="A141" s="28"/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</row>
    <row r="142" customFormat="false" ht="15" hidden="false" customHeight="false" outlineLevel="0" collapsed="false">
      <c r="A142" s="28"/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</row>
    <row r="143" customFormat="false" ht="15" hidden="false" customHeight="false" outlineLevel="0" collapsed="false">
      <c r="A143" s="28"/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</row>
    <row r="144" customFormat="false" ht="15" hidden="false" customHeight="false" outlineLevel="0" collapsed="false">
      <c r="A144" s="28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</row>
    <row r="145" customFormat="false" ht="15" hidden="false" customHeight="false" outlineLevel="0" collapsed="false">
      <c r="A145" s="28"/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</row>
    <row r="146" customFormat="false" ht="15" hidden="false" customHeight="false" outlineLevel="0" collapsed="false">
      <c r="A146" s="28"/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</row>
    <row r="147" customFormat="false" ht="15" hidden="false" customHeight="false" outlineLevel="0" collapsed="false">
      <c r="A147" s="28"/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</row>
    <row r="148" customFormat="false" ht="15" hidden="false" customHeight="false" outlineLevel="0" collapsed="false">
      <c r="A148" s="28"/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</row>
    <row r="149" customFormat="false" ht="15" hidden="false" customHeight="false" outlineLevel="0" collapsed="false">
      <c r="A149" s="28"/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</row>
    <row r="150" customFormat="false" ht="15" hidden="false" customHeight="false" outlineLevel="0" collapsed="false">
      <c r="A150" s="28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</row>
    <row r="151" customFormat="false" ht="15" hidden="false" customHeight="false" outlineLevel="0" collapsed="false">
      <c r="A151" s="28"/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</row>
    <row r="152" customFormat="false" ht="15" hidden="false" customHeight="false" outlineLevel="0" collapsed="false">
      <c r="A152" s="28"/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</row>
    <row r="153" customFormat="false" ht="15" hidden="false" customHeight="false" outlineLevel="0" collapsed="false">
      <c r="A153" s="28"/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</row>
    <row r="154" customFormat="false" ht="15" hidden="false" customHeight="false" outlineLevel="0" collapsed="false">
      <c r="A154" s="28"/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</row>
    <row r="155" customFormat="false" ht="15" hidden="false" customHeight="false" outlineLevel="0" collapsed="false">
      <c r="A155" s="28"/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</row>
    <row r="156" customFormat="false" ht="15" hidden="false" customHeight="false" outlineLevel="0" collapsed="false">
      <c r="A156" s="28"/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</row>
    <row r="157" customFormat="false" ht="15" hidden="false" customHeight="false" outlineLevel="0" collapsed="false">
      <c r="A157" s="28"/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</row>
    <row r="158" customFormat="false" ht="15" hidden="false" customHeight="false" outlineLevel="0" collapsed="false">
      <c r="A158" s="28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</row>
    <row r="159" customFormat="false" ht="15" hidden="false" customHeight="false" outlineLevel="0" collapsed="false">
      <c r="A159" s="28"/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</row>
    <row r="160" customFormat="false" ht="15" hidden="false" customHeight="false" outlineLevel="0" collapsed="false">
      <c r="A160" s="28"/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</row>
    <row r="161" customFormat="false" ht="15" hidden="false" customHeight="false" outlineLevel="0" collapsed="false">
      <c r="A161" s="28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</row>
    <row r="162" customFormat="false" ht="15" hidden="false" customHeight="false" outlineLevel="0" collapsed="false">
      <c r="A162" s="28"/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</row>
    <row r="163" customFormat="false" ht="15" hidden="false" customHeight="false" outlineLevel="0" collapsed="false">
      <c r="A163" s="28"/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</row>
    <row r="164" customFormat="false" ht="15" hidden="false" customHeight="false" outlineLevel="0" collapsed="false">
      <c r="A164" s="28"/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</row>
    <row r="165" customFormat="false" ht="15" hidden="false" customHeight="false" outlineLevel="0" collapsed="false">
      <c r="A165" s="28"/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</row>
    <row r="166" customFormat="false" ht="15" hidden="false" customHeight="false" outlineLevel="0" collapsed="false">
      <c r="A166" s="28"/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</row>
    <row r="167" customFormat="false" ht="15" hidden="false" customHeight="false" outlineLevel="0" collapsed="false">
      <c r="A167" s="28"/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</row>
    <row r="168" customFormat="false" ht="15" hidden="false" customHeight="false" outlineLevel="0" collapsed="false">
      <c r="A168" s="28"/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</row>
    <row r="169" customFormat="false" ht="15" hidden="false" customHeight="false" outlineLevel="0" collapsed="false">
      <c r="A169" s="28"/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</row>
    <row r="170" customFormat="false" ht="15" hidden="false" customHeight="false" outlineLevel="0" collapsed="false">
      <c r="A170" s="28"/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</row>
    <row r="171" customFormat="false" ht="15" hidden="false" customHeight="false" outlineLevel="0" collapsed="false">
      <c r="A171" s="28"/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</row>
    <row r="172" customFormat="false" ht="15" hidden="false" customHeight="false" outlineLevel="0" collapsed="false">
      <c r="A172" s="28"/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</row>
    <row r="173" customFormat="false" ht="15" hidden="false" customHeight="false" outlineLevel="0" collapsed="false">
      <c r="A173" s="28"/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</row>
    <row r="174" customFormat="false" ht="15" hidden="false" customHeight="false" outlineLevel="0" collapsed="false">
      <c r="A174" s="28"/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</row>
    <row r="175" customFormat="false" ht="15" hidden="false" customHeight="false" outlineLevel="0" collapsed="false">
      <c r="A175" s="28"/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</row>
    <row r="176" customFormat="false" ht="15" hidden="false" customHeight="false" outlineLevel="0" collapsed="false">
      <c r="A176" s="28"/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</row>
    <row r="177" customFormat="false" ht="15" hidden="false" customHeight="false" outlineLevel="0" collapsed="false">
      <c r="A177" s="28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</row>
    <row r="178" customFormat="false" ht="15" hidden="false" customHeight="false" outlineLevel="0" collapsed="false">
      <c r="A178" s="28"/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</row>
    <row r="179" customFormat="false" ht="15" hidden="false" customHeight="false" outlineLevel="0" collapsed="false">
      <c r="A179" s="28"/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</row>
    <row r="180" customFormat="false" ht="15" hidden="false" customHeight="false" outlineLevel="0" collapsed="false">
      <c r="A180" s="28"/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</row>
    <row r="181" customFormat="false" ht="15" hidden="false" customHeight="false" outlineLevel="0" collapsed="false">
      <c r="A181" s="28"/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</row>
    <row r="182" customFormat="false" ht="15" hidden="false" customHeight="false" outlineLevel="0" collapsed="false">
      <c r="A182" s="28"/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</row>
    <row r="183" customFormat="false" ht="15" hidden="false" customHeight="false" outlineLevel="0" collapsed="false">
      <c r="A183" s="28"/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</row>
    <row r="184" customFormat="false" ht="15" hidden="false" customHeight="false" outlineLevel="0" collapsed="false">
      <c r="A184" s="28"/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</row>
    <row r="185" customFormat="false" ht="15" hidden="false" customHeight="false" outlineLevel="0" collapsed="false">
      <c r="A185" s="28"/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</row>
    <row r="186" customFormat="false" ht="15" hidden="false" customHeight="false" outlineLevel="0" collapsed="false">
      <c r="A186" s="28"/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</row>
    <row r="187" customFormat="false" ht="15" hidden="false" customHeight="false" outlineLevel="0" collapsed="false">
      <c r="A187" s="28"/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</row>
    <row r="188" customFormat="false" ht="15" hidden="false" customHeight="false" outlineLevel="0" collapsed="false">
      <c r="A188" s="28"/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</row>
    <row r="189" customFormat="false" ht="15" hidden="false" customHeight="false" outlineLevel="0" collapsed="false">
      <c r="A189" s="28"/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</row>
    <row r="190" customFormat="false" ht="15" hidden="false" customHeight="false" outlineLevel="0" collapsed="false">
      <c r="A190" s="28"/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</row>
    <row r="191" customFormat="false" ht="15" hidden="false" customHeight="false" outlineLevel="0" collapsed="false">
      <c r="A191" s="28"/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</row>
    <row r="192" customFormat="false" ht="15" hidden="false" customHeight="false" outlineLevel="0" collapsed="false">
      <c r="A192" s="28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</row>
    <row r="193" customFormat="false" ht="15" hidden="false" customHeight="false" outlineLevel="0" collapsed="false">
      <c r="A193" s="28"/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</row>
    <row r="194" customFormat="false" ht="15" hidden="false" customHeight="false" outlineLevel="0" collapsed="false">
      <c r="A194" s="28"/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</row>
    <row r="195" customFormat="false" ht="15" hidden="false" customHeight="false" outlineLevel="0" collapsed="false">
      <c r="A195" s="28"/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</row>
    <row r="196" customFormat="false" ht="15" hidden="false" customHeight="false" outlineLevel="0" collapsed="false">
      <c r="A196" s="28"/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</row>
    <row r="197" customFormat="false" ht="15" hidden="false" customHeight="false" outlineLevel="0" collapsed="false">
      <c r="A197" s="28"/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</row>
    <row r="198" customFormat="false" ht="15" hidden="false" customHeight="false" outlineLevel="0" collapsed="false">
      <c r="A198" s="28"/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</row>
    <row r="199" customFormat="false" ht="15" hidden="false" customHeight="false" outlineLevel="0" collapsed="false">
      <c r="A199" s="28"/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</row>
    <row r="200" customFormat="false" ht="15" hidden="false" customHeight="false" outlineLevel="0" collapsed="false">
      <c r="A200" s="28"/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</row>
    <row r="201" customFormat="false" ht="15" hidden="false" customHeight="false" outlineLevel="0" collapsed="false">
      <c r="A201" s="28"/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</row>
    <row r="202" customFormat="false" ht="15" hidden="false" customHeight="false" outlineLevel="0" collapsed="false">
      <c r="A202" s="28"/>
      <c r="B202" s="28"/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</row>
    <row r="203" customFormat="false" ht="15" hidden="false" customHeight="false" outlineLevel="0" collapsed="false">
      <c r="A203" s="28"/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</row>
    <row r="204" customFormat="false" ht="15" hidden="false" customHeight="false" outlineLevel="0" collapsed="false">
      <c r="A204" s="28"/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</row>
    <row r="205" customFormat="false" ht="15" hidden="false" customHeight="false" outlineLevel="0" collapsed="false">
      <c r="A205" s="28"/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</row>
    <row r="206" customFormat="false" ht="15" hidden="false" customHeight="false" outlineLevel="0" collapsed="false">
      <c r="A206" s="28"/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</row>
    <row r="207" customFormat="false" ht="15" hidden="false" customHeight="false" outlineLevel="0" collapsed="false">
      <c r="A207" s="28"/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</row>
    <row r="208" customFormat="false" ht="15" hidden="false" customHeight="false" outlineLevel="0" collapsed="false">
      <c r="A208" s="28"/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</row>
    <row r="209" customFormat="false" ht="15" hidden="false" customHeight="false" outlineLevel="0" collapsed="false">
      <c r="A209" s="28"/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</row>
    <row r="210" customFormat="false" ht="15" hidden="false" customHeight="false" outlineLevel="0" collapsed="false">
      <c r="A210" s="28"/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</row>
    <row r="211" customFormat="false" ht="15" hidden="false" customHeight="false" outlineLevel="0" collapsed="false">
      <c r="A211" s="28"/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</row>
    <row r="212" customFormat="false" ht="15" hidden="false" customHeight="false" outlineLevel="0" collapsed="false">
      <c r="A212" s="28"/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</row>
    <row r="213" customFormat="false" ht="15" hidden="false" customHeight="false" outlineLevel="0" collapsed="false">
      <c r="A213" s="28"/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</row>
    <row r="214" customFormat="false" ht="15" hidden="false" customHeight="false" outlineLevel="0" collapsed="false">
      <c r="A214" s="28"/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</row>
    <row r="215" customFormat="false" ht="15" hidden="false" customHeight="false" outlineLevel="0" collapsed="false">
      <c r="A215" s="28"/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</row>
    <row r="216" customFormat="false" ht="15" hidden="false" customHeight="false" outlineLevel="0" collapsed="false">
      <c r="A216" s="28"/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</row>
    <row r="217" customFormat="false" ht="15" hidden="false" customHeight="false" outlineLevel="0" collapsed="false">
      <c r="A217" s="28"/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</row>
    <row r="218" customFormat="false" ht="15" hidden="false" customHeight="false" outlineLevel="0" collapsed="false">
      <c r="A218" s="28"/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</row>
    <row r="219" customFormat="false" ht="15" hidden="false" customHeight="false" outlineLevel="0" collapsed="false">
      <c r="A219" s="28"/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</row>
    <row r="220" customFormat="false" ht="15" hidden="false" customHeight="false" outlineLevel="0" collapsed="false">
      <c r="A220" s="28"/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</row>
    <row r="221" customFormat="false" ht="15" hidden="false" customHeight="false" outlineLevel="0" collapsed="false">
      <c r="A221" s="28"/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</row>
    <row r="222" customFormat="false" ht="15" hidden="false" customHeight="false" outlineLevel="0" collapsed="false">
      <c r="A222" s="28"/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</row>
    <row r="223" customFormat="false" ht="15" hidden="false" customHeight="false" outlineLevel="0" collapsed="false">
      <c r="A223" s="28"/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</row>
    <row r="224" customFormat="false" ht="15" hidden="false" customHeight="false" outlineLevel="0" collapsed="false">
      <c r="A224" s="28"/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</row>
    <row r="225" customFormat="false" ht="15" hidden="false" customHeight="false" outlineLevel="0" collapsed="false">
      <c r="A225" s="28"/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</row>
    <row r="226" customFormat="false" ht="15" hidden="false" customHeight="false" outlineLevel="0" collapsed="false">
      <c r="A226" s="28"/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</row>
    <row r="227" customFormat="false" ht="15" hidden="false" customHeight="false" outlineLevel="0" collapsed="false">
      <c r="A227" s="28"/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</row>
    <row r="228" customFormat="false" ht="15" hidden="false" customHeight="false" outlineLevel="0" collapsed="false">
      <c r="A228" s="28"/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</row>
    <row r="229" customFormat="false" ht="15" hidden="false" customHeight="false" outlineLevel="0" collapsed="false">
      <c r="A229" s="28"/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</row>
    <row r="230" customFormat="false" ht="15" hidden="false" customHeight="false" outlineLevel="0" collapsed="false">
      <c r="A230" s="28"/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</row>
    <row r="231" customFormat="false" ht="15" hidden="false" customHeight="false" outlineLevel="0" collapsed="false">
      <c r="A231" s="28"/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</row>
    <row r="232" customFormat="false" ht="15" hidden="false" customHeight="false" outlineLevel="0" collapsed="false">
      <c r="A232" s="28"/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</row>
    <row r="233" customFormat="false" ht="15" hidden="false" customHeight="false" outlineLevel="0" collapsed="false">
      <c r="A233" s="28"/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</row>
    <row r="234" customFormat="false" ht="15" hidden="false" customHeight="false" outlineLevel="0" collapsed="false">
      <c r="A234" s="28"/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</row>
    <row r="235" customFormat="false" ht="15" hidden="false" customHeight="false" outlineLevel="0" collapsed="false">
      <c r="A235" s="28"/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</row>
    <row r="236" customFormat="false" ht="15" hidden="false" customHeight="false" outlineLevel="0" collapsed="false">
      <c r="A236" s="28"/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</row>
    <row r="237" customFormat="false" ht="15" hidden="false" customHeight="false" outlineLevel="0" collapsed="false">
      <c r="A237" s="28"/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</row>
    <row r="238" customFormat="false" ht="15" hidden="false" customHeight="false" outlineLevel="0" collapsed="false">
      <c r="A238" s="28"/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</row>
    <row r="239" customFormat="false" ht="15" hidden="false" customHeight="false" outlineLevel="0" collapsed="false">
      <c r="A239" s="28"/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</row>
    <row r="240" customFormat="false" ht="15" hidden="false" customHeight="false" outlineLevel="0" collapsed="false">
      <c r="A240" s="28"/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</row>
    <row r="241" customFormat="false" ht="15" hidden="false" customHeight="false" outlineLevel="0" collapsed="false">
      <c r="A241" s="28"/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</row>
    <row r="242" customFormat="false" ht="15" hidden="false" customHeight="false" outlineLevel="0" collapsed="false">
      <c r="A242" s="28"/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</row>
    <row r="243" customFormat="false" ht="15" hidden="false" customHeight="false" outlineLevel="0" collapsed="false">
      <c r="A243" s="28"/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</row>
    <row r="244" customFormat="false" ht="15" hidden="false" customHeight="false" outlineLevel="0" collapsed="false">
      <c r="A244" s="28"/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</row>
    <row r="245" customFormat="false" ht="15" hidden="false" customHeight="false" outlineLevel="0" collapsed="false">
      <c r="A245" s="28"/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</row>
    <row r="246" customFormat="false" ht="15" hidden="false" customHeight="false" outlineLevel="0" collapsed="false">
      <c r="A246" s="28"/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</row>
    <row r="247" customFormat="false" ht="15" hidden="false" customHeight="false" outlineLevel="0" collapsed="false">
      <c r="A247" s="28"/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</row>
    <row r="248" customFormat="false" ht="15" hidden="false" customHeight="false" outlineLevel="0" collapsed="false">
      <c r="A248" s="28"/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</row>
    <row r="249" customFormat="false" ht="15" hidden="false" customHeight="false" outlineLevel="0" collapsed="false">
      <c r="A249" s="28"/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</row>
    <row r="250" customFormat="false" ht="15" hidden="false" customHeight="false" outlineLevel="0" collapsed="false">
      <c r="A250" s="28"/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</row>
    <row r="251" customFormat="false" ht="15" hidden="false" customHeight="false" outlineLevel="0" collapsed="false">
      <c r="A251" s="28"/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</row>
    <row r="252" customFormat="false" ht="15" hidden="false" customHeight="false" outlineLevel="0" collapsed="false">
      <c r="A252" s="28"/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</row>
    <row r="253" customFormat="false" ht="15" hidden="false" customHeight="false" outlineLevel="0" collapsed="false">
      <c r="A253" s="28"/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</row>
    <row r="254" customFormat="false" ht="15" hidden="false" customHeight="false" outlineLevel="0" collapsed="false">
      <c r="A254" s="28"/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</row>
    <row r="255" customFormat="false" ht="15" hidden="false" customHeight="false" outlineLevel="0" collapsed="false">
      <c r="A255" s="28"/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</row>
    <row r="256" customFormat="false" ht="15" hidden="false" customHeight="false" outlineLevel="0" collapsed="false">
      <c r="A256" s="28"/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</row>
    <row r="257" customFormat="false" ht="15" hidden="false" customHeight="false" outlineLevel="0" collapsed="false">
      <c r="A257" s="28"/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</row>
    <row r="258" customFormat="false" ht="15" hidden="false" customHeight="false" outlineLevel="0" collapsed="false">
      <c r="A258" s="28"/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</row>
    <row r="259" customFormat="false" ht="15" hidden="false" customHeight="false" outlineLevel="0" collapsed="false">
      <c r="A259" s="28"/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</row>
    <row r="260" customFormat="false" ht="15" hidden="false" customHeight="false" outlineLevel="0" collapsed="false">
      <c r="A260" s="28"/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</row>
    <row r="261" customFormat="false" ht="15" hidden="false" customHeight="false" outlineLevel="0" collapsed="false">
      <c r="A261" s="28"/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</row>
    <row r="262" customFormat="false" ht="15" hidden="false" customHeight="false" outlineLevel="0" collapsed="false">
      <c r="A262" s="28"/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</row>
    <row r="263" customFormat="false" ht="15" hidden="false" customHeight="false" outlineLevel="0" collapsed="false">
      <c r="A263" s="28"/>
      <c r="B263" s="28"/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</row>
    <row r="264" customFormat="false" ht="15" hidden="false" customHeight="false" outlineLevel="0" collapsed="false">
      <c r="A264" s="28"/>
      <c r="B264" s="28"/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</row>
    <row r="265" customFormat="false" ht="15" hidden="false" customHeight="false" outlineLevel="0" collapsed="false">
      <c r="A265" s="28"/>
      <c r="B265" s="28"/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</row>
    <row r="266" customFormat="false" ht="15" hidden="false" customHeight="false" outlineLevel="0" collapsed="false">
      <c r="A266" s="28"/>
      <c r="B266" s="28"/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</row>
    <row r="267" customFormat="false" ht="15" hidden="false" customHeight="false" outlineLevel="0" collapsed="false">
      <c r="A267" s="28"/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</row>
    <row r="268" customFormat="false" ht="15" hidden="false" customHeight="false" outlineLevel="0" collapsed="false">
      <c r="A268" s="28"/>
      <c r="B268" s="28"/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</row>
    <row r="269" customFormat="false" ht="15" hidden="false" customHeight="false" outlineLevel="0" collapsed="false">
      <c r="A269" s="28"/>
      <c r="B269" s="28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</row>
    <row r="270" customFormat="false" ht="15" hidden="false" customHeight="false" outlineLevel="0" collapsed="false">
      <c r="A270" s="28"/>
      <c r="B270" s="28"/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</row>
    <row r="271" customFormat="false" ht="15" hidden="false" customHeight="false" outlineLevel="0" collapsed="false">
      <c r="A271" s="28"/>
      <c r="B271" s="28"/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</row>
    <row r="272" customFormat="false" ht="15" hidden="false" customHeight="false" outlineLevel="0" collapsed="false">
      <c r="A272" s="28"/>
      <c r="B272" s="28"/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</row>
    <row r="273" customFormat="false" ht="15" hidden="false" customHeight="false" outlineLevel="0" collapsed="false">
      <c r="A273" s="28"/>
      <c r="B273" s="28"/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</row>
    <row r="274" customFormat="false" ht="15" hidden="false" customHeight="false" outlineLevel="0" collapsed="false">
      <c r="A274" s="28"/>
      <c r="B274" s="28"/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</row>
    <row r="275" customFormat="false" ht="15" hidden="false" customHeight="false" outlineLevel="0" collapsed="false">
      <c r="A275" s="28"/>
      <c r="B275" s="28"/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</row>
    <row r="276" customFormat="false" ht="15" hidden="false" customHeight="false" outlineLevel="0" collapsed="false">
      <c r="A276" s="28"/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</row>
    <row r="277" customFormat="false" ht="15" hidden="false" customHeight="false" outlineLevel="0" collapsed="false">
      <c r="A277" s="28"/>
      <c r="B277" s="28"/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</row>
    <row r="278" customFormat="false" ht="15" hidden="false" customHeight="false" outlineLevel="0" collapsed="false">
      <c r="A278" s="28"/>
      <c r="B278" s="28"/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</row>
    <row r="279" customFormat="false" ht="15" hidden="false" customHeight="false" outlineLevel="0" collapsed="false">
      <c r="A279" s="28"/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</row>
    <row r="280" customFormat="false" ht="15" hidden="false" customHeight="false" outlineLevel="0" collapsed="false">
      <c r="A280" s="28"/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</row>
    <row r="281" customFormat="false" ht="15" hidden="false" customHeight="false" outlineLevel="0" collapsed="false">
      <c r="A281" s="28"/>
      <c r="B281" s="28"/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</row>
    <row r="282" customFormat="false" ht="15" hidden="false" customHeight="false" outlineLevel="0" collapsed="false">
      <c r="A282" s="28"/>
      <c r="B282" s="28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</row>
    <row r="283" customFormat="false" ht="15" hidden="false" customHeight="false" outlineLevel="0" collapsed="false">
      <c r="A283" s="28"/>
      <c r="B283" s="28"/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</row>
    <row r="284" customFormat="false" ht="15" hidden="false" customHeight="false" outlineLevel="0" collapsed="false">
      <c r="A284" s="28"/>
      <c r="B284" s="28"/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</row>
    <row r="285" customFormat="false" ht="15" hidden="false" customHeight="false" outlineLevel="0" collapsed="false">
      <c r="A285" s="28"/>
      <c r="B285" s="28"/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</row>
    <row r="286" customFormat="false" ht="15" hidden="false" customHeight="false" outlineLevel="0" collapsed="false">
      <c r="A286" s="28"/>
      <c r="B286" s="28"/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</row>
    <row r="287" customFormat="false" ht="15" hidden="false" customHeight="false" outlineLevel="0" collapsed="false">
      <c r="A287" s="28"/>
      <c r="B287" s="28"/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</row>
    <row r="288" customFormat="false" ht="15" hidden="false" customHeight="false" outlineLevel="0" collapsed="false">
      <c r="A288" s="28"/>
      <c r="B288" s="28"/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</row>
    <row r="289" customFormat="false" ht="15" hidden="false" customHeight="false" outlineLevel="0" collapsed="false">
      <c r="A289" s="28"/>
      <c r="B289" s="28"/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</row>
    <row r="290" customFormat="false" ht="15" hidden="false" customHeight="false" outlineLevel="0" collapsed="false">
      <c r="A290" s="28"/>
      <c r="B290" s="28"/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</row>
    <row r="291" customFormat="false" ht="15" hidden="false" customHeight="false" outlineLevel="0" collapsed="false">
      <c r="A291" s="28"/>
      <c r="B291" s="28"/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</row>
    <row r="292" customFormat="false" ht="15" hidden="false" customHeight="false" outlineLevel="0" collapsed="false">
      <c r="A292" s="28"/>
      <c r="B292" s="28"/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</row>
    <row r="293" customFormat="false" ht="15" hidden="false" customHeight="false" outlineLevel="0" collapsed="false">
      <c r="A293" s="28"/>
      <c r="B293" s="28"/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</row>
    <row r="294" customFormat="false" ht="15" hidden="false" customHeight="false" outlineLevel="0" collapsed="false">
      <c r="A294" s="28"/>
      <c r="B294" s="28"/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</row>
    <row r="295" customFormat="false" ht="15" hidden="false" customHeight="false" outlineLevel="0" collapsed="false">
      <c r="A295" s="28"/>
      <c r="B295" s="28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</row>
  </sheetData>
  <mergeCells count="60">
    <mergeCell ref="A1:B4"/>
    <mergeCell ref="C1:Z3"/>
    <mergeCell ref="C4:O4"/>
    <mergeCell ref="P4:Z4"/>
    <mergeCell ref="A5:A7"/>
    <mergeCell ref="B5:B7"/>
    <mergeCell ref="C5:C7"/>
    <mergeCell ref="D5:D7"/>
    <mergeCell ref="E5:E7"/>
    <mergeCell ref="F5:F7"/>
    <mergeCell ref="G5:G7"/>
    <mergeCell ref="H5:H7"/>
    <mergeCell ref="I5:I7"/>
    <mergeCell ref="J5:J7"/>
    <mergeCell ref="K5:K7"/>
    <mergeCell ref="L5:L7"/>
    <mergeCell ref="M5:M7"/>
    <mergeCell ref="N5:N7"/>
    <mergeCell ref="O5:O7"/>
    <mergeCell ref="P5:P7"/>
    <mergeCell ref="Q5:Q7"/>
    <mergeCell ref="R5:R7"/>
    <mergeCell ref="S5:S7"/>
    <mergeCell ref="T5:T7"/>
    <mergeCell ref="U5:U7"/>
    <mergeCell ref="V5:V7"/>
    <mergeCell ref="W5:W7"/>
    <mergeCell ref="X5:X7"/>
    <mergeCell ref="Y5:Z7"/>
    <mergeCell ref="Y8:Z8"/>
    <mergeCell ref="Y9:Z9"/>
    <mergeCell ref="Y10:Z10"/>
    <mergeCell ref="Y11:Z11"/>
    <mergeCell ref="Y12:Z12"/>
    <mergeCell ref="Y13:Z13"/>
    <mergeCell ref="Y14:Z14"/>
    <mergeCell ref="Y15:Z15"/>
    <mergeCell ref="Y16:Z16"/>
    <mergeCell ref="Y17:Z17"/>
    <mergeCell ref="Y18:Z18"/>
    <mergeCell ref="Y19:Z19"/>
    <mergeCell ref="Y20:Z20"/>
    <mergeCell ref="Y21:Z21"/>
    <mergeCell ref="Y22:Z22"/>
    <mergeCell ref="Y23:Z23"/>
    <mergeCell ref="Y24:Z24"/>
    <mergeCell ref="Y25:Z25"/>
    <mergeCell ref="Y26:Z26"/>
    <mergeCell ref="Y27:Z27"/>
    <mergeCell ref="Y28:Z28"/>
    <mergeCell ref="Y29:Z29"/>
    <mergeCell ref="Y30:Z30"/>
    <mergeCell ref="Y31:Z31"/>
    <mergeCell ref="Y32:Z32"/>
    <mergeCell ref="Y33:Z33"/>
    <mergeCell ref="Y34:Z34"/>
    <mergeCell ref="Y35:Z35"/>
    <mergeCell ref="Y36:Z36"/>
    <mergeCell ref="Y37:Z37"/>
    <mergeCell ref="Y38:Z38"/>
  </mergeCells>
  <conditionalFormatting sqref="A8:A38 C8:C36 E8:E38 G8:G37 I8:I38 K8:K37 M8:M38 O8:O38 Q8:Q37 S8:S38 U8:U37 W8:W38">
    <cfRule type="expression" priority="2" aboveAverage="0" equalAverage="0" bottom="0" percent="0" rank="0" text="" dxfId="0">
      <formula>NOT(NETWORKDAYS(xei8,xei8,jours_fériés))</formula>
    </cfRule>
    <cfRule type="expression" priority="3" aboveAverage="0" equalAverage="0" bottom="0" percent="0" rank="0" text="" dxfId="1">
      <formula>WEEKDAY($A$8)&gt;5</formula>
    </cfRule>
  </conditionalFormatting>
  <conditionalFormatting sqref="A8:A38">
    <cfRule type="expression" priority="4" aboveAverage="0" equalAverage="0" bottom="0" percent="0" rank="0" text="" dxfId="2">
      <formula>NOT(NETWORKDAYS(A8,A8,jours_fériés))</formula>
    </cfRule>
    <cfRule type="expression" priority="5" aboveAverage="0" equalAverage="0" bottom="0" percent="0" rank="0" text="" dxfId="3">
      <formula>"ET(A$8&lt;&gt;"""";NB.SI(FERIE;A$8)&gt;0)"</formula>
    </cfRule>
    <cfRule type="expression" priority="6" aboveAverage="0" equalAverage="0" bottom="0" percent="0" rank="0" text="" dxfId="4">
      <formula>" =RECHERCHEV(A8;Fériés;1;FAUX)"</formula>
    </cfRule>
    <cfRule type="expression" priority="7" aboveAverage="0" equalAverage="0" bottom="0" percent="0" rank="0" text="" dxfId="5">
      <formula>COUNTIF(fériés,A8)</formula>
    </cfRule>
    <cfRule type="expression" priority="8" aboveAverage="0" equalAverage="0" bottom="0" percent="0" rank="0" text="" dxfId="6">
      <formula>COUNTIF(fériés,A8)</formula>
    </cfRule>
    <cfRule type="expression" priority="9" aboveAverage="0" equalAverage="0" bottom="0" percent="0" rank="0" text="" dxfId="7">
      <formula>VLOOKUP(A8,fériés,1,0)</formula>
    </cfRule>
    <cfRule type="expression" priority="10" aboveAverage="0" equalAverage="0" bottom="0" percent="0" rank="0" text="" dxfId="8">
      <formula>OR(WEEKDAY(A8)=1,WEEKDAY(A8)=7)</formula>
    </cfRule>
    <cfRule type="expression" priority="11" aboveAverage="0" equalAverage="0" bottom="0" percent="0" rank="0" text="" dxfId="9">
      <formula>OR(WEEKDAY(A$8)=1,WEEKDAY($A$8)=7)</formula>
    </cfRule>
    <cfRule type="expression" priority="12" aboveAverage="0" equalAverage="0" bottom="0" percent="0" rank="0" text="" dxfId="10">
      <formula>WEEKDAY($A$8)&gt;5</formula>
    </cfRule>
    <cfRule type="expression" priority="13" aboveAverage="0" equalAverage="0" bottom="0" percent="0" rank="0" text="" dxfId="11">
      <formula>WEEKDAY($A$8)&gt;5</formula>
    </cfRule>
  </conditionalFormatting>
  <conditionalFormatting sqref="C8:C36">
    <cfRule type="expression" priority="14" aboveAverage="0" equalAverage="0" bottom="0" percent="0" rank="0" text="" dxfId="12">
      <formula>OR(WEEKDAY(C8)=1,WEEKDAY(C8)=7)</formula>
    </cfRule>
  </conditionalFormatting>
  <conditionalFormatting sqref="E8:E38">
    <cfRule type="expression" priority="15" aboveAverage="0" equalAverage="0" bottom="0" percent="0" rank="0" text="" dxfId="13">
      <formula>OR(WEEKDAY(E8)=1,WEEKDAY(E8)=7)</formula>
    </cfRule>
  </conditionalFormatting>
  <conditionalFormatting sqref="G8:G37">
    <cfRule type="expression" priority="16" aboveAverage="0" equalAverage="0" bottom="0" percent="0" rank="0" text="" dxfId="14">
      <formula>OR(WEEKDAY(G8)=1,WEEKDAY(G8)=7)</formula>
    </cfRule>
  </conditionalFormatting>
  <conditionalFormatting sqref="I8:I38">
    <cfRule type="expression" priority="17" aboveAverage="0" equalAverage="0" bottom="0" percent="0" rank="0" text="" dxfId="15">
      <formula>OR(WEEKDAY(I8)=1,WEEKDAY(I8)=7)</formula>
    </cfRule>
  </conditionalFormatting>
  <conditionalFormatting sqref="K8:K37">
    <cfRule type="expression" priority="18" aboveAverage="0" equalAverage="0" bottom="0" percent="0" rank="0" text="" dxfId="16">
      <formula>OR(WEEKDAY(K8)=1,WEEKDAY(K8)=7)</formula>
    </cfRule>
  </conditionalFormatting>
  <conditionalFormatting sqref="M8:M38">
    <cfRule type="expression" priority="19" aboveAverage="0" equalAverage="0" bottom="0" percent="0" rank="0" text="" dxfId="17">
      <formula>OR(WEEKDAY(M8)=1,WEEKDAY(M8)=7)</formula>
    </cfRule>
  </conditionalFormatting>
  <conditionalFormatting sqref="O8:O38">
    <cfRule type="expression" priority="20" aboveAverage="0" equalAverage="0" bottom="0" percent="0" rank="0" text="" dxfId="18">
      <formula>OR(WEEKDAY(O8)=1,WEEKDAY(O8)=7)</formula>
    </cfRule>
  </conditionalFormatting>
  <conditionalFormatting sqref="Q8:Q37">
    <cfRule type="expression" priority="21" aboveAverage="0" equalAverage="0" bottom="0" percent="0" rank="0" text="" dxfId="19">
      <formula>OR(WEEKDAY(Q8)=1,WEEKDAY(Q8)=7)</formula>
    </cfRule>
  </conditionalFormatting>
  <conditionalFormatting sqref="S8:S38">
    <cfRule type="expression" priority="22" aboveAverage="0" equalAverage="0" bottom="0" percent="0" rank="0" text="" dxfId="20">
      <formula>OR(WEEKDAY(S8)=1,WEEKDAY(S8)=7)</formula>
    </cfRule>
  </conditionalFormatting>
  <conditionalFormatting sqref="U8:U37">
    <cfRule type="expression" priority="23" aboveAverage="0" equalAverage="0" bottom="0" percent="0" rank="0" text="" dxfId="21">
      <formula>OR(WEEKDAY(U8)=1,WEEKDAY(U8)=7)</formula>
    </cfRule>
  </conditionalFormatting>
  <conditionalFormatting sqref="W8:W38">
    <cfRule type="expression" priority="24" aboveAverage="0" equalAverage="0" bottom="0" percent="0" rank="0" text="" dxfId="22">
      <formula>OR(WEEKDAY(W8)=1,WEEKDAY(W8)=7)</formula>
    </cfRule>
  </conditionalFormatting>
  <conditionalFormatting sqref="A8:X38">
    <cfRule type="expression" priority="25" aboveAverage="0" equalAverage="0" bottom="0" percent="0" rank="0" text="" dxfId="23">
      <formula>"ET(A$8&lt;&gt;"""";NB.SI(FERIE;A$8&gt;0)"</formula>
    </cfRule>
  </conditionalFormatting>
  <printOptions headings="false" gridLines="false" gridLinesSet="true" horizontalCentered="true" verticalCentered="false"/>
  <pageMargins left="0.196527777777778" right="0.0784722222222222" top="0.196527777777778" bottom="0.196527777777778" header="0.511805555555555" footer="0.511805555555555"/>
  <pageSetup paperSize="8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00B0F0"/>
    <pageSetUpPr fitToPage="false"/>
  </sheetPr>
  <dimension ref="A1:P4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RowHeight="13.8" zeroHeight="false" outlineLevelRow="0" outlineLevelCol="0"/>
  <cols>
    <col collapsed="false" customWidth="true" hidden="false" outlineLevel="0" max="3" min="1" style="0" width="10.69"/>
    <col collapsed="false" customWidth="false" hidden="false" outlineLevel="0" max="4" min="4" style="0" width="11.43"/>
    <col collapsed="false" customWidth="true" hidden="false" outlineLevel="0" max="9" min="5" style="0" width="10.69"/>
    <col collapsed="false" customWidth="true" hidden="false" outlineLevel="0" max="10" min="10" style="0" width="14.47"/>
    <col collapsed="false" customWidth="true" hidden="false" outlineLevel="0" max="13" min="11" style="0" width="10.69"/>
    <col collapsed="false" customWidth="true" hidden="false" outlineLevel="0" max="14" min="14" style="0" width="14.24"/>
    <col collapsed="false" customWidth="true" hidden="false" outlineLevel="0" max="15" min="15" style="0" width="14.47"/>
    <col collapsed="false" customWidth="true" hidden="false" outlineLevel="0" max="16" min="16" style="0" width="14.24"/>
    <col collapsed="false" customWidth="true" hidden="false" outlineLevel="0" max="1025" min="17" style="0" width="10.69"/>
  </cols>
  <sheetData>
    <row r="1" customFormat="false" ht="13.8" hidden="false" customHeight="false" outlineLevel="0" collapsed="false">
      <c r="A1" s="45" t="s">
        <v>21</v>
      </c>
      <c r="B1" s="46" t="n">
        <f aca="true">YEAR(TODAY())</f>
        <v>2020</v>
      </c>
      <c r="J1" s="47" t="s">
        <v>22</v>
      </c>
    </row>
    <row r="2" customFormat="false" ht="13.8" hidden="false" customHeight="false" outlineLevel="0" collapsed="false">
      <c r="J2" s="48" t="n">
        <v>43844</v>
      </c>
      <c r="K2" s="49"/>
    </row>
    <row r="3" customFormat="false" ht="13.8" hidden="false" customHeight="false" outlineLevel="0" collapsed="false">
      <c r="A3" s="50" t="s">
        <v>23</v>
      </c>
      <c r="B3" s="51" t="n">
        <f aca="false">DATE($B$1,1,1)</f>
        <v>43831</v>
      </c>
      <c r="C3" s="52" t="str">
        <f aca="false">_xlfn.FORMULATEXT(B3)</f>
        <v>=DATE($B$1;1;1)</v>
      </c>
      <c r="J3" s="53" t="n">
        <f aca="false">IF(WEEKDAY(J2+60,11)=6,J2+62,IF(OR(ISNUMBER(MATCH(J2+60,B$3:B$43,0)),WEEKDAY(J2+60,11)=7),J2+61+(WEEKDAY(J2+61,11)=6)*2,J2+60))</f>
        <v>43906</v>
      </c>
      <c r="K3" s="49" t="n">
        <f aca="false">J3-J2</f>
        <v>62</v>
      </c>
      <c r="M3" s="54"/>
      <c r="N3" s="53"/>
      <c r="O3" s="53"/>
      <c r="P3" s="53"/>
    </row>
    <row r="4" customFormat="false" ht="13.8" hidden="false" customHeight="false" outlineLevel="0" collapsed="false">
      <c r="A4" s="55" t="s">
        <v>24</v>
      </c>
      <c r="B4" s="56" t="n">
        <f aca="false">ROUND(DATE($B$1,4,MOD(234-11*MOD($B$1,19),30))/7,)*7-6</f>
        <v>43933</v>
      </c>
      <c r="C4" s="57" t="str">
        <f aca="false">_xlfn.FORMULATEXT(B4)</f>
        <v>=ARRONDI(DATE($B$1;4;MOD(234-11*MOD($B$1;19);30))/7;)*7-6</v>
      </c>
      <c r="J4" s="53" t="n">
        <f aca="false">IF(WEEKDAY(J3+60,11)=6,J3+62,IF(OR(ISNUMBER(MATCH(J3+60,B$3:B$43,0)),WEEKDAY(J3+60,11)=7),J3+61+(WEEKDAY(J3+61,11)=6)*2,J3+60))</f>
        <v>43966</v>
      </c>
      <c r="K4" s="49" t="n">
        <f aca="false">J4-J3</f>
        <v>60</v>
      </c>
      <c r="M4" s="54"/>
      <c r="N4" s="53"/>
      <c r="O4" s="53"/>
      <c r="P4" s="53"/>
    </row>
    <row r="5" customFormat="false" ht="13.8" hidden="false" customHeight="false" outlineLevel="0" collapsed="false">
      <c r="A5" s="55" t="s">
        <v>25</v>
      </c>
      <c r="B5" s="56" t="n">
        <f aca="false">B4+1</f>
        <v>43934</v>
      </c>
      <c r="C5" s="57" t="str">
        <f aca="false">_xlfn.FORMULATEXT(B5)</f>
        <v>=B4+1</v>
      </c>
      <c r="J5" s="53" t="n">
        <f aca="false">IF(WEEKDAY(J4+60,11)=6,J4+62,IF(OR(ISNUMBER(MATCH(J4+60,B$3:B$43,0)),WEEKDAY(J4+60,11)=7),J4+61+(WEEKDAY(J4+61,11)=6)*2,J4+60))</f>
        <v>44027</v>
      </c>
      <c r="K5" s="49" t="n">
        <f aca="false">J5-J4</f>
        <v>61</v>
      </c>
      <c r="M5" s="54"/>
      <c r="N5" s="53"/>
      <c r="O5" s="53"/>
      <c r="P5" s="53"/>
    </row>
    <row r="6" customFormat="false" ht="13.8" hidden="false" customHeight="false" outlineLevel="0" collapsed="false">
      <c r="A6" s="55" t="s">
        <v>26</v>
      </c>
      <c r="B6" s="56" t="n">
        <f aca="false">DATE($B$1,5,1)</f>
        <v>43952</v>
      </c>
      <c r="C6" s="57" t="str">
        <f aca="false">_xlfn.FORMULATEXT(B6)</f>
        <v>=DATE($B$1;5;1)</v>
      </c>
      <c r="J6" s="53" t="n">
        <f aca="false">IF(WEEKDAY(J5+60,11)=6,J5+62,IF(OR(ISNUMBER(MATCH(J5+60,B$3:B$43,0)),WEEKDAY(J5+60,11)=7),J5+61+(WEEKDAY(J5+61,11)=6)*2,J5+60))</f>
        <v>44088</v>
      </c>
      <c r="K6" s="49" t="n">
        <f aca="false">J6-J5</f>
        <v>61</v>
      </c>
      <c r="M6" s="54"/>
      <c r="N6" s="53"/>
      <c r="O6" s="53"/>
      <c r="P6" s="53"/>
    </row>
    <row r="7" customFormat="false" ht="13.8" hidden="false" customHeight="false" outlineLevel="0" collapsed="false">
      <c r="A7" s="58" t="s">
        <v>27</v>
      </c>
      <c r="B7" s="56" t="n">
        <f aca="false">DATE($B$1,5,8)</f>
        <v>43959</v>
      </c>
      <c r="C7" s="57" t="str">
        <f aca="false">_xlfn.FORMULATEXT(B7)</f>
        <v>=DATE($B$1;5;8)</v>
      </c>
      <c r="J7" s="53" t="n">
        <f aca="false">IF(WEEKDAY(J6+60,11)=6,J6+62,IF(OR(ISNUMBER(MATCH(J6+60,B$3:B$43,0)),WEEKDAY(J6+60,11)=7),J6+61+(WEEKDAY(J6+61,11)=6)*2,J6+60))</f>
        <v>44148</v>
      </c>
      <c r="K7" s="49" t="n">
        <f aca="false">J7-J6</f>
        <v>60</v>
      </c>
      <c r="M7" s="54"/>
      <c r="N7" s="53"/>
      <c r="O7" s="53"/>
      <c r="P7" s="53"/>
    </row>
    <row r="8" customFormat="false" ht="13.8" hidden="false" customHeight="false" outlineLevel="0" collapsed="false">
      <c r="A8" s="55" t="s">
        <v>28</v>
      </c>
      <c r="B8" s="56" t="n">
        <f aca="false">B4+39</f>
        <v>43972</v>
      </c>
      <c r="C8" s="57" t="str">
        <f aca="false">_xlfn.FORMULATEXT(B8)</f>
        <v>=B4+39</v>
      </c>
      <c r="J8" s="53" t="n">
        <f aca="false">IF(WEEKDAY(J7+60,11)=6,J7+62,IF(OR(ISNUMBER(MATCH(J7+60,B$3:B$43,0)),WEEKDAY(J7+60,11)=7),J7+61+(WEEKDAY(J7+61,11)=6)*2,J7+60))</f>
        <v>44208</v>
      </c>
      <c r="K8" s="49" t="n">
        <f aca="false">J8-J7</f>
        <v>60</v>
      </c>
      <c r="M8" s="54"/>
      <c r="N8" s="53"/>
      <c r="O8" s="53"/>
      <c r="P8" s="53"/>
    </row>
    <row r="9" customFormat="false" ht="13.8" hidden="false" customHeight="false" outlineLevel="0" collapsed="false">
      <c r="A9" s="55" t="s">
        <v>29</v>
      </c>
      <c r="B9" s="56" t="n">
        <f aca="false">B4+49</f>
        <v>43982</v>
      </c>
      <c r="C9" s="57" t="str">
        <f aca="false">_xlfn.FORMULATEXT(B9)</f>
        <v>=B4+49</v>
      </c>
      <c r="J9" s="53" t="n">
        <f aca="false">IF(WEEKDAY(J8+60,11)=6,J8+62,IF(OR(ISNUMBER(MATCH(J8+60,B$3:B$43,0)),WEEKDAY(J8+60,11)=7),J8+61+(WEEKDAY(J8+61,11)=6)*2,J8+60))</f>
        <v>44270</v>
      </c>
      <c r="K9" s="49" t="n">
        <f aca="false">J9-J8</f>
        <v>62</v>
      </c>
      <c r="M9" s="54"/>
      <c r="N9" s="53"/>
      <c r="O9" s="53"/>
      <c r="P9" s="53"/>
    </row>
    <row r="10" customFormat="false" ht="13.8" hidden="false" customHeight="false" outlineLevel="0" collapsed="false">
      <c r="A10" s="55" t="s">
        <v>30</v>
      </c>
      <c r="B10" s="56" t="n">
        <f aca="false">B4+50</f>
        <v>43983</v>
      </c>
      <c r="C10" s="57" t="str">
        <f aca="false">_xlfn.FORMULATEXT(B10)</f>
        <v>=B4+50</v>
      </c>
      <c r="J10" s="53" t="n">
        <f aca="false">IF(WEEKDAY(J9+60,11)=6,J9+62,IF(OR(ISNUMBER(MATCH(J9+60,B$3:B$43,0)),WEEKDAY(J9+60,11)=7),J9+61+(WEEKDAY(J9+61,11)=6)*2,J9+60))</f>
        <v>44330</v>
      </c>
      <c r="K10" s="49" t="n">
        <f aca="false">J10-J9</f>
        <v>60</v>
      </c>
      <c r="M10" s="54"/>
      <c r="N10" s="53"/>
      <c r="O10" s="53"/>
      <c r="P10" s="53"/>
    </row>
    <row r="11" customFormat="false" ht="13.8" hidden="false" customHeight="false" outlineLevel="0" collapsed="false">
      <c r="A11" s="55" t="s">
        <v>31</v>
      </c>
      <c r="B11" s="56" t="n">
        <f aca="false">DATE($B$1,7,14)</f>
        <v>44026</v>
      </c>
      <c r="C11" s="57" t="str">
        <f aca="false">_xlfn.FORMULATEXT(B11)</f>
        <v>=DATE($B$1;7;14)</v>
      </c>
      <c r="J11" s="53" t="n">
        <f aca="false">IF(WEEKDAY(J10+60,11)=6,J10+62,IF(OR(ISNUMBER(MATCH(J10+60,B$3:B$43,0)),WEEKDAY(J10+60,11)=7),J10+61+(WEEKDAY(J10+61,11)=6)*2,J10+60))</f>
        <v>44390</v>
      </c>
      <c r="K11" s="49" t="n">
        <f aca="false">J11-J10</f>
        <v>60</v>
      </c>
      <c r="M11" s="54"/>
      <c r="N11" s="53"/>
      <c r="O11" s="53"/>
      <c r="P11" s="53"/>
    </row>
    <row r="12" customFormat="false" ht="13.8" hidden="false" customHeight="false" outlineLevel="0" collapsed="false">
      <c r="A12" s="55" t="s">
        <v>32</v>
      </c>
      <c r="B12" s="56" t="n">
        <f aca="false">DATE($B$1,8,15)</f>
        <v>44058</v>
      </c>
      <c r="C12" s="57" t="str">
        <f aca="false">_xlfn.FORMULATEXT(B12)</f>
        <v>=DATE($B$1;8;15)</v>
      </c>
      <c r="J12" s="53" t="n">
        <f aca="false">IF(WEEKDAY(J11+60,11)=6,J11+62,IF(OR(ISNUMBER(MATCH(J11+60,B$3:B$43,0)),WEEKDAY(J11+60,11)=7),J11+61+(WEEKDAY(J11+61,11)=6)*2,J11+60))</f>
        <v>44452</v>
      </c>
      <c r="K12" s="49" t="n">
        <f aca="false">J12-J11</f>
        <v>62</v>
      </c>
      <c r="M12" s="54"/>
      <c r="N12" s="53"/>
      <c r="O12" s="53"/>
      <c r="P12" s="53"/>
    </row>
    <row r="13" customFormat="false" ht="13.8" hidden="false" customHeight="false" outlineLevel="0" collapsed="false">
      <c r="A13" s="55" t="s">
        <v>33</v>
      </c>
      <c r="B13" s="56" t="n">
        <f aca="false">DATE($B$1,11,1)</f>
        <v>44136</v>
      </c>
      <c r="C13" s="57" t="str">
        <f aca="false">_xlfn.FORMULATEXT(B13)</f>
        <v>=DATE($B$1;11;1)</v>
      </c>
      <c r="J13" s="53" t="n">
        <f aca="false">IF(WEEKDAY(J12+60,11)=6,J12+62,IF(OR(ISNUMBER(MATCH(J12+60,B$3:B$43,0)),WEEKDAY(J12+60,11)=7),J12+61+(WEEKDAY(J12+61,11)=6)*2,J12+60))</f>
        <v>44512</v>
      </c>
      <c r="K13" s="49" t="n">
        <f aca="false">J13-J12</f>
        <v>60</v>
      </c>
      <c r="M13" s="54"/>
      <c r="N13" s="53"/>
      <c r="O13" s="53"/>
      <c r="P13" s="53"/>
    </row>
    <row r="14" customFormat="false" ht="13.8" hidden="false" customHeight="false" outlineLevel="0" collapsed="false">
      <c r="A14" s="55" t="s">
        <v>34</v>
      </c>
      <c r="B14" s="56" t="n">
        <f aca="false">DATE($B$1,11,11)</f>
        <v>44146</v>
      </c>
      <c r="C14" s="57" t="str">
        <f aca="false">_xlfn.FORMULATEXT(B14)</f>
        <v>=DATE($B$1;11;11)</v>
      </c>
      <c r="J14" s="53" t="n">
        <f aca="false">IF(WEEKDAY(J13+60,11)=6,J13+62,IF(OR(ISNUMBER(MATCH(J13+60,B$3:B$43,0)),WEEKDAY(J13+60,11)=7),J13+61+(WEEKDAY(J13+61,11)=6)*2,J13+60))</f>
        <v>44572</v>
      </c>
      <c r="K14" s="49" t="n">
        <f aca="false">J14-J13</f>
        <v>60</v>
      </c>
      <c r="M14" s="54"/>
      <c r="N14" s="53"/>
      <c r="O14" s="53"/>
      <c r="P14" s="53"/>
    </row>
    <row r="15" customFormat="false" ht="13.8" hidden="false" customHeight="false" outlineLevel="0" collapsed="false">
      <c r="A15" s="59" t="s">
        <v>35</v>
      </c>
      <c r="B15" s="60" t="n">
        <f aca="false">DATE($B$1,12,25)</f>
        <v>44190</v>
      </c>
      <c r="C15" s="61" t="str">
        <f aca="false">_xlfn.FORMULATEXT(B15)</f>
        <v>=DATE($B$1;12;25)</v>
      </c>
      <c r="J15" s="53" t="n">
        <f aca="false">IF(WEEKDAY(J14+60,11)=6,J14+62,IF(OR(ISNUMBER(MATCH(J14+60,B$3:B$43,0)),WEEKDAY(J14+60,11)=7),J14+61+(WEEKDAY(J14+61,11)=6)*2,J14+60))</f>
        <v>44634</v>
      </c>
      <c r="K15" s="49" t="n">
        <f aca="false">J15-J14</f>
        <v>62</v>
      </c>
      <c r="M15" s="54"/>
      <c r="N15" s="53"/>
      <c r="O15" s="53"/>
      <c r="P15" s="53"/>
    </row>
    <row r="16" customFormat="false" ht="13.8" hidden="false" customHeight="false" outlineLevel="0" collapsed="false">
      <c r="J16" s="53" t="n">
        <f aca="false">IF(WEEKDAY(J15+60,11)=6,J15+62,IF(OR(ISNUMBER(MATCH(J15+60,B$3:B$43,0)),WEEKDAY(J15+60,11)=7),J15+61+(WEEKDAY(J15+61,11)=6)*2,J15+60))</f>
        <v>44694</v>
      </c>
      <c r="K16" s="49" t="n">
        <f aca="false">J16-J15</f>
        <v>60</v>
      </c>
      <c r="M16" s="54"/>
      <c r="N16" s="53"/>
      <c r="O16" s="53"/>
      <c r="P16" s="53"/>
    </row>
    <row r="17" customFormat="false" ht="13.8" hidden="false" customHeight="false" outlineLevel="0" collapsed="false">
      <c r="A17" s="50" t="s">
        <v>23</v>
      </c>
      <c r="B17" s="51" t="n">
        <f aca="false">DATE($B$1+1,1,1)</f>
        <v>44197</v>
      </c>
      <c r="C17" s="52" t="str">
        <f aca="false">_xlfn.FORMULATEXT(B17)</f>
        <v>=DATE($B$1+1;1;1)</v>
      </c>
      <c r="J17" s="53" t="n">
        <f aca="false">IF(WEEKDAY(J16+60,11)=6,J16+62,IF(OR(ISNUMBER(MATCH(J16+60,B$3:B$43,0)),WEEKDAY(J16+60,11)=7),J16+61+(WEEKDAY(J16+61,11)=6)*2,J16+60))</f>
        <v>44754</v>
      </c>
      <c r="K17" s="49" t="n">
        <f aca="false">J17-J16</f>
        <v>60</v>
      </c>
      <c r="M17" s="54"/>
      <c r="N17" s="53"/>
      <c r="O17" s="53"/>
      <c r="P17" s="53"/>
    </row>
    <row r="18" customFormat="false" ht="13.8" hidden="false" customHeight="false" outlineLevel="0" collapsed="false">
      <c r="A18" s="55" t="s">
        <v>24</v>
      </c>
      <c r="B18" s="56" t="n">
        <f aca="false">ROUND(DATE($B$1+1,4,MOD(234-11*MOD($B$1,19),30))/7,)*7-6</f>
        <v>44297</v>
      </c>
      <c r="C18" s="57" t="str">
        <f aca="false">_xlfn.FORMULATEXT(B18)</f>
        <v>=ARRONDI(DATE($B$1+1;4;MOD(234-11*MOD($B$1;19);30))/7;)*7-6</v>
      </c>
      <c r="J18" s="53" t="n">
        <f aca="false">IF(WEEKDAY(J17+60,11)=6,J17+62,IF(OR(ISNUMBER(MATCH(J17+60,B$3:B$43,0)),WEEKDAY(J17+60,11)=7),J17+61+(WEEKDAY(J17+61,11)=6)*2,J17+60))</f>
        <v>44816</v>
      </c>
      <c r="K18" s="49" t="n">
        <f aca="false">J18-J17</f>
        <v>62</v>
      </c>
      <c r="M18" s="54"/>
      <c r="N18" s="53"/>
      <c r="O18" s="53"/>
      <c r="P18" s="53"/>
    </row>
    <row r="19" customFormat="false" ht="13.8" hidden="false" customHeight="false" outlineLevel="0" collapsed="false">
      <c r="A19" s="55" t="s">
        <v>25</v>
      </c>
      <c r="B19" s="56" t="n">
        <f aca="false">B18+1</f>
        <v>44298</v>
      </c>
      <c r="C19" s="57" t="str">
        <f aca="false">_xlfn.FORMULATEXT(B19)</f>
        <v>=B18+1</v>
      </c>
      <c r="J19" s="53" t="n">
        <f aca="false">IF(WEEKDAY(J18+60,11)=6,J18+62,IF(OR(ISNUMBER(MATCH(J18+60,B$3:B$43,0)),WEEKDAY(J18+60,11)=7),J18+61+(WEEKDAY(J18+61,11)=6)*2,J18+60))</f>
        <v>44879</v>
      </c>
      <c r="K19" s="49" t="n">
        <f aca="false">J19-J18</f>
        <v>63</v>
      </c>
      <c r="M19" s="54"/>
      <c r="N19" s="53"/>
      <c r="O19" s="53"/>
      <c r="P19" s="53"/>
    </row>
    <row r="20" customFormat="false" ht="13.8" hidden="false" customHeight="false" outlineLevel="0" collapsed="false">
      <c r="A20" s="55" t="s">
        <v>26</v>
      </c>
      <c r="B20" s="56" t="n">
        <f aca="false">DATE($B$1+1,5,1)</f>
        <v>44317</v>
      </c>
      <c r="C20" s="57" t="str">
        <f aca="false">_xlfn.FORMULATEXT(B20)</f>
        <v>=DATE($B$1+1;5;1)</v>
      </c>
      <c r="K20" s="49"/>
      <c r="M20" s="54"/>
      <c r="N20" s="53"/>
      <c r="O20" s="53"/>
      <c r="P20" s="53"/>
    </row>
    <row r="21" customFormat="false" ht="13.8" hidden="false" customHeight="false" outlineLevel="0" collapsed="false">
      <c r="A21" s="58" t="s">
        <v>27</v>
      </c>
      <c r="B21" s="56" t="n">
        <f aca="false">DATE($B$1+1,5,8)</f>
        <v>44324</v>
      </c>
      <c r="C21" s="57" t="str">
        <f aca="false">_xlfn.FORMULATEXT(B21)</f>
        <v>=DATE($B$1+1;5;8)</v>
      </c>
      <c r="K21" s="49"/>
      <c r="M21" s="54"/>
      <c r="N21" s="53"/>
      <c r="O21" s="53"/>
      <c r="P21" s="53"/>
    </row>
    <row r="22" customFormat="false" ht="13.8" hidden="false" customHeight="false" outlineLevel="0" collapsed="false">
      <c r="A22" s="55" t="s">
        <v>28</v>
      </c>
      <c r="B22" s="56" t="n">
        <f aca="false">B18+39</f>
        <v>44336</v>
      </c>
      <c r="C22" s="57" t="str">
        <f aca="false">_xlfn.FORMULATEXT(B22)</f>
        <v>=B18+39</v>
      </c>
      <c r="K22" s="49"/>
      <c r="M22" s="54"/>
      <c r="N22" s="53"/>
      <c r="O22" s="53"/>
      <c r="P22" s="53"/>
    </row>
    <row r="23" customFormat="false" ht="13.8" hidden="false" customHeight="false" outlineLevel="0" collapsed="false">
      <c r="A23" s="55" t="s">
        <v>29</v>
      </c>
      <c r="B23" s="56" t="n">
        <f aca="false">B18+49</f>
        <v>44346</v>
      </c>
      <c r="C23" s="57" t="str">
        <f aca="false">_xlfn.FORMULATEXT(B23)</f>
        <v>=B18+49</v>
      </c>
      <c r="K23" s="49"/>
      <c r="M23" s="54"/>
      <c r="N23" s="53"/>
      <c r="O23" s="53"/>
      <c r="P23" s="53"/>
    </row>
    <row r="24" customFormat="false" ht="13.8" hidden="false" customHeight="false" outlineLevel="0" collapsed="false">
      <c r="A24" s="55" t="s">
        <v>30</v>
      </c>
      <c r="B24" s="56" t="n">
        <f aca="false">B18+50</f>
        <v>44347</v>
      </c>
      <c r="C24" s="57" t="str">
        <f aca="false">_xlfn.FORMULATEXT(B24)</f>
        <v>=B18+50</v>
      </c>
      <c r="K24" s="49"/>
      <c r="M24" s="54"/>
      <c r="N24" s="53"/>
      <c r="O24" s="53"/>
      <c r="P24" s="53"/>
    </row>
    <row r="25" customFormat="false" ht="13.8" hidden="false" customHeight="false" outlineLevel="0" collapsed="false">
      <c r="A25" s="55" t="s">
        <v>31</v>
      </c>
      <c r="B25" s="56" t="n">
        <f aca="false">DATE($B$1+1,7,14)</f>
        <v>44391</v>
      </c>
      <c r="C25" s="57" t="str">
        <f aca="false">_xlfn.FORMULATEXT(B25)</f>
        <v>=DATE($B$1+1;7;14)</v>
      </c>
      <c r="K25" s="49"/>
      <c r="M25" s="54"/>
      <c r="N25" s="53"/>
      <c r="O25" s="53"/>
      <c r="P25" s="53"/>
    </row>
    <row r="26" customFormat="false" ht="13.8" hidden="false" customHeight="false" outlineLevel="0" collapsed="false">
      <c r="A26" s="55" t="s">
        <v>32</v>
      </c>
      <c r="B26" s="56" t="n">
        <f aca="false">DATE($B$1+1,8,15)</f>
        <v>44423</v>
      </c>
      <c r="C26" s="57" t="str">
        <f aca="false">_xlfn.FORMULATEXT(B26)</f>
        <v>=DATE($B$1+1;8;15)</v>
      </c>
    </row>
    <row r="27" customFormat="false" ht="13.8" hidden="false" customHeight="false" outlineLevel="0" collapsed="false">
      <c r="A27" s="55" t="s">
        <v>33</v>
      </c>
      <c r="B27" s="56" t="n">
        <f aca="false">DATE($B$1+1,11,1)</f>
        <v>44501</v>
      </c>
      <c r="C27" s="57" t="str">
        <f aca="false">_xlfn.FORMULATEXT(B27)</f>
        <v>=DATE($B$1+1;11;1)</v>
      </c>
    </row>
    <row r="28" customFormat="false" ht="13.8" hidden="false" customHeight="false" outlineLevel="0" collapsed="false">
      <c r="A28" s="55" t="s">
        <v>34</v>
      </c>
      <c r="B28" s="56" t="n">
        <f aca="false">DATE($B$1+1,11,11)</f>
        <v>44511</v>
      </c>
      <c r="C28" s="57" t="str">
        <f aca="false">_xlfn.FORMULATEXT(B28)</f>
        <v>=DATE($B$1+1;11;11)</v>
      </c>
    </row>
    <row r="29" customFormat="false" ht="13.8" hidden="false" customHeight="false" outlineLevel="0" collapsed="false">
      <c r="A29" s="59" t="s">
        <v>35</v>
      </c>
      <c r="B29" s="60" t="n">
        <f aca="false">DATE($B$1+1,12,25)</f>
        <v>44555</v>
      </c>
      <c r="C29" s="61" t="str">
        <f aca="false">_xlfn.FORMULATEXT(B29)</f>
        <v>=DATE($B$1+1;12;25)</v>
      </c>
    </row>
    <row r="31" customFormat="false" ht="13.8" hidden="false" customHeight="false" outlineLevel="0" collapsed="false">
      <c r="A31" s="50" t="s">
        <v>23</v>
      </c>
      <c r="B31" s="51" t="n">
        <f aca="false">DATE($B$1+2,1,1)</f>
        <v>44562</v>
      </c>
      <c r="C31" s="52" t="str">
        <f aca="false">_xlfn.FORMULATEXT(B31)</f>
        <v>=DATE($B$1+2;1;1)</v>
      </c>
    </row>
    <row r="32" customFormat="false" ht="13.8" hidden="false" customHeight="false" outlineLevel="0" collapsed="false">
      <c r="A32" s="55" t="s">
        <v>24</v>
      </c>
      <c r="B32" s="56" t="n">
        <f aca="false">ROUND(DATE($B$1+2,4,MOD(234-11*MOD($B$1,19),30))/7,)*7-6</f>
        <v>44661</v>
      </c>
      <c r="C32" s="57" t="str">
        <f aca="false">_xlfn.FORMULATEXT(B32)</f>
        <v>=ARRONDI(DATE($B$1+2;4;MOD(234-11*MOD($B$1;19);30))/7;)*7-6</v>
      </c>
    </row>
    <row r="33" customFormat="false" ht="13.8" hidden="false" customHeight="false" outlineLevel="0" collapsed="false">
      <c r="A33" s="55" t="s">
        <v>25</v>
      </c>
      <c r="B33" s="56" t="n">
        <f aca="false">B32+1</f>
        <v>44662</v>
      </c>
      <c r="C33" s="57" t="str">
        <f aca="false">_xlfn.FORMULATEXT(B33)</f>
        <v>=B32+1</v>
      </c>
    </row>
    <row r="34" customFormat="false" ht="13.8" hidden="false" customHeight="false" outlineLevel="0" collapsed="false">
      <c r="A34" s="55" t="s">
        <v>26</v>
      </c>
      <c r="B34" s="56" t="n">
        <f aca="false">DATE($B$1+2,5,1)</f>
        <v>44682</v>
      </c>
      <c r="C34" s="57" t="str">
        <f aca="false">_xlfn.FORMULATEXT(B34)</f>
        <v>=DATE($B$1+2;5;1)</v>
      </c>
    </row>
    <row r="35" customFormat="false" ht="13.8" hidden="false" customHeight="false" outlineLevel="0" collapsed="false">
      <c r="A35" s="58" t="s">
        <v>27</v>
      </c>
      <c r="B35" s="56" t="n">
        <f aca="false">DATE($B$1+2,5,8)</f>
        <v>44689</v>
      </c>
      <c r="C35" s="57" t="str">
        <f aca="false">_xlfn.FORMULATEXT(B35)</f>
        <v>=DATE($B$1+2;5;8)</v>
      </c>
    </row>
    <row r="36" customFormat="false" ht="13.8" hidden="false" customHeight="false" outlineLevel="0" collapsed="false">
      <c r="A36" s="55" t="s">
        <v>28</v>
      </c>
      <c r="B36" s="56" t="n">
        <f aca="false">B32+39</f>
        <v>44700</v>
      </c>
      <c r="C36" s="57" t="str">
        <f aca="false">_xlfn.FORMULATEXT(B36)</f>
        <v>=B32+39</v>
      </c>
    </row>
    <row r="37" customFormat="false" ht="13.8" hidden="false" customHeight="false" outlineLevel="0" collapsed="false">
      <c r="A37" s="55" t="s">
        <v>29</v>
      </c>
      <c r="B37" s="56" t="n">
        <f aca="false">B32+49</f>
        <v>44710</v>
      </c>
      <c r="C37" s="57" t="str">
        <f aca="false">_xlfn.FORMULATEXT(B37)</f>
        <v>=B32+49</v>
      </c>
    </row>
    <row r="38" customFormat="false" ht="13.8" hidden="false" customHeight="false" outlineLevel="0" collapsed="false">
      <c r="A38" s="55" t="s">
        <v>30</v>
      </c>
      <c r="B38" s="56" t="n">
        <f aca="false">B32+50</f>
        <v>44711</v>
      </c>
      <c r="C38" s="57" t="str">
        <f aca="false">_xlfn.FORMULATEXT(B38)</f>
        <v>=B32+50</v>
      </c>
    </row>
    <row r="39" customFormat="false" ht="13.8" hidden="false" customHeight="false" outlineLevel="0" collapsed="false">
      <c r="A39" s="55" t="s">
        <v>31</v>
      </c>
      <c r="B39" s="56" t="n">
        <f aca="false">DATE($B$1+2,7,14)</f>
        <v>44756</v>
      </c>
      <c r="C39" s="57" t="str">
        <f aca="false">_xlfn.FORMULATEXT(B39)</f>
        <v>=DATE($B$1+2;7;14)</v>
      </c>
    </row>
    <row r="40" customFormat="false" ht="13.8" hidden="false" customHeight="false" outlineLevel="0" collapsed="false">
      <c r="A40" s="55" t="s">
        <v>32</v>
      </c>
      <c r="B40" s="56" t="n">
        <f aca="false">DATE($B$1+2,8,15)</f>
        <v>44788</v>
      </c>
      <c r="C40" s="57" t="str">
        <f aca="false">_xlfn.FORMULATEXT(B40)</f>
        <v>=DATE($B$1+2;8;15)</v>
      </c>
    </row>
    <row r="41" customFormat="false" ht="13.8" hidden="false" customHeight="false" outlineLevel="0" collapsed="false">
      <c r="A41" s="55" t="s">
        <v>33</v>
      </c>
      <c r="B41" s="56" t="n">
        <f aca="false">DATE($B$1+2,11,1)</f>
        <v>44866</v>
      </c>
      <c r="C41" s="57" t="str">
        <f aca="false">_xlfn.FORMULATEXT(B41)</f>
        <v>=DATE($B$1+2;11;1)</v>
      </c>
    </row>
    <row r="42" customFormat="false" ht="13.8" hidden="false" customHeight="false" outlineLevel="0" collapsed="false">
      <c r="A42" s="55" t="s">
        <v>34</v>
      </c>
      <c r="B42" s="56" t="n">
        <f aca="false">DATE($B$1+2,11,11)</f>
        <v>44876</v>
      </c>
      <c r="C42" s="57" t="str">
        <f aca="false">_xlfn.FORMULATEXT(B42)</f>
        <v>=DATE($B$1+2;11;11)</v>
      </c>
    </row>
    <row r="43" customFormat="false" ht="13.8" hidden="false" customHeight="false" outlineLevel="0" collapsed="false">
      <c r="A43" s="59" t="s">
        <v>35</v>
      </c>
      <c r="B43" s="60" t="n">
        <f aca="false">DATE($B$1+2,12,25)</f>
        <v>44920</v>
      </c>
      <c r="C43" s="61" t="str">
        <f aca="false">_xlfn.FORMULATEXT(B43)</f>
        <v>=DATE($B$1+2;12;25)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2020-02-03T20:29:38Z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