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ubert.angermuller\Desktop\"/>
    </mc:Choice>
  </mc:AlternateContent>
  <bookViews>
    <workbookView xWindow="0" yWindow="0" windowWidth="19200" windowHeight="7032"/>
  </bookViews>
  <sheets>
    <sheet name="TDB" sheetId="1" r:id="rId1"/>
    <sheet name="données" sheetId="2" r:id="rId2"/>
    <sheet name="Correspondance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F11" i="1" s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N3" i="1"/>
  <c r="M3" i="1"/>
  <c r="L3" i="1"/>
  <c r="K3" i="1"/>
  <c r="J3" i="1"/>
  <c r="I3" i="1"/>
  <c r="H3" i="1"/>
  <c r="G3" i="1"/>
  <c r="F3" i="1"/>
  <c r="E3" i="1"/>
  <c r="D3" i="1"/>
  <c r="C3" i="1"/>
  <c r="G11" i="1"/>
</calcChain>
</file>

<file path=xl/sharedStrings.xml><?xml version="1.0" encoding="utf-8"?>
<sst xmlns="http://schemas.openxmlformats.org/spreadsheetml/2006/main" count="78" uniqueCount="36">
  <si>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</si>
  <si>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</si>
  <si>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</si>
  <si>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</si>
  <si>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</si>
  <si>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</si>
  <si>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</si>
  <si>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</si>
  <si>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</si>
  <si>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</si>
  <si>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</si>
  <si>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</si>
  <si>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payer</t>
  </si>
  <si>
    <t>en attente</t>
  </si>
  <si>
    <t xml:space="preserve">non </t>
  </si>
  <si>
    <t>Fin contract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</si>
  <si>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</si>
  <si>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</si>
  <si>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</si>
  <si>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</si>
  <si>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</si>
  <si>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</si>
  <si>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</si>
  <si>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</si>
  <si>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</si>
  <si>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</si>
  <si>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</si>
  <si>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</si>
  <si>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</si>
  <si>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Facture</t>
  </si>
  <si>
    <t>Affaire</t>
  </si>
  <si>
    <t>Début contrat</t>
  </si>
  <si>
    <t>ETAT</t>
  </si>
  <si>
    <t>Mois</t>
  </si>
  <si>
    <t>HT</t>
  </si>
  <si>
    <t>HT RECALCULER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</si>
</sst>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Q14" totalsRowShown="0" headerRowDxfId="4">
  <autoFilter ref="A1:Q14"/>
  <tableColumns count="17">
    <tableColumn id="1" name="Affaire" dataDxfId="3"/>
    <tableColumn id="2" name="Début contrat" dataDxfId="2"/>
    <tableColumn id="3" name="Fin contract" dataDxfId="1"/>
    <tableColumn id="4" name="Facture" dataDxfId="0" dataCellStyle="Monétaire"/>
    <tableColumn id="5" name="Janvier"/>
    <tableColumn id="6" name="Février"/>
    <tableColumn id="7" name="Mars"/>
    <tableColumn id="8" name="Avril"/>
    <tableColumn id="9" name="Mai"/>
    <tableColumn id="10" name="Juin"/>
    <tableColumn id="11" name="Juillet"/>
    <tableColumn id="12" name="Août"/>
    <tableColumn id="13" name="Septembre"/>
    <tableColumn id="14" name="Octobre"/>
    <tableColumn id="15" name="Novembre"/>
    <tableColumn id="16" name="Décembre"/>
    <tableColumn id="17" name="ET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showGridLines="0" tabSelected="1" workbookViewId="0">
      <selection activeCell="H11" sqref="H11"/>
    </sheetView>
  </sheetViews>
  <sheetFormatPr baseColWidth="10" defaultRowHeight="14.4" x14ac:dyDescent="0.3"/>
  <cols>
    <col min="2" max="2" width="11.44140625" style="2"/>
    <col min="7" max="7" width="14.5546875" bestFit="1" customWidth="1"/>
  </cols>
  <sheetData>
    <row r="1" spans="1:14" x14ac:dyDescent="0.3">
      <c r="B1" s="6"/>
    </row>
    <row r="2" spans="1:14" x14ac:dyDescent="0.3">
      <c r="A2" s="8"/>
      <c r="B2" s="7"/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9" t="s">
        <v>11</v>
      </c>
    </row>
    <row r="3" spans="1:14" x14ac:dyDescent="0.3">
      <c r="B3" s="9" t="s">
        <v>12</v>
      </c>
      <c r="C3" s="11">
        <f>SUMIFS(Tableau1[Janvier],Tableau1[ETAT],TDB!$B3,Tableau1[Affaire],TDB!$C$8)</f>
        <v>0</v>
      </c>
      <c r="D3" s="11">
        <f>SUMIFS(Tableau1[Février],Tableau1[ETAT],TDB!$B3,Tableau1[Affaire],TDB!$C$8)</f>
        <v>0</v>
      </c>
      <c r="E3" s="11">
        <f>SUMIFS(Tableau1[Mars],Tableau1[ETAT],TDB!$B3,Tableau1[Affaire],TDB!$C$8)</f>
        <v>0</v>
      </c>
      <c r="F3" s="11">
        <f>SUMIFS(Tableau1[Avril],Tableau1[ETAT],TDB!$B3,Tableau1[Affaire],TDB!$C$8)</f>
        <v>0</v>
      </c>
      <c r="G3" s="11">
        <f>SUMIFS(Tableau1[Mai],Tableau1[ETAT],TDB!$B3,Tableau1[Affaire],TDB!$C$8)</f>
        <v>0</v>
      </c>
      <c r="H3" s="11">
        <f>SUMIFS(Tableau1[Juin],Tableau1[ETAT],TDB!$B3,Tableau1[Affaire],TDB!$C$8)</f>
        <v>0</v>
      </c>
      <c r="I3" s="11">
        <f>SUMIFS(Tableau1[Juillet],Tableau1[ETAT],TDB!$B3,Tableau1[Affaire],TDB!$C$8)</f>
        <v>0</v>
      </c>
      <c r="J3" s="11">
        <f>SUMIFS(Tableau1[Août],Tableau1[ETAT],TDB!$B3,Tableau1[Affaire],TDB!$C$8)</f>
        <v>0</v>
      </c>
      <c r="K3" s="11">
        <f>SUMIFS(Tableau1[Septembre],Tableau1[ETAT],TDB!$B3,Tableau1[Affaire],TDB!$C$8)</f>
        <v>0</v>
      </c>
      <c r="L3" s="11">
        <f>SUMIFS(Tableau1[Octobre],Tableau1[ETAT],TDB!$B3,Tableau1[Affaire],TDB!$C$8)</f>
        <v>0</v>
      </c>
      <c r="M3" s="11">
        <f>SUMIFS(Tableau1[Novembre],Tableau1[ETAT],TDB!$B3,Tableau1[Affaire],TDB!$C$8)</f>
        <v>0</v>
      </c>
      <c r="N3" s="11">
        <f>SUMIFS(Tableau1[Décembre],Tableau1[ETAT],TDB!$B3,Tableau1[Affaire],TDB!$C$8)</f>
        <v>0</v>
      </c>
    </row>
    <row r="4" spans="1:14" x14ac:dyDescent="0.3">
      <c r="B4" s="9" t="s">
        <v>13</v>
      </c>
      <c r="C4" s="11">
        <f>SUMIFS(Tableau1[Janvier],Tableau1[ETAT],TDB!$B4,Tableau1[Affaire],TDB!$C$8)</f>
        <v>0</v>
      </c>
      <c r="D4" s="11">
        <f>SUMIFS(Tableau1[Février],Tableau1[ETAT],TDB!$B4,Tableau1[Affaire],TDB!$C$8)</f>
        <v>0</v>
      </c>
      <c r="E4" s="11">
        <f>SUMIFS(Tableau1[Mars],Tableau1[ETAT],TDB!$B4,Tableau1[Affaire],TDB!$C$8)</f>
        <v>0</v>
      </c>
      <c r="F4" s="11">
        <f>SUMIFS(Tableau1[Avril],Tableau1[ETAT],TDB!$B4,Tableau1[Affaire],TDB!$C$8)</f>
        <v>0</v>
      </c>
      <c r="G4" s="11">
        <f>SUMIFS(Tableau1[Mai],Tableau1[ETAT],TDB!$B4,Tableau1[Affaire],TDB!$C$8)</f>
        <v>0</v>
      </c>
      <c r="H4" s="11">
        <f>SUMIFS(Tableau1[Juin],Tableau1[ETAT],TDB!$B4,Tableau1[Affaire],TDB!$C$8)</f>
        <v>0</v>
      </c>
      <c r="I4" s="11">
        <f>SUMIFS(Tableau1[Juillet],Tableau1[ETAT],TDB!$B4,Tableau1[Affaire],TDB!$C$8)</f>
        <v>0</v>
      </c>
      <c r="J4" s="11">
        <f>SUMIFS(Tableau1[Août],Tableau1[ETAT],TDB!$B4,Tableau1[Affaire],TDB!$C$8)</f>
        <v>0</v>
      </c>
      <c r="K4" s="11">
        <f>SUMIFS(Tableau1[Septembre],Tableau1[ETAT],TDB!$B4,Tableau1[Affaire],TDB!$C$8)</f>
        <v>0</v>
      </c>
      <c r="L4" s="11">
        <f>SUMIFS(Tableau1[Octobre],Tableau1[ETAT],TDB!$B4,Tableau1[Affaire],TDB!$C$8)</f>
        <v>0</v>
      </c>
      <c r="M4" s="11">
        <f>SUMIFS(Tableau1[Novembre],Tableau1[ETAT],TDB!$B4,Tableau1[Affaire],TDB!$C$8)</f>
        <v>0</v>
      </c>
      <c r="N4" s="11">
        <f>SUMIFS(Tableau1[Décembre],Tableau1[ETAT],TDB!$B4,Tableau1[Affaire],TDB!$C$8)</f>
        <v>0</v>
      </c>
    </row>
    <row r="5" spans="1:14" x14ac:dyDescent="0.3">
      <c r="B5" s="9" t="s">
        <v>14</v>
      </c>
      <c r="C5" s="11">
        <f>SUMIFS(Tableau1[Janvier],Tableau1[ETAT],TDB!$B5,Tableau1[Affaire],TDB!$C$8)</f>
        <v>0.25</v>
      </c>
      <c r="D5" s="11">
        <f>SUMIFS(Tableau1[Février],Tableau1[ETAT],TDB!$B5,Tableau1[Affaire],TDB!$C$8)</f>
        <v>0</v>
      </c>
      <c r="E5" s="11">
        <f>SUMIFS(Tableau1[Mars],Tableau1[ETAT],TDB!$B5,Tableau1[Affaire],TDB!$C$8)</f>
        <v>0</v>
      </c>
      <c r="F5" s="11">
        <f>SUMIFS(Tableau1[Avril],Tableau1[ETAT],TDB!$B5,Tableau1[Affaire],TDB!$C$8)</f>
        <v>0.25</v>
      </c>
      <c r="G5" s="11">
        <f>SUMIFS(Tableau1[Mai],Tableau1[ETAT],TDB!$B5,Tableau1[Affaire],TDB!$C$8)</f>
        <v>0</v>
      </c>
      <c r="H5" s="11">
        <f>SUMIFS(Tableau1[Juin],Tableau1[ETAT],TDB!$B5,Tableau1[Affaire],TDB!$C$8)</f>
        <v>0</v>
      </c>
      <c r="I5" s="11">
        <f>SUMIFS(Tableau1[Juillet],Tableau1[ETAT],TDB!$B5,Tableau1[Affaire],TDB!$C$8)</f>
        <v>0.25</v>
      </c>
      <c r="J5" s="11">
        <f>SUMIFS(Tableau1[Août],Tableau1[ETAT],TDB!$B5,Tableau1[Affaire],TDB!$C$8)</f>
        <v>0</v>
      </c>
      <c r="K5" s="11">
        <f>SUMIFS(Tableau1[Septembre],Tableau1[ETAT],TDB!$B5,Tableau1[Affaire],TDB!$C$8)</f>
        <v>0</v>
      </c>
      <c r="L5" s="11">
        <f>SUMIFS(Tableau1[Octobre],Tableau1[ETAT],TDB!$B5,Tableau1[Affaire],TDB!$C$8)</f>
        <v>0.25</v>
      </c>
      <c r="M5" s="11">
        <f>SUMIFS(Tableau1[Novembre],Tableau1[ETAT],TDB!$B5,Tableau1[Affaire],TDB!$C$8)</f>
        <v>0</v>
      </c>
      <c r="N5" s="11">
        <f>SUMIFS(Tableau1[Décembre],Tableau1[ETAT],TDB!$B5,Tableau1[Affaire],TDB!$C$8)</f>
        <v>0</v>
      </c>
    </row>
    <row r="6" spans="1:14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B8" s="9" t="s">
        <v>30</v>
      </c>
      <c r="C8" s="10" t="s">
        <v>21</v>
      </c>
      <c r="D8" s="2"/>
      <c r="E8" s="2"/>
      <c r="F8" s="9" t="s">
        <v>29</v>
      </c>
      <c r="G8" s="13">
        <f>SUMIFS(Tableau1[Facture],Tableau1[Affaire],TDB!$C$8)</f>
        <v>21546</v>
      </c>
      <c r="H8" s="2"/>
      <c r="I8" s="2"/>
      <c r="J8" s="2"/>
      <c r="K8" s="2"/>
      <c r="L8" s="2"/>
      <c r="M8" s="2"/>
      <c r="N8" s="2"/>
    </row>
    <row r="9" spans="1:14" x14ac:dyDescent="0.3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C10" s="2"/>
      <c r="D10" s="2"/>
      <c r="E10" s="2"/>
      <c r="F10" s="9" t="s">
        <v>34</v>
      </c>
      <c r="G10" s="9" t="s">
        <v>35</v>
      </c>
      <c r="H10" s="14" t="s">
        <v>33</v>
      </c>
      <c r="I10" s="2"/>
      <c r="J10" s="2"/>
      <c r="K10" s="2"/>
      <c r="L10" s="2"/>
      <c r="M10" s="2"/>
      <c r="N10" s="2"/>
    </row>
    <row r="11" spans="1:14" x14ac:dyDescent="0.3">
      <c r="C11" s="2"/>
      <c r="D11" s="2"/>
      <c r="E11" s="2"/>
      <c r="F11" s="12">
        <f>G8</f>
        <v>21546</v>
      </c>
      <c r="G11" s="12">
        <f ca="1">F11-(F11*SUM(INDIRECT(CONCATENATE("C",MATCH(INDIRECT("données!Q"&amp;MATCH($C$8,données!A:A,0),1),$B$1:$B$5,0),":",ADDRESS(MATCH(INDIRECT("données!Q"&amp;MATCH($C$8,données!A:A,0),1),$B$1:$B$5,0),MATCH(H11,$A$2:$N$2,0),4,1)),1)))</f>
        <v>0</v>
      </c>
      <c r="H11" s="5" t="s">
        <v>9</v>
      </c>
      <c r="I11" s="2"/>
      <c r="J11" s="2"/>
      <c r="K11" s="2"/>
      <c r="L11" s="2"/>
      <c r="M11" s="2"/>
      <c r="N11" s="2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données!$A$2:$A$14</xm:f>
          </x14:formula1>
          <xm:sqref>C8</xm:sqref>
        </x14:dataValidation>
        <x14:dataValidation type="list" allowBlank="1" showInputMessage="1" showErrorMessage="1">
          <x14:formula1>
            <xm:f>Correspondance!$A$2:$A$13</xm:f>
          </x14:formula1>
          <xm:sqref>H11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activeCell="P20" sqref="P20:Q20"/>
    </sheetView>
  </sheetViews>
  <sheetFormatPr baseColWidth="10" defaultRowHeight="14.4" x14ac:dyDescent="0.3"/>
  <cols>
    <col min="2" max="2" width="15.33203125" customWidth="1"/>
    <col min="3" max="3" width="13.44140625" customWidth="1"/>
    <col min="4" max="4" width="12.88671875" style="1" bestFit="1" customWidth="1"/>
    <col min="13" max="13" width="13" customWidth="1"/>
    <col min="15" max="15" width="12.5546875" customWidth="1"/>
    <col min="16" max="16" width="12.33203125" customWidth="1"/>
  </cols>
  <sheetData>
    <row r="1" spans="1:17" x14ac:dyDescent="0.3">
      <c r="A1" s="2" t="s">
        <v>30</v>
      </c>
      <c r="B1" s="2" t="s">
        <v>31</v>
      </c>
      <c r="C1" s="2" t="s">
        <v>15</v>
      </c>
      <c r="D1" s="3" t="s">
        <v>29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32</v>
      </c>
    </row>
    <row r="2" spans="1:17" x14ac:dyDescent="0.3">
      <c r="A2" s="2" t="s">
        <v>16</v>
      </c>
      <c r="B2" s="4">
        <v>42005</v>
      </c>
      <c r="C2" s="4">
        <v>42369</v>
      </c>
      <c r="D2" s="3">
        <v>2564</v>
      </c>
      <c r="E2">
        <v>0</v>
      </c>
      <c r="F2">
        <v>0.25</v>
      </c>
      <c r="G2">
        <v>0</v>
      </c>
      <c r="H2">
        <v>0</v>
      </c>
      <c r="I2">
        <v>0.25</v>
      </c>
      <c r="J2">
        <v>0</v>
      </c>
      <c r="K2">
        <v>0</v>
      </c>
      <c r="L2">
        <v>0.25</v>
      </c>
      <c r="M2">
        <v>0</v>
      </c>
      <c r="N2">
        <v>0</v>
      </c>
      <c r="O2">
        <v>0.25</v>
      </c>
      <c r="P2">
        <v>0</v>
      </c>
      <c r="Q2" s="2" t="s">
        <v>12</v>
      </c>
    </row>
    <row r="3" spans="1:17" x14ac:dyDescent="0.3">
      <c r="A3" s="2" t="s">
        <v>17</v>
      </c>
      <c r="B3" s="4">
        <v>41640</v>
      </c>
      <c r="C3" s="4">
        <v>42735</v>
      </c>
      <c r="D3" s="3">
        <v>2124</v>
      </c>
      <c r="E3">
        <v>0</v>
      </c>
      <c r="F3">
        <v>0.25</v>
      </c>
      <c r="G3">
        <v>0</v>
      </c>
      <c r="H3">
        <v>0</v>
      </c>
      <c r="I3">
        <v>0.25</v>
      </c>
      <c r="J3">
        <v>0</v>
      </c>
      <c r="K3">
        <v>0</v>
      </c>
      <c r="L3">
        <v>0.25</v>
      </c>
      <c r="M3">
        <v>0</v>
      </c>
      <c r="N3">
        <v>0</v>
      </c>
      <c r="O3">
        <v>0.25</v>
      </c>
      <c r="P3">
        <v>0</v>
      </c>
      <c r="Q3" s="2" t="s">
        <v>13</v>
      </c>
    </row>
    <row r="4" spans="1:17" x14ac:dyDescent="0.3">
      <c r="A4" s="2" t="s">
        <v>18</v>
      </c>
      <c r="B4" s="4">
        <v>41275</v>
      </c>
      <c r="C4" s="4">
        <v>43100</v>
      </c>
      <c r="D4" s="3">
        <v>654</v>
      </c>
      <c r="E4">
        <v>0.25</v>
      </c>
      <c r="F4">
        <v>0</v>
      </c>
      <c r="G4">
        <v>0</v>
      </c>
      <c r="H4">
        <v>0.25</v>
      </c>
      <c r="I4">
        <v>0</v>
      </c>
      <c r="J4">
        <v>0</v>
      </c>
      <c r="K4">
        <v>0.25</v>
      </c>
      <c r="L4">
        <v>0</v>
      </c>
      <c r="M4">
        <v>0</v>
      </c>
      <c r="N4">
        <v>0.25</v>
      </c>
      <c r="O4">
        <v>0</v>
      </c>
      <c r="P4">
        <v>0</v>
      </c>
      <c r="Q4" s="2" t="s">
        <v>14</v>
      </c>
    </row>
    <row r="5" spans="1:17" x14ac:dyDescent="0.3">
      <c r="A5" s="2" t="s">
        <v>19</v>
      </c>
      <c r="B5" s="4">
        <v>40909</v>
      </c>
      <c r="C5" s="4">
        <v>43465</v>
      </c>
      <c r="D5" s="3">
        <v>98651</v>
      </c>
      <c r="E5">
        <v>0.25</v>
      </c>
      <c r="F5">
        <v>0</v>
      </c>
      <c r="G5">
        <v>0</v>
      </c>
      <c r="H5">
        <v>0.25</v>
      </c>
      <c r="I5">
        <v>0</v>
      </c>
      <c r="J5">
        <v>0</v>
      </c>
      <c r="K5">
        <v>0.25</v>
      </c>
      <c r="L5">
        <v>0</v>
      </c>
      <c r="M5">
        <v>0</v>
      </c>
      <c r="N5">
        <v>0.25</v>
      </c>
      <c r="O5">
        <v>0</v>
      </c>
      <c r="P5">
        <v>0</v>
      </c>
      <c r="Q5" s="2" t="s">
        <v>12</v>
      </c>
    </row>
    <row r="6" spans="1:17" x14ac:dyDescent="0.3">
      <c r="A6" s="2" t="s">
        <v>20</v>
      </c>
      <c r="B6" s="4">
        <v>40544</v>
      </c>
      <c r="C6" s="4">
        <v>43830</v>
      </c>
      <c r="D6" s="3">
        <v>2125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 s="2" t="s">
        <v>13</v>
      </c>
    </row>
    <row r="7" spans="1:17" x14ac:dyDescent="0.3">
      <c r="A7" s="2" t="s">
        <v>21</v>
      </c>
      <c r="B7" s="4">
        <v>40179</v>
      </c>
      <c r="C7" s="4">
        <v>44196</v>
      </c>
      <c r="D7" s="3">
        <v>21546</v>
      </c>
      <c r="E7">
        <v>0.25</v>
      </c>
      <c r="F7">
        <v>0</v>
      </c>
      <c r="G7">
        <v>0</v>
      </c>
      <c r="H7">
        <v>0.25</v>
      </c>
      <c r="I7">
        <v>0</v>
      </c>
      <c r="J7">
        <v>0</v>
      </c>
      <c r="K7">
        <v>0.25</v>
      </c>
      <c r="L7">
        <v>0</v>
      </c>
      <c r="M7">
        <v>0</v>
      </c>
      <c r="N7">
        <v>0.25</v>
      </c>
      <c r="O7">
        <v>0</v>
      </c>
      <c r="P7">
        <v>0</v>
      </c>
      <c r="Q7" s="2" t="s">
        <v>14</v>
      </c>
    </row>
    <row r="8" spans="1:17" x14ac:dyDescent="0.3">
      <c r="A8" s="2" t="s">
        <v>22</v>
      </c>
      <c r="B8" s="4">
        <v>39814</v>
      </c>
      <c r="C8" s="4">
        <v>44561</v>
      </c>
      <c r="D8" s="3">
        <v>2218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 s="2" t="s">
        <v>12</v>
      </c>
    </row>
    <row r="9" spans="1:17" x14ac:dyDescent="0.3">
      <c r="A9" s="2" t="s">
        <v>23</v>
      </c>
      <c r="B9" s="4">
        <v>39448</v>
      </c>
      <c r="C9" s="4">
        <v>44926</v>
      </c>
      <c r="D9" s="3">
        <v>2326</v>
      </c>
      <c r="E9">
        <v>0</v>
      </c>
      <c r="F9">
        <v>0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 s="2" t="s">
        <v>13</v>
      </c>
    </row>
    <row r="10" spans="1:17" x14ac:dyDescent="0.3">
      <c r="A10" s="2" t="s">
        <v>24</v>
      </c>
      <c r="B10" s="4">
        <v>42736</v>
      </c>
      <c r="C10" s="4">
        <v>45291</v>
      </c>
      <c r="D10" s="3">
        <v>32</v>
      </c>
      <c r="E10">
        <v>0.25</v>
      </c>
      <c r="F10">
        <v>0</v>
      </c>
      <c r="G10">
        <v>0</v>
      </c>
      <c r="H10">
        <v>0.25</v>
      </c>
      <c r="I10">
        <v>0</v>
      </c>
      <c r="J10">
        <v>0</v>
      </c>
      <c r="K10">
        <v>0.25</v>
      </c>
      <c r="L10">
        <v>0</v>
      </c>
      <c r="M10">
        <v>0</v>
      </c>
      <c r="N10">
        <v>0.25</v>
      </c>
      <c r="O10">
        <v>0</v>
      </c>
      <c r="P10">
        <v>0</v>
      </c>
      <c r="Q10" s="2" t="s">
        <v>14</v>
      </c>
    </row>
    <row r="11" spans="1:17" x14ac:dyDescent="0.3">
      <c r="A11" s="2" t="s">
        <v>25</v>
      </c>
      <c r="B11" s="4">
        <v>38718</v>
      </c>
      <c r="C11" s="4">
        <v>45657</v>
      </c>
      <c r="D11" s="3">
        <v>165</v>
      </c>
      <c r="E11">
        <v>0.25</v>
      </c>
      <c r="F11">
        <v>0</v>
      </c>
      <c r="G11">
        <v>0</v>
      </c>
      <c r="H11">
        <v>0.25</v>
      </c>
      <c r="I11">
        <v>0</v>
      </c>
      <c r="J11">
        <v>0</v>
      </c>
      <c r="K11">
        <v>0.25</v>
      </c>
      <c r="L11">
        <v>0</v>
      </c>
      <c r="M11">
        <v>0</v>
      </c>
      <c r="N11">
        <v>0.25</v>
      </c>
      <c r="O11">
        <v>0</v>
      </c>
      <c r="P11">
        <v>0</v>
      </c>
      <c r="Q11" s="2" t="s">
        <v>12</v>
      </c>
    </row>
    <row r="12" spans="1:17" x14ac:dyDescent="0.3">
      <c r="A12" s="2" t="s">
        <v>26</v>
      </c>
      <c r="B12" s="4">
        <v>42005</v>
      </c>
      <c r="C12" s="4">
        <v>46022</v>
      </c>
      <c r="D12" s="3">
        <v>23</v>
      </c>
      <c r="E12">
        <v>8.3299999999999999E-2</v>
      </c>
      <c r="F12">
        <v>8.3299999999999999E-2</v>
      </c>
      <c r="G12">
        <v>8.3299999999999999E-2</v>
      </c>
      <c r="H12">
        <v>8.3299999999999999E-2</v>
      </c>
      <c r="I12">
        <v>8.3299999999999999E-2</v>
      </c>
      <c r="J12">
        <v>8.3299999999999999E-2</v>
      </c>
      <c r="K12">
        <v>8.3299999999999999E-2</v>
      </c>
      <c r="L12">
        <v>8.3299999999999999E-2</v>
      </c>
      <c r="M12">
        <v>8.3299999999999999E-2</v>
      </c>
      <c r="N12">
        <v>8.3299999999999999E-2</v>
      </c>
      <c r="O12">
        <v>8.3299999999999999E-2</v>
      </c>
      <c r="P12">
        <v>8.3299999999999999E-2</v>
      </c>
      <c r="Q12" s="2" t="s">
        <v>13</v>
      </c>
    </row>
    <row r="13" spans="1:17" x14ac:dyDescent="0.3">
      <c r="A13" s="2" t="s">
        <v>27</v>
      </c>
      <c r="B13" s="4">
        <v>37987</v>
      </c>
      <c r="C13" s="4">
        <v>46387</v>
      </c>
      <c r="D13" s="3">
        <v>56335</v>
      </c>
      <c r="E13">
        <v>0</v>
      </c>
      <c r="F13">
        <v>0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 s="2" t="s">
        <v>14</v>
      </c>
    </row>
    <row r="14" spans="1:17" x14ac:dyDescent="0.3">
      <c r="A14" s="2" t="s">
        <v>28</v>
      </c>
      <c r="B14" s="4">
        <v>41275</v>
      </c>
      <c r="C14" s="4">
        <v>46752</v>
      </c>
      <c r="D14" s="3">
        <v>543265</v>
      </c>
      <c r="E14">
        <v>0</v>
      </c>
      <c r="F14">
        <v>0</v>
      </c>
      <c r="G14">
        <v>0</v>
      </c>
      <c r="H14">
        <v>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 s="2" t="s">
        <v>12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F10" sqref="F10"/>
    </sheetView>
  </sheetViews>
  <sheetFormatPr baseColWidth="10" defaultRowHeight="14.4" x14ac:dyDescent="0.3"/>
  <sheetData>
    <row r="1" spans="1:1" x14ac:dyDescent="0.3">
      <c r="A1" t="s">
        <v>33</v>
      </c>
    </row>
    <row r="2" spans="1:1" x14ac:dyDescent="0.3">
      <c r="A2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</sheetData>
  <phoneticPr fontId="2" type="noConversion"/>
  <dataValidations count="1">
    <dataValidation type="list" allowBlank="1" showInputMessage="1" showErrorMessage="1" sqref="A1:A13">
      <formula1>$A$2:$A$13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</vt:lpstr>
      <vt:lpstr>données</vt:lpstr>
      <vt:lpstr>Correspondance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ANGERMULLER Hubert</cp:lastModifiedBy>
  <dcterms:created xsi:type="dcterms:W3CDTF">2021-07-15T13:31:27Z</dcterms:created>
  <dcterms:modified xsi:type="dcterms:W3CDTF">2021-07-16T08:58:42Z</dcterms:modified>
</cp:coreProperties>
</file>