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base" sheetId="1" state="visible" r:id="rId2"/>
    <sheet name="RECAP" sheetId="2" state="visible" r:id="rId3"/>
    <sheet name="indic" sheetId="3" state="visible" r:id="rId4"/>
  </sheets>
  <definedNames>
    <definedName function="false" hidden="false" localSheetId="2" name="_xlnm.Print_Area" vbProcedure="false">indic!$F$1:$J$32</definedName>
    <definedName function="false" hidden="false" name="BH" vbProcedure="false">base!$B$27</definedName>
    <definedName function="false" hidden="false" name="CYCLE" vbProcedure="false">base!$E$1:$E$4</definedName>
    <definedName function="false" hidden="false" name="Excel_BuiltIn_Recorder" vbProcedure="false">#REF!</definedName>
    <definedName function="false" hidden="false" name="ferie" vbProcedure="false">base!$I$4:$J$14</definedName>
    <definedName function="false" hidden="false" name="ffff" vbProcedure="false">base!$A$22:$B$23</definedName>
    <definedName function="false" hidden="false" name="hb" vbProcedure="false">RECAP!$K$4:$K$49</definedName>
    <definedName function="false" hidden="false" name="MOTIF" vbProcedure="false">base!$A$1:$B$8</definedName>
    <definedName function="false" hidden="false" name="MOTIF2" vbProcedure="false">base!$A$2:$B$8</definedName>
    <definedName function="false" hidden="false" name="posteeeeeeeeeee" vbProcedure="false">RECAP!$AF$4:$AF$48,RECAP!$G$4:$G$49</definedName>
    <definedName function="false" hidden="false" name="s" vbProcedure="false">RECAP!$C$4:$C$49</definedName>
    <definedName function="false" hidden="false" name="semaine" vbProcedure="false">RECAP!$C$3:$C$49</definedName>
    <definedName function="false" hidden="false" name="SEMAINES" vbProcedure="false">#REF!</definedName>
    <definedName function="false" hidden="false" name="totalh" vbProcedure="false">RECAP!$I$4:$I$49</definedName>
    <definedName function="false" hidden="false" name="www" vbProcedure="false">RECAP!$G$4:$G$49,RECAP!$AG$4:$AG$48,RECAP!$BG$4:$BG$48</definedName>
    <definedName function="false" hidden="false" name="xxx" vbProcedure="false">RECAP!$BI$4:$BI$48,RECAP!$AI$4:$AI$48,RECAP!$I$4:$I$49</definedName>
    <definedName function="false" hidden="false" name="_annee" vbProcedure="false">base!$B$8</definedName>
    <definedName function="false" hidden="false" name="_lundiPaques" vbProcedure="false">base!$B$12</definedName>
    <definedName function="false" hidden="false" name="_xlfn_IFERROR" vbProcedure="false"/>
    <definedName function="false" hidden="false" name="_xlfn_SUMIFS" vbProcedure="false"/>
    <definedName function="false" hidden="false" name="_xlfn_XLOOKUP" vbProcedure="false"/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<sst xmlns="http://schemas.openxmlformats.org/spreadsheetml/2006/main" count="810" uniqueCount="67">
  <si>
    <t xml:space="preserve">MOTIF</t>
  </si>
  <si>
    <t xml:space="preserve">HEURE</t>
  </si>
  <si>
    <t xml:space="preserve">J</t>
  </si>
  <si>
    <t xml:space="preserve">Année</t>
  </si>
  <si>
    <t xml:space="preserve">CP</t>
  </si>
  <si>
    <t xml:space="preserve">M</t>
  </si>
  <si>
    <t xml:space="preserve">AT</t>
  </si>
  <si>
    <t xml:space="preserve">S</t>
  </si>
  <si>
    <t xml:space="preserve">Jour férié</t>
  </si>
  <si>
    <t xml:space="preserve">Calcul</t>
  </si>
  <si>
    <t xml:space="preserve">férié</t>
  </si>
  <si>
    <t xml:space="preserve">MA</t>
  </si>
  <si>
    <t xml:space="preserve">N</t>
  </si>
  <si>
    <t xml:space="preserve">Jour de l'an</t>
  </si>
  <si>
    <t xml:space="preserve">F</t>
  </si>
  <si>
    <t xml:space="preserve">CE</t>
  </si>
  <si>
    <t xml:space="preserve">Lundi de Pâques</t>
  </si>
  <si>
    <t xml:space="preserve">ABS</t>
  </si>
  <si>
    <t xml:space="preserve">Fête du Travail</t>
  </si>
  <si>
    <t xml:space="preserve">R</t>
  </si>
  <si>
    <t xml:space="preserve">Victoire des alliés</t>
  </si>
  <si>
    <t xml:space="preserve">cs</t>
  </si>
  <si>
    <t xml:space="preserve">Jeudi de l'Ascension</t>
  </si>
  <si>
    <t xml:space="preserve">Lundi de Pentecôte</t>
  </si>
  <si>
    <t xml:space="preserve">Fête nationale</t>
  </si>
  <si>
    <t xml:space="preserve">Assomption</t>
  </si>
  <si>
    <t xml:space="preserve">La Toussaint</t>
  </si>
  <si>
    <t xml:space="preserve">Armistice</t>
  </si>
  <si>
    <t xml:space="preserve">Noël</t>
  </si>
  <si>
    <t xml:space="preserve">base heure</t>
  </si>
  <si>
    <t xml:space="preserve">TARTENPION</t>
  </si>
  <si>
    <t xml:space="preserve">AM</t>
  </si>
  <si>
    <t xml:space="preserve">JEAN NEYMAR</t>
  </si>
  <si>
    <t xml:space="preserve">OLIVE</t>
  </si>
  <si>
    <t xml:space="preserve">Jours</t>
  </si>
  <si>
    <t xml:space="preserve">ferié</t>
  </si>
  <si>
    <t xml:space="preserve">semaine</t>
  </si>
  <si>
    <t xml:space="preserve">mois</t>
  </si>
  <si>
    <t xml:space="preserve">date</t>
  </si>
  <si>
    <t xml:space="preserve">service</t>
  </si>
  <si>
    <t xml:space="preserve">poste </t>
  </si>
  <si>
    <t xml:space="preserve">CYCLE</t>
  </si>
  <si>
    <t xml:space="preserve">heure</t>
  </si>
  <si>
    <t xml:space="preserve">dont nuit</t>
  </si>
  <si>
    <t xml:space="preserve">H Banque</t>
  </si>
  <si>
    <t xml:space="preserve">H Dimanche</t>
  </si>
  <si>
    <t xml:space="preserve">H Fériés</t>
  </si>
  <si>
    <t xml:space="preserve">CP  pris</t>
  </si>
  <si>
    <t xml:space="preserve">Congés Except pris</t>
  </si>
  <si>
    <t xml:space="preserve">Maladie</t>
  </si>
  <si>
    <t xml:space="preserve">accident travail</t>
  </si>
  <si>
    <t xml:space="preserve">Absences</t>
  </si>
  <si>
    <t xml:space="preserve">H sup EXONEREES</t>
  </si>
  <si>
    <t xml:space="preserve">Prime SD 17,5€</t>
  </si>
  <si>
    <t xml:space="preserve">cumul conges</t>
  </si>
  <si>
    <t xml:space="preserve">cumul bh</t>
  </si>
  <si>
    <t xml:space="preserve">SERVICE</t>
  </si>
  <si>
    <t xml:space="preserve">FAB</t>
  </si>
  <si>
    <t xml:space="preserve"> </t>
  </si>
  <si>
    <t xml:space="preserve">cp</t>
  </si>
  <si>
    <t xml:space="preserve">FO</t>
  </si>
  <si>
    <t xml:space="preserve">past</t>
  </si>
  <si>
    <t xml:space="preserve">r</t>
  </si>
  <si>
    <t xml:space="preserve">fo</t>
  </si>
  <si>
    <t xml:space="preserve">frpp</t>
  </si>
  <si>
    <t xml:space="preserve">Colonne de base</t>
  </si>
  <si>
    <t xml:space="preserve">Agent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</si>
</sst>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0.00"/>
    <numFmt numFmtId="167" formatCode="[$-40C]ddd\ d\ mmm"/>
    <numFmt numFmtId="168" formatCode="General"/>
  </numFmts>
  <fonts count="11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</font>
    <font>
      <u val="single"/>
      <sz val="11"/>
      <color rgb="FF000000"/>
      <name val="Calibri"/>
      <family val="2"/>
    </font>
    <font>
      <sz val="8"/>
      <name val="Arial"/>
      <family val="2"/>
    </font>
    <font>
      <sz val="7"/>
      <name val="Arial"/>
      <family val="2"/>
    </font>
    <font>
      <sz val="6"/>
      <name val="Arial"/>
      <family val="0"/>
    </font>
    <font>
      <b val="true"/>
      <sz val="11"/>
      <name val="Arial"/>
      <family val="0"/>
    </font>
    <font>
      <b val="true"/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E6E6FF"/>
        <bgColor rgb="FFFFFFFF"/>
      </patternFill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4" fillId="0" borderId="0" xfId="0" applyFont="true" applyBorder="true" applyAlignment="true" applyProtection="false">
      <alignment horizontal="general" vertical="bottom" textRotation="0" wrapText="false" indent="0" shrinkToFit="tru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9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90" wrapText="false" indent="0" shrinkToFit="false"/>
      <protection locked="false" hidden="false"/>
    </xf>
    <xf numFmtId="164" fontId="4" fillId="0" borderId="0" xfId="0" applyFont="true" applyBorder="false" applyAlignment="true" applyProtection="true">
      <alignment horizontal="center" vertical="center" textRotation="9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center" vertical="center" textRotation="9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9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9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general" vertical="center" textRotation="90" wrapText="false" indent="0" shrinkToFit="false"/>
      <protection locked="false" hidden="false"/>
    </xf>
    <xf numFmtId="164" fontId="0" fillId="0" borderId="0" xfId="0" applyFont="true" applyBorder="false" applyAlignment="true" applyProtection="true">
      <alignment horizontal="general" vertical="center" textRotation="90" wrapText="false" indent="0" shrinkToFit="false"/>
      <protection locked="false" hidden="false"/>
    </xf>
    <xf numFmtId="164" fontId="4" fillId="0" borderId="0" xfId="0" applyFont="true" applyBorder="false" applyAlignment="true" applyProtection="true">
      <alignment horizontal="general" vertical="center" textRotation="9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general" vertical="center" textRotation="9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center" textRotation="90" wrapText="false" indent="0" shrinkToFit="false"/>
      <protection locked="true" hidden="false"/>
    </xf>
    <xf numFmtId="167" fontId="4" fillId="0" borderId="0" xfId="0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7" fontId="4" fillId="0" borderId="0" xfId="0" applyFont="true" applyBorder="true" applyAlignment="true" applyProtection="true">
      <alignment horizontal="general" vertical="bottom" textRotation="0" wrapText="false" indent="0" shrinkToFit="true"/>
      <protection locked="false" hidden="false"/>
    </xf>
    <xf numFmtId="166" fontId="4" fillId="0" borderId="0" xfId="0" applyFont="true" applyBorder="true" applyAlignment="true" applyProtection="true">
      <alignment horizontal="general" vertical="bottom" textRotation="0" wrapText="false" indent="0" shrinkToFit="true"/>
      <protection locked="false" hidden="false"/>
    </xf>
    <xf numFmtId="166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6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6E6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0546875" defaultRowHeight="13.2" zeroHeight="false" outlineLevelRow="0" outlineLevelCol="0"/>
  <cols>
    <col collapsed="false" customWidth="true" hidden="false" outlineLevel="0" max="8" min="8" style="1" width="16.64"/>
    <col collapsed="false" customWidth="true" hidden="false" outlineLevel="0" max="9" min="9" style="1" width="15.08"/>
  </cols>
  <sheetData>
    <row r="1" customFormat="false" ht="13.2" hidden="false" customHeight="false" outlineLevel="0" collapsed="false">
      <c r="A1" s="2" t="s">
        <v>0</v>
      </c>
      <c r="B1" s="2" t="s">
        <v>1</v>
      </c>
      <c r="E1" s="2" t="s">
        <v>2</v>
      </c>
      <c r="H1" s="3" t="s">
        <v>3</v>
      </c>
      <c r="I1" s="1" t="n">
        <v>2020</v>
      </c>
    </row>
    <row r="2" customFormat="false" ht="14.4" hidden="false" customHeight="false" outlineLevel="0" collapsed="false">
      <c r="A2" s="2" t="s">
        <v>4</v>
      </c>
      <c r="B2" s="1" t="n">
        <v>7.5</v>
      </c>
      <c r="E2" s="2" t="s">
        <v>5</v>
      </c>
      <c r="H2" s="4"/>
    </row>
    <row r="3" customFormat="false" ht="13.2" hidden="false" customHeight="false" outlineLevel="0" collapsed="false">
      <c r="A3" s="2" t="s">
        <v>6</v>
      </c>
      <c r="B3" s="1" t="n">
        <v>7.5</v>
      </c>
      <c r="E3" s="2" t="s">
        <v>7</v>
      </c>
      <c r="H3" s="5" t="s">
        <v>8</v>
      </c>
      <c r="I3" s="6" t="s">
        <v>9</v>
      </c>
      <c r="J3" s="6" t="s">
        <v>10</v>
      </c>
    </row>
    <row r="4" customFormat="false" ht="13.2" hidden="false" customHeight="false" outlineLevel="0" collapsed="false">
      <c r="A4" s="2" t="s">
        <v>11</v>
      </c>
      <c r="B4" s="1" t="n">
        <v>7.5</v>
      </c>
      <c r="E4" s="2" t="s">
        <v>12</v>
      </c>
      <c r="H4" s="5" t="s">
        <v>13</v>
      </c>
      <c r="I4" s="7" t="n">
        <f aca="false">DATE(I1,1,1)</f>
        <v>43831</v>
      </c>
      <c r="J4" s="6" t="s">
        <v>14</v>
      </c>
    </row>
    <row r="5" customFormat="false" ht="13.2" hidden="false" customHeight="false" outlineLevel="0" collapsed="false">
      <c r="A5" s="2" t="s">
        <v>15</v>
      </c>
      <c r="B5" s="1" t="n">
        <v>7.5</v>
      </c>
      <c r="H5" s="5" t="s">
        <v>16</v>
      </c>
      <c r="I5" s="7" t="n">
        <f aca="false">(ROUND(DATE(I1,4,MOD(234-11*MOD(I1,19),30))/7,)*7-6)+1</f>
        <v>43934</v>
      </c>
      <c r="J5" s="6" t="s">
        <v>14</v>
      </c>
    </row>
    <row r="6" customFormat="false" ht="13.2" hidden="false" customHeight="false" outlineLevel="0" collapsed="false">
      <c r="A6" s="8" t="s">
        <v>17</v>
      </c>
      <c r="B6" s="1" t="n">
        <v>7.5</v>
      </c>
      <c r="H6" s="5" t="s">
        <v>18</v>
      </c>
      <c r="I6" s="7" t="n">
        <f aca="false">DATE(I1,5,1)</f>
        <v>43952</v>
      </c>
      <c r="J6" s="6" t="s">
        <v>14</v>
      </c>
    </row>
    <row r="7" customFormat="false" ht="13.2" hidden="false" customHeight="false" outlineLevel="0" collapsed="false">
      <c r="A7" s="2" t="s">
        <v>19</v>
      </c>
      <c r="B7" s="1" t="n">
        <v>0</v>
      </c>
      <c r="H7" s="5" t="s">
        <v>20</v>
      </c>
      <c r="I7" s="7" t="n">
        <f aca="false">DATE(I1,5,8)</f>
        <v>43959</v>
      </c>
      <c r="J7" s="6" t="s">
        <v>14</v>
      </c>
    </row>
    <row r="8" customFormat="false" ht="13.2" hidden="false" customHeight="false" outlineLevel="0" collapsed="false">
      <c r="A8" s="2" t="s">
        <v>21</v>
      </c>
      <c r="B8" s="1" t="n">
        <v>7.5</v>
      </c>
      <c r="H8" s="5" t="s">
        <v>22</v>
      </c>
      <c r="I8" s="7" t="n">
        <f aca="false">I5+38</f>
        <v>43972</v>
      </c>
      <c r="J8" s="6" t="s">
        <v>14</v>
      </c>
    </row>
    <row r="9" customFormat="false" ht="13.2" hidden="false" customHeight="false" outlineLevel="0" collapsed="false">
      <c r="H9" s="5" t="s">
        <v>23</v>
      </c>
      <c r="I9" s="7" t="n">
        <f aca="false">I5+49</f>
        <v>43983</v>
      </c>
      <c r="J9" s="6" t="s">
        <v>14</v>
      </c>
    </row>
    <row r="10" customFormat="false" ht="13.2" hidden="false" customHeight="false" outlineLevel="0" collapsed="false">
      <c r="H10" s="5" t="s">
        <v>24</v>
      </c>
      <c r="I10" s="7" t="n">
        <f aca="false">DATE(I1,7,14)</f>
        <v>44026</v>
      </c>
      <c r="J10" s="6" t="s">
        <v>14</v>
      </c>
    </row>
    <row r="11" customFormat="false" ht="13.2" hidden="false" customHeight="false" outlineLevel="0" collapsed="false">
      <c r="H11" s="5" t="s">
        <v>25</v>
      </c>
      <c r="I11" s="7" t="n">
        <f aca="false">DATE(I1,8,15)</f>
        <v>44058</v>
      </c>
      <c r="J11" s="6" t="s">
        <v>14</v>
      </c>
    </row>
    <row r="12" customFormat="false" ht="13.2" hidden="false" customHeight="false" outlineLevel="0" collapsed="false">
      <c r="H12" s="5" t="s">
        <v>26</v>
      </c>
      <c r="I12" s="7" t="n">
        <f aca="false">DATE(I1,11,1)</f>
        <v>44136</v>
      </c>
      <c r="J12" s="6" t="s">
        <v>14</v>
      </c>
    </row>
    <row r="13" customFormat="false" ht="13.2" hidden="false" customHeight="false" outlineLevel="0" collapsed="false">
      <c r="A13" s="0" t="n">
        <v>1</v>
      </c>
      <c r="B13" s="1" t="n">
        <v>0</v>
      </c>
      <c r="H13" s="5" t="s">
        <v>27</v>
      </c>
      <c r="I13" s="7" t="n">
        <f aca="false">DATE(I1,11,11)</f>
        <v>44146</v>
      </c>
      <c r="J13" s="6" t="s">
        <v>14</v>
      </c>
    </row>
    <row r="14" customFormat="false" ht="13.2" hidden="false" customHeight="false" outlineLevel="0" collapsed="false">
      <c r="A14" s="0" t="n">
        <v>2</v>
      </c>
      <c r="B14" s="1" t="n">
        <v>7.5</v>
      </c>
      <c r="H14" s="5" t="s">
        <v>28</v>
      </c>
      <c r="I14" s="7" t="n">
        <f aca="false">DATE(I1,12,25)</f>
        <v>44190</v>
      </c>
      <c r="J14" s="6" t="s">
        <v>14</v>
      </c>
    </row>
    <row r="15" customFormat="false" ht="13.2" hidden="false" customHeight="false" outlineLevel="0" collapsed="false">
      <c r="A15" s="0" t="n">
        <v>3</v>
      </c>
      <c r="B15" s="1" t="n">
        <v>7.5</v>
      </c>
    </row>
    <row r="16" customFormat="false" ht="13.2" hidden="false" customHeight="false" outlineLevel="0" collapsed="false">
      <c r="A16" s="0" t="n">
        <v>4</v>
      </c>
      <c r="B16" s="1" t="n">
        <v>7.5</v>
      </c>
    </row>
    <row r="17" customFormat="false" ht="13.2" hidden="false" customHeight="false" outlineLevel="0" collapsed="false">
      <c r="A17" s="0" t="n">
        <v>5</v>
      </c>
      <c r="B17" s="1" t="n">
        <v>7.5</v>
      </c>
    </row>
    <row r="18" customFormat="false" ht="13.2" hidden="false" customHeight="false" outlineLevel="0" collapsed="false">
      <c r="A18" s="0" t="n">
        <v>6</v>
      </c>
      <c r="B18" s="1" t="n">
        <v>7.5</v>
      </c>
    </row>
    <row r="19" customFormat="false" ht="13.2" hidden="false" customHeight="false" outlineLevel="0" collapsed="false">
      <c r="A19" s="0" t="n">
        <v>7</v>
      </c>
      <c r="B19" s="1" t="n">
        <v>0</v>
      </c>
    </row>
    <row r="22" customFormat="false" ht="13.2" hidden="false" customHeight="false" outlineLevel="0" collapsed="false">
      <c r="A22" s="1" t="n">
        <f aca="false">FALSE()</f>
        <v>0</v>
      </c>
      <c r="B22" s="1" t="n">
        <v>0</v>
      </c>
    </row>
    <row r="23" customFormat="false" ht="13.2" hidden="false" customHeight="false" outlineLevel="0" collapsed="false">
      <c r="A23" s="1" t="n">
        <f aca="false">TRUE()</f>
        <v>1</v>
      </c>
      <c r="B23" s="1" t="n">
        <v>1</v>
      </c>
    </row>
    <row r="27" customFormat="false" ht="13.2" hidden="false" customHeight="false" outlineLevel="0" collapsed="false">
      <c r="A27" s="2" t="s">
        <v>29</v>
      </c>
      <c r="B27" s="9" t="n">
        <v>44</v>
      </c>
    </row>
  </sheetData>
  <dataValidations count="1">
    <dataValidation allowBlank="true" operator="between" showDropDown="false" showErrorMessage="true" showInputMessage="false" sqref="I1" type="list">
      <formula1>"2010,2011,2012,2013,2014,2015,2016,2017,2018,2019,2020,2021,2022,2023,2024,2025,2026,2027,2028,2029,2030"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BM18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5" ySplit="3" topLeftCell="F4" activePane="bottomRight" state="frozen"/>
      <selection pane="topLeft" activeCell="A1" activeCellId="0" sqref="A1"/>
      <selection pane="topRight" activeCell="F1" activeCellId="0" sqref="F1"/>
      <selection pane="bottomLeft" activeCell="A4" activeCellId="0" sqref="A4"/>
      <selection pane="bottomRight" activeCell="K15" activeCellId="0" sqref="K15"/>
    </sheetView>
  </sheetViews>
  <sheetFormatPr defaultColWidth="7.66015625" defaultRowHeight="13.2" zeroHeight="false" outlineLevelRow="0" outlineLevelCol="1"/>
  <cols>
    <col collapsed="false" customWidth="true" hidden="false" outlineLevel="0" max="1" min="1" style="10" width="6.29"/>
    <col collapsed="false" customWidth="true" hidden="false" outlineLevel="0" max="2" min="2" style="10" width="5.32"/>
    <col collapsed="false" customWidth="true" hidden="false" outlineLevel="0" max="3" min="3" style="10" width="3.93"/>
    <col collapsed="false" customWidth="true" hidden="false" outlineLevel="0" max="4" min="4" style="10" width="3.32"/>
    <col collapsed="false" customWidth="true" hidden="false" outlineLevel="0" max="5" min="5" style="10" width="11.09"/>
    <col collapsed="false" customWidth="false" hidden="false" outlineLevel="0" max="10" min="6" style="11" width="7.65"/>
    <col collapsed="false" customWidth="false" hidden="false" outlineLevel="1" max="30" min="11" style="10" width="7.65"/>
    <col collapsed="false" customWidth="false" hidden="false" outlineLevel="0" max="36" min="31" style="11" width="7.65"/>
    <col collapsed="false" customWidth="false" hidden="false" outlineLevel="1" max="48" min="37" style="10" width="7.65"/>
    <col collapsed="false" customWidth="false" hidden="false" outlineLevel="1" max="56" min="49" style="11" width="7.65"/>
    <col collapsed="false" customWidth="false" hidden="false" outlineLevel="0" max="62" min="57" style="11" width="7.65"/>
    <col collapsed="false" customWidth="false" hidden="false" outlineLevel="1" max="74" min="63" style="10" width="7.65"/>
    <col collapsed="false" customWidth="false" hidden="false" outlineLevel="0" max="257" min="75" style="11" width="7.65"/>
    <col collapsed="false" customWidth="true" hidden="false" outlineLevel="0" max="1024" min="742" style="0" width="11.54"/>
  </cols>
  <sheetData>
    <row r="1" customFormat="false" ht="14.65" hidden="false" customHeight="false" outlineLevel="0" collapsed="false">
      <c r="F1" s="11" t="n">
        <f aca="true">IF(INDIRECT(ADDRESS(2,COLUMN()+8),1)="CP",COLUMN(),"")</f>
        <v>6</v>
      </c>
      <c r="G1" s="11" t="str">
        <f aca="true">IF(INDIRECT(ADDRESS(2,COLUMN()+8),1)="CP",COLUMN(),"")</f>
        <v/>
      </c>
      <c r="H1" s="11" t="str">
        <f aca="true">IF(INDIRECT(ADDRESS(2,COLUMN()+8),1)="CP",COLUMN(),"")</f>
        <v/>
      </c>
      <c r="I1" s="11" t="str">
        <f aca="true">IF(INDIRECT(ADDRESS(2,COLUMN()+8),1)="CP",COLUMN(),"")</f>
        <v/>
      </c>
      <c r="J1" s="11" t="str">
        <f aca="true">IF(INDIRECT(ADDRESS(2,COLUMN()+8),1)="CP",COLUMN(),"")</f>
        <v/>
      </c>
      <c r="K1" s="11" t="str">
        <f aca="true">IF(INDIRECT(ADDRESS(2,COLUMN()+8),1)="CP",COLUMN(),"")</f>
        <v/>
      </c>
      <c r="L1" s="11" t="str">
        <f aca="true">IF(INDIRECT(ADDRESS(2,COLUMN()+8),1)="CP",COLUMN(),"")</f>
        <v/>
      </c>
      <c r="M1" s="11" t="str">
        <f aca="true">IF(INDIRECT(ADDRESS(2,COLUMN()+8),1)="CP",COLUMN(),"")</f>
        <v/>
      </c>
      <c r="N1" s="11" t="str">
        <f aca="true">IF(INDIRECT(ADDRESS(2,COLUMN()+8),1)="CP",COLUMN(),"")</f>
        <v/>
      </c>
      <c r="O1" s="11" t="str">
        <f aca="true">IF(INDIRECT(ADDRESS(2,COLUMN()+8),1)="CP",COLUMN(),"")</f>
        <v/>
      </c>
      <c r="P1" s="11" t="str">
        <f aca="true">IF(INDIRECT(ADDRESS(2,COLUMN()+8),1)="CP",COLUMN(),"")</f>
        <v/>
      </c>
      <c r="Q1" s="11" t="str">
        <f aca="true">IF(INDIRECT(ADDRESS(2,COLUMN()+8),1)="CP",COLUMN(),"")</f>
        <v/>
      </c>
      <c r="R1" s="11" t="str">
        <f aca="true">IF(INDIRECT(ADDRESS(2,COLUMN()+8),1)="CP",COLUMN(),"")</f>
        <v/>
      </c>
      <c r="S1" s="11" t="str">
        <f aca="true">IF(INDIRECT(ADDRESS(2,COLUMN()+8),1)="CP",COLUMN(),"")</f>
        <v/>
      </c>
      <c r="T1" s="11" t="str">
        <f aca="true">IF(INDIRECT(ADDRESS(2,COLUMN()+8),1)="CP",COLUMN(),"")</f>
        <v/>
      </c>
      <c r="U1" s="11" t="str">
        <f aca="true">IF(INDIRECT(ADDRESS(2,COLUMN()+8),1)="CP",COLUMN(),"")</f>
        <v/>
      </c>
      <c r="V1" s="11" t="str">
        <f aca="true">IF(INDIRECT(ADDRESS(2,COLUMN()+8),1)="CP",COLUMN(),"")</f>
        <v/>
      </c>
      <c r="W1" s="11" t="str">
        <f aca="true">IF(INDIRECT(ADDRESS(2,COLUMN()+8),1)="CP",COLUMN(),"")</f>
        <v/>
      </c>
      <c r="X1" s="11" t="str">
        <f aca="true">IF(INDIRECT(ADDRESS(2,COLUMN()+8),1)="CP",COLUMN(),"")</f>
        <v/>
      </c>
      <c r="Y1" s="11" t="str">
        <f aca="true">IF(INDIRECT(ADDRESS(2,COLUMN()+8),1)="CP",COLUMN(),"")</f>
        <v/>
      </c>
      <c r="Z1" s="11" t="str">
        <f aca="true">IF(INDIRECT(ADDRESS(2,COLUMN()+8),1)="CP",COLUMN(),"")</f>
        <v/>
      </c>
      <c r="AA1" s="11" t="str">
        <f aca="true">IF(INDIRECT(ADDRESS(2,COLUMN()+8),1)="CP",COLUMN(),"")</f>
        <v/>
      </c>
      <c r="AB1" s="11" t="str">
        <f aca="true">IF(INDIRECT(ADDRESS(2,COLUMN()+8),1)="CP",COLUMN(),"")</f>
        <v/>
      </c>
      <c r="AC1" s="11" t="str">
        <f aca="true">IF(INDIRECT(ADDRESS(2,COLUMN()+8),1)="CP",COLUMN(),"")</f>
        <v/>
      </c>
      <c r="AD1" s="11" t="str">
        <f aca="true">IF(INDIRECT(ADDRESS(2,COLUMN()+8),1)="CP",COLUMN(),"")</f>
        <v/>
      </c>
      <c r="AE1" s="11" t="str">
        <f aca="true">IF(INDIRECT(ADDRESS(2,COLUMN()+8),1)="CP",COLUMN(),"")</f>
        <v/>
      </c>
      <c r="AF1" s="11" t="n">
        <f aca="true">IF(INDIRECT(ADDRESS(2,COLUMN()+8),1)="CP",COLUMN(),"")</f>
        <v>32</v>
      </c>
      <c r="AG1" s="11" t="str">
        <f aca="true">IF(INDIRECT(ADDRESS(2,COLUMN()+8),1)="CP",COLUMN(),"")</f>
        <v/>
      </c>
      <c r="AH1" s="11" t="str">
        <f aca="true">IF(INDIRECT(ADDRESS(2,COLUMN()+8),1)="CP",COLUMN(),"")</f>
        <v/>
      </c>
      <c r="AI1" s="11" t="str">
        <f aca="true">IF(INDIRECT(ADDRESS(2,COLUMN()+8),1)="CP",COLUMN(),"")</f>
        <v/>
      </c>
      <c r="AJ1" s="11" t="str">
        <f aca="true">IF(INDIRECT(ADDRESS(2,COLUMN()+8),1)="CP",COLUMN(),"")</f>
        <v/>
      </c>
      <c r="AK1" s="11" t="str">
        <f aca="true">IF(INDIRECT(ADDRESS(2,COLUMN()+8),1)="CP",COLUMN(),"")</f>
        <v/>
      </c>
      <c r="AL1" s="11" t="str">
        <f aca="true">IF(INDIRECT(ADDRESS(2,COLUMN()+8),1)="CP",COLUMN(),"")</f>
        <v/>
      </c>
      <c r="AM1" s="11" t="str">
        <f aca="true">IF(INDIRECT(ADDRESS(2,COLUMN()+8),1)="CP",COLUMN(),"")</f>
        <v/>
      </c>
      <c r="AN1" s="11" t="str">
        <f aca="true">IF(INDIRECT(ADDRESS(2,COLUMN()+8),1)="CP",COLUMN(),"")</f>
        <v/>
      </c>
      <c r="AO1" s="11" t="str">
        <f aca="true">IF(INDIRECT(ADDRESS(2,COLUMN()+8),1)="CP",COLUMN(),"")</f>
        <v/>
      </c>
      <c r="AP1" s="11" t="str">
        <f aca="true">IF(INDIRECT(ADDRESS(2,COLUMN()+8),1)="CP",COLUMN(),"")</f>
        <v/>
      </c>
      <c r="AQ1" s="11" t="str">
        <f aca="true">IF(INDIRECT(ADDRESS(2,COLUMN()+8),1)="CP",COLUMN(),"")</f>
        <v/>
      </c>
      <c r="AR1" s="11" t="str">
        <f aca="true">IF(INDIRECT(ADDRESS(2,COLUMN()+8),1)="CP",COLUMN(),"")</f>
        <v/>
      </c>
      <c r="AS1" s="11" t="str">
        <f aca="true">IF(INDIRECT(ADDRESS(2,COLUMN()+8),1)="CP",COLUMN(),"")</f>
        <v/>
      </c>
      <c r="AT1" s="11" t="str">
        <f aca="true">IF(INDIRECT(ADDRESS(2,COLUMN()+8),1)="CP",COLUMN(),"")</f>
        <v/>
      </c>
      <c r="AU1" s="11" t="str">
        <f aca="true">IF(INDIRECT(ADDRESS(2,COLUMN()+8),1)="CP",COLUMN(),"")</f>
        <v/>
      </c>
      <c r="AV1" s="11" t="str">
        <f aca="true">IF(INDIRECT(ADDRESS(2,COLUMN()+8),1)="CP",COLUMN(),"")</f>
        <v/>
      </c>
      <c r="AW1" s="11" t="str">
        <f aca="true">IF(INDIRECT(ADDRESS(2,COLUMN()+8),1)="CP",COLUMN(),"")</f>
        <v/>
      </c>
      <c r="AX1" s="11" t="str">
        <f aca="true">IF(INDIRECT(ADDRESS(2,COLUMN()+8),1)="CP",COLUMN(),"")</f>
        <v/>
      </c>
      <c r="AY1" s="11" t="str">
        <f aca="true">IF(INDIRECT(ADDRESS(2,COLUMN()+8),1)="CP",COLUMN(),"")</f>
        <v/>
      </c>
      <c r="AZ1" s="11" t="str">
        <f aca="true">IF(INDIRECT(ADDRESS(2,COLUMN()+8),1)="CP",COLUMN(),"")</f>
        <v/>
      </c>
      <c r="BA1" s="11" t="str">
        <f aca="true">IF(INDIRECT(ADDRESS(2,COLUMN()+8),1)="CP",COLUMN(),"")</f>
        <v/>
      </c>
      <c r="BB1" s="11" t="str">
        <f aca="true">IF(INDIRECT(ADDRESS(2,COLUMN()+8),1)="CP",COLUMN(),"")</f>
        <v/>
      </c>
      <c r="BC1" s="11" t="str">
        <f aca="true">IF(INDIRECT(ADDRESS(2,COLUMN()+8),1)="CP",COLUMN(),"")</f>
        <v/>
      </c>
      <c r="BD1" s="11" t="str">
        <f aca="true">IF(INDIRECT(ADDRESS(2,COLUMN()+8),1)="CP",COLUMN(),"")</f>
        <v/>
      </c>
      <c r="BE1" s="11" t="str">
        <f aca="true">IF(INDIRECT(ADDRESS(2,COLUMN()+8),1)="CP",COLUMN(),"")</f>
        <v/>
      </c>
      <c r="BF1" s="11" t="n">
        <f aca="true">IF(INDIRECT(ADDRESS(2,COLUMN()+8),1)="CP",COLUMN(),"")</f>
        <v>58</v>
      </c>
      <c r="BG1" s="11" t="str">
        <f aca="true">IF(INDIRECT(ADDRESS(2,COLUMN()+8),1)="CP",COLUMN(),"")</f>
        <v/>
      </c>
      <c r="BH1" s="11" t="str">
        <f aca="true">IF(INDIRECT(ADDRESS(2,COLUMN()+8),1)="CP",COLUMN(),"")</f>
        <v/>
      </c>
      <c r="BI1" s="11" t="str">
        <f aca="true">IF(INDIRECT(ADDRESS(2,COLUMN()+8),1)="CP",COLUMN(),"")</f>
        <v/>
      </c>
      <c r="BJ1" s="11" t="str">
        <f aca="true">IF(INDIRECT(ADDRESS(2,COLUMN()+8),1)="CP",COLUMN(),"")</f>
        <v/>
      </c>
      <c r="BK1" s="11" t="str">
        <f aca="true">IF(INDIRECT(ADDRESS(2,COLUMN()+8),1)="CP",COLUMN(),"")</f>
        <v/>
      </c>
      <c r="BL1" s="11" t="str">
        <f aca="true">IF(INDIRECT(ADDRESS(2,COLUMN()+8),1)="CP",COLUMN(),"")</f>
        <v/>
      </c>
      <c r="BM1" s="11" t="str">
        <f aca="true">IF(INDIRECT(ADDRESS(2,COLUMN()+8),1)="CP",COLUMN(),"")</f>
        <v/>
      </c>
      <c r="BN1" s="11" t="str">
        <f aca="true">IF(INDIRECT(ADDRESS(2,COLUMN()+8),1)="CP",COLUMN(),"")</f>
        <v/>
      </c>
      <c r="BO1" s="11" t="str">
        <f aca="true">IF(INDIRECT(ADDRESS(2,COLUMN()+8),1)="CP",COLUMN(),"")</f>
        <v/>
      </c>
      <c r="BP1" s="11" t="str">
        <f aca="true">IF(INDIRECT(ADDRESS(2,COLUMN()+8),1)="CP",COLUMN(),"")</f>
        <v/>
      </c>
      <c r="BQ1" s="11" t="str">
        <f aca="true">IF(INDIRECT(ADDRESS(2,COLUMN()+8),1)="CP",COLUMN(),"")</f>
        <v/>
      </c>
      <c r="BR1" s="11" t="str">
        <f aca="true">IF(INDIRECT(ADDRESS(2,COLUMN()+8),1)="CP",COLUMN(),"")</f>
        <v/>
      </c>
      <c r="BS1" s="11" t="str">
        <f aca="true">IF(INDIRECT(ADDRESS(2,COLUMN()+8),1)="CP",COLUMN(),"")</f>
        <v/>
      </c>
      <c r="BT1" s="11" t="str">
        <f aca="true">IF(INDIRECT(ADDRESS(2,COLUMN()+8),1)="CP",COLUMN(),"")</f>
        <v/>
      </c>
      <c r="BU1" s="11" t="str">
        <f aca="true">IF(INDIRECT(ADDRESS(2,COLUMN()+8),1)="CP",COLUMN(),"")</f>
        <v/>
      </c>
      <c r="BV1" s="11" t="str">
        <f aca="true">IF(INDIRECT(ADDRESS(2,COLUMN()+8),1)="CP",COLUMN(),"")</f>
        <v/>
      </c>
      <c r="CE1" s="11" t="n">
        <f aca="true">IF(INDIRECT(ADDRESS(2,COLUMN()+8),1)="CP",COLUMN(),"")</f>
        <v>83</v>
      </c>
      <c r="CF1" s="11" t="str">
        <f aca="true">IF(INDIRECT(ADDRESS(2,COLUMN()+8),1)="CP",COLUMN(),"")</f>
        <v/>
      </c>
      <c r="CG1" s="11" t="str">
        <f aca="true">IF(INDIRECT(ADDRESS(2,COLUMN()+8),1)="CP",COLUMN(),"")</f>
        <v/>
      </c>
      <c r="CH1" s="11" t="str">
        <f aca="true">IF(INDIRECT(ADDRESS(2,COLUMN()+8),1)="CP",COLUMN(),"")</f>
        <v/>
      </c>
      <c r="CI1" s="11" t="str">
        <f aca="true">IF(INDIRECT(ADDRESS(2,COLUMN()+8),1)="CP",COLUMN(),"")</f>
        <v/>
      </c>
      <c r="CJ1" s="11" t="str">
        <f aca="true">IF(INDIRECT(ADDRESS(2,COLUMN()+8),1)="CP",COLUMN(),"")</f>
        <v/>
      </c>
      <c r="CK1" s="11" t="str">
        <f aca="true">IF(INDIRECT(ADDRESS(2,COLUMN()+8),1)="CP",COLUMN(),"")</f>
        <v/>
      </c>
      <c r="CL1" s="11" t="str">
        <f aca="true">IF(INDIRECT(ADDRESS(2,COLUMN()+8),1)="CP",COLUMN(),"")</f>
        <v/>
      </c>
      <c r="CM1" s="11" t="str">
        <f aca="true">IF(INDIRECT(ADDRESS(2,COLUMN()+8),1)="CP",COLUMN(),"")</f>
        <v/>
      </c>
      <c r="CN1" s="11" t="str">
        <f aca="true">IF(INDIRECT(ADDRESS(2,COLUMN()+8),1)="CP",COLUMN(),"")</f>
        <v/>
      </c>
      <c r="CO1" s="11" t="str">
        <f aca="true">IF(INDIRECT(ADDRESS(2,COLUMN()+8),1)="CP",COLUMN(),"")</f>
        <v/>
      </c>
      <c r="CP1" s="11" t="str">
        <f aca="true">IF(INDIRECT(ADDRESS(2,COLUMN()+8),1)="CP",COLUMN(),"")</f>
        <v/>
      </c>
      <c r="CQ1" s="11" t="str">
        <f aca="true">IF(INDIRECT(ADDRESS(2,COLUMN()+8),1)="CP",COLUMN(),"")</f>
        <v/>
      </c>
      <c r="CR1" s="11" t="str">
        <f aca="true">IF(INDIRECT(ADDRESS(2,COLUMN()+8),1)="CP",COLUMN(),"")</f>
        <v/>
      </c>
      <c r="CS1" s="11" t="str">
        <f aca="true">IF(INDIRECT(ADDRESS(2,COLUMN()+8),1)="CP",COLUMN(),"")</f>
        <v/>
      </c>
      <c r="CT1" s="11" t="str">
        <f aca="true">IF(INDIRECT(ADDRESS(2,COLUMN()+8),1)="CP",COLUMN(),"")</f>
        <v/>
      </c>
      <c r="CU1" s="11" t="str">
        <f aca="true">IF(INDIRECT(ADDRESS(2,COLUMN()+8),1)="CP",COLUMN(),"")</f>
        <v/>
      </c>
      <c r="DD1" s="11" t="n">
        <f aca="true">IF(INDIRECT(ADDRESS(2,COLUMN()+8),1)="CP",COLUMN(),"")</f>
        <v>108</v>
      </c>
      <c r="DE1" s="11" t="str">
        <f aca="true">IF(INDIRECT(ADDRESS(2,COLUMN()+8),1)="CP",COLUMN(),"")</f>
        <v/>
      </c>
      <c r="DF1" s="11" t="str">
        <f aca="true">IF(INDIRECT(ADDRESS(2,COLUMN()+8),1)="CP",COLUMN(),"")</f>
        <v/>
      </c>
      <c r="DG1" s="11" t="str">
        <f aca="true">IF(INDIRECT(ADDRESS(2,COLUMN()+8),1)="CP",COLUMN(),"")</f>
        <v/>
      </c>
      <c r="DH1" s="11" t="str">
        <f aca="true">IF(INDIRECT(ADDRESS(2,COLUMN()+8),1)="CP",COLUMN(),"")</f>
        <v/>
      </c>
      <c r="DI1" s="11" t="str">
        <f aca="true">IF(INDIRECT(ADDRESS(2,COLUMN()+8),1)="CP",COLUMN(),"")</f>
        <v/>
      </c>
      <c r="DJ1" s="11" t="str">
        <f aca="true">IF(INDIRECT(ADDRESS(2,COLUMN()+8),1)="CP",COLUMN(),"")</f>
        <v/>
      </c>
      <c r="DK1" s="11" t="str">
        <f aca="true">IF(INDIRECT(ADDRESS(2,COLUMN()+8),1)="CP",COLUMN(),"")</f>
        <v/>
      </c>
      <c r="DL1" s="11" t="str">
        <f aca="true">IF(INDIRECT(ADDRESS(2,COLUMN()+8),1)="CP",COLUMN(),"")</f>
        <v/>
      </c>
      <c r="DM1" s="11" t="str">
        <f aca="true">IF(INDIRECT(ADDRESS(2,COLUMN()+8),1)="CP",COLUMN(),"")</f>
        <v/>
      </c>
      <c r="DN1" s="11" t="str">
        <f aca="true">IF(INDIRECT(ADDRESS(2,COLUMN()+8),1)="CP",COLUMN(),"")</f>
        <v/>
      </c>
      <c r="DO1" s="11" t="str">
        <f aca="true">IF(INDIRECT(ADDRESS(2,COLUMN()+8),1)="CP",COLUMN(),"")</f>
        <v/>
      </c>
      <c r="DP1" s="11" t="str">
        <f aca="true">IF(INDIRECT(ADDRESS(2,COLUMN()+8),1)="CP",COLUMN(),"")</f>
        <v/>
      </c>
      <c r="DQ1" s="11" t="str">
        <f aca="true">IF(INDIRECT(ADDRESS(2,COLUMN()+8),1)="CP",COLUMN(),"")</f>
        <v/>
      </c>
      <c r="DR1" s="11" t="str">
        <f aca="true">IF(INDIRECT(ADDRESS(2,COLUMN()+8),1)="CP",COLUMN(),"")</f>
        <v/>
      </c>
      <c r="DS1" s="11" t="str">
        <f aca="true">IF(INDIRECT(ADDRESS(2,COLUMN()+8),1)="CP",COLUMN(),"")</f>
        <v/>
      </c>
      <c r="DT1" s="11" t="str">
        <f aca="true">IF(INDIRECT(ADDRESS(2,COLUMN()+8),1)="CP",COLUMN(),"")</f>
        <v/>
      </c>
      <c r="EC1" s="11" t="n">
        <f aca="true">IF(INDIRECT(ADDRESS(2,COLUMN()+8),1)="CP",COLUMN(),"")</f>
        <v>133</v>
      </c>
      <c r="ED1" s="11" t="str">
        <f aca="true">IF(INDIRECT(ADDRESS(2,COLUMN()+8),1)="CP",COLUMN(),"")</f>
        <v/>
      </c>
      <c r="EE1" s="11" t="str">
        <f aca="true">IF(INDIRECT(ADDRESS(2,COLUMN()+8),1)="CP",COLUMN(),"")</f>
        <v/>
      </c>
      <c r="EF1" s="11" t="str">
        <f aca="true">IF(INDIRECT(ADDRESS(2,COLUMN()+8),1)="CP",COLUMN(),"")</f>
        <v/>
      </c>
      <c r="EG1" s="11" t="str">
        <f aca="true">IF(INDIRECT(ADDRESS(2,COLUMN()+8),1)="CP",COLUMN(),"")</f>
        <v/>
      </c>
      <c r="EH1" s="11" t="str">
        <f aca="true">IF(INDIRECT(ADDRESS(2,COLUMN()+8),1)="CP",COLUMN(),"")</f>
        <v/>
      </c>
      <c r="EI1" s="11" t="str">
        <f aca="true">IF(INDIRECT(ADDRESS(2,COLUMN()+8),1)="CP",COLUMN(),"")</f>
        <v/>
      </c>
      <c r="EJ1" s="11" t="str">
        <f aca="true">IF(INDIRECT(ADDRESS(2,COLUMN()+8),1)="CP",COLUMN(),"")</f>
        <v/>
      </c>
      <c r="EK1" s="11" t="str">
        <f aca="true">IF(INDIRECT(ADDRESS(2,COLUMN()+8),1)="CP",COLUMN(),"")</f>
        <v/>
      </c>
      <c r="EL1" s="11" t="str">
        <f aca="true">IF(INDIRECT(ADDRESS(2,COLUMN()+8),1)="CP",COLUMN(),"")</f>
        <v/>
      </c>
      <c r="EM1" s="11" t="str">
        <f aca="true">IF(INDIRECT(ADDRESS(2,COLUMN()+8),1)="CP",COLUMN(),"")</f>
        <v/>
      </c>
      <c r="EN1" s="11" t="str">
        <f aca="true">IF(INDIRECT(ADDRESS(2,COLUMN()+8),1)="CP",COLUMN(),"")</f>
        <v/>
      </c>
      <c r="EO1" s="11" t="str">
        <f aca="true">IF(INDIRECT(ADDRESS(2,COLUMN()+8),1)="CP",COLUMN(),"")</f>
        <v/>
      </c>
      <c r="EP1" s="11" t="str">
        <f aca="true">IF(INDIRECT(ADDRESS(2,COLUMN()+8),1)="CP",COLUMN(),"")</f>
        <v/>
      </c>
      <c r="EQ1" s="11" t="str">
        <f aca="true">IF(INDIRECT(ADDRESS(2,COLUMN()+8),1)="CP",COLUMN(),"")</f>
        <v/>
      </c>
      <c r="ER1" s="11" t="str">
        <f aca="true">IF(INDIRECT(ADDRESS(2,COLUMN()+8),1)="CP",COLUMN(),"")</f>
        <v/>
      </c>
      <c r="ES1" s="11" t="str">
        <f aca="true">IF(INDIRECT(ADDRESS(2,COLUMN()+8),1)="CP",COLUMN(),"")</f>
        <v/>
      </c>
      <c r="FB1" s="11" t="n">
        <f aca="true">IF(INDIRECT(ADDRESS(2,COLUMN()+8),1)="CP",COLUMN(),"")</f>
        <v>158</v>
      </c>
      <c r="FC1" s="11" t="str">
        <f aca="true">IF(INDIRECT(ADDRESS(2,COLUMN()+8),1)="CP",COLUMN(),"")</f>
        <v/>
      </c>
      <c r="FD1" s="11" t="str">
        <f aca="true">IF(INDIRECT(ADDRESS(2,COLUMN()+8),1)="CP",COLUMN(),"")</f>
        <v/>
      </c>
      <c r="FE1" s="11" t="str">
        <f aca="true">IF(INDIRECT(ADDRESS(2,COLUMN()+8),1)="CP",COLUMN(),"")</f>
        <v/>
      </c>
      <c r="FF1" s="11" t="str">
        <f aca="true">IF(INDIRECT(ADDRESS(2,COLUMN()+8),1)="CP",COLUMN(),"")</f>
        <v/>
      </c>
      <c r="FG1" s="11" t="str">
        <f aca="true">IF(INDIRECT(ADDRESS(2,COLUMN()+8),1)="CP",COLUMN(),"")</f>
        <v/>
      </c>
      <c r="FH1" s="11" t="str">
        <f aca="true">IF(INDIRECT(ADDRESS(2,COLUMN()+8),1)="CP",COLUMN(),"")</f>
        <v/>
      </c>
      <c r="FI1" s="11" t="str">
        <f aca="true">IF(INDIRECT(ADDRESS(2,COLUMN()+8),1)="CP",COLUMN(),"")</f>
        <v/>
      </c>
      <c r="FJ1" s="11" t="str">
        <f aca="true">IF(INDIRECT(ADDRESS(2,COLUMN()+8),1)="CP",COLUMN(),"")</f>
        <v/>
      </c>
      <c r="FK1" s="11" t="str">
        <f aca="true">IF(INDIRECT(ADDRESS(2,COLUMN()+8),1)="CP",COLUMN(),"")</f>
        <v/>
      </c>
      <c r="FL1" s="11" t="str">
        <f aca="true">IF(INDIRECT(ADDRESS(2,COLUMN()+8),1)="CP",COLUMN(),"")</f>
        <v/>
      </c>
      <c r="FM1" s="11" t="str">
        <f aca="true">IF(INDIRECT(ADDRESS(2,COLUMN()+8),1)="CP",COLUMN(),"")</f>
        <v/>
      </c>
      <c r="FN1" s="11" t="str">
        <f aca="true">IF(INDIRECT(ADDRESS(2,COLUMN()+8),1)="CP",COLUMN(),"")</f>
        <v/>
      </c>
      <c r="FO1" s="11" t="str">
        <f aca="true">IF(INDIRECT(ADDRESS(2,COLUMN()+8),1)="CP",COLUMN(),"")</f>
        <v/>
      </c>
      <c r="FP1" s="11" t="str">
        <f aca="true">IF(INDIRECT(ADDRESS(2,COLUMN()+8),1)="CP",COLUMN(),"")</f>
        <v/>
      </c>
      <c r="FQ1" s="11" t="str">
        <f aca="true">IF(INDIRECT(ADDRESS(2,COLUMN()+8),1)="CP",COLUMN(),"")</f>
        <v/>
      </c>
      <c r="FR1" s="11" t="str">
        <f aca="true">IF(INDIRECT(ADDRESS(2,COLUMN()+8),1)="CP",COLUMN(),"")</f>
        <v/>
      </c>
      <c r="GA1" s="11" t="n">
        <f aca="true">IF(INDIRECT(ADDRESS(2,COLUMN()+8),1)="CP",COLUMN(),"")</f>
        <v>183</v>
      </c>
      <c r="GB1" s="11" t="str">
        <f aca="true">IF(INDIRECT(ADDRESS(2,COLUMN()+8),1)="CP",COLUMN(),"")</f>
        <v/>
      </c>
      <c r="GC1" s="11" t="str">
        <f aca="true">IF(INDIRECT(ADDRESS(2,COLUMN()+8),1)="CP",COLUMN(),"")</f>
        <v/>
      </c>
      <c r="GD1" s="11" t="str">
        <f aca="true">IF(INDIRECT(ADDRESS(2,COLUMN()+8),1)="CP",COLUMN(),"")</f>
        <v/>
      </c>
      <c r="GE1" s="11" t="str">
        <f aca="true">IF(INDIRECT(ADDRESS(2,COLUMN()+8),1)="CP",COLUMN(),"")</f>
        <v/>
      </c>
      <c r="GF1" s="11" t="str">
        <f aca="true">IF(INDIRECT(ADDRESS(2,COLUMN()+8),1)="CP",COLUMN(),"")</f>
        <v/>
      </c>
      <c r="GG1" s="11" t="str">
        <f aca="true">IF(INDIRECT(ADDRESS(2,COLUMN()+8),1)="CP",COLUMN(),"")</f>
        <v/>
      </c>
      <c r="GH1" s="11" t="str">
        <f aca="true">IF(INDIRECT(ADDRESS(2,COLUMN()+8),1)="CP",COLUMN(),"")</f>
        <v/>
      </c>
      <c r="GI1" s="11" t="str">
        <f aca="true">IF(INDIRECT(ADDRESS(2,COLUMN()+8),1)="CP",COLUMN(),"")</f>
        <v/>
      </c>
      <c r="GJ1" s="11" t="str">
        <f aca="true">IF(INDIRECT(ADDRESS(2,COLUMN()+8),1)="CP",COLUMN(),"")</f>
        <v/>
      </c>
      <c r="GK1" s="11" t="str">
        <f aca="true">IF(INDIRECT(ADDRESS(2,COLUMN()+8),1)="CP",COLUMN(),"")</f>
        <v/>
      </c>
      <c r="GL1" s="11" t="str">
        <f aca="true">IF(INDIRECT(ADDRESS(2,COLUMN()+8),1)="CP",COLUMN(),"")</f>
        <v/>
      </c>
      <c r="GM1" s="11" t="str">
        <f aca="true">IF(INDIRECT(ADDRESS(2,COLUMN()+8),1)="CP",COLUMN(),"")</f>
        <v/>
      </c>
      <c r="GN1" s="11" t="str">
        <f aca="true">IF(INDIRECT(ADDRESS(2,COLUMN()+8),1)="CP",COLUMN(),"")</f>
        <v/>
      </c>
      <c r="GO1" s="11" t="str">
        <f aca="true">IF(INDIRECT(ADDRESS(2,COLUMN()+8),1)="CP",COLUMN(),"")</f>
        <v/>
      </c>
      <c r="GP1" s="11" t="str">
        <f aca="true">IF(INDIRECT(ADDRESS(2,COLUMN()+8),1)="CP",COLUMN(),"")</f>
        <v/>
      </c>
      <c r="GQ1" s="11" t="str">
        <f aca="true">IF(INDIRECT(ADDRESS(2,COLUMN()+8),1)="CP",COLUMN(),"")</f>
        <v/>
      </c>
      <c r="GZ1" s="11" t="n">
        <f aca="true">IF(INDIRECT(ADDRESS(2,COLUMN()+8),1)="CP",COLUMN(),"")</f>
        <v>208</v>
      </c>
      <c r="HA1" s="11" t="str">
        <f aca="true">IF(INDIRECT(ADDRESS(2,COLUMN()+8),1)="CP",COLUMN(),"")</f>
        <v/>
      </c>
      <c r="HB1" s="11" t="str">
        <f aca="true">IF(INDIRECT(ADDRESS(2,COLUMN()+8),1)="CP",COLUMN(),"")</f>
        <v/>
      </c>
      <c r="HC1" s="11" t="str">
        <f aca="true">IF(INDIRECT(ADDRESS(2,COLUMN()+8),1)="CP",COLUMN(),"")</f>
        <v/>
      </c>
      <c r="HD1" s="11" t="str">
        <f aca="true">IF(INDIRECT(ADDRESS(2,COLUMN()+8),1)="CP",COLUMN(),"")</f>
        <v/>
      </c>
      <c r="HE1" s="11" t="str">
        <f aca="true">IF(INDIRECT(ADDRESS(2,COLUMN()+8),1)="CP",COLUMN(),"")</f>
        <v/>
      </c>
      <c r="HF1" s="11" t="str">
        <f aca="true">IF(INDIRECT(ADDRESS(2,COLUMN()+8),1)="CP",COLUMN(),"")</f>
        <v/>
      </c>
      <c r="HG1" s="11" t="str">
        <f aca="true">IF(INDIRECT(ADDRESS(2,COLUMN()+8),1)="CP",COLUMN(),"")</f>
        <v/>
      </c>
      <c r="HH1" s="11" t="str">
        <f aca="true">IF(INDIRECT(ADDRESS(2,COLUMN()+8),1)="CP",COLUMN(),"")</f>
        <v/>
      </c>
      <c r="HI1" s="11" t="str">
        <f aca="true">IF(INDIRECT(ADDRESS(2,COLUMN()+8),1)="CP",COLUMN(),"")</f>
        <v/>
      </c>
      <c r="HJ1" s="11" t="str">
        <f aca="true">IF(INDIRECT(ADDRESS(2,COLUMN()+8),1)="CP",COLUMN(),"")</f>
        <v/>
      </c>
      <c r="HK1" s="11" t="str">
        <f aca="true">IF(INDIRECT(ADDRESS(2,COLUMN()+8),1)="CP",COLUMN(),"")</f>
        <v/>
      </c>
      <c r="HL1" s="11" t="str">
        <f aca="true">IF(INDIRECT(ADDRESS(2,COLUMN()+8),1)="CP",COLUMN(),"")</f>
        <v/>
      </c>
      <c r="HM1" s="11" t="str">
        <f aca="true">IF(INDIRECT(ADDRESS(2,COLUMN()+8),1)="CP",COLUMN(),"")</f>
        <v/>
      </c>
      <c r="HN1" s="11" t="str">
        <f aca="true">IF(INDIRECT(ADDRESS(2,COLUMN()+8),1)="CP",COLUMN(),"")</f>
        <v/>
      </c>
      <c r="HO1" s="11" t="str">
        <f aca="true">IF(INDIRECT(ADDRESS(2,COLUMN()+8),1)="CP",COLUMN(),"")</f>
        <v/>
      </c>
      <c r="HP1" s="11" t="str">
        <f aca="true">IF(INDIRECT(ADDRESS(2,COLUMN()+8),1)="CP",COLUMN(),"")</f>
        <v/>
      </c>
      <c r="HY1" s="11" t="n">
        <f aca="true">IF(INDIRECT(ADDRESS(2,COLUMN()+8),1)="CP",COLUMN(),"")</f>
        <v>233</v>
      </c>
      <c r="HZ1" s="11" t="str">
        <f aca="true">IF(INDIRECT(ADDRESS(2,COLUMN()+8),1)="CP",COLUMN(),"")</f>
        <v/>
      </c>
      <c r="IA1" s="11" t="str">
        <f aca="true">IF(INDIRECT(ADDRESS(2,COLUMN()+8),1)="CP",COLUMN(),"")</f>
        <v/>
      </c>
      <c r="IB1" s="11" t="str">
        <f aca="true">IF(INDIRECT(ADDRESS(2,COLUMN()+8),1)="CP",COLUMN(),"")</f>
        <v/>
      </c>
      <c r="IC1" s="11" t="str">
        <f aca="true">IF(INDIRECT(ADDRESS(2,COLUMN()+8),1)="CP",COLUMN(),"")</f>
        <v/>
      </c>
      <c r="ID1" s="11" t="str">
        <f aca="true">IF(INDIRECT(ADDRESS(2,COLUMN()+8),1)="CP",COLUMN(),"")</f>
        <v/>
      </c>
      <c r="IE1" s="11" t="str">
        <f aca="true">IF(INDIRECT(ADDRESS(2,COLUMN()+8),1)="CP",COLUMN(),"")</f>
        <v/>
      </c>
      <c r="IF1" s="11" t="str">
        <f aca="true">IF(INDIRECT(ADDRESS(2,COLUMN()+8),1)="CP",COLUMN(),"")</f>
        <v/>
      </c>
      <c r="IG1" s="11" t="str">
        <f aca="true">IF(INDIRECT(ADDRESS(2,COLUMN()+8),1)="CP",COLUMN(),"")</f>
        <v/>
      </c>
      <c r="IH1" s="11" t="str">
        <f aca="true">IF(INDIRECT(ADDRESS(2,COLUMN()+8),1)="CP",COLUMN(),"")</f>
        <v/>
      </c>
      <c r="II1" s="11" t="str">
        <f aca="true">IF(INDIRECT(ADDRESS(2,COLUMN()+8),1)="CP",COLUMN(),"")</f>
        <v/>
      </c>
      <c r="IJ1" s="11" t="str">
        <f aca="true">IF(INDIRECT(ADDRESS(2,COLUMN()+8),1)="CP",COLUMN(),"")</f>
        <v/>
      </c>
      <c r="IK1" s="11" t="str">
        <f aca="true">IF(INDIRECT(ADDRESS(2,COLUMN()+8),1)="CP",COLUMN(),"")</f>
        <v/>
      </c>
      <c r="IL1" s="11" t="str">
        <f aca="true">IF(INDIRECT(ADDRESS(2,COLUMN()+8),1)="CP",COLUMN(),"")</f>
        <v/>
      </c>
      <c r="IM1" s="11" t="str">
        <f aca="true">IF(INDIRECT(ADDRESS(2,COLUMN()+8),1)="CP",COLUMN(),"")</f>
        <v/>
      </c>
      <c r="IN1" s="11" t="str">
        <f aca="true">IF(INDIRECT(ADDRESS(2,COLUMN()+8),1)="CP",COLUMN(),"")</f>
        <v/>
      </c>
      <c r="IO1" s="11" t="str">
        <f aca="true">IF(INDIRECT(ADDRESS(2,COLUMN()+8),1)="CP",COLUMN(),"")</f>
        <v/>
      </c>
      <c r="IX1" s="11" t="n">
        <f aca="true">IF(INDIRECT(ADDRESS(2,COLUMN()+8),1)="CP",COLUMN(),"")</f>
        <v>258</v>
      </c>
      <c r="IY1" s="11" t="str">
        <f aca="true">IF(INDIRECT(ADDRESS(2,COLUMN()+8),1)="CP",COLUMN(),"")</f>
        <v/>
      </c>
      <c r="IZ1" s="11" t="str">
        <f aca="true">IF(INDIRECT(ADDRESS(2,COLUMN()+8),1)="CP",COLUMN(),"")</f>
        <v/>
      </c>
      <c r="JA1" s="11" t="str">
        <f aca="true">IF(INDIRECT(ADDRESS(2,COLUMN()+8),1)="CP",COLUMN(),"")</f>
        <v/>
      </c>
      <c r="JB1" s="11" t="str">
        <f aca="true">IF(INDIRECT(ADDRESS(2,COLUMN()+8),1)="CP",COLUMN(),"")</f>
        <v/>
      </c>
      <c r="JC1" s="11" t="str">
        <f aca="true">IF(INDIRECT(ADDRESS(2,COLUMN()+8),1)="CP",COLUMN(),"")</f>
        <v/>
      </c>
      <c r="JD1" s="11" t="str">
        <f aca="true">IF(INDIRECT(ADDRESS(2,COLUMN()+8),1)="CP",COLUMN(),"")</f>
        <v/>
      </c>
      <c r="JE1" s="11" t="str">
        <f aca="true">IF(INDIRECT(ADDRESS(2,COLUMN()+8),1)="CP",COLUMN(),"")</f>
        <v/>
      </c>
      <c r="JF1" s="11" t="str">
        <f aca="true">IF(INDIRECT(ADDRESS(2,COLUMN()+8),1)="CP",COLUMN(),"")</f>
        <v/>
      </c>
      <c r="JG1" s="11" t="str">
        <f aca="true">IF(INDIRECT(ADDRESS(2,COLUMN()+8),1)="CP",COLUMN(),"")</f>
        <v/>
      </c>
      <c r="JH1" s="11" t="str">
        <f aca="true">IF(INDIRECT(ADDRESS(2,COLUMN()+8),1)="CP",COLUMN(),"")</f>
        <v/>
      </c>
      <c r="JI1" s="11" t="str">
        <f aca="true">IF(INDIRECT(ADDRESS(2,COLUMN()+8),1)="CP",COLUMN(),"")</f>
        <v/>
      </c>
      <c r="JJ1" s="11" t="str">
        <f aca="true">IF(INDIRECT(ADDRESS(2,COLUMN()+8),1)="CP",COLUMN(),"")</f>
        <v/>
      </c>
      <c r="JK1" s="11" t="str">
        <f aca="true">IF(INDIRECT(ADDRESS(2,COLUMN()+8),1)="CP",COLUMN(),"")</f>
        <v/>
      </c>
      <c r="JL1" s="11" t="str">
        <f aca="true">IF(INDIRECT(ADDRESS(2,COLUMN()+8),1)="CP",COLUMN(),"")</f>
        <v/>
      </c>
      <c r="JM1" s="11" t="str">
        <f aca="true">IF(INDIRECT(ADDRESS(2,COLUMN()+8),1)="CP",COLUMN(),"")</f>
        <v/>
      </c>
      <c r="JN1" s="11" t="str">
        <f aca="true">IF(INDIRECT(ADDRESS(2,COLUMN()+8),1)="CP",COLUMN(),"")</f>
        <v/>
      </c>
      <c r="JO1" s="11"/>
      <c r="JP1" s="11"/>
      <c r="JQ1" s="11"/>
      <c r="JR1" s="11"/>
      <c r="JS1" s="11"/>
      <c r="JT1" s="11"/>
      <c r="JU1" s="11"/>
      <c r="JV1" s="11"/>
      <c r="JW1" s="11" t="n">
        <f aca="true">IF(INDIRECT(ADDRESS(2,COLUMN()+8),1)="CP",COLUMN(),"")</f>
        <v>283</v>
      </c>
      <c r="JX1" s="11" t="str">
        <f aca="true">IF(INDIRECT(ADDRESS(2,COLUMN()+8),1)="CP",COLUMN(),"")</f>
        <v/>
      </c>
      <c r="JY1" s="11" t="str">
        <f aca="true">IF(INDIRECT(ADDRESS(2,COLUMN()+8),1)="CP",COLUMN(),"")</f>
        <v/>
      </c>
      <c r="JZ1" s="11" t="str">
        <f aca="true">IF(INDIRECT(ADDRESS(2,COLUMN()+8),1)="CP",COLUMN(),"")</f>
        <v/>
      </c>
      <c r="KA1" s="11" t="str">
        <f aca="true">IF(INDIRECT(ADDRESS(2,COLUMN()+8),1)="CP",COLUMN(),"")</f>
        <v/>
      </c>
      <c r="KB1" s="11" t="str">
        <f aca="true">IF(INDIRECT(ADDRESS(2,COLUMN()+8),1)="CP",COLUMN(),"")</f>
        <v/>
      </c>
      <c r="KC1" s="11" t="str">
        <f aca="true">IF(INDIRECT(ADDRESS(2,COLUMN()+8),1)="CP",COLUMN(),"")</f>
        <v/>
      </c>
      <c r="KD1" s="11" t="str">
        <f aca="true">IF(INDIRECT(ADDRESS(2,COLUMN()+8),1)="CP",COLUMN(),"")</f>
        <v/>
      </c>
      <c r="KE1" s="11" t="str">
        <f aca="true">IF(INDIRECT(ADDRESS(2,COLUMN()+8),1)="CP",COLUMN(),"")</f>
        <v/>
      </c>
      <c r="KF1" s="11" t="str">
        <f aca="true">IF(INDIRECT(ADDRESS(2,COLUMN()+8),1)="CP",COLUMN(),"")</f>
        <v/>
      </c>
      <c r="KG1" s="11" t="str">
        <f aca="true">IF(INDIRECT(ADDRESS(2,COLUMN()+8),1)="CP",COLUMN(),"")</f>
        <v/>
      </c>
      <c r="KH1" s="11" t="str">
        <f aca="true">IF(INDIRECT(ADDRESS(2,COLUMN()+8),1)="CP",COLUMN(),"")</f>
        <v/>
      </c>
      <c r="KI1" s="11" t="str">
        <f aca="true">IF(INDIRECT(ADDRESS(2,COLUMN()+8),1)="CP",COLUMN(),"")</f>
        <v/>
      </c>
      <c r="KJ1" s="11" t="str">
        <f aca="true">IF(INDIRECT(ADDRESS(2,COLUMN()+8),1)="CP",COLUMN(),"")</f>
        <v/>
      </c>
      <c r="KK1" s="11" t="str">
        <f aca="true">IF(INDIRECT(ADDRESS(2,COLUMN()+8),1)="CP",COLUMN(),"")</f>
        <v/>
      </c>
      <c r="KL1" s="11" t="str">
        <f aca="true">IF(INDIRECT(ADDRESS(2,COLUMN()+8),1)="CP",COLUMN(),"")</f>
        <v/>
      </c>
      <c r="KM1" s="11" t="str">
        <f aca="true">IF(INDIRECT(ADDRESS(2,COLUMN()+8),1)="CP",COLUMN(),"")</f>
        <v/>
      </c>
      <c r="KN1" s="11"/>
      <c r="KO1" s="11"/>
      <c r="KP1" s="11"/>
      <c r="KQ1" s="11"/>
      <c r="KR1" s="11"/>
      <c r="KS1" s="11"/>
      <c r="KT1" s="11"/>
      <c r="KU1" s="11"/>
      <c r="KV1" s="11" t="n">
        <f aca="true">IF(INDIRECT(ADDRESS(2,COLUMN()+8),1)="CP",COLUMN(),"")</f>
        <v>308</v>
      </c>
      <c r="KW1" s="11" t="str">
        <f aca="true">IF(INDIRECT(ADDRESS(2,COLUMN()+8),1)="CP",COLUMN(),"")</f>
        <v/>
      </c>
      <c r="KX1" s="11" t="str">
        <f aca="true">IF(INDIRECT(ADDRESS(2,COLUMN()+8),1)="CP",COLUMN(),"")</f>
        <v/>
      </c>
      <c r="KY1" s="11" t="str">
        <f aca="true">IF(INDIRECT(ADDRESS(2,COLUMN()+8),1)="CP",COLUMN(),"")</f>
        <v/>
      </c>
      <c r="KZ1" s="11" t="str">
        <f aca="true">IF(INDIRECT(ADDRESS(2,COLUMN()+8),1)="CP",COLUMN(),"")</f>
        <v/>
      </c>
      <c r="LA1" s="11" t="str">
        <f aca="true">IF(INDIRECT(ADDRESS(2,COLUMN()+8),1)="CP",COLUMN(),"")</f>
        <v/>
      </c>
      <c r="LB1" s="11" t="str">
        <f aca="true">IF(INDIRECT(ADDRESS(2,COLUMN()+8),1)="CP",COLUMN(),"")</f>
        <v/>
      </c>
      <c r="LC1" s="11" t="str">
        <f aca="true">IF(INDIRECT(ADDRESS(2,COLUMN()+8),1)="CP",COLUMN(),"")</f>
        <v/>
      </c>
      <c r="LD1" s="11" t="str">
        <f aca="true">IF(INDIRECT(ADDRESS(2,COLUMN()+8),1)="CP",COLUMN(),"")</f>
        <v/>
      </c>
      <c r="LE1" s="11" t="str">
        <f aca="true">IF(INDIRECT(ADDRESS(2,COLUMN()+8),1)="CP",COLUMN(),"")</f>
        <v/>
      </c>
      <c r="LF1" s="11" t="str">
        <f aca="true">IF(INDIRECT(ADDRESS(2,COLUMN()+8),1)="CP",COLUMN(),"")</f>
        <v/>
      </c>
      <c r="LG1" s="11" t="str">
        <f aca="true">IF(INDIRECT(ADDRESS(2,COLUMN()+8),1)="CP",COLUMN(),"")</f>
        <v/>
      </c>
      <c r="LH1" s="11" t="str">
        <f aca="true">IF(INDIRECT(ADDRESS(2,COLUMN()+8),1)="CP",COLUMN(),"")</f>
        <v/>
      </c>
      <c r="LI1" s="11" t="str">
        <f aca="true">IF(INDIRECT(ADDRESS(2,COLUMN()+8),1)="CP",COLUMN(),"")</f>
        <v/>
      </c>
      <c r="LJ1" s="11" t="str">
        <f aca="true">IF(INDIRECT(ADDRESS(2,COLUMN()+8),1)="CP",COLUMN(),"")</f>
        <v/>
      </c>
      <c r="LK1" s="11" t="str">
        <f aca="true">IF(INDIRECT(ADDRESS(2,COLUMN()+8),1)="CP",COLUMN(),"")</f>
        <v/>
      </c>
      <c r="LL1" s="11" t="str">
        <f aca="true">IF(INDIRECT(ADDRESS(2,COLUMN()+8),1)="CP",COLUMN(),"")</f>
        <v/>
      </c>
      <c r="LM1" s="11"/>
      <c r="LN1" s="11"/>
      <c r="LO1" s="11"/>
      <c r="LP1" s="11"/>
      <c r="LQ1" s="11"/>
      <c r="LR1" s="11"/>
      <c r="LS1" s="11"/>
      <c r="LT1" s="11"/>
      <c r="LU1" s="11" t="n">
        <f aca="true">IF(INDIRECT(ADDRESS(2,COLUMN()+8),1)="CP",COLUMN(),"")</f>
        <v>333</v>
      </c>
      <c r="LV1" s="11" t="str">
        <f aca="true">IF(INDIRECT(ADDRESS(2,COLUMN()+8),1)="CP",COLUMN(),"")</f>
        <v/>
      </c>
      <c r="LW1" s="11" t="str">
        <f aca="true">IF(INDIRECT(ADDRESS(2,COLUMN()+8),1)="CP",COLUMN(),"")</f>
        <v/>
      </c>
      <c r="LX1" s="11" t="str">
        <f aca="true">IF(INDIRECT(ADDRESS(2,COLUMN()+8),1)="CP",COLUMN(),"")</f>
        <v/>
      </c>
      <c r="LY1" s="11" t="str">
        <f aca="true">IF(INDIRECT(ADDRESS(2,COLUMN()+8),1)="CP",COLUMN(),"")</f>
        <v/>
      </c>
      <c r="LZ1" s="11" t="str">
        <f aca="true">IF(INDIRECT(ADDRESS(2,COLUMN()+8),1)="CP",COLUMN(),"")</f>
        <v/>
      </c>
      <c r="MA1" s="11" t="str">
        <f aca="true">IF(INDIRECT(ADDRESS(2,COLUMN()+8),1)="CP",COLUMN(),"")</f>
        <v/>
      </c>
      <c r="MB1" s="11" t="str">
        <f aca="true">IF(INDIRECT(ADDRESS(2,COLUMN()+8),1)="CP",COLUMN(),"")</f>
        <v/>
      </c>
      <c r="MC1" s="11" t="str">
        <f aca="true">IF(INDIRECT(ADDRESS(2,COLUMN()+8),1)="CP",COLUMN(),"")</f>
        <v/>
      </c>
      <c r="MD1" s="11" t="str">
        <f aca="true">IF(INDIRECT(ADDRESS(2,COLUMN()+8),1)="CP",COLUMN(),"")</f>
        <v/>
      </c>
      <c r="ME1" s="11" t="str">
        <f aca="true">IF(INDIRECT(ADDRESS(2,COLUMN()+8),1)="CP",COLUMN(),"")</f>
        <v/>
      </c>
      <c r="MF1" s="11" t="str">
        <f aca="true">IF(INDIRECT(ADDRESS(2,COLUMN()+8),1)="CP",COLUMN(),"")</f>
        <v/>
      </c>
      <c r="MG1" s="11" t="str">
        <f aca="true">IF(INDIRECT(ADDRESS(2,COLUMN()+8),1)="CP",COLUMN(),"")</f>
        <v/>
      </c>
      <c r="MH1" s="11" t="str">
        <f aca="true">IF(INDIRECT(ADDRESS(2,COLUMN()+8),1)="CP",COLUMN(),"")</f>
        <v/>
      </c>
      <c r="MI1" s="11" t="str">
        <f aca="true">IF(INDIRECT(ADDRESS(2,COLUMN()+8),1)="CP",COLUMN(),"")</f>
        <v/>
      </c>
      <c r="MJ1" s="11" t="str">
        <f aca="true">IF(INDIRECT(ADDRESS(2,COLUMN()+8),1)="CP",COLUMN(),"")</f>
        <v/>
      </c>
      <c r="MK1" s="11" t="str">
        <f aca="true">IF(INDIRECT(ADDRESS(2,COLUMN()+8),1)="CP",COLUMN(),"")</f>
        <v/>
      </c>
      <c r="ML1" s="11"/>
      <c r="MM1" s="11"/>
      <c r="MN1" s="11"/>
      <c r="MO1" s="11"/>
      <c r="MP1" s="11"/>
      <c r="MQ1" s="11"/>
      <c r="MR1" s="11"/>
      <c r="MS1" s="11"/>
      <c r="MT1" s="11" t="n">
        <f aca="true">IF(INDIRECT(ADDRESS(2,COLUMN()+8),1)="CP",COLUMN(),"")</f>
        <v>358</v>
      </c>
      <c r="MU1" s="11" t="str">
        <f aca="true">IF(INDIRECT(ADDRESS(2,COLUMN()+8),1)="CP",COLUMN(),"")</f>
        <v/>
      </c>
      <c r="MV1" s="11" t="str">
        <f aca="true">IF(INDIRECT(ADDRESS(2,COLUMN()+8),1)="CP",COLUMN(),"")</f>
        <v/>
      </c>
      <c r="MW1" s="11" t="str">
        <f aca="true">IF(INDIRECT(ADDRESS(2,COLUMN()+8),1)="CP",COLUMN(),"")</f>
        <v/>
      </c>
      <c r="MX1" s="11" t="str">
        <f aca="true">IF(INDIRECT(ADDRESS(2,COLUMN()+8),1)="CP",COLUMN(),"")</f>
        <v/>
      </c>
      <c r="MY1" s="11" t="str">
        <f aca="true">IF(INDIRECT(ADDRESS(2,COLUMN()+8),1)="CP",COLUMN(),"")</f>
        <v/>
      </c>
      <c r="MZ1" s="11" t="str">
        <f aca="true">IF(INDIRECT(ADDRESS(2,COLUMN()+8),1)="CP",COLUMN(),"")</f>
        <v/>
      </c>
      <c r="NA1" s="11" t="str">
        <f aca="true">IF(INDIRECT(ADDRESS(2,COLUMN()+8),1)="CP",COLUMN(),"")</f>
        <v/>
      </c>
      <c r="NB1" s="11" t="str">
        <f aca="true">IF(INDIRECT(ADDRESS(2,COLUMN()+8),1)="CP",COLUMN(),"")</f>
        <v/>
      </c>
      <c r="NC1" s="11" t="str">
        <f aca="true">IF(INDIRECT(ADDRESS(2,COLUMN()+8),1)="CP",COLUMN(),"")</f>
        <v/>
      </c>
      <c r="ND1" s="11" t="str">
        <f aca="true">IF(INDIRECT(ADDRESS(2,COLUMN()+8),1)="CP",COLUMN(),"")</f>
        <v/>
      </c>
      <c r="NE1" s="11" t="str">
        <f aca="true">IF(INDIRECT(ADDRESS(2,COLUMN()+8),1)="CP",COLUMN(),"")</f>
        <v/>
      </c>
      <c r="NF1" s="11" t="str">
        <f aca="true">IF(INDIRECT(ADDRESS(2,COLUMN()+8),1)="CP",COLUMN(),"")</f>
        <v/>
      </c>
      <c r="NG1" s="11" t="str">
        <f aca="true">IF(INDIRECT(ADDRESS(2,COLUMN()+8),1)="CP",COLUMN(),"")</f>
        <v/>
      </c>
      <c r="NH1" s="11" t="str">
        <f aca="true">IF(INDIRECT(ADDRESS(2,COLUMN()+8),1)="CP",COLUMN(),"")</f>
        <v/>
      </c>
      <c r="NI1" s="11" t="str">
        <f aca="true">IF(INDIRECT(ADDRESS(2,COLUMN()+8),1)="CP",COLUMN(),"")</f>
        <v/>
      </c>
      <c r="NJ1" s="11" t="str">
        <f aca="true">IF(INDIRECT(ADDRESS(2,COLUMN()+8),1)="CP",COLUMN(),"")</f>
        <v/>
      </c>
      <c r="NK1" s="11"/>
      <c r="NL1" s="11"/>
      <c r="NM1" s="11"/>
      <c r="NN1" s="11"/>
      <c r="NO1" s="11"/>
      <c r="NP1" s="11"/>
      <c r="NQ1" s="11"/>
      <c r="NR1" s="11"/>
      <c r="NS1" s="11" t="n">
        <f aca="true">IF(INDIRECT(ADDRESS(2,COLUMN()+8),1)="CP",COLUMN(),"")</f>
        <v>383</v>
      </c>
      <c r="NT1" s="11" t="str">
        <f aca="true">IF(INDIRECT(ADDRESS(2,COLUMN()+8),1)="CP",COLUMN(),"")</f>
        <v/>
      </c>
      <c r="NU1" s="11" t="str">
        <f aca="true">IF(INDIRECT(ADDRESS(2,COLUMN()+8),1)="CP",COLUMN(),"")</f>
        <v/>
      </c>
      <c r="NV1" s="11" t="str">
        <f aca="true">IF(INDIRECT(ADDRESS(2,COLUMN()+8),1)="CP",COLUMN(),"")</f>
        <v/>
      </c>
      <c r="NW1" s="11" t="str">
        <f aca="true">IF(INDIRECT(ADDRESS(2,COLUMN()+8),1)="CP",COLUMN(),"")</f>
        <v/>
      </c>
      <c r="NX1" s="11" t="str">
        <f aca="true">IF(INDIRECT(ADDRESS(2,COLUMN()+8),1)="CP",COLUMN(),"")</f>
        <v/>
      </c>
      <c r="NY1" s="11" t="str">
        <f aca="true">IF(INDIRECT(ADDRESS(2,COLUMN()+8),1)="CP",COLUMN(),"")</f>
        <v/>
      </c>
      <c r="NZ1" s="11" t="str">
        <f aca="true">IF(INDIRECT(ADDRESS(2,COLUMN()+8),1)="CP",COLUMN(),"")</f>
        <v/>
      </c>
      <c r="OA1" s="11" t="str">
        <f aca="true">IF(INDIRECT(ADDRESS(2,COLUMN()+8),1)="CP",COLUMN(),"")</f>
        <v/>
      </c>
      <c r="OB1" s="11" t="str">
        <f aca="true">IF(INDIRECT(ADDRESS(2,COLUMN()+8),1)="CP",COLUMN(),"")</f>
        <v/>
      </c>
      <c r="OC1" s="11" t="str">
        <f aca="true">IF(INDIRECT(ADDRESS(2,COLUMN()+8),1)="CP",COLUMN(),"")</f>
        <v/>
      </c>
      <c r="OD1" s="11" t="str">
        <f aca="true">IF(INDIRECT(ADDRESS(2,COLUMN()+8),1)="CP",COLUMN(),"")</f>
        <v/>
      </c>
      <c r="OE1" s="11" t="str">
        <f aca="true">IF(INDIRECT(ADDRESS(2,COLUMN()+8),1)="CP",COLUMN(),"")</f>
        <v/>
      </c>
      <c r="OF1" s="11" t="str">
        <f aca="true">IF(INDIRECT(ADDRESS(2,COLUMN()+8),1)="CP",COLUMN(),"")</f>
        <v/>
      </c>
      <c r="OG1" s="11" t="str">
        <f aca="true">IF(INDIRECT(ADDRESS(2,COLUMN()+8),1)="CP",COLUMN(),"")</f>
        <v/>
      </c>
      <c r="OH1" s="11" t="str">
        <f aca="true">IF(INDIRECT(ADDRESS(2,COLUMN()+8),1)="CP",COLUMN(),"")</f>
        <v/>
      </c>
      <c r="OI1" s="11" t="str">
        <f aca="true">IF(INDIRECT(ADDRESS(2,COLUMN()+8),1)="CP",COLUMN(),"")</f>
        <v/>
      </c>
      <c r="OJ1" s="11"/>
      <c r="OK1" s="11"/>
      <c r="OL1" s="11"/>
      <c r="OM1" s="11"/>
      <c r="ON1" s="11"/>
      <c r="OO1" s="11"/>
      <c r="OP1" s="11"/>
      <c r="OQ1" s="11"/>
      <c r="OR1" s="11" t="n">
        <f aca="true">IF(INDIRECT(ADDRESS(2,COLUMN()+8),1)="CP",COLUMN(),"")</f>
        <v>408</v>
      </c>
      <c r="OS1" s="11" t="str">
        <f aca="true">IF(INDIRECT(ADDRESS(2,COLUMN()+8),1)="CP",COLUMN(),"")</f>
        <v/>
      </c>
      <c r="OT1" s="11" t="str">
        <f aca="true">IF(INDIRECT(ADDRESS(2,COLUMN()+8),1)="CP",COLUMN(),"")</f>
        <v/>
      </c>
      <c r="OU1" s="11" t="str">
        <f aca="true">IF(INDIRECT(ADDRESS(2,COLUMN()+8),1)="CP",COLUMN(),"")</f>
        <v/>
      </c>
      <c r="OV1" s="11" t="str">
        <f aca="true">IF(INDIRECT(ADDRESS(2,COLUMN()+8),1)="CP",COLUMN(),"")</f>
        <v/>
      </c>
      <c r="OW1" s="11" t="str">
        <f aca="true">IF(INDIRECT(ADDRESS(2,COLUMN()+8),1)="CP",COLUMN(),"")</f>
        <v/>
      </c>
      <c r="OX1" s="11" t="str">
        <f aca="true">IF(INDIRECT(ADDRESS(2,COLUMN()+8),1)="CP",COLUMN(),"")</f>
        <v/>
      </c>
      <c r="OY1" s="11" t="str">
        <f aca="true">IF(INDIRECT(ADDRESS(2,COLUMN()+8),1)="CP",COLUMN(),"")</f>
        <v/>
      </c>
      <c r="OZ1" s="11" t="str">
        <f aca="true">IF(INDIRECT(ADDRESS(2,COLUMN()+8),1)="CP",COLUMN(),"")</f>
        <v/>
      </c>
      <c r="PA1" s="11" t="str">
        <f aca="true">IF(INDIRECT(ADDRESS(2,COLUMN()+8),1)="CP",COLUMN(),"")</f>
        <v/>
      </c>
      <c r="PB1" s="11" t="str">
        <f aca="true">IF(INDIRECT(ADDRESS(2,COLUMN()+8),1)="CP",COLUMN(),"")</f>
        <v/>
      </c>
      <c r="PC1" s="11" t="str">
        <f aca="true">IF(INDIRECT(ADDRESS(2,COLUMN()+8),1)="CP",COLUMN(),"")</f>
        <v/>
      </c>
      <c r="PD1" s="11" t="str">
        <f aca="true">IF(INDIRECT(ADDRESS(2,COLUMN()+8),1)="CP",COLUMN(),"")</f>
        <v/>
      </c>
      <c r="PE1" s="11" t="str">
        <f aca="true">IF(INDIRECT(ADDRESS(2,COLUMN()+8),1)="CP",COLUMN(),"")</f>
        <v/>
      </c>
      <c r="PF1" s="11" t="str">
        <f aca="true">IF(INDIRECT(ADDRESS(2,COLUMN()+8),1)="CP",COLUMN(),"")</f>
        <v/>
      </c>
      <c r="PG1" s="11" t="str">
        <f aca="true">IF(INDIRECT(ADDRESS(2,COLUMN()+8),1)="CP",COLUMN(),"")</f>
        <v/>
      </c>
      <c r="PH1" s="11" t="str">
        <f aca="true">IF(INDIRECT(ADDRESS(2,COLUMN()+8),1)="CP",COLUMN(),"")</f>
        <v/>
      </c>
      <c r="PI1" s="11"/>
      <c r="PJ1" s="11"/>
      <c r="PK1" s="11"/>
      <c r="PL1" s="11"/>
      <c r="PM1" s="11"/>
      <c r="PN1" s="11"/>
      <c r="PO1" s="11"/>
      <c r="PP1" s="11"/>
      <c r="PQ1" s="11" t="n">
        <f aca="true">IF(INDIRECT(ADDRESS(2,COLUMN()+8),1)="CP",COLUMN(),"")</f>
        <v>433</v>
      </c>
      <c r="PR1" s="11" t="str">
        <f aca="true">IF(INDIRECT(ADDRESS(2,COLUMN()+8),1)="CP",COLUMN(),"")</f>
        <v/>
      </c>
      <c r="PS1" s="11" t="str">
        <f aca="true">IF(INDIRECT(ADDRESS(2,COLUMN()+8),1)="CP",COLUMN(),"")</f>
        <v/>
      </c>
      <c r="PT1" s="11" t="str">
        <f aca="true">IF(INDIRECT(ADDRESS(2,COLUMN()+8),1)="CP",COLUMN(),"")</f>
        <v/>
      </c>
      <c r="PU1" s="11" t="str">
        <f aca="true">IF(INDIRECT(ADDRESS(2,COLUMN()+8),1)="CP",COLUMN(),"")</f>
        <v/>
      </c>
      <c r="PV1" s="11" t="str">
        <f aca="true">IF(INDIRECT(ADDRESS(2,COLUMN()+8),1)="CP",COLUMN(),"")</f>
        <v/>
      </c>
      <c r="PW1" s="11" t="str">
        <f aca="true">IF(INDIRECT(ADDRESS(2,COLUMN()+8),1)="CP",COLUMN(),"")</f>
        <v/>
      </c>
      <c r="PX1" s="11" t="str">
        <f aca="true">IF(INDIRECT(ADDRESS(2,COLUMN()+8),1)="CP",COLUMN(),"")</f>
        <v/>
      </c>
      <c r="PY1" s="11" t="str">
        <f aca="true">IF(INDIRECT(ADDRESS(2,COLUMN()+8),1)="CP",COLUMN(),"")</f>
        <v/>
      </c>
      <c r="PZ1" s="11" t="str">
        <f aca="true">IF(INDIRECT(ADDRESS(2,COLUMN()+8),1)="CP",COLUMN(),"")</f>
        <v/>
      </c>
      <c r="QA1" s="11" t="str">
        <f aca="true">IF(INDIRECT(ADDRESS(2,COLUMN()+8),1)="CP",COLUMN(),"")</f>
        <v/>
      </c>
      <c r="QB1" s="11" t="str">
        <f aca="true">IF(INDIRECT(ADDRESS(2,COLUMN()+8),1)="CP",COLUMN(),"")</f>
        <v/>
      </c>
      <c r="QC1" s="11" t="str">
        <f aca="true">IF(INDIRECT(ADDRESS(2,COLUMN()+8),1)="CP",COLUMN(),"")</f>
        <v/>
      </c>
      <c r="QD1" s="11" t="str">
        <f aca="true">IF(INDIRECT(ADDRESS(2,COLUMN()+8),1)="CP",COLUMN(),"")</f>
        <v/>
      </c>
      <c r="QE1" s="11" t="str">
        <f aca="true">IF(INDIRECT(ADDRESS(2,COLUMN()+8),1)="CP",COLUMN(),"")</f>
        <v/>
      </c>
      <c r="QF1" s="11" t="str">
        <f aca="true">IF(INDIRECT(ADDRESS(2,COLUMN()+8),1)="CP",COLUMN(),"")</f>
        <v/>
      </c>
      <c r="QG1" s="11" t="str">
        <f aca="true">IF(INDIRECT(ADDRESS(2,COLUMN()+8),1)="CP",COLUMN(),"")</f>
        <v/>
      </c>
      <c r="QH1" s="11"/>
      <c r="QI1" s="11"/>
      <c r="QJ1" s="11"/>
      <c r="QK1" s="11"/>
      <c r="QL1" s="11"/>
      <c r="QM1" s="11"/>
      <c r="QN1" s="11"/>
      <c r="QO1" s="11"/>
      <c r="QP1" s="11" t="n">
        <f aca="true">IF(INDIRECT(ADDRESS(2,COLUMN()+8),1)="CP",COLUMN(),"")</f>
        <v>458</v>
      </c>
      <c r="QQ1" s="11" t="str">
        <f aca="true">IF(INDIRECT(ADDRESS(2,COLUMN()+8),1)="CP",COLUMN(),"")</f>
        <v/>
      </c>
      <c r="QR1" s="11" t="str">
        <f aca="true">IF(INDIRECT(ADDRESS(2,COLUMN()+8),1)="CP",COLUMN(),"")</f>
        <v/>
      </c>
      <c r="QS1" s="11" t="str">
        <f aca="true">IF(INDIRECT(ADDRESS(2,COLUMN()+8),1)="CP",COLUMN(),"")</f>
        <v/>
      </c>
      <c r="QT1" s="11" t="str">
        <f aca="true">IF(INDIRECT(ADDRESS(2,COLUMN()+8),1)="CP",COLUMN(),"")</f>
        <v/>
      </c>
      <c r="QU1" s="11" t="str">
        <f aca="true">IF(INDIRECT(ADDRESS(2,COLUMN()+8),1)="CP",COLUMN(),"")</f>
        <v/>
      </c>
      <c r="QV1" s="11" t="str">
        <f aca="true">IF(INDIRECT(ADDRESS(2,COLUMN()+8),1)="CP",COLUMN(),"")</f>
        <v/>
      </c>
      <c r="QW1" s="11" t="str">
        <f aca="true">IF(INDIRECT(ADDRESS(2,COLUMN()+8),1)="CP",COLUMN(),"")</f>
        <v/>
      </c>
      <c r="QX1" s="11" t="str">
        <f aca="true">IF(INDIRECT(ADDRESS(2,COLUMN()+8),1)="CP",COLUMN(),"")</f>
        <v/>
      </c>
      <c r="QY1" s="11" t="str">
        <f aca="true">IF(INDIRECT(ADDRESS(2,COLUMN()+8),1)="CP",COLUMN(),"")</f>
        <v/>
      </c>
      <c r="QZ1" s="11" t="str">
        <f aca="true">IF(INDIRECT(ADDRESS(2,COLUMN()+8),1)="CP",COLUMN(),"")</f>
        <v/>
      </c>
      <c r="RA1" s="11" t="str">
        <f aca="true">IF(INDIRECT(ADDRESS(2,COLUMN()+8),1)="CP",COLUMN(),"")</f>
        <v/>
      </c>
      <c r="RB1" s="11" t="str">
        <f aca="true">IF(INDIRECT(ADDRESS(2,COLUMN()+8),1)="CP",COLUMN(),"")</f>
        <v/>
      </c>
      <c r="RC1" s="11" t="str">
        <f aca="true">IF(INDIRECT(ADDRESS(2,COLUMN()+8),1)="CP",COLUMN(),"")</f>
        <v/>
      </c>
      <c r="RD1" s="11" t="str">
        <f aca="true">IF(INDIRECT(ADDRESS(2,COLUMN()+8),1)="CP",COLUMN(),"")</f>
        <v/>
      </c>
      <c r="RE1" s="11" t="str">
        <f aca="true">IF(INDIRECT(ADDRESS(2,COLUMN()+8),1)="CP",COLUMN(),"")</f>
        <v/>
      </c>
      <c r="RF1" s="11" t="str">
        <f aca="true">IF(INDIRECT(ADDRESS(2,COLUMN()+8),1)="CP",COLUMN(),"")</f>
        <v/>
      </c>
      <c r="RG1" s="11" t="n">
        <f aca="true">IF(INDIRECT(ADDRESS(2,COLUMN()+8),1)="CP",COLUMN(),"")</f>
        <v>475</v>
      </c>
      <c r="RH1" s="11" t="str">
        <f aca="true">IF(INDIRECT(ADDRESS(2,COLUMN()+8),1)="CP",COLUMN(),"")</f>
        <v/>
      </c>
      <c r="RI1" s="11" t="str">
        <f aca="true">IF(INDIRECT(ADDRESS(2,COLUMN()+8),1)="CP",COLUMN(),"")</f>
        <v/>
      </c>
      <c r="RJ1" s="11" t="str">
        <f aca="true">IF(INDIRECT(ADDRESS(2,COLUMN()+8),1)="CP",COLUMN(),"")</f>
        <v/>
      </c>
      <c r="RK1" s="11" t="str">
        <f aca="true">IF(INDIRECT(ADDRESS(2,COLUMN()+8),1)="CP",COLUMN(),"")</f>
        <v/>
      </c>
      <c r="RL1" s="11" t="str">
        <f aca="true">IF(INDIRECT(ADDRESS(2,COLUMN()+8),1)="CP",COLUMN(),"")</f>
        <v/>
      </c>
      <c r="RM1" s="11" t="str">
        <f aca="true">IF(INDIRECT(ADDRESS(2,COLUMN()+8),1)="CP",COLUMN(),"")</f>
        <v/>
      </c>
      <c r="RN1" s="11" t="str">
        <f aca="true">IF(INDIRECT(ADDRESS(2,COLUMN()+8),1)="CP",COLUMN(),"")</f>
        <v/>
      </c>
      <c r="RO1" s="11" t="str">
        <f aca="true">IF(INDIRECT(ADDRESS(2,COLUMN()+8),1)="CP",COLUMN(),"")</f>
        <v/>
      </c>
      <c r="RP1" s="11" t="str">
        <f aca="true">IF(INDIRECT(ADDRESS(2,COLUMN()+8),1)="CP",COLUMN(),"")</f>
        <v/>
      </c>
      <c r="RQ1" s="11" t="str">
        <f aca="true">IF(INDIRECT(ADDRESS(2,COLUMN()+8),1)="CP",COLUMN(),"")</f>
        <v/>
      </c>
      <c r="RR1" s="11" t="str">
        <f aca="true">IF(INDIRECT(ADDRESS(2,COLUMN()+8),1)="CP",COLUMN(),"")</f>
        <v/>
      </c>
      <c r="RS1" s="11" t="str">
        <f aca="true">IF(INDIRECT(ADDRESS(2,COLUMN()+8),1)="CP",COLUMN(),"")</f>
        <v/>
      </c>
      <c r="RT1" s="11" t="str">
        <f aca="true">IF(INDIRECT(ADDRESS(2,COLUMN()+8),1)="CP",COLUMN(),"")</f>
        <v/>
      </c>
      <c r="RU1" s="11" t="str">
        <f aca="true">IF(INDIRECT(ADDRESS(2,COLUMN()+8),1)="CP",COLUMN(),"")</f>
        <v/>
      </c>
      <c r="RV1" s="11" t="str">
        <f aca="true">IF(INDIRECT(ADDRESS(2,COLUMN()+8),1)="CP",COLUMN(),"")</f>
        <v/>
      </c>
      <c r="RW1" s="11" t="str">
        <f aca="true">IF(INDIRECT(ADDRESS(2,COLUMN()+8),1)="CP",COLUMN(),"")</f>
        <v/>
      </c>
      <c r="RX1" s="11"/>
      <c r="RY1" s="11"/>
      <c r="RZ1" s="11"/>
      <c r="SA1" s="11"/>
      <c r="SB1" s="11"/>
      <c r="SC1" s="11"/>
      <c r="SD1" s="11"/>
      <c r="SE1" s="11"/>
      <c r="SF1" s="11" t="n">
        <f aca="true">IF(INDIRECT(ADDRESS(2,COLUMN()+8),1)="CP",COLUMN(),"")</f>
        <v>500</v>
      </c>
      <c r="SG1" s="11" t="str">
        <f aca="true">IF(INDIRECT(ADDRESS(2,COLUMN()+8),1)="CP",COLUMN(),"")</f>
        <v/>
      </c>
      <c r="SH1" s="11" t="str">
        <f aca="true">IF(INDIRECT(ADDRESS(2,COLUMN()+8),1)="CP",COLUMN(),"")</f>
        <v/>
      </c>
      <c r="SI1" s="11" t="str">
        <f aca="true">IF(INDIRECT(ADDRESS(2,COLUMN()+8),1)="CP",COLUMN(),"")</f>
        <v/>
      </c>
      <c r="SJ1" s="11" t="str">
        <f aca="true">IF(INDIRECT(ADDRESS(2,COLUMN()+8),1)="CP",COLUMN(),"")</f>
        <v/>
      </c>
      <c r="SK1" s="11" t="str">
        <f aca="true">IF(INDIRECT(ADDRESS(2,COLUMN()+8),1)="CP",COLUMN(),"")</f>
        <v/>
      </c>
      <c r="SL1" s="11" t="str">
        <f aca="true">IF(INDIRECT(ADDRESS(2,COLUMN()+8),1)="CP",COLUMN(),"")</f>
        <v/>
      </c>
      <c r="SM1" s="11" t="str">
        <f aca="true">IF(INDIRECT(ADDRESS(2,COLUMN()+8),1)="CP",COLUMN(),"")</f>
        <v/>
      </c>
      <c r="SN1" s="11" t="str">
        <f aca="true">IF(INDIRECT(ADDRESS(2,COLUMN()+8),1)="CP",COLUMN(),"")</f>
        <v/>
      </c>
      <c r="SO1" s="11" t="str">
        <f aca="true">IF(INDIRECT(ADDRESS(2,COLUMN()+8),1)="CP",COLUMN(),"")</f>
        <v/>
      </c>
      <c r="SP1" s="11" t="str">
        <f aca="true">IF(INDIRECT(ADDRESS(2,COLUMN()+8),1)="CP",COLUMN(),"")</f>
        <v/>
      </c>
      <c r="SQ1" s="11" t="str">
        <f aca="true">IF(INDIRECT(ADDRESS(2,COLUMN()+8),1)="CP",COLUMN(),"")</f>
        <v/>
      </c>
      <c r="SR1" s="11" t="str">
        <f aca="true">IF(INDIRECT(ADDRESS(2,COLUMN()+8),1)="CP",COLUMN(),"")</f>
        <v/>
      </c>
      <c r="SS1" s="11" t="str">
        <f aca="true">IF(INDIRECT(ADDRESS(2,COLUMN()+8),1)="CP",COLUMN(),"")</f>
        <v/>
      </c>
      <c r="ST1" s="11" t="str">
        <f aca="true">IF(INDIRECT(ADDRESS(2,COLUMN()+8),1)="CP",COLUMN(),"")</f>
        <v/>
      </c>
      <c r="SU1" s="11" t="str">
        <f aca="true">IF(INDIRECT(ADDRESS(2,COLUMN()+8),1)="CP",COLUMN(),"")</f>
        <v/>
      </c>
      <c r="SV1" s="11" t="str">
        <f aca="true">IF(INDIRECT(ADDRESS(2,COLUMN()+8),1)="CP",COLUMN(),"")</f>
        <v/>
      </c>
      <c r="SW1" s="11"/>
      <c r="SX1" s="11"/>
      <c r="SY1" s="11"/>
      <c r="SZ1" s="11"/>
      <c r="TA1" s="11"/>
      <c r="TB1" s="11"/>
      <c r="TC1" s="11"/>
      <c r="TD1" s="11"/>
      <c r="TE1" s="11" t="n">
        <f aca="true">IF(INDIRECT(ADDRESS(2,COLUMN()+8),1)="CP",COLUMN(),"")</f>
        <v>525</v>
      </c>
      <c r="TF1" s="11" t="str">
        <f aca="true">IF(INDIRECT(ADDRESS(2,COLUMN()+8),1)="CP",COLUMN(),"")</f>
        <v/>
      </c>
      <c r="TG1" s="11" t="str">
        <f aca="true">IF(INDIRECT(ADDRESS(2,COLUMN()+8),1)="CP",COLUMN(),"")</f>
        <v/>
      </c>
      <c r="TH1" s="11" t="str">
        <f aca="true">IF(INDIRECT(ADDRESS(2,COLUMN()+8),1)="CP",COLUMN(),"")</f>
        <v/>
      </c>
      <c r="TI1" s="11" t="str">
        <f aca="true">IF(INDIRECT(ADDRESS(2,COLUMN()+8),1)="CP",COLUMN(),"")</f>
        <v/>
      </c>
      <c r="TJ1" s="11" t="str">
        <f aca="true">IF(INDIRECT(ADDRESS(2,COLUMN()+8),1)="CP",COLUMN(),"")</f>
        <v/>
      </c>
      <c r="TK1" s="11" t="str">
        <f aca="true">IF(INDIRECT(ADDRESS(2,COLUMN()+8),1)="CP",COLUMN(),"")</f>
        <v/>
      </c>
      <c r="TL1" s="11" t="str">
        <f aca="true">IF(INDIRECT(ADDRESS(2,COLUMN()+8),1)="CP",COLUMN(),"")</f>
        <v/>
      </c>
      <c r="TM1" s="11" t="str">
        <f aca="true">IF(INDIRECT(ADDRESS(2,COLUMN()+8),1)="CP",COLUMN(),"")</f>
        <v/>
      </c>
      <c r="TN1" s="11" t="str">
        <f aca="true">IF(INDIRECT(ADDRESS(2,COLUMN()+8),1)="CP",COLUMN(),"")</f>
        <v/>
      </c>
      <c r="TO1" s="11" t="str">
        <f aca="true">IF(INDIRECT(ADDRESS(2,COLUMN()+8),1)="CP",COLUMN(),"")</f>
        <v/>
      </c>
      <c r="TP1" s="11" t="str">
        <f aca="true">IF(INDIRECT(ADDRESS(2,COLUMN()+8),1)="CP",COLUMN(),"")</f>
        <v/>
      </c>
      <c r="TQ1" s="11" t="str">
        <f aca="true">IF(INDIRECT(ADDRESS(2,COLUMN()+8),1)="CP",COLUMN(),"")</f>
        <v/>
      </c>
      <c r="TR1" s="11" t="str">
        <f aca="true">IF(INDIRECT(ADDRESS(2,COLUMN()+8),1)="CP",COLUMN(),"")</f>
        <v/>
      </c>
      <c r="TS1" s="11" t="str">
        <f aca="true">IF(INDIRECT(ADDRESS(2,COLUMN()+8),1)="CP",COLUMN(),"")</f>
        <v/>
      </c>
      <c r="TT1" s="11" t="str">
        <f aca="true">IF(INDIRECT(ADDRESS(2,COLUMN()+8),1)="CP",COLUMN(),"")</f>
        <v/>
      </c>
      <c r="TU1" s="11" t="str">
        <f aca="true">IF(INDIRECT(ADDRESS(2,COLUMN()+8),1)="CP",COLUMN(),"")</f>
        <v/>
      </c>
      <c r="TV1" s="11"/>
      <c r="TW1" s="11"/>
      <c r="TX1" s="11"/>
      <c r="TY1" s="11"/>
      <c r="TZ1" s="11"/>
      <c r="UA1" s="11"/>
      <c r="UB1" s="11"/>
      <c r="UC1" s="11"/>
      <c r="UD1" s="11" t="n">
        <f aca="true">IF(INDIRECT(ADDRESS(2,COLUMN()+8),1)="CP",COLUMN(),"")</f>
        <v>550</v>
      </c>
      <c r="UE1" s="11" t="str">
        <f aca="true">IF(INDIRECT(ADDRESS(2,COLUMN()+8),1)="CP",COLUMN(),"")</f>
        <v/>
      </c>
      <c r="UF1" s="11" t="str">
        <f aca="true">IF(INDIRECT(ADDRESS(2,COLUMN()+8),1)="CP",COLUMN(),"")</f>
        <v/>
      </c>
      <c r="UG1" s="11" t="str">
        <f aca="true">IF(INDIRECT(ADDRESS(2,COLUMN()+8),1)="CP",COLUMN(),"")</f>
        <v/>
      </c>
      <c r="UH1" s="11" t="str">
        <f aca="true">IF(INDIRECT(ADDRESS(2,COLUMN()+8),1)="CP",COLUMN(),"")</f>
        <v/>
      </c>
      <c r="UI1" s="11" t="str">
        <f aca="true">IF(INDIRECT(ADDRESS(2,COLUMN()+8),1)="CP",COLUMN(),"")</f>
        <v/>
      </c>
      <c r="UJ1" s="11" t="str">
        <f aca="true">IF(INDIRECT(ADDRESS(2,COLUMN()+8),1)="CP",COLUMN(),"")</f>
        <v/>
      </c>
      <c r="UK1" s="11" t="str">
        <f aca="true">IF(INDIRECT(ADDRESS(2,COLUMN()+8),1)="CP",COLUMN(),"")</f>
        <v/>
      </c>
      <c r="UL1" s="11" t="str">
        <f aca="true">IF(INDIRECT(ADDRESS(2,COLUMN()+8),1)="CP",COLUMN(),"")</f>
        <v/>
      </c>
      <c r="UM1" s="11" t="str">
        <f aca="true">IF(INDIRECT(ADDRESS(2,COLUMN()+8),1)="CP",COLUMN(),"")</f>
        <v/>
      </c>
      <c r="UN1" s="11" t="str">
        <f aca="true">IF(INDIRECT(ADDRESS(2,COLUMN()+8),1)="CP",COLUMN(),"")</f>
        <v/>
      </c>
      <c r="UO1" s="11" t="str">
        <f aca="true">IF(INDIRECT(ADDRESS(2,COLUMN()+8),1)="CP",COLUMN(),"")</f>
        <v/>
      </c>
      <c r="UP1" s="11" t="str">
        <f aca="true">IF(INDIRECT(ADDRESS(2,COLUMN()+8),1)="CP",COLUMN(),"")</f>
        <v/>
      </c>
      <c r="UQ1" s="11" t="str">
        <f aca="true">IF(INDIRECT(ADDRESS(2,COLUMN()+8),1)="CP",COLUMN(),"")</f>
        <v/>
      </c>
      <c r="UR1" s="11" t="str">
        <f aca="true">IF(INDIRECT(ADDRESS(2,COLUMN()+8),1)="CP",COLUMN(),"")</f>
        <v/>
      </c>
      <c r="US1" s="11" t="str">
        <f aca="true">IF(INDIRECT(ADDRESS(2,COLUMN()+8),1)="CP",COLUMN(),"")</f>
        <v/>
      </c>
      <c r="UT1" s="11" t="str">
        <f aca="true">IF(INDIRECT(ADDRESS(2,COLUMN()+8),1)="CP",COLUMN(),"")</f>
        <v/>
      </c>
      <c r="UU1" s="11"/>
      <c r="UV1" s="11"/>
      <c r="UW1" s="11"/>
      <c r="UX1" s="11"/>
      <c r="UY1" s="11"/>
      <c r="UZ1" s="11"/>
      <c r="VA1" s="11"/>
      <c r="VB1" s="11"/>
      <c r="VC1" s="11" t="n">
        <f aca="true">IF(INDIRECT(ADDRESS(2,COLUMN()+8),1)="CP",COLUMN(),"")</f>
        <v>575</v>
      </c>
      <c r="VD1" s="11" t="str">
        <f aca="true">IF(INDIRECT(ADDRESS(2,COLUMN()+8),1)="CP",COLUMN(),"")</f>
        <v/>
      </c>
      <c r="VE1" s="11" t="str">
        <f aca="true">IF(INDIRECT(ADDRESS(2,COLUMN()+8),1)="CP",COLUMN(),"")</f>
        <v/>
      </c>
      <c r="VF1" s="11" t="str">
        <f aca="true">IF(INDIRECT(ADDRESS(2,COLUMN()+8),1)="CP",COLUMN(),"")</f>
        <v/>
      </c>
      <c r="VG1" s="11" t="str">
        <f aca="true">IF(INDIRECT(ADDRESS(2,COLUMN()+8),1)="CP",COLUMN(),"")</f>
        <v/>
      </c>
      <c r="VH1" s="11" t="str">
        <f aca="true">IF(INDIRECT(ADDRESS(2,COLUMN()+8),1)="CP",COLUMN(),"")</f>
        <v/>
      </c>
      <c r="VI1" s="11" t="str">
        <f aca="true">IF(INDIRECT(ADDRESS(2,COLUMN()+8),1)="CP",COLUMN(),"")</f>
        <v/>
      </c>
      <c r="VJ1" s="11" t="str">
        <f aca="true">IF(INDIRECT(ADDRESS(2,COLUMN()+8),1)="CP",COLUMN(),"")</f>
        <v/>
      </c>
      <c r="VK1" s="11" t="str">
        <f aca="true">IF(INDIRECT(ADDRESS(2,COLUMN()+8),1)="CP",COLUMN(),"")</f>
        <v/>
      </c>
      <c r="VL1" s="11" t="str">
        <f aca="true">IF(INDIRECT(ADDRESS(2,COLUMN()+8),1)="CP",COLUMN(),"")</f>
        <v/>
      </c>
      <c r="VM1" s="11" t="str">
        <f aca="true">IF(INDIRECT(ADDRESS(2,COLUMN()+8),1)="CP",COLUMN(),"")</f>
        <v/>
      </c>
      <c r="VN1" s="11" t="str">
        <f aca="true">IF(INDIRECT(ADDRESS(2,COLUMN()+8),1)="CP",COLUMN(),"")</f>
        <v/>
      </c>
      <c r="VO1" s="11" t="str">
        <f aca="true">IF(INDIRECT(ADDRESS(2,COLUMN()+8),1)="CP",COLUMN(),"")</f>
        <v/>
      </c>
      <c r="VP1" s="11" t="str">
        <f aca="true">IF(INDIRECT(ADDRESS(2,COLUMN()+8),1)="CP",COLUMN(),"")</f>
        <v/>
      </c>
      <c r="VQ1" s="11" t="str">
        <f aca="true">IF(INDIRECT(ADDRESS(2,COLUMN()+8),1)="CP",COLUMN(),"")</f>
        <v/>
      </c>
      <c r="VR1" s="11" t="str">
        <f aca="true">IF(INDIRECT(ADDRESS(2,COLUMN()+8),1)="CP",COLUMN(),"")</f>
        <v/>
      </c>
      <c r="VS1" s="11" t="str">
        <f aca="true">IF(INDIRECT(ADDRESS(2,COLUMN()+8),1)="CP",COLUMN(),"")</f>
        <v/>
      </c>
      <c r="VT1" s="11"/>
      <c r="VU1" s="11"/>
      <c r="VV1" s="11"/>
      <c r="VW1" s="11"/>
      <c r="VX1" s="11"/>
      <c r="VY1" s="11"/>
      <c r="VZ1" s="11"/>
      <c r="WA1" s="11"/>
      <c r="WB1" s="11" t="n">
        <f aca="true">IF(INDIRECT(ADDRESS(2,COLUMN()+8),1)="CP",COLUMN(),"")</f>
        <v>600</v>
      </c>
      <c r="WC1" s="11" t="str">
        <f aca="true">IF(INDIRECT(ADDRESS(2,COLUMN()+8),1)="CP",COLUMN(),"")</f>
        <v/>
      </c>
      <c r="WD1" s="11" t="str">
        <f aca="true">IF(INDIRECT(ADDRESS(2,COLUMN()+8),1)="CP",COLUMN(),"")</f>
        <v/>
      </c>
      <c r="WE1" s="11" t="str">
        <f aca="true">IF(INDIRECT(ADDRESS(2,COLUMN()+8),1)="CP",COLUMN(),"")</f>
        <v/>
      </c>
      <c r="WF1" s="11" t="str">
        <f aca="true">IF(INDIRECT(ADDRESS(2,COLUMN()+8),1)="CP",COLUMN(),"")</f>
        <v/>
      </c>
      <c r="WG1" s="11" t="str">
        <f aca="true">IF(INDIRECT(ADDRESS(2,COLUMN()+8),1)="CP",COLUMN(),"")</f>
        <v/>
      </c>
      <c r="WH1" s="11" t="str">
        <f aca="true">IF(INDIRECT(ADDRESS(2,COLUMN()+8),1)="CP",COLUMN(),"")</f>
        <v/>
      </c>
      <c r="WI1" s="11" t="str">
        <f aca="true">IF(INDIRECT(ADDRESS(2,COLUMN()+8),1)="CP",COLUMN(),"")</f>
        <v/>
      </c>
      <c r="WJ1" s="11" t="str">
        <f aca="true">IF(INDIRECT(ADDRESS(2,COLUMN()+8),1)="CP",COLUMN(),"")</f>
        <v/>
      </c>
      <c r="WK1" s="11" t="str">
        <f aca="true">IF(INDIRECT(ADDRESS(2,COLUMN()+8),1)="CP",COLUMN(),"")</f>
        <v/>
      </c>
      <c r="WL1" s="11" t="str">
        <f aca="true">IF(INDIRECT(ADDRESS(2,COLUMN()+8),1)="CP",COLUMN(),"")</f>
        <v/>
      </c>
      <c r="WM1" s="11" t="str">
        <f aca="true">IF(INDIRECT(ADDRESS(2,COLUMN()+8),1)="CP",COLUMN(),"")</f>
        <v/>
      </c>
      <c r="WN1" s="11" t="str">
        <f aca="true">IF(INDIRECT(ADDRESS(2,COLUMN()+8),1)="CP",COLUMN(),"")</f>
        <v/>
      </c>
      <c r="WO1" s="11" t="str">
        <f aca="true">IF(INDIRECT(ADDRESS(2,COLUMN()+8),1)="CP",COLUMN(),"")</f>
        <v/>
      </c>
      <c r="WP1" s="11" t="str">
        <f aca="true">IF(INDIRECT(ADDRESS(2,COLUMN()+8),1)="CP",COLUMN(),"")</f>
        <v/>
      </c>
      <c r="WQ1" s="11" t="str">
        <f aca="true">IF(INDIRECT(ADDRESS(2,COLUMN()+8),1)="CP",COLUMN(),"")</f>
        <v/>
      </c>
      <c r="WR1" s="11" t="str">
        <f aca="true">IF(INDIRECT(ADDRESS(2,COLUMN()+8),1)="CP",COLUMN(),"")</f>
        <v/>
      </c>
      <c r="WS1" s="11"/>
      <c r="WT1" s="11"/>
      <c r="WU1" s="11"/>
      <c r="WV1" s="11"/>
      <c r="WW1" s="11"/>
      <c r="WX1" s="11"/>
      <c r="WY1" s="11"/>
      <c r="WZ1" s="11"/>
      <c r="XA1" s="11" t="n">
        <f aca="true">IF(INDIRECT(ADDRESS(2,COLUMN()+8),1)="CP",COLUMN(),"")</f>
        <v>625</v>
      </c>
      <c r="XB1" s="11" t="str">
        <f aca="true">IF(INDIRECT(ADDRESS(2,COLUMN()+8),1)="CP",COLUMN(),"")</f>
        <v/>
      </c>
      <c r="XC1" s="11" t="str">
        <f aca="true">IF(INDIRECT(ADDRESS(2,COLUMN()+8),1)="CP",COLUMN(),"")</f>
        <v/>
      </c>
      <c r="XD1" s="11" t="str">
        <f aca="true">IF(INDIRECT(ADDRESS(2,COLUMN()+8),1)="CP",COLUMN(),"")</f>
        <v/>
      </c>
      <c r="XE1" s="11" t="str">
        <f aca="true">IF(INDIRECT(ADDRESS(2,COLUMN()+8),1)="CP",COLUMN(),"")</f>
        <v/>
      </c>
      <c r="XF1" s="11" t="str">
        <f aca="true">IF(INDIRECT(ADDRESS(2,COLUMN()+8),1)="CP",COLUMN(),"")</f>
        <v/>
      </c>
      <c r="XG1" s="11" t="str">
        <f aca="true">IF(INDIRECT(ADDRESS(2,COLUMN()+8),1)="CP",COLUMN(),"")</f>
        <v/>
      </c>
      <c r="XH1" s="11" t="str">
        <f aca="true">IF(INDIRECT(ADDRESS(2,COLUMN()+8),1)="CP",COLUMN(),"")</f>
        <v/>
      </c>
      <c r="XI1" s="11" t="str">
        <f aca="true">IF(INDIRECT(ADDRESS(2,COLUMN()+8),1)="CP",COLUMN(),"")</f>
        <v/>
      </c>
      <c r="XJ1" s="11" t="str">
        <f aca="true">IF(INDIRECT(ADDRESS(2,COLUMN()+8),1)="CP",COLUMN(),"")</f>
        <v/>
      </c>
      <c r="XK1" s="11" t="str">
        <f aca="true">IF(INDIRECT(ADDRESS(2,COLUMN()+8),1)="CP",COLUMN(),"")</f>
        <v/>
      </c>
      <c r="XL1" s="11" t="str">
        <f aca="true">IF(INDIRECT(ADDRESS(2,COLUMN()+8),1)="CP",COLUMN(),"")</f>
        <v/>
      </c>
      <c r="XM1" s="11" t="str">
        <f aca="true">IF(INDIRECT(ADDRESS(2,COLUMN()+8),1)="CP",COLUMN(),"")</f>
        <v/>
      </c>
      <c r="XN1" s="11" t="str">
        <f aca="true">IF(INDIRECT(ADDRESS(2,COLUMN()+8),1)="CP",COLUMN(),"")</f>
        <v/>
      </c>
      <c r="XO1" s="11" t="str">
        <f aca="true">IF(INDIRECT(ADDRESS(2,COLUMN()+8),1)="CP",COLUMN(),"")</f>
        <v/>
      </c>
      <c r="XP1" s="11" t="str">
        <f aca="true">IF(INDIRECT(ADDRESS(2,COLUMN()+8),1)="CP",COLUMN(),"")</f>
        <v/>
      </c>
      <c r="XQ1" s="11" t="str">
        <f aca="true">IF(INDIRECT(ADDRESS(2,COLUMN()+8),1)="CP",COLUMN(),"")</f>
        <v/>
      </c>
      <c r="XR1" s="11"/>
      <c r="XS1" s="11"/>
      <c r="XT1" s="11"/>
      <c r="XU1" s="11"/>
      <c r="XV1" s="11"/>
      <c r="XW1" s="11"/>
      <c r="XX1" s="11"/>
      <c r="XY1" s="11"/>
      <c r="XZ1" s="11" t="n">
        <f aca="true">IF(INDIRECT(ADDRESS(2,COLUMN()+8),1)="CP",COLUMN(),"")</f>
        <v>650</v>
      </c>
      <c r="YA1" s="11" t="str">
        <f aca="true">IF(INDIRECT(ADDRESS(2,COLUMN()+8),1)="CP",COLUMN(),"")</f>
        <v/>
      </c>
      <c r="YB1" s="11" t="str">
        <f aca="true">IF(INDIRECT(ADDRESS(2,COLUMN()+8),1)="CP",COLUMN(),"")</f>
        <v/>
      </c>
      <c r="YC1" s="11" t="str">
        <f aca="true">IF(INDIRECT(ADDRESS(2,COLUMN()+8),1)="CP",COLUMN(),"")</f>
        <v/>
      </c>
      <c r="YD1" s="11" t="str">
        <f aca="true">IF(INDIRECT(ADDRESS(2,COLUMN()+8),1)="CP",COLUMN(),"")</f>
        <v/>
      </c>
      <c r="YE1" s="11" t="str">
        <f aca="true">IF(INDIRECT(ADDRESS(2,COLUMN()+8),1)="CP",COLUMN(),"")</f>
        <v/>
      </c>
      <c r="YF1" s="11" t="str">
        <f aca="true">IF(INDIRECT(ADDRESS(2,COLUMN()+8),1)="CP",COLUMN(),"")</f>
        <v/>
      </c>
      <c r="YG1" s="11" t="str">
        <f aca="true">IF(INDIRECT(ADDRESS(2,COLUMN()+8),1)="CP",COLUMN(),"")</f>
        <v/>
      </c>
      <c r="YH1" s="11" t="str">
        <f aca="true">IF(INDIRECT(ADDRESS(2,COLUMN()+8),1)="CP",COLUMN(),"")</f>
        <v/>
      </c>
      <c r="YI1" s="11" t="str">
        <f aca="true">IF(INDIRECT(ADDRESS(2,COLUMN()+8),1)="CP",COLUMN(),"")</f>
        <v/>
      </c>
      <c r="YJ1" s="11" t="str">
        <f aca="true">IF(INDIRECT(ADDRESS(2,COLUMN()+8),1)="CP",COLUMN(),"")</f>
        <v/>
      </c>
      <c r="YK1" s="11" t="str">
        <f aca="true">IF(INDIRECT(ADDRESS(2,COLUMN()+8),1)="CP",COLUMN(),"")</f>
        <v/>
      </c>
      <c r="YL1" s="11" t="str">
        <f aca="true">IF(INDIRECT(ADDRESS(2,COLUMN()+8),1)="CP",COLUMN(),"")</f>
        <v/>
      </c>
      <c r="YM1" s="11" t="str">
        <f aca="true">IF(INDIRECT(ADDRESS(2,COLUMN()+8),1)="CP",COLUMN(),"")</f>
        <v/>
      </c>
      <c r="YN1" s="11" t="str">
        <f aca="true">IF(INDIRECT(ADDRESS(2,COLUMN()+8),1)="CP",COLUMN(),"")</f>
        <v/>
      </c>
      <c r="YO1" s="11" t="str">
        <f aca="true">IF(INDIRECT(ADDRESS(2,COLUMN()+8),1)="CP",COLUMN(),"")</f>
        <v/>
      </c>
      <c r="YP1" s="11" t="str">
        <f aca="true">IF(INDIRECT(ADDRESS(2,COLUMN()+8),1)="CP",COLUMN(),"")</f>
        <v/>
      </c>
      <c r="YQ1" s="11"/>
      <c r="YR1" s="11"/>
      <c r="YS1" s="11"/>
      <c r="YT1" s="11"/>
      <c r="YU1" s="11"/>
      <c r="YV1" s="11"/>
      <c r="YW1" s="11"/>
      <c r="YX1" s="11"/>
      <c r="YY1" s="11" t="n">
        <f aca="true">IF(INDIRECT(ADDRESS(2,COLUMN()+8),1)="CP",COLUMN(),"")</f>
        <v>675</v>
      </c>
      <c r="YZ1" s="11" t="str">
        <f aca="true">IF(INDIRECT(ADDRESS(2,COLUMN()+8),1)="CP",COLUMN(),"")</f>
        <v/>
      </c>
      <c r="ZA1" s="11" t="str">
        <f aca="true">IF(INDIRECT(ADDRESS(2,COLUMN()+8),1)="CP",COLUMN(),"")</f>
        <v/>
      </c>
      <c r="ZB1" s="11" t="str">
        <f aca="true">IF(INDIRECT(ADDRESS(2,COLUMN()+8),1)="CP",COLUMN(),"")</f>
        <v/>
      </c>
      <c r="ZC1" s="11" t="str">
        <f aca="true">IF(INDIRECT(ADDRESS(2,COLUMN()+8),1)="CP",COLUMN(),"")</f>
        <v/>
      </c>
      <c r="ZD1" s="11" t="str">
        <f aca="true">IF(INDIRECT(ADDRESS(2,COLUMN()+8),1)="CP",COLUMN(),"")</f>
        <v/>
      </c>
      <c r="ZE1" s="11" t="str">
        <f aca="true">IF(INDIRECT(ADDRESS(2,COLUMN()+8),1)="CP",COLUMN(),"")</f>
        <v/>
      </c>
      <c r="ZF1" s="11" t="str">
        <f aca="true">IF(INDIRECT(ADDRESS(2,COLUMN()+8),1)="CP",COLUMN(),"")</f>
        <v/>
      </c>
      <c r="ZG1" s="11" t="str">
        <f aca="true">IF(INDIRECT(ADDRESS(2,COLUMN()+8),1)="CP",COLUMN(),"")</f>
        <v/>
      </c>
      <c r="ZH1" s="11" t="str">
        <f aca="true">IF(INDIRECT(ADDRESS(2,COLUMN()+8),1)="CP",COLUMN(),"")</f>
        <v/>
      </c>
      <c r="ZI1" s="11" t="str">
        <f aca="true">IF(INDIRECT(ADDRESS(2,COLUMN()+8),1)="CP",COLUMN(),"")</f>
        <v/>
      </c>
      <c r="ZJ1" s="11" t="str">
        <f aca="true">IF(INDIRECT(ADDRESS(2,COLUMN()+8),1)="CP",COLUMN(),"")</f>
        <v/>
      </c>
      <c r="ZK1" s="11" t="str">
        <f aca="true">IF(INDIRECT(ADDRESS(2,COLUMN()+8),1)="CP",COLUMN(),"")</f>
        <v/>
      </c>
      <c r="ZL1" s="11" t="str">
        <f aca="true">IF(INDIRECT(ADDRESS(2,COLUMN()+8),1)="CP",COLUMN(),"")</f>
        <v/>
      </c>
      <c r="ZM1" s="11" t="str">
        <f aca="true">IF(INDIRECT(ADDRESS(2,COLUMN()+8),1)="CP",COLUMN(),"")</f>
        <v/>
      </c>
      <c r="ZN1" s="11" t="str">
        <f aca="true">IF(INDIRECT(ADDRESS(2,COLUMN()+8),1)="CP",COLUMN(),"")</f>
        <v/>
      </c>
      <c r="ZO1" s="11" t="str">
        <f aca="true">IF(INDIRECT(ADDRESS(2,COLUMN()+8),1)="CP",COLUMN(),"")</f>
        <v/>
      </c>
      <c r="ZP1" s="11"/>
      <c r="ZQ1" s="11"/>
      <c r="ZR1" s="11"/>
      <c r="ZS1" s="11"/>
      <c r="ZT1" s="11"/>
      <c r="ZU1" s="11"/>
      <c r="ZV1" s="11"/>
      <c r="ZW1" s="11"/>
      <c r="ZX1" s="11" t="n">
        <f aca="true">IF(INDIRECT(ADDRESS(2,COLUMN()+8),1)="CP",COLUMN(),"")</f>
        <v>700</v>
      </c>
      <c r="ZY1" s="11" t="str">
        <f aca="true">IF(INDIRECT(ADDRESS(2,COLUMN()+8),1)="CP",COLUMN(),"")</f>
        <v/>
      </c>
      <c r="ZZ1" s="11" t="str">
        <f aca="true">IF(INDIRECT(ADDRESS(2,COLUMN()+8),1)="CP",COLUMN(),"")</f>
        <v/>
      </c>
      <c r="AAA1" s="11" t="str">
        <f aca="true">IF(INDIRECT(ADDRESS(2,COLUMN()+8),1)="CP",COLUMN(),"")</f>
        <v/>
      </c>
      <c r="AAB1" s="11" t="str">
        <f aca="true">IF(INDIRECT(ADDRESS(2,COLUMN()+8),1)="CP",COLUMN(),"")</f>
        <v/>
      </c>
      <c r="AAC1" s="11" t="str">
        <f aca="true">IF(INDIRECT(ADDRESS(2,COLUMN()+8),1)="CP",COLUMN(),"")</f>
        <v/>
      </c>
      <c r="AAD1" s="11" t="str">
        <f aca="true">IF(INDIRECT(ADDRESS(2,COLUMN()+8),1)="CP",COLUMN(),"")</f>
        <v/>
      </c>
      <c r="AAE1" s="11" t="str">
        <f aca="true">IF(INDIRECT(ADDRESS(2,COLUMN()+8),1)="CP",COLUMN(),"")</f>
        <v/>
      </c>
      <c r="AAF1" s="11" t="str">
        <f aca="true">IF(INDIRECT(ADDRESS(2,COLUMN()+8),1)="CP",COLUMN(),"")</f>
        <v/>
      </c>
      <c r="AAG1" s="11" t="str">
        <f aca="true">IF(INDIRECT(ADDRESS(2,COLUMN()+8),1)="CP",COLUMN(),"")</f>
        <v/>
      </c>
      <c r="AAH1" s="11" t="str">
        <f aca="true">IF(INDIRECT(ADDRESS(2,COLUMN()+8),1)="CP",COLUMN(),"")</f>
        <v/>
      </c>
      <c r="AAI1" s="11" t="str">
        <f aca="true">IF(INDIRECT(ADDRESS(2,COLUMN()+8),1)="CP",COLUMN(),"")</f>
        <v/>
      </c>
      <c r="AAJ1" s="11" t="str">
        <f aca="true">IF(INDIRECT(ADDRESS(2,COLUMN()+8),1)="CP",COLUMN(),"")</f>
        <v/>
      </c>
      <c r="AAK1" s="11" t="str">
        <f aca="true">IF(INDIRECT(ADDRESS(2,COLUMN()+8),1)="CP",COLUMN(),"")</f>
        <v/>
      </c>
      <c r="AAL1" s="11" t="str">
        <f aca="true">IF(INDIRECT(ADDRESS(2,COLUMN()+8),1)="CP",COLUMN(),"")</f>
        <v/>
      </c>
      <c r="AAM1" s="11" t="str">
        <f aca="true">IF(INDIRECT(ADDRESS(2,COLUMN()+8),1)="CP",COLUMN(),"")</f>
        <v/>
      </c>
      <c r="AAN1" s="11" t="str">
        <f aca="true">IF(INDIRECT(ADDRESS(2,COLUMN()+8),1)="CP",COLUMN(),"")</f>
        <v/>
      </c>
      <c r="AAO1" s="11"/>
      <c r="AAP1" s="11"/>
      <c r="AAQ1" s="11"/>
      <c r="AAR1" s="11"/>
      <c r="AAS1" s="11"/>
      <c r="AAT1" s="11"/>
      <c r="AAU1" s="11"/>
      <c r="AAV1" s="11"/>
      <c r="AAW1" s="11" t="n">
        <f aca="true">IF(INDIRECT(ADDRESS(2,COLUMN()+8),1)="CP",COLUMN(),"")</f>
        <v>725</v>
      </c>
      <c r="AAX1" s="11" t="str">
        <f aca="true">IF(INDIRECT(ADDRESS(2,COLUMN()+8),1)="CP",COLUMN(),"")</f>
        <v/>
      </c>
      <c r="AAY1" s="11" t="str">
        <f aca="true">IF(INDIRECT(ADDRESS(2,COLUMN()+8),1)="CP",COLUMN(),"")</f>
        <v/>
      </c>
      <c r="AAZ1" s="11" t="str">
        <f aca="true">IF(INDIRECT(ADDRESS(2,COLUMN()+8),1)="CP",COLUMN(),"")</f>
        <v/>
      </c>
      <c r="ABA1" s="11" t="str">
        <f aca="true">IF(INDIRECT(ADDRESS(2,COLUMN()+8),1)="CP",COLUMN(),"")</f>
        <v/>
      </c>
      <c r="ABB1" s="11" t="str">
        <f aca="true">IF(INDIRECT(ADDRESS(2,COLUMN()+8),1)="CP",COLUMN(),"")</f>
        <v/>
      </c>
      <c r="ABC1" s="11" t="str">
        <f aca="true">IF(INDIRECT(ADDRESS(2,COLUMN()+8),1)="CP",COLUMN(),"")</f>
        <v/>
      </c>
      <c r="ABD1" s="11" t="str">
        <f aca="true">IF(INDIRECT(ADDRESS(2,COLUMN()+8),1)="CP",COLUMN(),"")</f>
        <v/>
      </c>
      <c r="ABE1" s="11" t="str">
        <f aca="true">IF(INDIRECT(ADDRESS(2,COLUMN()+8),1)="CP",COLUMN(),"")</f>
        <v/>
      </c>
      <c r="ABF1" s="11" t="str">
        <f aca="true">IF(INDIRECT(ADDRESS(2,COLUMN()+8),1)="CP",COLUMN(),"")</f>
        <v/>
      </c>
      <c r="ABG1" s="11" t="str">
        <f aca="true">IF(INDIRECT(ADDRESS(2,COLUMN()+8),1)="CP",COLUMN(),"")</f>
        <v/>
      </c>
      <c r="ABH1" s="11" t="str">
        <f aca="true">IF(INDIRECT(ADDRESS(2,COLUMN()+8),1)="CP",COLUMN(),"")</f>
        <v/>
      </c>
      <c r="ABI1" s="11" t="str">
        <f aca="true">IF(INDIRECT(ADDRESS(2,COLUMN()+8),1)="CP",COLUMN(),"")</f>
        <v/>
      </c>
      <c r="ABJ1" s="11" t="str">
        <f aca="true">IF(INDIRECT(ADDRESS(2,COLUMN()+8),1)="CP",COLUMN(),"")</f>
        <v/>
      </c>
      <c r="ABK1" s="11" t="str">
        <f aca="true">IF(INDIRECT(ADDRESS(2,COLUMN()+8),1)="CP",COLUMN(),"")</f>
        <v/>
      </c>
      <c r="ABL1" s="11" t="str">
        <f aca="true">IF(INDIRECT(ADDRESS(2,COLUMN()+8),1)="CP",COLUMN(),"")</f>
        <v/>
      </c>
      <c r="ABM1" s="11" t="str">
        <f aca="true">IF(INDIRECT(ADDRESS(2,COLUMN()+8),1)="CP",COLUMN(),"")</f>
        <v/>
      </c>
    </row>
    <row r="2" customFormat="false" ht="14.65" hidden="false" customHeight="false" outlineLevel="0" collapsed="false">
      <c r="A2" s="12"/>
      <c r="B2" s="12"/>
      <c r="C2" s="12"/>
      <c r="D2" s="12"/>
      <c r="E2" s="12"/>
      <c r="F2" s="13" t="s">
        <v>30</v>
      </c>
      <c r="G2" s="13"/>
      <c r="H2" s="13"/>
      <c r="I2" s="13"/>
      <c r="J2" s="13"/>
      <c r="K2" s="13"/>
      <c r="L2" s="13"/>
      <c r="M2" s="13"/>
      <c r="N2" s="12" t="s">
        <v>4</v>
      </c>
      <c r="O2" s="12" t="s">
        <v>15</v>
      </c>
      <c r="P2" s="12" t="s">
        <v>31</v>
      </c>
      <c r="Q2" s="12" t="s">
        <v>6</v>
      </c>
      <c r="R2" s="12" t="s">
        <v>17</v>
      </c>
      <c r="S2" s="12" t="n">
        <f aca="false">BH</f>
        <v>44</v>
      </c>
      <c r="T2" s="12"/>
      <c r="U2" s="12" t="n">
        <v>25</v>
      </c>
      <c r="V2" s="12" t="n">
        <v>100</v>
      </c>
      <c r="AF2" s="13" t="s">
        <v>32</v>
      </c>
      <c r="AG2" s="13"/>
      <c r="AH2" s="13"/>
      <c r="AI2" s="13"/>
      <c r="AJ2" s="13"/>
      <c r="AK2" s="13"/>
      <c r="AL2" s="13"/>
      <c r="AM2" s="13"/>
      <c r="AN2" s="10" t="s">
        <v>4</v>
      </c>
      <c r="AO2" s="10" t="s">
        <v>15</v>
      </c>
      <c r="AP2" s="10" t="s">
        <v>31</v>
      </c>
      <c r="AQ2" s="10" t="s">
        <v>6</v>
      </c>
      <c r="AR2" s="10" t="s">
        <v>17</v>
      </c>
      <c r="AS2" s="10" t="n">
        <v>44</v>
      </c>
      <c r="AU2" s="10" t="n">
        <v>25</v>
      </c>
      <c r="AV2" s="10" t="n">
        <v>100</v>
      </c>
      <c r="BF2" s="13" t="s">
        <v>33</v>
      </c>
      <c r="BG2" s="13"/>
      <c r="BH2" s="13"/>
      <c r="BI2" s="13"/>
      <c r="BJ2" s="13"/>
      <c r="BK2" s="13"/>
      <c r="BL2" s="13"/>
      <c r="BM2" s="13"/>
      <c r="BN2" s="10" t="s">
        <v>4</v>
      </c>
      <c r="BO2" s="10" t="s">
        <v>15</v>
      </c>
      <c r="BP2" s="10" t="s">
        <v>31</v>
      </c>
      <c r="BQ2" s="10" t="s">
        <v>6</v>
      </c>
      <c r="BR2" s="10" t="s">
        <v>17</v>
      </c>
      <c r="BS2" s="10" t="n">
        <v>44</v>
      </c>
      <c r="BU2" s="10" t="n">
        <v>25</v>
      </c>
      <c r="BV2" s="10" t="n">
        <v>100</v>
      </c>
      <c r="CE2" s="13" t="n">
        <v>4</v>
      </c>
      <c r="CF2" s="13"/>
      <c r="CG2" s="13"/>
      <c r="CH2" s="13"/>
      <c r="CI2" s="13"/>
      <c r="CJ2" s="13"/>
      <c r="CK2" s="13"/>
      <c r="CL2" s="13"/>
      <c r="CM2" s="12" t="s">
        <v>4</v>
      </c>
      <c r="CN2" s="12" t="s">
        <v>15</v>
      </c>
      <c r="CO2" s="12" t="s">
        <v>31</v>
      </c>
      <c r="CP2" s="12" t="s">
        <v>6</v>
      </c>
      <c r="CQ2" s="12" t="s">
        <v>17</v>
      </c>
      <c r="CR2" s="12" t="n">
        <f aca="false">BH</f>
        <v>44</v>
      </c>
      <c r="CS2" s="12"/>
      <c r="CT2" s="12" t="n">
        <v>25</v>
      </c>
      <c r="CU2" s="12" t="n">
        <v>100</v>
      </c>
      <c r="DD2" s="13" t="n">
        <v>5</v>
      </c>
      <c r="DE2" s="13"/>
      <c r="DF2" s="13"/>
      <c r="DG2" s="13"/>
      <c r="DH2" s="13"/>
      <c r="DI2" s="13"/>
      <c r="DJ2" s="13"/>
      <c r="DK2" s="13"/>
      <c r="DL2" s="12" t="s">
        <v>4</v>
      </c>
      <c r="DM2" s="12" t="s">
        <v>15</v>
      </c>
      <c r="DN2" s="12" t="s">
        <v>31</v>
      </c>
      <c r="DO2" s="12" t="s">
        <v>6</v>
      </c>
      <c r="DP2" s="12" t="s">
        <v>17</v>
      </c>
      <c r="DQ2" s="12" t="n">
        <f aca="false">BH</f>
        <v>44</v>
      </c>
      <c r="DR2" s="12"/>
      <c r="DS2" s="12" t="n">
        <v>25</v>
      </c>
      <c r="DT2" s="12" t="n">
        <v>100</v>
      </c>
      <c r="EC2" s="13" t="n">
        <v>6</v>
      </c>
      <c r="ED2" s="13"/>
      <c r="EE2" s="13"/>
      <c r="EF2" s="13"/>
      <c r="EG2" s="13"/>
      <c r="EH2" s="13"/>
      <c r="EI2" s="13"/>
      <c r="EJ2" s="13"/>
      <c r="EK2" s="12" t="s">
        <v>4</v>
      </c>
      <c r="EL2" s="12" t="s">
        <v>15</v>
      </c>
      <c r="EM2" s="12" t="s">
        <v>31</v>
      </c>
      <c r="EN2" s="12" t="s">
        <v>6</v>
      </c>
      <c r="EO2" s="12" t="s">
        <v>17</v>
      </c>
      <c r="EP2" s="12" t="n">
        <f aca="false">BH</f>
        <v>44</v>
      </c>
      <c r="EQ2" s="12"/>
      <c r="ER2" s="12" t="n">
        <v>25</v>
      </c>
      <c r="ES2" s="12" t="n">
        <v>100</v>
      </c>
      <c r="FB2" s="13" t="n">
        <v>7</v>
      </c>
      <c r="FC2" s="13"/>
      <c r="FD2" s="13"/>
      <c r="FE2" s="13"/>
      <c r="FF2" s="13"/>
      <c r="FG2" s="13"/>
      <c r="FH2" s="13"/>
      <c r="FI2" s="13"/>
      <c r="FJ2" s="12" t="s">
        <v>4</v>
      </c>
      <c r="FK2" s="12" t="s">
        <v>15</v>
      </c>
      <c r="FL2" s="12" t="s">
        <v>31</v>
      </c>
      <c r="FM2" s="12" t="s">
        <v>6</v>
      </c>
      <c r="FN2" s="12" t="s">
        <v>17</v>
      </c>
      <c r="FO2" s="12" t="n">
        <f aca="false">BH</f>
        <v>44</v>
      </c>
      <c r="FP2" s="12"/>
      <c r="FQ2" s="12" t="n">
        <v>25</v>
      </c>
      <c r="FR2" s="12" t="n">
        <v>100</v>
      </c>
      <c r="GA2" s="13" t="n">
        <v>8</v>
      </c>
      <c r="GB2" s="13"/>
      <c r="GC2" s="13"/>
      <c r="GD2" s="13"/>
      <c r="GE2" s="13"/>
      <c r="GF2" s="13"/>
      <c r="GG2" s="13"/>
      <c r="GH2" s="13"/>
      <c r="GI2" s="12" t="s">
        <v>4</v>
      </c>
      <c r="GJ2" s="12" t="s">
        <v>15</v>
      </c>
      <c r="GK2" s="12" t="s">
        <v>31</v>
      </c>
      <c r="GL2" s="12" t="s">
        <v>6</v>
      </c>
      <c r="GM2" s="12" t="s">
        <v>17</v>
      </c>
      <c r="GN2" s="12" t="n">
        <f aca="false">BH</f>
        <v>44</v>
      </c>
      <c r="GO2" s="12"/>
      <c r="GP2" s="12" t="n">
        <v>25</v>
      </c>
      <c r="GQ2" s="12" t="n">
        <v>100</v>
      </c>
      <c r="GZ2" s="13" t="n">
        <v>9</v>
      </c>
      <c r="HA2" s="13"/>
      <c r="HB2" s="13"/>
      <c r="HC2" s="13"/>
      <c r="HD2" s="13"/>
      <c r="HE2" s="13"/>
      <c r="HF2" s="13"/>
      <c r="HG2" s="13"/>
      <c r="HH2" s="12" t="s">
        <v>4</v>
      </c>
      <c r="HI2" s="12" t="s">
        <v>15</v>
      </c>
      <c r="HJ2" s="12" t="s">
        <v>31</v>
      </c>
      <c r="HK2" s="12" t="s">
        <v>6</v>
      </c>
      <c r="HL2" s="12" t="s">
        <v>17</v>
      </c>
      <c r="HM2" s="12" t="n">
        <f aca="false">BH</f>
        <v>44</v>
      </c>
      <c r="HN2" s="12"/>
      <c r="HO2" s="12" t="n">
        <v>25</v>
      </c>
      <c r="HP2" s="12" t="n">
        <v>100</v>
      </c>
      <c r="HY2" s="13" t="n">
        <f aca="false">_xlfn.MAXIFS($A$2:HX$2,$A$1:HX$1,"&gt;"&amp;1)+1</f>
        <v>10</v>
      </c>
      <c r="HZ2" s="13"/>
      <c r="IA2" s="13"/>
      <c r="IB2" s="13"/>
      <c r="IC2" s="13"/>
      <c r="ID2" s="13"/>
      <c r="IE2" s="13"/>
      <c r="IF2" s="13"/>
      <c r="IG2" s="12" t="s">
        <v>4</v>
      </c>
      <c r="IH2" s="12" t="s">
        <v>15</v>
      </c>
      <c r="II2" s="12" t="s">
        <v>31</v>
      </c>
      <c r="IJ2" s="12" t="s">
        <v>6</v>
      </c>
      <c r="IK2" s="12" t="s">
        <v>17</v>
      </c>
      <c r="IL2" s="12" t="n">
        <f aca="false">BH</f>
        <v>44</v>
      </c>
      <c r="IM2" s="12"/>
      <c r="IN2" s="12" t="n">
        <v>25</v>
      </c>
      <c r="IO2" s="12" t="n">
        <v>100</v>
      </c>
      <c r="IX2" s="13" t="n">
        <f aca="false">_xlfn.MAXIFS($A$2:IW$2,$A$1:IW$1,"&gt;"&amp;1)+1</f>
        <v>11</v>
      </c>
      <c r="IY2" s="13"/>
      <c r="IZ2" s="13"/>
      <c r="JA2" s="13"/>
      <c r="JB2" s="13"/>
      <c r="JC2" s="13"/>
      <c r="JD2" s="13"/>
      <c r="JE2" s="13"/>
      <c r="JF2" s="12" t="s">
        <v>4</v>
      </c>
      <c r="JG2" s="12" t="s">
        <v>15</v>
      </c>
      <c r="JH2" s="12" t="s">
        <v>31</v>
      </c>
      <c r="JI2" s="12" t="s">
        <v>6</v>
      </c>
      <c r="JJ2" s="12" t="s">
        <v>17</v>
      </c>
      <c r="JK2" s="12" t="n">
        <f aca="false">BH</f>
        <v>44</v>
      </c>
      <c r="JL2" s="12"/>
      <c r="JM2" s="12" t="n">
        <v>25</v>
      </c>
      <c r="JN2" s="12" t="n">
        <v>100</v>
      </c>
      <c r="JO2" s="11"/>
      <c r="JP2" s="11"/>
      <c r="JQ2" s="11"/>
      <c r="JR2" s="11"/>
      <c r="JS2" s="11"/>
      <c r="JT2" s="11"/>
      <c r="JU2" s="11"/>
      <c r="JV2" s="11"/>
      <c r="JW2" s="13" t="n">
        <f aca="false">_xlfn.MAXIFS($A$2:JV$2,$A$1:JV$1,"&gt;"&amp;1)+1</f>
        <v>12</v>
      </c>
      <c r="JX2" s="13"/>
      <c r="JY2" s="13"/>
      <c r="JZ2" s="13"/>
      <c r="KA2" s="13"/>
      <c r="KB2" s="13"/>
      <c r="KC2" s="13"/>
      <c r="KD2" s="13"/>
      <c r="KE2" s="12" t="s">
        <v>4</v>
      </c>
      <c r="KF2" s="12" t="s">
        <v>15</v>
      </c>
      <c r="KG2" s="12" t="s">
        <v>31</v>
      </c>
      <c r="KH2" s="12" t="s">
        <v>6</v>
      </c>
      <c r="KI2" s="12" t="s">
        <v>17</v>
      </c>
      <c r="KJ2" s="12" t="n">
        <f aca="false">BH</f>
        <v>44</v>
      </c>
      <c r="KK2" s="12"/>
      <c r="KL2" s="12" t="n">
        <v>25</v>
      </c>
      <c r="KM2" s="12" t="n">
        <v>100</v>
      </c>
      <c r="KN2" s="11"/>
      <c r="KO2" s="11"/>
      <c r="KP2" s="11"/>
      <c r="KQ2" s="11"/>
      <c r="KR2" s="11"/>
      <c r="KS2" s="11"/>
      <c r="KT2" s="11"/>
      <c r="KU2" s="11"/>
      <c r="KV2" s="13" t="n">
        <f aca="false">_xlfn.MAXIFS($A$2:KU$2,$A$1:KU$1,"&gt;"&amp;1)+1</f>
        <v>13</v>
      </c>
      <c r="KW2" s="13"/>
      <c r="KX2" s="13"/>
      <c r="KY2" s="13"/>
      <c r="KZ2" s="13"/>
      <c r="LA2" s="13"/>
      <c r="LB2" s="13"/>
      <c r="LC2" s="13"/>
      <c r="LD2" s="12" t="s">
        <v>4</v>
      </c>
      <c r="LE2" s="12" t="s">
        <v>15</v>
      </c>
      <c r="LF2" s="12" t="s">
        <v>31</v>
      </c>
      <c r="LG2" s="12" t="s">
        <v>6</v>
      </c>
      <c r="LH2" s="12" t="s">
        <v>17</v>
      </c>
      <c r="LI2" s="12" t="n">
        <f aca="false">BH</f>
        <v>44</v>
      </c>
      <c r="LJ2" s="12"/>
      <c r="LK2" s="12" t="n">
        <v>25</v>
      </c>
      <c r="LL2" s="12" t="n">
        <v>100</v>
      </c>
      <c r="LM2" s="11"/>
      <c r="LN2" s="11"/>
      <c r="LO2" s="11"/>
      <c r="LP2" s="11"/>
      <c r="LQ2" s="11"/>
      <c r="LR2" s="11"/>
      <c r="LS2" s="11"/>
      <c r="LT2" s="11"/>
      <c r="LU2" s="13" t="n">
        <f aca="false">_xlfn.MAXIFS($A$2:LT$2,$A$1:LT$1,"&gt;"&amp;1)+1</f>
        <v>14</v>
      </c>
      <c r="LV2" s="13"/>
      <c r="LW2" s="13"/>
      <c r="LX2" s="13"/>
      <c r="LY2" s="13"/>
      <c r="LZ2" s="13"/>
      <c r="MA2" s="13"/>
      <c r="MB2" s="13"/>
      <c r="MC2" s="12" t="s">
        <v>4</v>
      </c>
      <c r="MD2" s="12" t="s">
        <v>15</v>
      </c>
      <c r="ME2" s="12" t="s">
        <v>31</v>
      </c>
      <c r="MF2" s="12" t="s">
        <v>6</v>
      </c>
      <c r="MG2" s="12" t="s">
        <v>17</v>
      </c>
      <c r="MH2" s="12" t="n">
        <f aca="false">BH</f>
        <v>44</v>
      </c>
      <c r="MI2" s="12"/>
      <c r="MJ2" s="12" t="n">
        <v>25</v>
      </c>
      <c r="MK2" s="12" t="n">
        <v>100</v>
      </c>
      <c r="ML2" s="11"/>
      <c r="MM2" s="11"/>
      <c r="MN2" s="11"/>
      <c r="MO2" s="11"/>
      <c r="MP2" s="11"/>
      <c r="MQ2" s="11"/>
      <c r="MR2" s="11"/>
      <c r="MS2" s="11"/>
      <c r="MT2" s="13" t="n">
        <f aca="false">_xlfn.MAXIFS($A$2:MS$2,$A$1:MS$1,"&gt;"&amp;1)+1</f>
        <v>15</v>
      </c>
      <c r="MU2" s="13"/>
      <c r="MV2" s="13"/>
      <c r="MW2" s="13"/>
      <c r="MX2" s="13"/>
      <c r="MY2" s="13"/>
      <c r="MZ2" s="13"/>
      <c r="NA2" s="13"/>
      <c r="NB2" s="12" t="s">
        <v>4</v>
      </c>
      <c r="NC2" s="12" t="s">
        <v>15</v>
      </c>
      <c r="ND2" s="12" t="s">
        <v>31</v>
      </c>
      <c r="NE2" s="12" t="s">
        <v>6</v>
      </c>
      <c r="NF2" s="12" t="s">
        <v>17</v>
      </c>
      <c r="NG2" s="12" t="n">
        <f aca="false">BH</f>
        <v>44</v>
      </c>
      <c r="NH2" s="12"/>
      <c r="NI2" s="12" t="n">
        <v>25</v>
      </c>
      <c r="NJ2" s="12" t="n">
        <v>100</v>
      </c>
      <c r="NK2" s="11"/>
      <c r="NL2" s="11"/>
      <c r="NM2" s="11"/>
      <c r="NN2" s="11"/>
      <c r="NO2" s="11"/>
      <c r="NP2" s="11"/>
      <c r="NQ2" s="11"/>
      <c r="NR2" s="11"/>
      <c r="NS2" s="13" t="n">
        <f aca="false">_xlfn.MAXIFS($A$2:NR$2,$A$1:NR$1,"&gt;"&amp;1)+1</f>
        <v>16</v>
      </c>
      <c r="NT2" s="13"/>
      <c r="NU2" s="13"/>
      <c r="NV2" s="13"/>
      <c r="NW2" s="13"/>
      <c r="NX2" s="13"/>
      <c r="NY2" s="13"/>
      <c r="NZ2" s="13"/>
      <c r="OA2" s="12" t="s">
        <v>4</v>
      </c>
      <c r="OB2" s="12" t="s">
        <v>15</v>
      </c>
      <c r="OC2" s="12" t="s">
        <v>31</v>
      </c>
      <c r="OD2" s="12" t="s">
        <v>6</v>
      </c>
      <c r="OE2" s="12" t="s">
        <v>17</v>
      </c>
      <c r="OF2" s="12" t="n">
        <f aca="false">BH</f>
        <v>44</v>
      </c>
      <c r="OG2" s="12"/>
      <c r="OH2" s="12" t="n">
        <v>25</v>
      </c>
      <c r="OI2" s="12" t="n">
        <v>100</v>
      </c>
      <c r="OJ2" s="11"/>
      <c r="OK2" s="11"/>
      <c r="OL2" s="11"/>
      <c r="OM2" s="11"/>
      <c r="ON2" s="11"/>
      <c r="OO2" s="11"/>
      <c r="OP2" s="11"/>
      <c r="OQ2" s="11"/>
      <c r="OR2" s="13" t="n">
        <f aca="false">_xlfn.MAXIFS($A$2:OQ$2,$A$1:OQ$1,"&gt;"&amp;1)+1</f>
        <v>17</v>
      </c>
      <c r="OS2" s="13"/>
      <c r="OT2" s="13"/>
      <c r="OU2" s="13"/>
      <c r="OV2" s="13"/>
      <c r="OW2" s="13"/>
      <c r="OX2" s="13"/>
      <c r="OY2" s="13"/>
      <c r="OZ2" s="12" t="s">
        <v>4</v>
      </c>
      <c r="PA2" s="12" t="s">
        <v>15</v>
      </c>
      <c r="PB2" s="12" t="s">
        <v>31</v>
      </c>
      <c r="PC2" s="12" t="s">
        <v>6</v>
      </c>
      <c r="PD2" s="12" t="s">
        <v>17</v>
      </c>
      <c r="PE2" s="12" t="n">
        <f aca="false">BH</f>
        <v>44</v>
      </c>
      <c r="PF2" s="12"/>
      <c r="PG2" s="12" t="n">
        <v>25</v>
      </c>
      <c r="PH2" s="12" t="n">
        <v>100</v>
      </c>
      <c r="PI2" s="11"/>
      <c r="PJ2" s="11"/>
      <c r="PK2" s="11"/>
      <c r="PL2" s="11"/>
      <c r="PM2" s="11"/>
      <c r="PN2" s="11"/>
      <c r="PO2" s="11"/>
      <c r="PP2" s="11"/>
      <c r="PQ2" s="13" t="n">
        <f aca="false">_xlfn.MAXIFS($A$2:PP$2,$A$1:PP$1,"&gt;"&amp;1)+1</f>
        <v>18</v>
      </c>
      <c r="PR2" s="13"/>
      <c r="PS2" s="13"/>
      <c r="PT2" s="13"/>
      <c r="PU2" s="13"/>
      <c r="PV2" s="13"/>
      <c r="PW2" s="13"/>
      <c r="PX2" s="13"/>
      <c r="PY2" s="12" t="s">
        <v>4</v>
      </c>
      <c r="PZ2" s="12" t="s">
        <v>15</v>
      </c>
      <c r="QA2" s="12" t="s">
        <v>31</v>
      </c>
      <c r="QB2" s="12" t="s">
        <v>6</v>
      </c>
      <c r="QC2" s="12" t="s">
        <v>17</v>
      </c>
      <c r="QD2" s="12" t="n">
        <f aca="false">BH</f>
        <v>44</v>
      </c>
      <c r="QE2" s="12"/>
      <c r="QF2" s="12" t="n">
        <v>25</v>
      </c>
      <c r="QG2" s="12" t="n">
        <v>100</v>
      </c>
      <c r="QH2" s="11"/>
      <c r="QI2" s="11"/>
      <c r="QJ2" s="11"/>
      <c r="QK2" s="11"/>
      <c r="QL2" s="11"/>
      <c r="QM2" s="11"/>
      <c r="QN2" s="11"/>
      <c r="QO2" s="11"/>
      <c r="QP2" s="13" t="n">
        <f aca="false">_xlfn.MAXIFS($A$2:QO$2,$A$1:QO$1,"&gt;"&amp;1)+1</f>
        <v>19</v>
      </c>
      <c r="QQ2" s="13"/>
      <c r="QR2" s="13"/>
      <c r="QS2" s="13"/>
      <c r="QT2" s="13"/>
      <c r="QU2" s="13"/>
      <c r="QV2" s="13"/>
      <c r="QW2" s="13"/>
      <c r="QX2" s="12" t="s">
        <v>4</v>
      </c>
      <c r="QY2" s="12" t="s">
        <v>15</v>
      </c>
      <c r="QZ2" s="12" t="s">
        <v>31</v>
      </c>
      <c r="RA2" s="12" t="s">
        <v>6</v>
      </c>
      <c r="RB2" s="12" t="s">
        <v>17</v>
      </c>
      <c r="RC2" s="12" t="n">
        <f aca="false">BH</f>
        <v>44</v>
      </c>
      <c r="RD2" s="12"/>
      <c r="RE2" s="12" t="n">
        <v>25</v>
      </c>
      <c r="RF2" s="12" t="n">
        <v>100</v>
      </c>
      <c r="RG2" s="13" t="n">
        <f aca="false">_xlfn.MAXIFS($A$2:RF$2,$A$1:RF$1,"&gt;"&amp;1)+1</f>
        <v>20</v>
      </c>
      <c r="RH2" s="13"/>
      <c r="RI2" s="13"/>
      <c r="RJ2" s="13"/>
      <c r="RK2" s="13"/>
      <c r="RL2" s="13"/>
      <c r="RM2" s="13"/>
      <c r="RN2" s="13"/>
      <c r="RO2" s="12" t="s">
        <v>4</v>
      </c>
      <c r="RP2" s="12" t="s">
        <v>15</v>
      </c>
      <c r="RQ2" s="12" t="s">
        <v>31</v>
      </c>
      <c r="RR2" s="12" t="s">
        <v>6</v>
      </c>
      <c r="RS2" s="12" t="s">
        <v>17</v>
      </c>
      <c r="RT2" s="12" t="n">
        <f aca="false">BH</f>
        <v>44</v>
      </c>
      <c r="RU2" s="12"/>
      <c r="RV2" s="12" t="n">
        <v>25</v>
      </c>
      <c r="RW2" s="12" t="n">
        <v>100</v>
      </c>
      <c r="RX2" s="11"/>
      <c r="RY2" s="11"/>
      <c r="RZ2" s="11"/>
      <c r="SA2" s="11"/>
      <c r="SB2" s="11"/>
      <c r="SC2" s="11"/>
      <c r="SD2" s="11"/>
      <c r="SE2" s="11"/>
      <c r="SF2" s="13" t="n">
        <f aca="false">_xlfn.MAXIFS($A$2:SE$2,$A$1:SE$1,"&gt;"&amp;1)+1</f>
        <v>21</v>
      </c>
      <c r="SG2" s="13"/>
      <c r="SH2" s="13"/>
      <c r="SI2" s="13"/>
      <c r="SJ2" s="13"/>
      <c r="SK2" s="13"/>
      <c r="SL2" s="13"/>
      <c r="SM2" s="13"/>
      <c r="SN2" s="12" t="s">
        <v>4</v>
      </c>
      <c r="SO2" s="12" t="s">
        <v>15</v>
      </c>
      <c r="SP2" s="12" t="s">
        <v>31</v>
      </c>
      <c r="SQ2" s="12" t="s">
        <v>6</v>
      </c>
      <c r="SR2" s="12" t="s">
        <v>17</v>
      </c>
      <c r="SS2" s="12" t="n">
        <f aca="false">BH</f>
        <v>44</v>
      </c>
      <c r="ST2" s="12"/>
      <c r="SU2" s="12" t="n">
        <v>25</v>
      </c>
      <c r="SV2" s="12" t="n">
        <v>100</v>
      </c>
      <c r="SW2" s="11"/>
      <c r="SX2" s="11"/>
      <c r="SY2" s="11"/>
      <c r="SZ2" s="11"/>
      <c r="TA2" s="11"/>
      <c r="TB2" s="11"/>
      <c r="TC2" s="11"/>
      <c r="TD2" s="11"/>
      <c r="TE2" s="13" t="n">
        <f aca="false">_xlfn.MAXIFS($A$2:TD$2,$A$1:TD$1,"&gt;"&amp;1)+1</f>
        <v>22</v>
      </c>
      <c r="TF2" s="13"/>
      <c r="TG2" s="13"/>
      <c r="TH2" s="13"/>
      <c r="TI2" s="13"/>
      <c r="TJ2" s="13"/>
      <c r="TK2" s="13"/>
      <c r="TL2" s="13"/>
      <c r="TM2" s="12" t="s">
        <v>4</v>
      </c>
      <c r="TN2" s="12" t="s">
        <v>15</v>
      </c>
      <c r="TO2" s="12" t="s">
        <v>31</v>
      </c>
      <c r="TP2" s="12" t="s">
        <v>6</v>
      </c>
      <c r="TQ2" s="12" t="s">
        <v>17</v>
      </c>
      <c r="TR2" s="12" t="n">
        <f aca="false">BH</f>
        <v>44</v>
      </c>
      <c r="TS2" s="12"/>
      <c r="TT2" s="12" t="n">
        <v>25</v>
      </c>
      <c r="TU2" s="12" t="n">
        <v>100</v>
      </c>
      <c r="TV2" s="11"/>
      <c r="TW2" s="11"/>
      <c r="TX2" s="11"/>
      <c r="TY2" s="11"/>
      <c r="TZ2" s="11"/>
      <c r="UA2" s="11"/>
      <c r="UB2" s="11"/>
      <c r="UC2" s="11"/>
      <c r="UD2" s="13" t="n">
        <f aca="false">_xlfn.MAXIFS($A$2:UC$2,$A$1:UC$1,"&gt;"&amp;1)+1</f>
        <v>23</v>
      </c>
      <c r="UE2" s="13"/>
      <c r="UF2" s="13"/>
      <c r="UG2" s="13"/>
      <c r="UH2" s="13"/>
      <c r="UI2" s="13"/>
      <c r="UJ2" s="13"/>
      <c r="UK2" s="13"/>
      <c r="UL2" s="12" t="s">
        <v>4</v>
      </c>
      <c r="UM2" s="12" t="s">
        <v>15</v>
      </c>
      <c r="UN2" s="12" t="s">
        <v>31</v>
      </c>
      <c r="UO2" s="12" t="s">
        <v>6</v>
      </c>
      <c r="UP2" s="12" t="s">
        <v>17</v>
      </c>
      <c r="UQ2" s="12" t="n">
        <f aca="false">BH</f>
        <v>44</v>
      </c>
      <c r="UR2" s="12"/>
      <c r="US2" s="12" t="n">
        <v>25</v>
      </c>
      <c r="UT2" s="12" t="n">
        <v>100</v>
      </c>
      <c r="UU2" s="11"/>
      <c r="UV2" s="11"/>
      <c r="UW2" s="11"/>
      <c r="UX2" s="11"/>
      <c r="UY2" s="11"/>
      <c r="UZ2" s="11"/>
      <c r="VA2" s="11"/>
      <c r="VB2" s="11"/>
      <c r="VC2" s="13" t="n">
        <f aca="false">_xlfn.MAXIFS($A$2:VB$2,$A$1:VB$1,"&gt;"&amp;1)+1</f>
        <v>24</v>
      </c>
      <c r="VD2" s="13"/>
      <c r="VE2" s="13"/>
      <c r="VF2" s="13"/>
      <c r="VG2" s="13"/>
      <c r="VH2" s="13"/>
      <c r="VI2" s="13"/>
      <c r="VJ2" s="13"/>
      <c r="VK2" s="12" t="s">
        <v>4</v>
      </c>
      <c r="VL2" s="12" t="s">
        <v>15</v>
      </c>
      <c r="VM2" s="12" t="s">
        <v>31</v>
      </c>
      <c r="VN2" s="12" t="s">
        <v>6</v>
      </c>
      <c r="VO2" s="12" t="s">
        <v>17</v>
      </c>
      <c r="VP2" s="12" t="n">
        <f aca="false">BH</f>
        <v>44</v>
      </c>
      <c r="VQ2" s="12"/>
      <c r="VR2" s="12" t="n">
        <v>25</v>
      </c>
      <c r="VS2" s="12" t="n">
        <v>100</v>
      </c>
      <c r="VT2" s="11"/>
      <c r="VU2" s="11"/>
      <c r="VV2" s="11"/>
      <c r="VW2" s="11"/>
      <c r="VX2" s="11"/>
      <c r="VY2" s="11"/>
      <c r="VZ2" s="11"/>
      <c r="WA2" s="11"/>
      <c r="WB2" s="13" t="n">
        <f aca="false">_xlfn.MAXIFS($A$2:WA$2,$A$1:WA$1,"&gt;"&amp;1)+1</f>
        <v>25</v>
      </c>
      <c r="WC2" s="13"/>
      <c r="WD2" s="13"/>
      <c r="WE2" s="13"/>
      <c r="WF2" s="13"/>
      <c r="WG2" s="13"/>
      <c r="WH2" s="13"/>
      <c r="WI2" s="13"/>
      <c r="WJ2" s="12" t="s">
        <v>4</v>
      </c>
      <c r="WK2" s="12" t="s">
        <v>15</v>
      </c>
      <c r="WL2" s="12" t="s">
        <v>31</v>
      </c>
      <c r="WM2" s="12" t="s">
        <v>6</v>
      </c>
      <c r="WN2" s="12" t="s">
        <v>17</v>
      </c>
      <c r="WO2" s="12" t="n">
        <f aca="false">BH</f>
        <v>44</v>
      </c>
      <c r="WP2" s="12"/>
      <c r="WQ2" s="12" t="n">
        <v>25</v>
      </c>
      <c r="WR2" s="12" t="n">
        <v>100</v>
      </c>
      <c r="WS2" s="11"/>
      <c r="WT2" s="11"/>
      <c r="WU2" s="11"/>
      <c r="WV2" s="11"/>
      <c r="WW2" s="11"/>
      <c r="WX2" s="11"/>
      <c r="WY2" s="11"/>
      <c r="WZ2" s="11"/>
      <c r="XA2" s="13" t="n">
        <f aca="false">_xlfn.MAXIFS($A$2:WZ$2,$A$1:WZ$1,"&gt;"&amp;1)+1</f>
        <v>26</v>
      </c>
      <c r="XB2" s="13"/>
      <c r="XC2" s="13"/>
      <c r="XD2" s="13"/>
      <c r="XE2" s="13"/>
      <c r="XF2" s="13"/>
      <c r="XG2" s="13"/>
      <c r="XH2" s="13"/>
      <c r="XI2" s="12" t="s">
        <v>4</v>
      </c>
      <c r="XJ2" s="12" t="s">
        <v>15</v>
      </c>
      <c r="XK2" s="12" t="s">
        <v>31</v>
      </c>
      <c r="XL2" s="12" t="s">
        <v>6</v>
      </c>
      <c r="XM2" s="12" t="s">
        <v>17</v>
      </c>
      <c r="XN2" s="12" t="n">
        <f aca="false">BH</f>
        <v>44</v>
      </c>
      <c r="XO2" s="12"/>
      <c r="XP2" s="12" t="n">
        <v>25</v>
      </c>
      <c r="XQ2" s="12" t="n">
        <v>100</v>
      </c>
      <c r="XR2" s="11"/>
      <c r="XS2" s="11"/>
      <c r="XT2" s="11"/>
      <c r="XU2" s="11"/>
      <c r="XV2" s="11"/>
      <c r="XW2" s="11"/>
      <c r="XX2" s="11"/>
      <c r="XY2" s="11"/>
      <c r="XZ2" s="13" t="n">
        <f aca="false">_xlfn.MAXIFS($A$2:XY$2,$A$1:XY$1,"&gt;"&amp;1)+1</f>
        <v>27</v>
      </c>
      <c r="YA2" s="13"/>
      <c r="YB2" s="13"/>
      <c r="YC2" s="13"/>
      <c r="YD2" s="13"/>
      <c r="YE2" s="13"/>
      <c r="YF2" s="13"/>
      <c r="YG2" s="13"/>
      <c r="YH2" s="12" t="s">
        <v>4</v>
      </c>
      <c r="YI2" s="12" t="s">
        <v>15</v>
      </c>
      <c r="YJ2" s="12" t="s">
        <v>31</v>
      </c>
      <c r="YK2" s="12" t="s">
        <v>6</v>
      </c>
      <c r="YL2" s="12" t="s">
        <v>17</v>
      </c>
      <c r="YM2" s="12" t="n">
        <f aca="false">BH</f>
        <v>44</v>
      </c>
      <c r="YN2" s="12"/>
      <c r="YO2" s="12" t="n">
        <v>25</v>
      </c>
      <c r="YP2" s="12" t="n">
        <v>100</v>
      </c>
      <c r="YQ2" s="11"/>
      <c r="YR2" s="11"/>
      <c r="YS2" s="11"/>
      <c r="YT2" s="11"/>
      <c r="YU2" s="11"/>
      <c r="YV2" s="11"/>
      <c r="YW2" s="11"/>
      <c r="YX2" s="11"/>
      <c r="YY2" s="13" t="n">
        <f aca="false">_xlfn.MAXIFS($A$2:YX$2,$A$1:YX$1,"&gt;"&amp;1)+1</f>
        <v>28</v>
      </c>
      <c r="YZ2" s="13"/>
      <c r="ZA2" s="13"/>
      <c r="ZB2" s="13"/>
      <c r="ZC2" s="13"/>
      <c r="ZD2" s="13"/>
      <c r="ZE2" s="13"/>
      <c r="ZF2" s="13"/>
      <c r="ZG2" s="12" t="s">
        <v>4</v>
      </c>
      <c r="ZH2" s="12" t="s">
        <v>15</v>
      </c>
      <c r="ZI2" s="12" t="s">
        <v>31</v>
      </c>
      <c r="ZJ2" s="12" t="s">
        <v>6</v>
      </c>
      <c r="ZK2" s="12" t="s">
        <v>17</v>
      </c>
      <c r="ZL2" s="12" t="n">
        <f aca="false">BH</f>
        <v>44</v>
      </c>
      <c r="ZM2" s="12"/>
      <c r="ZN2" s="12" t="n">
        <v>25</v>
      </c>
      <c r="ZO2" s="12" t="n">
        <v>100</v>
      </c>
      <c r="ZP2" s="11"/>
      <c r="ZQ2" s="11"/>
      <c r="ZR2" s="11"/>
      <c r="ZS2" s="11"/>
      <c r="ZT2" s="11"/>
      <c r="ZU2" s="11"/>
      <c r="ZV2" s="11"/>
      <c r="ZW2" s="11"/>
      <c r="ZX2" s="13" t="n">
        <f aca="false">_xlfn.MAXIFS($A$2:ZW$2,$A$1:ZW$1,"&gt;"&amp;1)+1</f>
        <v>29</v>
      </c>
      <c r="ZY2" s="13"/>
      <c r="ZZ2" s="13"/>
      <c r="AAA2" s="13"/>
      <c r="AAB2" s="13"/>
      <c r="AAC2" s="13"/>
      <c r="AAD2" s="13"/>
      <c r="AAE2" s="13"/>
      <c r="AAF2" s="12" t="s">
        <v>4</v>
      </c>
      <c r="AAG2" s="12" t="s">
        <v>15</v>
      </c>
      <c r="AAH2" s="12" t="s">
        <v>31</v>
      </c>
      <c r="AAI2" s="12" t="s">
        <v>6</v>
      </c>
      <c r="AAJ2" s="12" t="s">
        <v>17</v>
      </c>
      <c r="AAK2" s="12" t="n">
        <f aca="false">BH</f>
        <v>44</v>
      </c>
      <c r="AAL2" s="12"/>
      <c r="AAM2" s="12" t="n">
        <v>25</v>
      </c>
      <c r="AAN2" s="12" t="n">
        <v>100</v>
      </c>
      <c r="AAO2" s="11"/>
      <c r="AAP2" s="11"/>
      <c r="AAQ2" s="11"/>
      <c r="AAR2" s="11"/>
      <c r="AAS2" s="11"/>
      <c r="AAT2" s="11"/>
      <c r="AAU2" s="11"/>
      <c r="AAV2" s="11"/>
      <c r="AAW2" s="13" t="n">
        <f aca="false">_xlfn.MAXIFS($A$2:AAV$2,$A$1:AAV$1,"&gt;"&amp;1)+1</f>
        <v>30</v>
      </c>
      <c r="AAX2" s="13"/>
      <c r="AAY2" s="13"/>
      <c r="AAZ2" s="13"/>
      <c r="ABA2" s="13"/>
      <c r="ABB2" s="13"/>
      <c r="ABC2" s="13"/>
      <c r="ABD2" s="13"/>
      <c r="ABE2" s="12" t="s">
        <v>4</v>
      </c>
      <c r="ABF2" s="12" t="s">
        <v>15</v>
      </c>
      <c r="ABG2" s="12" t="s">
        <v>31</v>
      </c>
      <c r="ABH2" s="12" t="s">
        <v>6</v>
      </c>
      <c r="ABI2" s="12" t="s">
        <v>17</v>
      </c>
      <c r="ABJ2" s="12" t="n">
        <f aca="false">BH</f>
        <v>44</v>
      </c>
      <c r="ABK2" s="12"/>
      <c r="ABL2" s="12" t="n">
        <v>25</v>
      </c>
      <c r="ABM2" s="12" t="n">
        <v>100</v>
      </c>
    </row>
    <row r="3" s="22" customFormat="true" ht="110.4" hidden="false" customHeight="true" outlineLevel="0" collapsed="false">
      <c r="A3" s="14" t="s">
        <v>34</v>
      </c>
      <c r="B3" s="15" t="s">
        <v>35</v>
      </c>
      <c r="C3" s="16" t="s">
        <v>36</v>
      </c>
      <c r="D3" s="16" t="s">
        <v>37</v>
      </c>
      <c r="E3" s="16" t="s">
        <v>38</v>
      </c>
      <c r="F3" s="17" t="s">
        <v>39</v>
      </c>
      <c r="G3" s="17" t="s">
        <v>40</v>
      </c>
      <c r="H3" s="18" t="s">
        <v>41</v>
      </c>
      <c r="I3" s="17" t="s">
        <v>42</v>
      </c>
      <c r="J3" s="17" t="s">
        <v>43</v>
      </c>
      <c r="K3" s="19" t="s">
        <v>44</v>
      </c>
      <c r="L3" s="19" t="s">
        <v>45</v>
      </c>
      <c r="M3" s="19" t="s">
        <v>46</v>
      </c>
      <c r="N3" s="19" t="s">
        <v>47</v>
      </c>
      <c r="O3" s="20" t="s">
        <v>48</v>
      </c>
      <c r="P3" s="19" t="s">
        <v>49</v>
      </c>
      <c r="Q3" s="19" t="s">
        <v>50</v>
      </c>
      <c r="R3" s="19" t="s">
        <v>51</v>
      </c>
      <c r="S3" s="19" t="s">
        <v>52</v>
      </c>
      <c r="T3" s="19" t="s">
        <v>53</v>
      </c>
      <c r="U3" s="16" t="s">
        <v>54</v>
      </c>
      <c r="V3" s="16" t="s">
        <v>55</v>
      </c>
      <c r="W3" s="21"/>
      <c r="X3" s="21"/>
      <c r="Y3" s="21"/>
      <c r="Z3" s="21"/>
      <c r="AA3" s="21"/>
      <c r="AB3" s="21"/>
      <c r="AC3" s="21"/>
      <c r="AD3" s="21"/>
      <c r="AF3" s="23" t="s">
        <v>56</v>
      </c>
      <c r="AG3" s="24" t="s">
        <v>40</v>
      </c>
      <c r="AH3" s="25" t="s">
        <v>41</v>
      </c>
      <c r="AI3" s="24" t="s">
        <v>42</v>
      </c>
      <c r="AJ3" s="24" t="s">
        <v>43</v>
      </c>
      <c r="AK3" s="26" t="s">
        <v>44</v>
      </c>
      <c r="AL3" s="26" t="s">
        <v>45</v>
      </c>
      <c r="AM3" s="26" t="s">
        <v>46</v>
      </c>
      <c r="AN3" s="26" t="s">
        <v>47</v>
      </c>
      <c r="AO3" s="27" t="s">
        <v>48</v>
      </c>
      <c r="AP3" s="26" t="s">
        <v>49</v>
      </c>
      <c r="AQ3" s="26" t="s">
        <v>50</v>
      </c>
      <c r="AR3" s="26" t="s">
        <v>51</v>
      </c>
      <c r="AS3" s="26" t="s">
        <v>52</v>
      </c>
      <c r="AT3" s="26" t="s">
        <v>53</v>
      </c>
      <c r="AU3" s="21" t="s">
        <v>54</v>
      </c>
      <c r="AV3" s="21" t="s">
        <v>55</v>
      </c>
      <c r="BF3" s="23" t="s">
        <v>56</v>
      </c>
      <c r="BG3" s="24" t="s">
        <v>40</v>
      </c>
      <c r="BH3" s="25" t="s">
        <v>41</v>
      </c>
      <c r="BI3" s="24" t="s">
        <v>42</v>
      </c>
      <c r="BJ3" s="24" t="s">
        <v>43</v>
      </c>
      <c r="BK3" s="26" t="s">
        <v>44</v>
      </c>
      <c r="BL3" s="26" t="s">
        <v>45</v>
      </c>
      <c r="BM3" s="26" t="s">
        <v>46</v>
      </c>
      <c r="BN3" s="26" t="s">
        <v>47</v>
      </c>
      <c r="BO3" s="27" t="s">
        <v>48</v>
      </c>
      <c r="BP3" s="26" t="s">
        <v>49</v>
      </c>
      <c r="BQ3" s="26" t="s">
        <v>50</v>
      </c>
      <c r="BR3" s="26" t="s">
        <v>51</v>
      </c>
      <c r="BS3" s="26" t="s">
        <v>52</v>
      </c>
      <c r="BT3" s="26" t="s">
        <v>53</v>
      </c>
      <c r="BU3" s="21" t="s">
        <v>54</v>
      </c>
      <c r="BV3" s="21" t="s">
        <v>55</v>
      </c>
      <c r="CE3" s="17" t="s">
        <v>39</v>
      </c>
      <c r="CF3" s="17" t="s">
        <v>40</v>
      </c>
      <c r="CG3" s="18" t="s">
        <v>41</v>
      </c>
      <c r="CH3" s="17" t="s">
        <v>42</v>
      </c>
      <c r="CI3" s="17" t="s">
        <v>43</v>
      </c>
      <c r="CJ3" s="19" t="s">
        <v>44</v>
      </c>
      <c r="CK3" s="19" t="s">
        <v>45</v>
      </c>
      <c r="CL3" s="19" t="s">
        <v>46</v>
      </c>
      <c r="CM3" s="19" t="s">
        <v>47</v>
      </c>
      <c r="CN3" s="20" t="s">
        <v>48</v>
      </c>
      <c r="CO3" s="19" t="s">
        <v>49</v>
      </c>
      <c r="CP3" s="19" t="s">
        <v>50</v>
      </c>
      <c r="CQ3" s="19" t="s">
        <v>51</v>
      </c>
      <c r="CR3" s="19" t="s">
        <v>52</v>
      </c>
      <c r="CS3" s="19" t="s">
        <v>53</v>
      </c>
      <c r="CT3" s="16" t="s">
        <v>54</v>
      </c>
      <c r="CU3" s="16" t="s">
        <v>55</v>
      </c>
      <c r="DD3" s="17" t="s">
        <v>39</v>
      </c>
      <c r="DE3" s="17" t="s">
        <v>40</v>
      </c>
      <c r="DF3" s="18" t="s">
        <v>41</v>
      </c>
      <c r="DG3" s="17" t="s">
        <v>42</v>
      </c>
      <c r="DH3" s="17" t="s">
        <v>43</v>
      </c>
      <c r="DI3" s="19" t="s">
        <v>44</v>
      </c>
      <c r="DJ3" s="19" t="s">
        <v>45</v>
      </c>
      <c r="DK3" s="19" t="s">
        <v>46</v>
      </c>
      <c r="DL3" s="19" t="s">
        <v>47</v>
      </c>
      <c r="DM3" s="20" t="s">
        <v>48</v>
      </c>
      <c r="DN3" s="19" t="s">
        <v>49</v>
      </c>
      <c r="DO3" s="19" t="s">
        <v>50</v>
      </c>
      <c r="DP3" s="19" t="s">
        <v>51</v>
      </c>
      <c r="DQ3" s="19" t="s">
        <v>52</v>
      </c>
      <c r="DR3" s="19" t="s">
        <v>53</v>
      </c>
      <c r="DS3" s="16" t="s">
        <v>54</v>
      </c>
      <c r="DT3" s="16" t="s">
        <v>55</v>
      </c>
      <c r="EC3" s="17" t="s">
        <v>39</v>
      </c>
      <c r="ED3" s="17" t="s">
        <v>40</v>
      </c>
      <c r="EE3" s="18" t="s">
        <v>41</v>
      </c>
      <c r="EF3" s="17" t="s">
        <v>42</v>
      </c>
      <c r="EG3" s="17" t="s">
        <v>43</v>
      </c>
      <c r="EH3" s="19" t="s">
        <v>44</v>
      </c>
      <c r="EI3" s="19" t="s">
        <v>45</v>
      </c>
      <c r="EJ3" s="19" t="s">
        <v>46</v>
      </c>
      <c r="EK3" s="19" t="s">
        <v>47</v>
      </c>
      <c r="EL3" s="20" t="s">
        <v>48</v>
      </c>
      <c r="EM3" s="19" t="s">
        <v>49</v>
      </c>
      <c r="EN3" s="19" t="s">
        <v>50</v>
      </c>
      <c r="EO3" s="19" t="s">
        <v>51</v>
      </c>
      <c r="EP3" s="19" t="s">
        <v>52</v>
      </c>
      <c r="EQ3" s="19" t="s">
        <v>53</v>
      </c>
      <c r="ER3" s="16" t="s">
        <v>54</v>
      </c>
      <c r="ES3" s="16" t="s">
        <v>55</v>
      </c>
      <c r="FB3" s="17" t="s">
        <v>39</v>
      </c>
      <c r="FC3" s="17" t="s">
        <v>40</v>
      </c>
      <c r="FD3" s="18" t="s">
        <v>41</v>
      </c>
      <c r="FE3" s="17" t="s">
        <v>42</v>
      </c>
      <c r="FF3" s="17" t="s">
        <v>43</v>
      </c>
      <c r="FG3" s="19" t="s">
        <v>44</v>
      </c>
      <c r="FH3" s="19" t="s">
        <v>45</v>
      </c>
      <c r="FI3" s="19" t="s">
        <v>46</v>
      </c>
      <c r="FJ3" s="19" t="s">
        <v>47</v>
      </c>
      <c r="FK3" s="20" t="s">
        <v>48</v>
      </c>
      <c r="FL3" s="19" t="s">
        <v>49</v>
      </c>
      <c r="FM3" s="19" t="s">
        <v>50</v>
      </c>
      <c r="FN3" s="19" t="s">
        <v>51</v>
      </c>
      <c r="FO3" s="19" t="s">
        <v>52</v>
      </c>
      <c r="FP3" s="19" t="s">
        <v>53</v>
      </c>
      <c r="FQ3" s="16" t="s">
        <v>54</v>
      </c>
      <c r="FR3" s="16" t="s">
        <v>55</v>
      </c>
      <c r="GA3" s="17" t="s">
        <v>39</v>
      </c>
      <c r="GB3" s="17" t="s">
        <v>40</v>
      </c>
      <c r="GC3" s="18" t="s">
        <v>41</v>
      </c>
      <c r="GD3" s="17" t="s">
        <v>42</v>
      </c>
      <c r="GE3" s="17" t="s">
        <v>43</v>
      </c>
      <c r="GF3" s="19" t="s">
        <v>44</v>
      </c>
      <c r="GG3" s="19" t="s">
        <v>45</v>
      </c>
      <c r="GH3" s="19" t="s">
        <v>46</v>
      </c>
      <c r="GI3" s="19" t="s">
        <v>47</v>
      </c>
      <c r="GJ3" s="20" t="s">
        <v>48</v>
      </c>
      <c r="GK3" s="19" t="s">
        <v>49</v>
      </c>
      <c r="GL3" s="19" t="s">
        <v>50</v>
      </c>
      <c r="GM3" s="19" t="s">
        <v>51</v>
      </c>
      <c r="GN3" s="19" t="s">
        <v>52</v>
      </c>
      <c r="GO3" s="19" t="s">
        <v>53</v>
      </c>
      <c r="GP3" s="16" t="s">
        <v>54</v>
      </c>
      <c r="GQ3" s="16" t="s">
        <v>55</v>
      </c>
      <c r="GZ3" s="17" t="s">
        <v>39</v>
      </c>
      <c r="HA3" s="17" t="s">
        <v>40</v>
      </c>
      <c r="HB3" s="18" t="s">
        <v>41</v>
      </c>
      <c r="HC3" s="17" t="s">
        <v>42</v>
      </c>
      <c r="HD3" s="17" t="s">
        <v>43</v>
      </c>
      <c r="HE3" s="19" t="s">
        <v>44</v>
      </c>
      <c r="HF3" s="19" t="s">
        <v>45</v>
      </c>
      <c r="HG3" s="19" t="s">
        <v>46</v>
      </c>
      <c r="HH3" s="19" t="s">
        <v>47</v>
      </c>
      <c r="HI3" s="20" t="s">
        <v>48</v>
      </c>
      <c r="HJ3" s="19" t="s">
        <v>49</v>
      </c>
      <c r="HK3" s="19" t="s">
        <v>50</v>
      </c>
      <c r="HL3" s="19" t="s">
        <v>51</v>
      </c>
      <c r="HM3" s="19" t="s">
        <v>52</v>
      </c>
      <c r="HN3" s="19" t="s">
        <v>53</v>
      </c>
      <c r="HO3" s="16" t="s">
        <v>54</v>
      </c>
      <c r="HP3" s="16" t="s">
        <v>55</v>
      </c>
      <c r="HY3" s="17" t="s">
        <v>39</v>
      </c>
      <c r="HZ3" s="17" t="s">
        <v>40</v>
      </c>
      <c r="IA3" s="18" t="s">
        <v>41</v>
      </c>
      <c r="IB3" s="17" t="s">
        <v>42</v>
      </c>
      <c r="IC3" s="17" t="s">
        <v>43</v>
      </c>
      <c r="ID3" s="19" t="s">
        <v>44</v>
      </c>
      <c r="IE3" s="19" t="s">
        <v>45</v>
      </c>
      <c r="IF3" s="19" t="s">
        <v>46</v>
      </c>
      <c r="IG3" s="19" t="s">
        <v>47</v>
      </c>
      <c r="IH3" s="20" t="s">
        <v>48</v>
      </c>
      <c r="II3" s="19" t="s">
        <v>49</v>
      </c>
      <c r="IJ3" s="19" t="s">
        <v>50</v>
      </c>
      <c r="IK3" s="19" t="s">
        <v>51</v>
      </c>
      <c r="IL3" s="19" t="s">
        <v>52</v>
      </c>
      <c r="IM3" s="19" t="s">
        <v>53</v>
      </c>
      <c r="IN3" s="16" t="s">
        <v>54</v>
      </c>
      <c r="IO3" s="16" t="s">
        <v>55</v>
      </c>
      <c r="IX3" s="17" t="s">
        <v>39</v>
      </c>
      <c r="IY3" s="17" t="s">
        <v>40</v>
      </c>
      <c r="IZ3" s="18" t="s">
        <v>41</v>
      </c>
      <c r="JA3" s="17" t="s">
        <v>42</v>
      </c>
      <c r="JB3" s="17" t="s">
        <v>43</v>
      </c>
      <c r="JC3" s="19" t="s">
        <v>44</v>
      </c>
      <c r="JD3" s="19" t="s">
        <v>45</v>
      </c>
      <c r="JE3" s="19" t="s">
        <v>46</v>
      </c>
      <c r="JF3" s="19" t="s">
        <v>47</v>
      </c>
      <c r="JG3" s="20" t="s">
        <v>48</v>
      </c>
      <c r="JH3" s="19" t="s">
        <v>49</v>
      </c>
      <c r="JI3" s="19" t="s">
        <v>50</v>
      </c>
      <c r="JJ3" s="19" t="s">
        <v>51</v>
      </c>
      <c r="JK3" s="19" t="s">
        <v>52</v>
      </c>
      <c r="JL3" s="19" t="s">
        <v>53</v>
      </c>
      <c r="JM3" s="16" t="s">
        <v>54</v>
      </c>
      <c r="JN3" s="16" t="s">
        <v>55</v>
      </c>
      <c r="JW3" s="17" t="s">
        <v>39</v>
      </c>
      <c r="JX3" s="17" t="s">
        <v>40</v>
      </c>
      <c r="JY3" s="18" t="s">
        <v>41</v>
      </c>
      <c r="JZ3" s="17" t="s">
        <v>42</v>
      </c>
      <c r="KA3" s="17" t="s">
        <v>43</v>
      </c>
      <c r="KB3" s="19" t="s">
        <v>44</v>
      </c>
      <c r="KC3" s="19" t="s">
        <v>45</v>
      </c>
      <c r="KD3" s="19" t="s">
        <v>46</v>
      </c>
      <c r="KE3" s="19" t="s">
        <v>47</v>
      </c>
      <c r="KF3" s="20" t="s">
        <v>48</v>
      </c>
      <c r="KG3" s="19" t="s">
        <v>49</v>
      </c>
      <c r="KH3" s="19" t="s">
        <v>50</v>
      </c>
      <c r="KI3" s="19" t="s">
        <v>51</v>
      </c>
      <c r="KJ3" s="19" t="s">
        <v>52</v>
      </c>
      <c r="KK3" s="19" t="s">
        <v>53</v>
      </c>
      <c r="KL3" s="16" t="s">
        <v>54</v>
      </c>
      <c r="KM3" s="16" t="s">
        <v>55</v>
      </c>
      <c r="KV3" s="17" t="s">
        <v>39</v>
      </c>
      <c r="KW3" s="17" t="s">
        <v>40</v>
      </c>
      <c r="KX3" s="18" t="s">
        <v>41</v>
      </c>
      <c r="KY3" s="17" t="s">
        <v>42</v>
      </c>
      <c r="KZ3" s="17" t="s">
        <v>43</v>
      </c>
      <c r="LA3" s="19" t="s">
        <v>44</v>
      </c>
      <c r="LB3" s="19" t="s">
        <v>45</v>
      </c>
      <c r="LC3" s="19" t="s">
        <v>46</v>
      </c>
      <c r="LD3" s="19" t="s">
        <v>47</v>
      </c>
      <c r="LE3" s="20" t="s">
        <v>48</v>
      </c>
      <c r="LF3" s="19" t="s">
        <v>49</v>
      </c>
      <c r="LG3" s="19" t="s">
        <v>50</v>
      </c>
      <c r="LH3" s="19" t="s">
        <v>51</v>
      </c>
      <c r="LI3" s="19" t="s">
        <v>52</v>
      </c>
      <c r="LJ3" s="19" t="s">
        <v>53</v>
      </c>
      <c r="LK3" s="16" t="s">
        <v>54</v>
      </c>
      <c r="LL3" s="16" t="s">
        <v>55</v>
      </c>
      <c r="LU3" s="17" t="s">
        <v>39</v>
      </c>
      <c r="LV3" s="17" t="s">
        <v>40</v>
      </c>
      <c r="LW3" s="18" t="s">
        <v>41</v>
      </c>
      <c r="LX3" s="17" t="s">
        <v>42</v>
      </c>
      <c r="LY3" s="17" t="s">
        <v>43</v>
      </c>
      <c r="LZ3" s="19" t="s">
        <v>44</v>
      </c>
      <c r="MA3" s="19" t="s">
        <v>45</v>
      </c>
      <c r="MB3" s="19" t="s">
        <v>46</v>
      </c>
      <c r="MC3" s="19" t="s">
        <v>47</v>
      </c>
      <c r="MD3" s="20" t="s">
        <v>48</v>
      </c>
      <c r="ME3" s="19" t="s">
        <v>49</v>
      </c>
      <c r="MF3" s="19" t="s">
        <v>50</v>
      </c>
      <c r="MG3" s="19" t="s">
        <v>51</v>
      </c>
      <c r="MH3" s="19" t="s">
        <v>52</v>
      </c>
      <c r="MI3" s="19" t="s">
        <v>53</v>
      </c>
      <c r="MJ3" s="16" t="s">
        <v>54</v>
      </c>
      <c r="MK3" s="16" t="s">
        <v>55</v>
      </c>
      <c r="MT3" s="17" t="s">
        <v>39</v>
      </c>
      <c r="MU3" s="17" t="s">
        <v>40</v>
      </c>
      <c r="MV3" s="18" t="s">
        <v>41</v>
      </c>
      <c r="MW3" s="17" t="s">
        <v>42</v>
      </c>
      <c r="MX3" s="17" t="s">
        <v>43</v>
      </c>
      <c r="MY3" s="19" t="s">
        <v>44</v>
      </c>
      <c r="MZ3" s="19" t="s">
        <v>45</v>
      </c>
      <c r="NA3" s="19" t="s">
        <v>46</v>
      </c>
      <c r="NB3" s="19" t="s">
        <v>47</v>
      </c>
      <c r="NC3" s="20" t="s">
        <v>48</v>
      </c>
      <c r="ND3" s="19" t="s">
        <v>49</v>
      </c>
      <c r="NE3" s="19" t="s">
        <v>50</v>
      </c>
      <c r="NF3" s="19" t="s">
        <v>51</v>
      </c>
      <c r="NG3" s="19" t="s">
        <v>52</v>
      </c>
      <c r="NH3" s="19" t="s">
        <v>53</v>
      </c>
      <c r="NI3" s="16" t="s">
        <v>54</v>
      </c>
      <c r="NJ3" s="16" t="s">
        <v>55</v>
      </c>
      <c r="NS3" s="17" t="s">
        <v>39</v>
      </c>
      <c r="NT3" s="17" t="s">
        <v>40</v>
      </c>
      <c r="NU3" s="18" t="s">
        <v>41</v>
      </c>
      <c r="NV3" s="17" t="s">
        <v>42</v>
      </c>
      <c r="NW3" s="17" t="s">
        <v>43</v>
      </c>
      <c r="NX3" s="19" t="s">
        <v>44</v>
      </c>
      <c r="NY3" s="19" t="s">
        <v>45</v>
      </c>
      <c r="NZ3" s="19" t="s">
        <v>46</v>
      </c>
      <c r="OA3" s="19" t="s">
        <v>47</v>
      </c>
      <c r="OB3" s="20" t="s">
        <v>48</v>
      </c>
      <c r="OC3" s="19" t="s">
        <v>49</v>
      </c>
      <c r="OD3" s="19" t="s">
        <v>50</v>
      </c>
      <c r="OE3" s="19" t="s">
        <v>51</v>
      </c>
      <c r="OF3" s="19" t="s">
        <v>52</v>
      </c>
      <c r="OG3" s="19" t="s">
        <v>53</v>
      </c>
      <c r="OH3" s="16" t="s">
        <v>54</v>
      </c>
      <c r="OI3" s="16" t="s">
        <v>55</v>
      </c>
      <c r="OR3" s="17" t="s">
        <v>39</v>
      </c>
      <c r="OS3" s="17" t="s">
        <v>40</v>
      </c>
      <c r="OT3" s="18" t="s">
        <v>41</v>
      </c>
      <c r="OU3" s="17" t="s">
        <v>42</v>
      </c>
      <c r="OV3" s="17" t="s">
        <v>43</v>
      </c>
      <c r="OW3" s="19" t="s">
        <v>44</v>
      </c>
      <c r="OX3" s="19" t="s">
        <v>45</v>
      </c>
      <c r="OY3" s="19" t="s">
        <v>46</v>
      </c>
      <c r="OZ3" s="19" t="s">
        <v>47</v>
      </c>
      <c r="PA3" s="20" t="s">
        <v>48</v>
      </c>
      <c r="PB3" s="19" t="s">
        <v>49</v>
      </c>
      <c r="PC3" s="19" t="s">
        <v>50</v>
      </c>
      <c r="PD3" s="19" t="s">
        <v>51</v>
      </c>
      <c r="PE3" s="19" t="s">
        <v>52</v>
      </c>
      <c r="PF3" s="19" t="s">
        <v>53</v>
      </c>
      <c r="PG3" s="16" t="s">
        <v>54</v>
      </c>
      <c r="PH3" s="16" t="s">
        <v>55</v>
      </c>
      <c r="PQ3" s="17" t="s">
        <v>39</v>
      </c>
      <c r="PR3" s="17" t="s">
        <v>40</v>
      </c>
      <c r="PS3" s="18" t="s">
        <v>41</v>
      </c>
      <c r="PT3" s="17" t="s">
        <v>42</v>
      </c>
      <c r="PU3" s="17" t="s">
        <v>43</v>
      </c>
      <c r="PV3" s="19" t="s">
        <v>44</v>
      </c>
      <c r="PW3" s="19" t="s">
        <v>45</v>
      </c>
      <c r="PX3" s="19" t="s">
        <v>46</v>
      </c>
      <c r="PY3" s="19" t="s">
        <v>47</v>
      </c>
      <c r="PZ3" s="20" t="s">
        <v>48</v>
      </c>
      <c r="QA3" s="19" t="s">
        <v>49</v>
      </c>
      <c r="QB3" s="19" t="s">
        <v>50</v>
      </c>
      <c r="QC3" s="19" t="s">
        <v>51</v>
      </c>
      <c r="QD3" s="19" t="s">
        <v>52</v>
      </c>
      <c r="QE3" s="19" t="s">
        <v>53</v>
      </c>
      <c r="QF3" s="16" t="s">
        <v>54</v>
      </c>
      <c r="QG3" s="16" t="s">
        <v>55</v>
      </c>
      <c r="QP3" s="17" t="s">
        <v>39</v>
      </c>
      <c r="QQ3" s="17" t="s">
        <v>40</v>
      </c>
      <c r="QR3" s="18" t="s">
        <v>41</v>
      </c>
      <c r="QS3" s="17" t="s">
        <v>42</v>
      </c>
      <c r="QT3" s="17" t="s">
        <v>43</v>
      </c>
      <c r="QU3" s="19" t="s">
        <v>44</v>
      </c>
      <c r="QV3" s="19" t="s">
        <v>45</v>
      </c>
      <c r="QW3" s="19" t="s">
        <v>46</v>
      </c>
      <c r="QX3" s="19" t="s">
        <v>47</v>
      </c>
      <c r="QY3" s="20" t="s">
        <v>48</v>
      </c>
      <c r="QZ3" s="19" t="s">
        <v>49</v>
      </c>
      <c r="RA3" s="19" t="s">
        <v>50</v>
      </c>
      <c r="RB3" s="19" t="s">
        <v>51</v>
      </c>
      <c r="RC3" s="19" t="s">
        <v>52</v>
      </c>
      <c r="RD3" s="19" t="s">
        <v>53</v>
      </c>
      <c r="RE3" s="16" t="s">
        <v>54</v>
      </c>
      <c r="RF3" s="16" t="s">
        <v>55</v>
      </c>
      <c r="RG3" s="17" t="s">
        <v>39</v>
      </c>
      <c r="RH3" s="17" t="s">
        <v>40</v>
      </c>
      <c r="RI3" s="18" t="s">
        <v>41</v>
      </c>
      <c r="RJ3" s="17" t="s">
        <v>42</v>
      </c>
      <c r="RK3" s="17" t="s">
        <v>43</v>
      </c>
      <c r="RL3" s="19" t="s">
        <v>44</v>
      </c>
      <c r="RM3" s="19" t="s">
        <v>45</v>
      </c>
      <c r="RN3" s="19" t="s">
        <v>46</v>
      </c>
      <c r="RO3" s="19" t="s">
        <v>47</v>
      </c>
      <c r="RP3" s="20" t="s">
        <v>48</v>
      </c>
      <c r="RQ3" s="19" t="s">
        <v>49</v>
      </c>
      <c r="RR3" s="19" t="s">
        <v>50</v>
      </c>
      <c r="RS3" s="19" t="s">
        <v>51</v>
      </c>
      <c r="RT3" s="19" t="s">
        <v>52</v>
      </c>
      <c r="RU3" s="19" t="s">
        <v>53</v>
      </c>
      <c r="RV3" s="16" t="s">
        <v>54</v>
      </c>
      <c r="RW3" s="16" t="s">
        <v>55</v>
      </c>
      <c r="SF3" s="17" t="s">
        <v>39</v>
      </c>
      <c r="SG3" s="17" t="s">
        <v>40</v>
      </c>
      <c r="SH3" s="18" t="s">
        <v>41</v>
      </c>
      <c r="SI3" s="17" t="s">
        <v>42</v>
      </c>
      <c r="SJ3" s="17" t="s">
        <v>43</v>
      </c>
      <c r="SK3" s="19" t="s">
        <v>44</v>
      </c>
      <c r="SL3" s="19" t="s">
        <v>45</v>
      </c>
      <c r="SM3" s="19" t="s">
        <v>46</v>
      </c>
      <c r="SN3" s="19" t="s">
        <v>47</v>
      </c>
      <c r="SO3" s="20" t="s">
        <v>48</v>
      </c>
      <c r="SP3" s="19" t="s">
        <v>49</v>
      </c>
      <c r="SQ3" s="19" t="s">
        <v>50</v>
      </c>
      <c r="SR3" s="19" t="s">
        <v>51</v>
      </c>
      <c r="SS3" s="19" t="s">
        <v>52</v>
      </c>
      <c r="ST3" s="19" t="s">
        <v>53</v>
      </c>
      <c r="SU3" s="16" t="s">
        <v>54</v>
      </c>
      <c r="SV3" s="16" t="s">
        <v>55</v>
      </c>
      <c r="TE3" s="17" t="s">
        <v>39</v>
      </c>
      <c r="TF3" s="17" t="s">
        <v>40</v>
      </c>
      <c r="TG3" s="18" t="s">
        <v>41</v>
      </c>
      <c r="TH3" s="17" t="s">
        <v>42</v>
      </c>
      <c r="TI3" s="17" t="s">
        <v>43</v>
      </c>
      <c r="TJ3" s="19" t="s">
        <v>44</v>
      </c>
      <c r="TK3" s="19" t="s">
        <v>45</v>
      </c>
      <c r="TL3" s="19" t="s">
        <v>46</v>
      </c>
      <c r="TM3" s="19" t="s">
        <v>47</v>
      </c>
      <c r="TN3" s="20" t="s">
        <v>48</v>
      </c>
      <c r="TO3" s="19" t="s">
        <v>49</v>
      </c>
      <c r="TP3" s="19" t="s">
        <v>50</v>
      </c>
      <c r="TQ3" s="19" t="s">
        <v>51</v>
      </c>
      <c r="TR3" s="19" t="s">
        <v>52</v>
      </c>
      <c r="TS3" s="19" t="s">
        <v>53</v>
      </c>
      <c r="TT3" s="16" t="s">
        <v>54</v>
      </c>
      <c r="TU3" s="16" t="s">
        <v>55</v>
      </c>
      <c r="UD3" s="17" t="s">
        <v>39</v>
      </c>
      <c r="UE3" s="17" t="s">
        <v>40</v>
      </c>
      <c r="UF3" s="18" t="s">
        <v>41</v>
      </c>
      <c r="UG3" s="17" t="s">
        <v>42</v>
      </c>
      <c r="UH3" s="17" t="s">
        <v>43</v>
      </c>
      <c r="UI3" s="19" t="s">
        <v>44</v>
      </c>
      <c r="UJ3" s="19" t="s">
        <v>45</v>
      </c>
      <c r="UK3" s="19" t="s">
        <v>46</v>
      </c>
      <c r="UL3" s="19" t="s">
        <v>47</v>
      </c>
      <c r="UM3" s="20" t="s">
        <v>48</v>
      </c>
      <c r="UN3" s="19" t="s">
        <v>49</v>
      </c>
      <c r="UO3" s="19" t="s">
        <v>50</v>
      </c>
      <c r="UP3" s="19" t="s">
        <v>51</v>
      </c>
      <c r="UQ3" s="19" t="s">
        <v>52</v>
      </c>
      <c r="UR3" s="19" t="s">
        <v>53</v>
      </c>
      <c r="US3" s="16" t="s">
        <v>54</v>
      </c>
      <c r="UT3" s="16" t="s">
        <v>55</v>
      </c>
      <c r="VC3" s="17" t="s">
        <v>39</v>
      </c>
      <c r="VD3" s="17" t="s">
        <v>40</v>
      </c>
      <c r="VE3" s="18" t="s">
        <v>41</v>
      </c>
      <c r="VF3" s="17" t="s">
        <v>42</v>
      </c>
      <c r="VG3" s="17" t="s">
        <v>43</v>
      </c>
      <c r="VH3" s="19" t="s">
        <v>44</v>
      </c>
      <c r="VI3" s="19" t="s">
        <v>45</v>
      </c>
      <c r="VJ3" s="19" t="s">
        <v>46</v>
      </c>
      <c r="VK3" s="19" t="s">
        <v>47</v>
      </c>
      <c r="VL3" s="20" t="s">
        <v>48</v>
      </c>
      <c r="VM3" s="19" t="s">
        <v>49</v>
      </c>
      <c r="VN3" s="19" t="s">
        <v>50</v>
      </c>
      <c r="VO3" s="19" t="s">
        <v>51</v>
      </c>
      <c r="VP3" s="19" t="s">
        <v>52</v>
      </c>
      <c r="VQ3" s="19" t="s">
        <v>53</v>
      </c>
      <c r="VR3" s="16" t="s">
        <v>54</v>
      </c>
      <c r="VS3" s="16" t="s">
        <v>55</v>
      </c>
      <c r="WB3" s="17" t="s">
        <v>39</v>
      </c>
      <c r="WC3" s="17" t="s">
        <v>40</v>
      </c>
      <c r="WD3" s="18" t="s">
        <v>41</v>
      </c>
      <c r="WE3" s="17" t="s">
        <v>42</v>
      </c>
      <c r="WF3" s="17" t="s">
        <v>43</v>
      </c>
      <c r="WG3" s="19" t="s">
        <v>44</v>
      </c>
      <c r="WH3" s="19" t="s">
        <v>45</v>
      </c>
      <c r="WI3" s="19" t="s">
        <v>46</v>
      </c>
      <c r="WJ3" s="19" t="s">
        <v>47</v>
      </c>
      <c r="WK3" s="20" t="s">
        <v>48</v>
      </c>
      <c r="WL3" s="19" t="s">
        <v>49</v>
      </c>
      <c r="WM3" s="19" t="s">
        <v>50</v>
      </c>
      <c r="WN3" s="19" t="s">
        <v>51</v>
      </c>
      <c r="WO3" s="19" t="s">
        <v>52</v>
      </c>
      <c r="WP3" s="19" t="s">
        <v>53</v>
      </c>
      <c r="WQ3" s="16" t="s">
        <v>54</v>
      </c>
      <c r="WR3" s="16" t="s">
        <v>55</v>
      </c>
      <c r="XA3" s="17" t="s">
        <v>39</v>
      </c>
      <c r="XB3" s="17" t="s">
        <v>40</v>
      </c>
      <c r="XC3" s="18" t="s">
        <v>41</v>
      </c>
      <c r="XD3" s="17" t="s">
        <v>42</v>
      </c>
      <c r="XE3" s="17" t="s">
        <v>43</v>
      </c>
      <c r="XF3" s="19" t="s">
        <v>44</v>
      </c>
      <c r="XG3" s="19" t="s">
        <v>45</v>
      </c>
      <c r="XH3" s="19" t="s">
        <v>46</v>
      </c>
      <c r="XI3" s="19" t="s">
        <v>47</v>
      </c>
      <c r="XJ3" s="20" t="s">
        <v>48</v>
      </c>
      <c r="XK3" s="19" t="s">
        <v>49</v>
      </c>
      <c r="XL3" s="19" t="s">
        <v>50</v>
      </c>
      <c r="XM3" s="19" t="s">
        <v>51</v>
      </c>
      <c r="XN3" s="19" t="s">
        <v>52</v>
      </c>
      <c r="XO3" s="19" t="s">
        <v>53</v>
      </c>
      <c r="XP3" s="16" t="s">
        <v>54</v>
      </c>
      <c r="XQ3" s="16" t="s">
        <v>55</v>
      </c>
      <c r="XZ3" s="17" t="s">
        <v>39</v>
      </c>
      <c r="YA3" s="17" t="s">
        <v>40</v>
      </c>
      <c r="YB3" s="18" t="s">
        <v>41</v>
      </c>
      <c r="YC3" s="17" t="s">
        <v>42</v>
      </c>
      <c r="YD3" s="17" t="s">
        <v>43</v>
      </c>
      <c r="YE3" s="19" t="s">
        <v>44</v>
      </c>
      <c r="YF3" s="19" t="s">
        <v>45</v>
      </c>
      <c r="YG3" s="19" t="s">
        <v>46</v>
      </c>
      <c r="YH3" s="19" t="s">
        <v>47</v>
      </c>
      <c r="YI3" s="20" t="s">
        <v>48</v>
      </c>
      <c r="YJ3" s="19" t="s">
        <v>49</v>
      </c>
      <c r="YK3" s="19" t="s">
        <v>50</v>
      </c>
      <c r="YL3" s="19" t="s">
        <v>51</v>
      </c>
      <c r="YM3" s="19" t="s">
        <v>52</v>
      </c>
      <c r="YN3" s="19" t="s">
        <v>53</v>
      </c>
      <c r="YO3" s="16" t="s">
        <v>54</v>
      </c>
      <c r="YP3" s="16" t="s">
        <v>55</v>
      </c>
      <c r="YY3" s="17" t="s">
        <v>39</v>
      </c>
      <c r="YZ3" s="17" t="s">
        <v>40</v>
      </c>
      <c r="ZA3" s="18" t="s">
        <v>41</v>
      </c>
      <c r="ZB3" s="17" t="s">
        <v>42</v>
      </c>
      <c r="ZC3" s="17" t="s">
        <v>43</v>
      </c>
      <c r="ZD3" s="19" t="s">
        <v>44</v>
      </c>
      <c r="ZE3" s="19" t="s">
        <v>45</v>
      </c>
      <c r="ZF3" s="19" t="s">
        <v>46</v>
      </c>
      <c r="ZG3" s="19" t="s">
        <v>47</v>
      </c>
      <c r="ZH3" s="20" t="s">
        <v>48</v>
      </c>
      <c r="ZI3" s="19" t="s">
        <v>49</v>
      </c>
      <c r="ZJ3" s="19" t="s">
        <v>50</v>
      </c>
      <c r="ZK3" s="19" t="s">
        <v>51</v>
      </c>
      <c r="ZL3" s="19" t="s">
        <v>52</v>
      </c>
      <c r="ZM3" s="19" t="s">
        <v>53</v>
      </c>
      <c r="ZN3" s="16" t="s">
        <v>54</v>
      </c>
      <c r="ZO3" s="16" t="s">
        <v>55</v>
      </c>
      <c r="ZX3" s="17" t="s">
        <v>39</v>
      </c>
      <c r="ZY3" s="17" t="s">
        <v>40</v>
      </c>
      <c r="ZZ3" s="18" t="s">
        <v>41</v>
      </c>
      <c r="AAA3" s="17" t="s">
        <v>42</v>
      </c>
      <c r="AAB3" s="17" t="s">
        <v>43</v>
      </c>
      <c r="AAC3" s="19" t="s">
        <v>44</v>
      </c>
      <c r="AAD3" s="19" t="s">
        <v>45</v>
      </c>
      <c r="AAE3" s="19" t="s">
        <v>46</v>
      </c>
      <c r="AAF3" s="19" t="s">
        <v>47</v>
      </c>
      <c r="AAG3" s="20" t="s">
        <v>48</v>
      </c>
      <c r="AAH3" s="19" t="s">
        <v>49</v>
      </c>
      <c r="AAI3" s="19" t="s">
        <v>50</v>
      </c>
      <c r="AAJ3" s="19" t="s">
        <v>51</v>
      </c>
      <c r="AAK3" s="19" t="s">
        <v>52</v>
      </c>
      <c r="AAL3" s="19" t="s">
        <v>53</v>
      </c>
      <c r="AAM3" s="16" t="s">
        <v>54</v>
      </c>
      <c r="AAN3" s="16" t="s">
        <v>55</v>
      </c>
      <c r="AAW3" s="17" t="s">
        <v>39</v>
      </c>
      <c r="AAX3" s="17" t="s">
        <v>40</v>
      </c>
      <c r="AAY3" s="18" t="s">
        <v>41</v>
      </c>
      <c r="AAZ3" s="17" t="s">
        <v>42</v>
      </c>
      <c r="ABA3" s="17" t="s">
        <v>43</v>
      </c>
      <c r="ABB3" s="19" t="s">
        <v>44</v>
      </c>
      <c r="ABC3" s="19" t="s">
        <v>45</v>
      </c>
      <c r="ABD3" s="19" t="s">
        <v>46</v>
      </c>
      <c r="ABE3" s="19" t="s">
        <v>47</v>
      </c>
      <c r="ABF3" s="20" t="s">
        <v>48</v>
      </c>
      <c r="ABG3" s="19" t="s">
        <v>49</v>
      </c>
      <c r="ABH3" s="19" t="s">
        <v>50</v>
      </c>
      <c r="ABI3" s="19" t="s">
        <v>51</v>
      </c>
      <c r="ABJ3" s="19" t="s">
        <v>52</v>
      </c>
      <c r="ABK3" s="19" t="s">
        <v>53</v>
      </c>
      <c r="ABL3" s="16" t="s">
        <v>54</v>
      </c>
      <c r="ABM3" s="16" t="s">
        <v>55</v>
      </c>
    </row>
    <row r="4" customFormat="false" ht="14.65" hidden="false" customHeight="false" outlineLevel="0" collapsed="false">
      <c r="A4" s="10" t="n">
        <f aca="false">WEEKDAY(E4)</f>
        <v>1</v>
      </c>
      <c r="B4" s="10" t="n">
        <f aca="false">ISERROR(VLOOKUP(E4,ferie,2,FALSE()))</f>
        <v>0</v>
      </c>
      <c r="C4" s="10" t="n">
        <f aca="false">WEEKNUM(E4,2)</f>
        <v>44</v>
      </c>
      <c r="D4" s="10" t="n">
        <f aca="false">MONTH(E4)</f>
        <v>11</v>
      </c>
      <c r="E4" s="28" t="n">
        <v>44136</v>
      </c>
      <c r="F4" s="29" t="s">
        <v>57</v>
      </c>
      <c r="G4" s="29" t="s">
        <v>58</v>
      </c>
      <c r="H4" s="29" t="s">
        <v>2</v>
      </c>
      <c r="I4" s="30" t="s">
        <v>59</v>
      </c>
      <c r="J4" s="30"/>
      <c r="K4" s="31" t="n">
        <f aca="false">IF(I4&gt;"0",VLOOKUP(I4,MOTIF2,2,TRUE()),I4)</f>
        <v>7.5</v>
      </c>
      <c r="L4" s="10" t="str">
        <f aca="false">IF(M4="",IF($A4=1,IF(ISNUMBER(I4),I4,""),""),"")</f>
        <v/>
      </c>
      <c r="M4" s="10" t="str">
        <f aca="false">IF(B4=FALSE(),IF(ISNUMBER(I4),I4,""),"")</f>
        <v/>
      </c>
      <c r="N4" s="10" t="n">
        <f aca="false">IF(I4=N$2,1,"")</f>
        <v>1</v>
      </c>
      <c r="O4" s="10" t="str">
        <f aca="false">IF(I4=O$2,1,"")</f>
        <v/>
      </c>
      <c r="P4" s="10" t="str">
        <f aca="false">IF(I4=P$2,1,"")</f>
        <v/>
      </c>
      <c r="Q4" s="10" t="str">
        <f aca="false">IF(I4=Q$2,1,"")</f>
        <v/>
      </c>
      <c r="R4" s="10" t="str">
        <f aca="false">IF(I4=R$2,1,"")</f>
        <v/>
      </c>
      <c r="S4" s="10" t="n">
        <f aca="false">IF(($A4=1)*(SUMIF(s,$C4,hb)&gt;$S$2),(SUMIF(s,$C4,hb)-$S$2),0)</f>
        <v>0</v>
      </c>
      <c r="T4" s="10" t="str">
        <f aca="false">IF(ISNUMBER(I4),IF(A4=7,1,""),"")</f>
        <v/>
      </c>
      <c r="U4" s="32" t="n">
        <v>25</v>
      </c>
      <c r="V4" s="31" t="n">
        <v>100</v>
      </c>
      <c r="W4" s="31"/>
      <c r="X4" s="31"/>
      <c r="Y4" s="31"/>
      <c r="Z4" s="31"/>
      <c r="AA4" s="31"/>
      <c r="AB4" s="31"/>
      <c r="AC4" s="31"/>
      <c r="AD4" s="31"/>
      <c r="AG4" s="29" t="s">
        <v>60</v>
      </c>
      <c r="AH4" s="29" t="s">
        <v>2</v>
      </c>
      <c r="AI4" s="30" t="n">
        <v>5</v>
      </c>
      <c r="AJ4" s="30"/>
      <c r="AK4" s="31" t="n">
        <f aca="false">IF(AI4&gt;"0",VLOOKUP(AI4,MOTIF2,2,TRUE()),AI4)</f>
        <v>5</v>
      </c>
      <c r="AL4" s="10" t="n">
        <f aca="false">IF(AM4="",IF($A4=1,IF(ISNUMBER(AI4),AI4,""),""),"")</f>
        <v>5</v>
      </c>
      <c r="AM4" s="10" t="str">
        <f aca="false">IF(T4=FALSE(),IF(ISNUMBER(AI4),AI4,""),"")</f>
        <v/>
      </c>
      <c r="AN4" s="10" t="str">
        <f aca="false">IF(AI4=AN$2,1,"")</f>
        <v/>
      </c>
      <c r="AO4" s="10" t="str">
        <f aca="false">IF(AI4=AO$2,1,"")</f>
        <v/>
      </c>
      <c r="AP4" s="10" t="str">
        <f aca="false">IF(AI4=AP$2,1,"")</f>
        <v/>
      </c>
      <c r="AQ4" s="10" t="str">
        <f aca="false">IF(AI4=AQ$2,1,"")</f>
        <v/>
      </c>
      <c r="AR4" s="10" t="str">
        <f aca="false">IF(AI4=AR$2,1,"")</f>
        <v/>
      </c>
      <c r="AS4" s="10" t="n">
        <f aca="false">IF(($A4=1)*(SUMIF(s,$C4,AK$4:AK$48)&gt;$S$2),(SUMIF(s,$C4,AK$4:AK$48)-$S$2),0)</f>
        <v>0</v>
      </c>
      <c r="AT4" s="10" t="str">
        <f aca="false">IF(ISNUMBER(AI4),IF(S4=7,1,""),"")</f>
        <v/>
      </c>
      <c r="AU4" s="32" t="n">
        <v>25</v>
      </c>
      <c r="AV4" s="31" t="n">
        <v>100</v>
      </c>
      <c r="BG4" s="29" t="s">
        <v>60</v>
      </c>
      <c r="BH4" s="29" t="s">
        <v>2</v>
      </c>
      <c r="BI4" s="30" t="n">
        <v>5</v>
      </c>
      <c r="BJ4" s="30"/>
      <c r="BK4" s="31" t="n">
        <f aca="false">IF(BI4&gt;"0",VLOOKUP(BI4,MOTIF2,2,TRUE()),BI4)</f>
        <v>5</v>
      </c>
      <c r="BL4" s="10" t="n">
        <f aca="false">IF(BM4="",IF($A4=1,IF(ISNUMBER(BI4),BI4,""),""),"")</f>
        <v>5</v>
      </c>
      <c r="BM4" s="10" t="str">
        <f aca="false">IF(AT4=FALSE(),IF(ISNUMBER(BI4),BI4,""),"")</f>
        <v/>
      </c>
      <c r="BN4" s="10" t="str">
        <f aca="false">IF(BI4=BN$2,1,"")</f>
        <v/>
      </c>
      <c r="BO4" s="10" t="str">
        <f aca="false">IF(BI4=BO$2,1,"")</f>
        <v/>
      </c>
      <c r="BP4" s="10" t="str">
        <f aca="false">IF(BI4=BP$2,1,"")</f>
        <v/>
      </c>
      <c r="BQ4" s="10" t="str">
        <f aca="false">IF(BI4=BQ$2,1,"")</f>
        <v/>
      </c>
      <c r="BR4" s="10" t="str">
        <f aca="false">IF(BI4=BR$2,1,"")</f>
        <v/>
      </c>
      <c r="BS4" s="10" t="n">
        <f aca="false">IF(($A4=1)*(SUMIF(s,$C4,BK$4:BK$48)&gt;$S$2),(SUMIF(s,$C4,BK$4:BK$48)-$S$2),0)</f>
        <v>0</v>
      </c>
      <c r="BT4" s="10" t="str">
        <f aca="false">IF(ISNUMBER(BI4),IF(AS4=7,1,""),"")</f>
        <v/>
      </c>
      <c r="BU4" s="32" t="n">
        <v>25</v>
      </c>
      <c r="BV4" s="31" t="n">
        <v>100</v>
      </c>
    </row>
    <row r="5" customFormat="false" ht="14.65" hidden="false" customHeight="false" outlineLevel="0" collapsed="false">
      <c r="A5" s="10" t="n">
        <f aca="false">WEEKDAY(E5)</f>
        <v>2</v>
      </c>
      <c r="B5" s="10" t="n">
        <f aca="false">ISERROR(VLOOKUP(E5,ferie,2,FALSE()))</f>
        <v>1</v>
      </c>
      <c r="C5" s="10" t="n">
        <f aca="false">WEEKNUM(E5,2)</f>
        <v>45</v>
      </c>
      <c r="D5" s="10" t="n">
        <f aca="false">MONTH(E5)</f>
        <v>11</v>
      </c>
      <c r="E5" s="28" t="n">
        <v>44137</v>
      </c>
      <c r="F5" s="29" t="s">
        <v>57</v>
      </c>
      <c r="G5" s="11" t="s">
        <v>60</v>
      </c>
      <c r="H5" s="29" t="s">
        <v>5</v>
      </c>
      <c r="I5" s="33" t="n">
        <v>7.5</v>
      </c>
      <c r="J5" s="34"/>
      <c r="K5" s="31" t="n">
        <f aca="false">IF(I5&gt;"0",VLOOKUP(I5,MOTIF2,2,TRUE()),I5)</f>
        <v>7.5</v>
      </c>
      <c r="L5" s="10" t="str">
        <f aca="false">IF(M5="",IF($A5=1,IF(ISNUMBER(I5),I5,""),""),"")</f>
        <v/>
      </c>
      <c r="M5" s="10" t="str">
        <f aca="false">IF(B5=FALSE(),IF(ISNUMBER(I5),I5,""),"")</f>
        <v/>
      </c>
      <c r="N5" s="10" t="str">
        <f aca="false">IF(I5=N$2,1,"")</f>
        <v/>
      </c>
      <c r="O5" s="10" t="str">
        <f aca="false">IF(I5=O$2,1,"")</f>
        <v/>
      </c>
      <c r="P5" s="10" t="str">
        <f aca="false">IF(I5=P$2,1,"")</f>
        <v/>
      </c>
      <c r="Q5" s="10" t="str">
        <f aca="false">IF(I5=Q$2,1,"")</f>
        <v/>
      </c>
      <c r="R5" s="10" t="str">
        <f aca="false">IF(I5=R$2,1,"")</f>
        <v/>
      </c>
      <c r="S5" s="10" t="n">
        <f aca="false">IF(($A5=1)*(SUMIF(s,$C5,hb)&gt;$S$2),(SUMIF(s,$C5,hb)-$S$2),0)</f>
        <v>0</v>
      </c>
      <c r="T5" s="10" t="str">
        <f aca="false">IF(ISNUMBER(I5),IF(A5=7,1,""),"")</f>
        <v/>
      </c>
      <c r="U5" s="32" t="n">
        <f aca="false">IF(N4=1,U4-N4,U4)</f>
        <v>24</v>
      </c>
      <c r="V5" s="31" t="n">
        <f aca="false">+V4+K5-(VLOOKUP($A5,base!$A$13:$B$19,2,FALSE())*(VLOOKUP($B5,ffff,2,FALSE())))</f>
        <v>100</v>
      </c>
      <c r="W5" s="31"/>
      <c r="X5" s="31"/>
      <c r="Y5" s="31"/>
      <c r="Z5" s="31"/>
      <c r="AA5" s="31"/>
      <c r="AB5" s="31"/>
      <c r="AC5" s="31"/>
      <c r="AD5" s="31"/>
      <c r="AG5" s="11" t="s">
        <v>61</v>
      </c>
      <c r="AH5" s="29" t="s">
        <v>5</v>
      </c>
      <c r="AI5" s="33" t="n">
        <v>75</v>
      </c>
      <c r="AJ5" s="34"/>
      <c r="AK5" s="31" t="n">
        <f aca="false">IF(AI5&gt;"0",VLOOKUP(AI5,MOTIF2,2,TRUE()),AI5)</f>
        <v>75</v>
      </c>
      <c r="AL5" s="10" t="str">
        <f aca="false">IF(AM5="",IF($A5=1,IF(ISNUMBER(AI5),AI5,""),""),"")</f>
        <v/>
      </c>
      <c r="AM5" s="10" t="str">
        <f aca="false">IF(T5=FALSE(),IF(ISNUMBER(AI5),AI5,""),"")</f>
        <v/>
      </c>
      <c r="AN5" s="10" t="str">
        <f aca="false">IF(AI5=AN$2,1,"")</f>
        <v/>
      </c>
      <c r="AO5" s="10" t="str">
        <f aca="false">IF(AI5=AO$2,1,"")</f>
        <v/>
      </c>
      <c r="AP5" s="10" t="str">
        <f aca="false">IF(AI5=AP$2,1,"")</f>
        <v/>
      </c>
      <c r="AQ5" s="10" t="str">
        <f aca="false">IF(AI5=AQ$2,1,"")</f>
        <v/>
      </c>
      <c r="AR5" s="10" t="str">
        <f aca="false">IF(AI5=AR$2,1,"")</f>
        <v/>
      </c>
      <c r="AS5" s="10" t="n">
        <f aca="false">IF(($A5=1)*(SUMIF(s,$C5,AK$4:AK$48)&gt;$S$2),(SUMIF(s,$C5,AK$4:AK$48)-$S$2),0)</f>
        <v>0</v>
      </c>
      <c r="AT5" s="10" t="str">
        <f aca="false">IF(ISNUMBER(AI5),IF(S5=7,1,""),"")</f>
        <v/>
      </c>
      <c r="AU5" s="32" t="n">
        <f aca="false">IF(AN4=1,AU4-AN4,AU4)</f>
        <v>25</v>
      </c>
      <c r="AV5" s="31" t="n">
        <f aca="false">+AV4+AK5-(VLOOKUP($A5,base!$A$13:$B$19,2,FALSE())*(VLOOKUP($B5,ffff,2,FALSE())))</f>
        <v>167.5</v>
      </c>
      <c r="BG5" s="11" t="s">
        <v>61</v>
      </c>
      <c r="BH5" s="29" t="s">
        <v>5</v>
      </c>
      <c r="BI5" s="33" t="n">
        <v>55</v>
      </c>
      <c r="BJ5" s="34"/>
      <c r="BK5" s="31" t="n">
        <f aca="false">IF(BI5&gt;"0",VLOOKUP(BI5,MOTIF2,2,TRUE()),BI5)</f>
        <v>55</v>
      </c>
      <c r="BL5" s="10" t="str">
        <f aca="false">IF(BM5="",IF($A5=1,IF(ISNUMBER(BI5),BI5,""),""),"")</f>
        <v/>
      </c>
      <c r="BM5" s="10" t="str">
        <f aca="false">IF(AT5=FALSE(),IF(ISNUMBER(BI5),BI5,""),"")</f>
        <v/>
      </c>
      <c r="BN5" s="10" t="str">
        <f aca="false">IF(BI5=BN$2,1,"")</f>
        <v/>
      </c>
      <c r="BO5" s="10" t="str">
        <f aca="false">IF(BI5=BO$2,1,"")</f>
        <v/>
      </c>
      <c r="BP5" s="10" t="str">
        <f aca="false">IF(BI5=BP$2,1,"")</f>
        <v/>
      </c>
      <c r="BQ5" s="10" t="str">
        <f aca="false">IF(BI5=BQ$2,1,"")</f>
        <v/>
      </c>
      <c r="BR5" s="10" t="str">
        <f aca="false">IF(BI5=BR$2,1,"")</f>
        <v/>
      </c>
      <c r="BS5" s="10" t="n">
        <f aca="false">IF(($A5=1)*(SUMIF(s,$C5,BK$4:BK$48)&gt;$S$2),(SUMIF(s,$C5,BK$4:BK$48)-$S$2),0)</f>
        <v>0</v>
      </c>
      <c r="BT5" s="10" t="str">
        <f aca="false">IF(ISNUMBER(BI5),IF(AS5=7,1,""),"")</f>
        <v/>
      </c>
      <c r="BU5" s="32" t="n">
        <f aca="false">IF(BN4=1,BU4-BN4,BU4)</f>
        <v>25</v>
      </c>
      <c r="BV5" s="31" t="n">
        <f aca="false">+BV4+BK5-(VLOOKUP($A5,base!$A$13:$B$19,2,FALSE())*(VLOOKUP($B5,ffff,2,FALSE())))</f>
        <v>147.5</v>
      </c>
    </row>
    <row r="6" customFormat="false" ht="14.65" hidden="false" customHeight="false" outlineLevel="0" collapsed="false">
      <c r="A6" s="32" t="n">
        <f aca="false">WEEKDAY(E6)</f>
        <v>3</v>
      </c>
      <c r="B6" s="10" t="n">
        <f aca="false">ISERROR(VLOOKUP(E6,ferie,2,FALSE()))</f>
        <v>1</v>
      </c>
      <c r="C6" s="10" t="n">
        <f aca="false">WEEKNUM(E6,2)</f>
        <v>45</v>
      </c>
      <c r="D6" s="32" t="n">
        <f aca="false">MONTH(E6)</f>
        <v>11</v>
      </c>
      <c r="E6" s="28" t="n">
        <v>44138</v>
      </c>
      <c r="F6" s="29" t="s">
        <v>57</v>
      </c>
      <c r="G6" s="11" t="s">
        <v>61</v>
      </c>
      <c r="I6" s="33" t="n">
        <v>7.5</v>
      </c>
      <c r="J6" s="34"/>
      <c r="K6" s="31" t="n">
        <f aca="false">IF(I6&gt;"0",VLOOKUP(I6,MOTIF2,2,TRUE()),I6)</f>
        <v>7.5</v>
      </c>
      <c r="L6" s="10" t="str">
        <f aca="false">IF(M6="",IF($A6=1,IF(ISNUMBER(I6),I6,""),""),"")</f>
        <v/>
      </c>
      <c r="M6" s="10" t="str">
        <f aca="false">IF(B6=FALSE(),IF(ISNUMBER(I6),I6,""),"")</f>
        <v/>
      </c>
      <c r="N6" s="10" t="str">
        <f aca="false">IF(I6=N$2,1,"")</f>
        <v/>
      </c>
      <c r="O6" s="10" t="str">
        <f aca="false">IF(I6=O$2,1,"")</f>
        <v/>
      </c>
      <c r="P6" s="10" t="str">
        <f aca="false">IF(I6=P$2,1,"")</f>
        <v/>
      </c>
      <c r="Q6" s="10" t="str">
        <f aca="false">IF(I6=Q$2,1,"")</f>
        <v/>
      </c>
      <c r="R6" s="10" t="str">
        <f aca="false">IF(I6=R$2,1,"")</f>
        <v/>
      </c>
      <c r="S6" s="10" t="n">
        <f aca="false">IF(($A6=1)*(SUMIF(s,$C6,hb)&gt;$S$2),(SUMIF(s,$C6,hb)-$S$2),0)</f>
        <v>0</v>
      </c>
      <c r="T6" s="10" t="str">
        <f aca="false">IF(ISNUMBER(I6),IF(A6=7,1,""),"")</f>
        <v/>
      </c>
      <c r="U6" s="32" t="n">
        <f aca="false">IF(N5=1,U5-N5,U5)</f>
        <v>24</v>
      </c>
      <c r="V6" s="31" t="n">
        <f aca="false">+V5+K6-(VLOOKUP($A6,base!$A$13:$B$19,2,FALSE())*(VLOOKUP($B6,ffff,2,FALSE())))</f>
        <v>100</v>
      </c>
      <c r="W6" s="31"/>
      <c r="X6" s="31"/>
      <c r="Y6" s="31"/>
      <c r="Z6" s="31"/>
      <c r="AA6" s="31"/>
      <c r="AB6" s="31"/>
      <c r="AC6" s="31"/>
      <c r="AD6" s="31"/>
      <c r="AG6" s="11" t="s">
        <v>61</v>
      </c>
      <c r="AI6" s="33" t="n">
        <v>7.5</v>
      </c>
      <c r="AJ6" s="34"/>
      <c r="AK6" s="31" t="n">
        <f aca="false">IF(AI6&gt;"0",VLOOKUP(AI6,MOTIF2,2,TRUE()),AI6)</f>
        <v>7.5</v>
      </c>
      <c r="AL6" s="10" t="str">
        <f aca="false">IF(AM6="",IF($A6=1,IF(ISNUMBER(AI6),AI6,""),""),"")</f>
        <v/>
      </c>
      <c r="AM6" s="10" t="str">
        <f aca="false">IF(T6=FALSE(),IF(ISNUMBER(AI6),AI6,""),"")</f>
        <v/>
      </c>
      <c r="AN6" s="10" t="str">
        <f aca="false">IF(AI6=AN$2,1,"")</f>
        <v/>
      </c>
      <c r="AO6" s="10" t="str">
        <f aca="false">IF(AI6=AO$2,1,"")</f>
        <v/>
      </c>
      <c r="AP6" s="10" t="str">
        <f aca="false">IF(AI6=AP$2,1,"")</f>
        <v/>
      </c>
      <c r="AQ6" s="10" t="str">
        <f aca="false">IF(AI6=AQ$2,1,"")</f>
        <v/>
      </c>
      <c r="AR6" s="10" t="str">
        <f aca="false">IF(AI6=AR$2,1,"")</f>
        <v/>
      </c>
      <c r="AS6" s="10" t="n">
        <f aca="false">IF(($A6=1)*(SUMIF(s,$C6,AK$4:AK$48)&gt;$S$2),(SUMIF(s,$C6,AK$4:AK$48)-$S$2),0)</f>
        <v>0</v>
      </c>
      <c r="AT6" s="10" t="str">
        <f aca="false">IF(ISNUMBER(AI6),IF(S6=7,1,""),"")</f>
        <v/>
      </c>
      <c r="AU6" s="32" t="n">
        <f aca="false">IF(AN5=1,AU5-AN5,AU5)</f>
        <v>25</v>
      </c>
      <c r="AV6" s="31" t="n">
        <f aca="false">+AV5+AK6-(VLOOKUP($A6,base!$A$13:$B$19,2,FALSE())*(VLOOKUP($B6,ffff,2,FALSE())))</f>
        <v>167.5</v>
      </c>
      <c r="BG6" s="11" t="s">
        <v>61</v>
      </c>
      <c r="BI6" s="33" t="n">
        <v>7.5</v>
      </c>
      <c r="BJ6" s="34"/>
      <c r="BK6" s="31" t="n">
        <f aca="false">IF(BI6&gt;"0",VLOOKUP(BI6,MOTIF2,2,TRUE()),BI6)</f>
        <v>7.5</v>
      </c>
      <c r="BL6" s="10" t="str">
        <f aca="false">IF(BM6="",IF($A6=1,IF(ISNUMBER(BI6),BI6,""),""),"")</f>
        <v/>
      </c>
      <c r="BM6" s="10" t="str">
        <f aca="false">IF(AT6=FALSE(),IF(ISNUMBER(BI6),BI6,""),"")</f>
        <v/>
      </c>
      <c r="BN6" s="10" t="str">
        <f aca="false">IF(BI6=BN$2,1,"")</f>
        <v/>
      </c>
      <c r="BO6" s="10" t="str">
        <f aca="false">IF(BI6=BO$2,1,"")</f>
        <v/>
      </c>
      <c r="BP6" s="10" t="str">
        <f aca="false">IF(BI6=BP$2,1,"")</f>
        <v/>
      </c>
      <c r="BQ6" s="10" t="str">
        <f aca="false">IF(BI6=BQ$2,1,"")</f>
        <v/>
      </c>
      <c r="BR6" s="10" t="str">
        <f aca="false">IF(BI6=BR$2,1,"")</f>
        <v/>
      </c>
      <c r="BS6" s="10" t="n">
        <f aca="false">IF(($A6=1)*(SUMIF(s,$C6,BK$4:BK$48)&gt;$S$2),(SUMIF(s,$C6,BK$4:BK$48)-$S$2),0)</f>
        <v>0</v>
      </c>
      <c r="BT6" s="10" t="str">
        <f aca="false">IF(ISNUMBER(BI6),IF(AS6=7,1,""),"")</f>
        <v/>
      </c>
      <c r="BU6" s="32" t="n">
        <f aca="false">IF(BN5=1,BU5-BN5,BU5)</f>
        <v>25</v>
      </c>
      <c r="BV6" s="31" t="n">
        <f aca="false">+BV5+BK6-(VLOOKUP($A6,base!$A$13:$B$19,2,FALSE())*(VLOOKUP($B6,ffff,2,FALSE())))</f>
        <v>147.5</v>
      </c>
    </row>
    <row r="7" customFormat="false" ht="14.65" hidden="false" customHeight="false" outlineLevel="0" collapsed="false">
      <c r="A7" s="32" t="n">
        <f aca="false">WEEKDAY(E7)</f>
        <v>4</v>
      </c>
      <c r="B7" s="10" t="n">
        <f aca="false">ISERROR(VLOOKUP(E7,ferie,2,FALSE()))</f>
        <v>1</v>
      </c>
      <c r="C7" s="10" t="n">
        <f aca="false">WEEKNUM(E7,2)</f>
        <v>45</v>
      </c>
      <c r="D7" s="32" t="n">
        <f aca="false">MONTH(E7)</f>
        <v>11</v>
      </c>
      <c r="E7" s="28" t="n">
        <v>44139</v>
      </c>
      <c r="F7" s="29" t="s">
        <v>57</v>
      </c>
      <c r="G7" s="11" t="s">
        <v>61</v>
      </c>
      <c r="I7" s="33" t="n">
        <v>8</v>
      </c>
      <c r="J7" s="34"/>
      <c r="K7" s="31" t="n">
        <f aca="false">IF(I7&gt;"0",VLOOKUP(I7,MOTIF2,2,TRUE()),I7)</f>
        <v>8</v>
      </c>
      <c r="L7" s="10" t="str">
        <f aca="false">IF(M7="",IF($A7=1,IF(ISNUMBER(I7),I7,""),""),"")</f>
        <v/>
      </c>
      <c r="M7" s="10" t="str">
        <f aca="false">IF(B7=FALSE(),IF(ISNUMBER(I7),I7,""),"")</f>
        <v/>
      </c>
      <c r="N7" s="32" t="str">
        <f aca="false">IF(I7=N$2,1,"")</f>
        <v/>
      </c>
      <c r="O7" s="32" t="str">
        <f aca="false">IF(I7=O$2,1,"")</f>
        <v/>
      </c>
      <c r="P7" s="32" t="str">
        <f aca="false">IF(I7=P$2,1,"")</f>
        <v/>
      </c>
      <c r="Q7" s="32" t="str">
        <f aca="false">IF(I7=Q$2,1,"")</f>
        <v/>
      </c>
      <c r="R7" s="32" t="str">
        <f aca="false">IF(I7=R$2,1,"")</f>
        <v/>
      </c>
      <c r="S7" s="10" t="n">
        <f aca="false">IF(($A7=1)*(SUMIF(s,$C7,hb)&gt;$S$2),(SUMIF(s,$C7,hb)-$S$2),0)</f>
        <v>0</v>
      </c>
      <c r="T7" s="10" t="str">
        <f aca="false">IF(ISNUMBER(I7),IF(A7=7,1,""),"")</f>
        <v/>
      </c>
      <c r="U7" s="32" t="n">
        <f aca="false">IF(N6=1,U6-N6,U6)</f>
        <v>24</v>
      </c>
      <c r="V7" s="31" t="n">
        <f aca="false">+V6+K7-(VLOOKUP($A7,base!$A$13:$B$19,2,FALSE())*(VLOOKUP($B7,ffff,2,FALSE())))</f>
        <v>100.5</v>
      </c>
      <c r="W7" s="31"/>
      <c r="X7" s="31"/>
      <c r="Y7" s="31"/>
      <c r="Z7" s="31"/>
      <c r="AA7" s="31"/>
      <c r="AB7" s="31"/>
      <c r="AC7" s="31"/>
      <c r="AD7" s="31"/>
      <c r="AG7" s="35" t="s">
        <v>60</v>
      </c>
      <c r="AI7" s="33" t="n">
        <v>7.5</v>
      </c>
      <c r="AJ7" s="34"/>
      <c r="AK7" s="31" t="n">
        <f aca="false">IF(AI7&gt;"0",VLOOKUP(AI7,MOTIF2,2,TRUE()),AI7)</f>
        <v>7.5</v>
      </c>
      <c r="AL7" s="10" t="str">
        <f aca="false">IF(AM7="",IF($A7=1,IF(ISNUMBER(AI7),AI7,""),""),"")</f>
        <v/>
      </c>
      <c r="AM7" s="10" t="str">
        <f aca="false">IF(T7=FALSE(),IF(ISNUMBER(AI7),AI7,""),"")</f>
        <v/>
      </c>
      <c r="AN7" s="10" t="str">
        <f aca="false">IF(AI7=AN$2,1,"")</f>
        <v/>
      </c>
      <c r="AO7" s="10" t="str">
        <f aca="false">IF(AI7=AO$2,1,"")</f>
        <v/>
      </c>
      <c r="AP7" s="10" t="str">
        <f aca="false">IF(AI7=AP$2,1,"")</f>
        <v/>
      </c>
      <c r="AQ7" s="10" t="str">
        <f aca="false">IF(AI7=AQ$2,1,"")</f>
        <v/>
      </c>
      <c r="AR7" s="10" t="str">
        <f aca="false">IF(AI7=AR$2,1,"")</f>
        <v/>
      </c>
      <c r="AS7" s="10" t="n">
        <f aca="false">IF(($A7=1)*(SUMIF(s,$C7,AK$4:AK$48)&gt;$S$2),(SUMIF(s,$C7,AK$4:AK$48)-$S$2),0)</f>
        <v>0</v>
      </c>
      <c r="AT7" s="10" t="str">
        <f aca="false">IF(ISNUMBER(AI7),IF(S7=7,1,""),"")</f>
        <v/>
      </c>
      <c r="AU7" s="32" t="n">
        <f aca="false">IF(AN6=1,AU6-AN6,AU6)</f>
        <v>25</v>
      </c>
      <c r="AV7" s="31" t="n">
        <f aca="false">+AV6+AK7-(VLOOKUP($A7,base!$A$13:$B$19,2,FALSE())*(VLOOKUP($B7,ffff,2,FALSE())))</f>
        <v>167.5</v>
      </c>
      <c r="BG7" s="35" t="s">
        <v>60</v>
      </c>
      <c r="BI7" s="33" t="n">
        <v>7.5</v>
      </c>
      <c r="BJ7" s="34"/>
      <c r="BK7" s="31" t="n">
        <f aca="false">IF(BI7&gt;"0",VLOOKUP(BI7,MOTIF2,2,TRUE()),BI7)</f>
        <v>7.5</v>
      </c>
      <c r="BL7" s="10" t="str">
        <f aca="false">IF(BM7="",IF($A7=1,IF(ISNUMBER(BI7),BI7,""),""),"")</f>
        <v/>
      </c>
      <c r="BM7" s="10" t="str">
        <f aca="false">IF(AT7=FALSE(),IF(ISNUMBER(BI7),BI7,""),"")</f>
        <v/>
      </c>
      <c r="BN7" s="10" t="str">
        <f aca="false">IF(BI7=BN$2,1,"")</f>
        <v/>
      </c>
      <c r="BO7" s="10" t="str">
        <f aca="false">IF(BI7=BO$2,1,"")</f>
        <v/>
      </c>
      <c r="BP7" s="10" t="str">
        <f aca="false">IF(BI7=BP$2,1,"")</f>
        <v/>
      </c>
      <c r="BQ7" s="10" t="str">
        <f aca="false">IF(BI7=BQ$2,1,"")</f>
        <v/>
      </c>
      <c r="BR7" s="10" t="str">
        <f aca="false">IF(BI7=BR$2,1,"")</f>
        <v/>
      </c>
      <c r="BS7" s="10" t="n">
        <f aca="false">IF(($A7=1)*(SUMIF(s,$C7,BK$4:BK$48)&gt;$S$2),(SUMIF(s,$C7,BK$4:BK$48)-$S$2),0)</f>
        <v>0</v>
      </c>
      <c r="BT7" s="10" t="str">
        <f aca="false">IF(ISNUMBER(BI7),IF(AS7=7,1,""),"")</f>
        <v/>
      </c>
      <c r="BU7" s="32" t="n">
        <f aca="false">IF(BN6=1,BU6-BN6,BU6)</f>
        <v>25</v>
      </c>
      <c r="BV7" s="31" t="n">
        <f aca="false">+BV6+BK7-(VLOOKUP($A7,base!$A$13:$B$19,2,FALSE())*(VLOOKUP($B7,ffff,2,FALSE())))</f>
        <v>147.5</v>
      </c>
    </row>
    <row r="8" customFormat="false" ht="14.65" hidden="false" customHeight="false" outlineLevel="0" collapsed="false">
      <c r="A8" s="32" t="n">
        <f aca="false">WEEKDAY(E8)</f>
        <v>5</v>
      </c>
      <c r="B8" s="10" t="n">
        <f aca="false">ISERROR(VLOOKUP(E8,ferie,2,FALSE()))</f>
        <v>1</v>
      </c>
      <c r="C8" s="10" t="n">
        <f aca="false">WEEKNUM(E8,2)</f>
        <v>45</v>
      </c>
      <c r="D8" s="32" t="n">
        <f aca="false">MONTH(E8)</f>
        <v>11</v>
      </c>
      <c r="E8" s="28" t="n">
        <v>44140</v>
      </c>
      <c r="F8" s="29" t="s">
        <v>57</v>
      </c>
      <c r="G8" s="11" t="s">
        <v>61</v>
      </c>
      <c r="I8" s="33" t="n">
        <v>10</v>
      </c>
      <c r="J8" s="34"/>
      <c r="K8" s="31" t="n">
        <f aca="false">IF(I8&gt;"0",VLOOKUP(I8,MOTIF2,2,TRUE()),I8)</f>
        <v>10</v>
      </c>
      <c r="L8" s="10" t="str">
        <f aca="false">IF(M8="",IF($A8=1,IF(ISNUMBER(I8),I8,""),""),"")</f>
        <v/>
      </c>
      <c r="M8" s="10" t="str">
        <f aca="false">IF(B8=FALSE(),IF(ISNUMBER(I8),I8,""),"")</f>
        <v/>
      </c>
      <c r="N8" s="32" t="str">
        <f aca="false">IF(I8=N$2,1,"")</f>
        <v/>
      </c>
      <c r="O8" s="32" t="str">
        <f aca="false">IF(I8=O$2,1,"")</f>
        <v/>
      </c>
      <c r="P8" s="32" t="str">
        <f aca="false">IF(I8=P$2,1,"")</f>
        <v/>
      </c>
      <c r="Q8" s="32" t="str">
        <f aca="false">IF(I8=Q$2,1,"")</f>
        <v/>
      </c>
      <c r="R8" s="32" t="str">
        <f aca="false">IF(I8=R$2,1,"")</f>
        <v/>
      </c>
      <c r="S8" s="10" t="n">
        <f aca="false">IF(($A8=1)*(SUMIF(s,$C8,hb)&gt;$S$2),(SUMIF(s,$C8,hb)-$S$2),0)</f>
        <v>0</v>
      </c>
      <c r="T8" s="32" t="str">
        <f aca="false">IF(ISNUMBER(I8),IF(A8=7,1,""),"")</f>
        <v/>
      </c>
      <c r="U8" s="32" t="n">
        <f aca="false">IF(N7=1,U7-N7,U7)</f>
        <v>24</v>
      </c>
      <c r="V8" s="31" t="n">
        <f aca="false">+V7+K8-(VLOOKUP($A8,base!$A$13:$B$19,2,FALSE())*(VLOOKUP($B8,ffff,2,FALSE())))</f>
        <v>103</v>
      </c>
      <c r="W8" s="31"/>
      <c r="X8" s="31"/>
      <c r="Y8" s="31"/>
      <c r="Z8" s="31"/>
      <c r="AA8" s="31"/>
      <c r="AB8" s="31"/>
      <c r="AC8" s="31"/>
      <c r="AD8" s="31"/>
      <c r="AG8" s="35" t="s">
        <v>4</v>
      </c>
      <c r="AI8" s="33" t="n">
        <v>20</v>
      </c>
      <c r="AJ8" s="34"/>
      <c r="AK8" s="31" t="n">
        <f aca="false">IF(AI8&gt;"0",VLOOKUP(AI8,MOTIF2,2,TRUE()),AI8)</f>
        <v>20</v>
      </c>
      <c r="AL8" s="10" t="str">
        <f aca="false">IF(AM8="",IF($A8=1,IF(ISNUMBER(AI8),AI8,""),""),"")</f>
        <v/>
      </c>
      <c r="AM8" s="10" t="str">
        <f aca="false">IF(T8=FALSE(),IF(ISNUMBER(AI8),AI8,""),"")</f>
        <v/>
      </c>
      <c r="AN8" s="10" t="str">
        <f aca="false">IF(AI8=AN$2,1,"")</f>
        <v/>
      </c>
      <c r="AO8" s="10" t="str">
        <f aca="false">IF(AI8=AO$2,1,"")</f>
        <v/>
      </c>
      <c r="AP8" s="10" t="str">
        <f aca="false">IF(AI8=AP$2,1,"")</f>
        <v/>
      </c>
      <c r="AQ8" s="10" t="str">
        <f aca="false">IF(AI8=AQ$2,1,"")</f>
        <v/>
      </c>
      <c r="AR8" s="10" t="str">
        <f aca="false">IF(AI8=AR$2,1,"")</f>
        <v/>
      </c>
      <c r="AS8" s="10" t="n">
        <f aca="false">IF(($A8=1)*(SUMIF(s,$C8,AK$4:AK$48)&gt;$S$2),(SUMIF(s,$C8,AK$4:AK$48)-$S$2),0)</f>
        <v>0</v>
      </c>
      <c r="AT8" s="32" t="str">
        <f aca="false">IF(ISNUMBER(AI8),IF(S8=7,1,""),"")</f>
        <v/>
      </c>
      <c r="AU8" s="32" t="n">
        <f aca="false">IF(AN7=1,AU7-AN7,AU7)</f>
        <v>25</v>
      </c>
      <c r="AV8" s="31" t="n">
        <f aca="false">+AV7+AK8-(VLOOKUP($A8,base!$A$13:$B$19,2,FALSE())*(VLOOKUP($B8,ffff,2,FALSE())))</f>
        <v>180</v>
      </c>
      <c r="BG8" s="35" t="s">
        <v>4</v>
      </c>
      <c r="BI8" s="33" t="n">
        <v>10</v>
      </c>
      <c r="BJ8" s="34"/>
      <c r="BK8" s="31" t="n">
        <f aca="false">IF(BI8&gt;"0",VLOOKUP(BI8,MOTIF2,2,TRUE()),BI8)</f>
        <v>10</v>
      </c>
      <c r="BL8" s="10" t="str">
        <f aca="false">IF(BM8="",IF($A8=1,IF(ISNUMBER(BI8),BI8,""),""),"")</f>
        <v/>
      </c>
      <c r="BM8" s="10" t="str">
        <f aca="false">IF(AT8=FALSE(),IF(ISNUMBER(BI8),BI8,""),"")</f>
        <v/>
      </c>
      <c r="BN8" s="10" t="str">
        <f aca="false">IF(BI8=BN$2,1,"")</f>
        <v/>
      </c>
      <c r="BO8" s="10" t="str">
        <f aca="false">IF(BI8=BO$2,1,"")</f>
        <v/>
      </c>
      <c r="BP8" s="10" t="str">
        <f aca="false">IF(BI8=BP$2,1,"")</f>
        <v/>
      </c>
      <c r="BQ8" s="10" t="str">
        <f aca="false">IF(BI8=BQ$2,1,"")</f>
        <v/>
      </c>
      <c r="BR8" s="10" t="str">
        <f aca="false">IF(BI8=BR$2,1,"")</f>
        <v/>
      </c>
      <c r="BS8" s="10" t="n">
        <f aca="false">IF(($A8=1)*(SUMIF(s,$C8,BK$4:BK$48)&gt;$S$2),(SUMIF(s,$C8,BK$4:BK$48)-$S$2),0)</f>
        <v>0</v>
      </c>
      <c r="BT8" s="32" t="str">
        <f aca="false">IF(ISNUMBER(BI8),IF(AS8=7,1,""),"")</f>
        <v/>
      </c>
      <c r="BU8" s="32" t="n">
        <f aca="false">IF(BN7=1,BU7-BN7,BU7)</f>
        <v>25</v>
      </c>
      <c r="BV8" s="31" t="n">
        <f aca="false">+BV7+BK8-(VLOOKUP($A8,base!$A$13:$B$19,2,FALSE())*(VLOOKUP($B8,ffff,2,FALSE())))</f>
        <v>150</v>
      </c>
    </row>
    <row r="9" customFormat="false" ht="14.65" hidden="false" customHeight="false" outlineLevel="0" collapsed="false">
      <c r="A9" s="32" t="n">
        <f aca="false">WEEKDAY(E9)</f>
        <v>6</v>
      </c>
      <c r="B9" s="10" t="n">
        <f aca="false">ISERROR(VLOOKUP(E9,ferie,2,FALSE()))</f>
        <v>1</v>
      </c>
      <c r="C9" s="10" t="n">
        <f aca="false">WEEKNUM(E9,2)</f>
        <v>45</v>
      </c>
      <c r="D9" s="32" t="n">
        <f aca="false">MONTH(E9)</f>
        <v>11</v>
      </c>
      <c r="E9" s="28" t="n">
        <v>44141</v>
      </c>
      <c r="F9" s="29" t="s">
        <v>57</v>
      </c>
      <c r="G9" s="11" t="s">
        <v>61</v>
      </c>
      <c r="I9" s="33" t="n">
        <v>20</v>
      </c>
      <c r="J9" s="34"/>
      <c r="K9" s="31" t="n">
        <f aca="false">IF(I9&gt;"0",VLOOKUP(I9,MOTIF2,2,TRUE()),I9)</f>
        <v>20</v>
      </c>
      <c r="L9" s="10" t="str">
        <f aca="false">IF(M9="",IF($A9=1,IF(ISNUMBER(I9),I9,""),""),"")</f>
        <v/>
      </c>
      <c r="M9" s="10" t="str">
        <f aca="false">IF(B9=FALSE(),IF(ISNUMBER(I9),I9,""),"")</f>
        <v/>
      </c>
      <c r="N9" s="32" t="str">
        <f aca="false">IF(I9=N$2,1,"")</f>
        <v/>
      </c>
      <c r="O9" s="32" t="str">
        <f aca="false">IF(I9=O$2,1,"")</f>
        <v/>
      </c>
      <c r="P9" s="32" t="str">
        <f aca="false">IF(I9=P$2,1,"")</f>
        <v/>
      </c>
      <c r="Q9" s="32" t="str">
        <f aca="false">IF(I9=Q$2,1,"")</f>
        <v/>
      </c>
      <c r="R9" s="32" t="str">
        <f aca="false">IF(I9=R$2,1,"")</f>
        <v/>
      </c>
      <c r="S9" s="10" t="n">
        <f aca="false">IF(($A9=1)*(SUMIF(s,$C9,hb)&gt;$S$2),(SUMIF(s,$C9,hb)-$S$2),0)</f>
        <v>0</v>
      </c>
      <c r="T9" s="32" t="str">
        <f aca="false">IF(ISNUMBER(I9),IF(A9=7,1,""),"")</f>
        <v/>
      </c>
      <c r="U9" s="32" t="n">
        <f aca="false">IF(N8=1,U8-N8,U8)</f>
        <v>24</v>
      </c>
      <c r="V9" s="31" t="n">
        <f aca="false">+V8+K9-(VLOOKUP($A9,base!$A$13:$B$19,2,FALSE())*(VLOOKUP($B9,ffff,2,FALSE())))</f>
        <v>115.5</v>
      </c>
      <c r="W9" s="31"/>
      <c r="X9" s="31"/>
      <c r="Y9" s="31"/>
      <c r="Z9" s="31"/>
      <c r="AA9" s="31"/>
      <c r="AB9" s="31"/>
      <c r="AC9" s="31"/>
      <c r="AD9" s="31"/>
      <c r="AI9" s="33" t="n">
        <v>20</v>
      </c>
      <c r="AJ9" s="34"/>
      <c r="AK9" s="31" t="n">
        <f aca="false">IF(AI9&gt;"0",VLOOKUP(AI9,MOTIF2,2,TRUE()),AI9)</f>
        <v>20</v>
      </c>
      <c r="AL9" s="10" t="str">
        <f aca="false">IF(AM9="",IF($A9=1,IF(ISNUMBER(AI9),AI9,""),""),"")</f>
        <v/>
      </c>
      <c r="AM9" s="10" t="str">
        <f aca="false">IF(T9=FALSE(),IF(ISNUMBER(AI9),AI9,""),"")</f>
        <v/>
      </c>
      <c r="AN9" s="10" t="str">
        <f aca="false">IF(AI9=AN$2,1,"")</f>
        <v/>
      </c>
      <c r="AO9" s="10" t="str">
        <f aca="false">IF(AI9=AO$2,1,"")</f>
        <v/>
      </c>
      <c r="AP9" s="10" t="str">
        <f aca="false">IF(AI9=AP$2,1,"")</f>
        <v/>
      </c>
      <c r="AQ9" s="10" t="str">
        <f aca="false">IF(AI9=AQ$2,1,"")</f>
        <v/>
      </c>
      <c r="AR9" s="10" t="str">
        <f aca="false">IF(AI9=AR$2,1,"")</f>
        <v/>
      </c>
      <c r="AS9" s="10" t="n">
        <f aca="false">IF(($A9=1)*(SUMIF(s,$C9,AK$4:AK$48)&gt;$S$2),(SUMIF(s,$C9,AK$4:AK$48)-$S$2),0)</f>
        <v>0</v>
      </c>
      <c r="AT9" s="32" t="str">
        <f aca="false">IF(ISNUMBER(AI9),IF(S9=7,1,""),"")</f>
        <v/>
      </c>
      <c r="AU9" s="32" t="n">
        <f aca="false">IF(AN8=1,AU8-AN8,AU8)</f>
        <v>25</v>
      </c>
      <c r="AV9" s="31" t="n">
        <f aca="false">+AV8+AK9-(VLOOKUP($A9,base!$A$13:$B$19,2,FALSE())*(VLOOKUP($B9,ffff,2,FALSE())))</f>
        <v>192.5</v>
      </c>
      <c r="BI9" s="33" t="n">
        <v>20</v>
      </c>
      <c r="BJ9" s="34"/>
      <c r="BK9" s="31" t="n">
        <f aca="false">IF(BI9&gt;"0",VLOOKUP(BI9,MOTIF2,2,TRUE()),BI9)</f>
        <v>20</v>
      </c>
      <c r="BL9" s="10" t="str">
        <f aca="false">IF(BM9="",IF($A9=1,IF(ISNUMBER(BI9),BI9,""),""),"")</f>
        <v/>
      </c>
      <c r="BM9" s="10" t="str">
        <f aca="false">IF(AT9=FALSE(),IF(ISNUMBER(BI9),BI9,""),"")</f>
        <v/>
      </c>
      <c r="BN9" s="10" t="str">
        <f aca="false">IF(BI9=BN$2,1,"")</f>
        <v/>
      </c>
      <c r="BO9" s="10" t="str">
        <f aca="false">IF(BI9=BO$2,1,"")</f>
        <v/>
      </c>
      <c r="BP9" s="10" t="str">
        <f aca="false">IF(BI9=BP$2,1,"")</f>
        <v/>
      </c>
      <c r="BQ9" s="10" t="str">
        <f aca="false">IF(BI9=BQ$2,1,"")</f>
        <v/>
      </c>
      <c r="BR9" s="10" t="str">
        <f aca="false">IF(BI9=BR$2,1,"")</f>
        <v/>
      </c>
      <c r="BS9" s="10" t="n">
        <f aca="false">IF(($A9=1)*(SUMIF(s,$C9,BK$4:BK$48)&gt;$S$2),(SUMIF(s,$C9,BK$4:BK$48)-$S$2),0)</f>
        <v>0</v>
      </c>
      <c r="BT9" s="32" t="str">
        <f aca="false">IF(ISNUMBER(BI9),IF(AS9=7,1,""),"")</f>
        <v/>
      </c>
      <c r="BU9" s="32" t="n">
        <f aca="false">IF(BN8=1,BU8-BN8,BU8)</f>
        <v>25</v>
      </c>
      <c r="BV9" s="31" t="n">
        <f aca="false">+BV8+BK9-(VLOOKUP($A9,base!$A$13:$B$19,2,FALSE())*(VLOOKUP($B9,ffff,2,FALSE())))</f>
        <v>162.5</v>
      </c>
    </row>
    <row r="10" customFormat="false" ht="14.65" hidden="false" customHeight="false" outlineLevel="0" collapsed="false">
      <c r="A10" s="32" t="n">
        <f aca="false">WEEKDAY(E10)</f>
        <v>7</v>
      </c>
      <c r="B10" s="10" t="n">
        <f aca="false">ISERROR(VLOOKUP(E10,ferie,2,FALSE()))</f>
        <v>1</v>
      </c>
      <c r="C10" s="10" t="n">
        <f aca="false">WEEKNUM(E10,2)</f>
        <v>45</v>
      </c>
      <c r="D10" s="32" t="n">
        <f aca="false">MONTH(E10)</f>
        <v>11</v>
      </c>
      <c r="E10" s="28" t="n">
        <v>44142</v>
      </c>
      <c r="F10" s="29" t="s">
        <v>57</v>
      </c>
      <c r="I10" s="33" t="s">
        <v>62</v>
      </c>
      <c r="J10" s="34"/>
      <c r="K10" s="31" t="n">
        <f aca="false">IF(I10&gt;"0",VLOOKUP(I10,MOTIF2,2,TRUE()),I10)</f>
        <v>0</v>
      </c>
      <c r="L10" s="10" t="str">
        <f aca="false">IF(M10="",IF($A10=1,IF(ISNUMBER(I10),I10,""),""),"")</f>
        <v/>
      </c>
      <c r="M10" s="10" t="str">
        <f aca="false">IF(B10=FALSE(),IF(ISNUMBER(I10),I10,""),"")</f>
        <v/>
      </c>
      <c r="N10" s="32" t="str">
        <f aca="false">IF(I10=N$2,1,"")</f>
        <v/>
      </c>
      <c r="O10" s="32" t="str">
        <f aca="false">IF(I10=O$2,1,"")</f>
        <v/>
      </c>
      <c r="P10" s="32" t="str">
        <f aca="false">IF(I10=P$2,1,"")</f>
        <v/>
      </c>
      <c r="Q10" s="32" t="str">
        <f aca="false">IF(I10=Q$2,1,"")</f>
        <v/>
      </c>
      <c r="R10" s="32" t="str">
        <f aca="false">IF(I10=R$2,1,"")</f>
        <v/>
      </c>
      <c r="S10" s="10" t="n">
        <f aca="false">IF(($A10=1)*(SUMIF(s,$C10,hb)&gt;$S$2),(SUMIF(s,$C10,hb)-$S$2),0)</f>
        <v>0</v>
      </c>
      <c r="T10" s="32" t="str">
        <f aca="false">IF(ISNUMBER(I10),IF(A10=7,1,""),"")</f>
        <v/>
      </c>
      <c r="U10" s="32" t="n">
        <f aca="false">IF(N9=1,U9-N9,U9)</f>
        <v>24</v>
      </c>
      <c r="V10" s="31" t="n">
        <f aca="false">+V9+K10-(VLOOKUP($A10,base!$A$13:$B$19,2,FALSE())*(VLOOKUP($B10,ffff,2,FALSE())))</f>
        <v>115.5</v>
      </c>
      <c r="W10" s="31"/>
      <c r="X10" s="31"/>
      <c r="Y10" s="31"/>
      <c r="Z10" s="31"/>
      <c r="AA10" s="31"/>
      <c r="AB10" s="31"/>
      <c r="AC10" s="31"/>
      <c r="AD10" s="31"/>
      <c r="AI10" s="33" t="s">
        <v>62</v>
      </c>
      <c r="AJ10" s="34"/>
      <c r="AK10" s="31" t="n">
        <f aca="false">IF(AI10&gt;"0",VLOOKUP(AI10,MOTIF2,2,TRUE()),AI10)</f>
        <v>0</v>
      </c>
      <c r="AL10" s="10" t="str">
        <f aca="false">IF(AM10="",IF($A10=1,IF(ISNUMBER(AI10),AI10,""),""),"")</f>
        <v/>
      </c>
      <c r="AM10" s="10" t="str">
        <f aca="false">IF(T10=FALSE(),IF(ISNUMBER(AI10),AI10,""),"")</f>
        <v/>
      </c>
      <c r="AN10" s="10" t="str">
        <f aca="false">IF(AI10=AN$2,1,"")</f>
        <v/>
      </c>
      <c r="AO10" s="10" t="str">
        <f aca="false">IF(AI10=AO$2,1,"")</f>
        <v/>
      </c>
      <c r="AP10" s="10" t="str">
        <f aca="false">IF(AI10=AP$2,1,"")</f>
        <v/>
      </c>
      <c r="AQ10" s="10" t="str">
        <f aca="false">IF(AI10=AQ$2,1,"")</f>
        <v/>
      </c>
      <c r="AR10" s="10" t="str">
        <f aca="false">IF(AI10=AR$2,1,"")</f>
        <v/>
      </c>
      <c r="AS10" s="10" t="n">
        <f aca="false">IF(($A10=1)*(SUMIF(s,$C10,AK$4:AK$48)&gt;$S$2),(SUMIF(s,$C10,AK$4:AK$48)-$S$2),0)</f>
        <v>0</v>
      </c>
      <c r="AT10" s="32" t="str">
        <f aca="false">IF(ISNUMBER(AI10),IF(S10=7,1,""),"")</f>
        <v/>
      </c>
      <c r="AU10" s="32" t="n">
        <f aca="false">IF(AN9=1,AU9-AN9,AU9)</f>
        <v>25</v>
      </c>
      <c r="AV10" s="31" t="n">
        <f aca="false">+AV9+AK10-(VLOOKUP($A10,base!$A$13:$B$19,2,FALSE())*(VLOOKUP($B10,ffff,2,FALSE())))</f>
        <v>192.5</v>
      </c>
      <c r="BI10" s="33" t="s">
        <v>62</v>
      </c>
      <c r="BJ10" s="34"/>
      <c r="BK10" s="31" t="n">
        <f aca="false">IF(BI10&gt;"0",VLOOKUP(BI10,MOTIF2,2,TRUE()),BI10)</f>
        <v>0</v>
      </c>
      <c r="BL10" s="10" t="str">
        <f aca="false">IF(BM10="",IF($A10=1,IF(ISNUMBER(BI10),BI10,""),""),"")</f>
        <v/>
      </c>
      <c r="BM10" s="10" t="str">
        <f aca="false">IF(AT10=FALSE(),IF(ISNUMBER(BI10),BI10,""),"")</f>
        <v/>
      </c>
      <c r="BN10" s="10" t="str">
        <f aca="false">IF(BI10=BN$2,1,"")</f>
        <v/>
      </c>
      <c r="BO10" s="10" t="str">
        <f aca="false">IF(BI10=BO$2,1,"")</f>
        <v/>
      </c>
      <c r="BP10" s="10" t="str">
        <f aca="false">IF(BI10=BP$2,1,"")</f>
        <v/>
      </c>
      <c r="BQ10" s="10" t="str">
        <f aca="false">IF(BI10=BQ$2,1,"")</f>
        <v/>
      </c>
      <c r="BR10" s="10" t="str">
        <f aca="false">IF(BI10=BR$2,1,"")</f>
        <v/>
      </c>
      <c r="BS10" s="10" t="n">
        <f aca="false">IF(($A10=1)*(SUMIF(s,$C10,BK$4:BK$48)&gt;$S$2),(SUMIF(s,$C10,BK$4:BK$48)-$S$2),0)</f>
        <v>0</v>
      </c>
      <c r="BT10" s="32" t="str">
        <f aca="false">IF(ISNUMBER(BI10),IF(AS10=7,1,""),"")</f>
        <v/>
      </c>
      <c r="BU10" s="32" t="n">
        <f aca="false">IF(BN9=1,BU9-BN9,BU9)</f>
        <v>25</v>
      </c>
      <c r="BV10" s="31" t="n">
        <f aca="false">+BV9+BK10-(VLOOKUP($A10,base!$A$13:$B$19,2,FALSE())*(VLOOKUP($B10,ffff,2,FALSE())))</f>
        <v>162.5</v>
      </c>
    </row>
    <row r="11" customFormat="false" ht="14.65" hidden="false" customHeight="false" outlineLevel="0" collapsed="false">
      <c r="A11" s="32" t="n">
        <f aca="false">WEEKDAY(E11)</f>
        <v>1</v>
      </c>
      <c r="B11" s="10" t="n">
        <f aca="false">ISERROR(VLOOKUP(E11,ferie,2,FALSE()))</f>
        <v>1</v>
      </c>
      <c r="C11" s="10" t="n">
        <f aca="false">WEEKNUM(E11,2)</f>
        <v>45</v>
      </c>
      <c r="D11" s="32" t="n">
        <f aca="false">MONTH(E11)</f>
        <v>11</v>
      </c>
      <c r="E11" s="28" t="n">
        <v>44143</v>
      </c>
      <c r="F11" s="29" t="s">
        <v>57</v>
      </c>
      <c r="H11" s="11" t="s">
        <v>5</v>
      </c>
      <c r="I11" s="33" t="s">
        <v>19</v>
      </c>
      <c r="J11" s="34"/>
      <c r="K11" s="31" t="n">
        <f aca="false">IF(I11&gt;"0",VLOOKUP(I11,MOTIF2,2,TRUE()),I11)</f>
        <v>0</v>
      </c>
      <c r="L11" s="10" t="str">
        <f aca="false">IF(M11="",IF($A11=1,IF(ISNUMBER(I11),I11,""),""),"")</f>
        <v/>
      </c>
      <c r="M11" s="10" t="str">
        <f aca="false">IF(B11=FALSE(),IF(ISNUMBER(I11),I11,""),"")</f>
        <v/>
      </c>
      <c r="N11" s="32" t="str">
        <f aca="false">IF(I11=N$2,1,"")</f>
        <v/>
      </c>
      <c r="O11" s="32" t="str">
        <f aca="false">IF(I11=O$2,1,"")</f>
        <v/>
      </c>
      <c r="P11" s="32" t="str">
        <f aca="false">IF(I11=P$2,1,"")</f>
        <v/>
      </c>
      <c r="Q11" s="32" t="str">
        <f aca="false">IF(I11=Q$2,1,"")</f>
        <v/>
      </c>
      <c r="R11" s="32" t="str">
        <f aca="false">IF(I11=R$2,1,"")</f>
        <v/>
      </c>
      <c r="S11" s="10" t="n">
        <f aca="false">IF(($A11=1)*(SUMIF(s,$C11,hb)&gt;$S$2),(SUMIF(s,$C11,hb)-$S$2),0)</f>
        <v>9</v>
      </c>
      <c r="T11" s="32" t="str">
        <f aca="false">IF(ISNUMBER(I11),IF(A11=7,1,""),"")</f>
        <v/>
      </c>
      <c r="U11" s="32" t="n">
        <f aca="false">IF(N10=1,U10-N10,U10)</f>
        <v>24</v>
      </c>
      <c r="V11" s="31" t="n">
        <f aca="false">+V10+K11-(VLOOKUP($A11,base!$A$13:$B$19,2,FALSE())*(VLOOKUP($B11,ffff,2,FALSE())))</f>
        <v>115.5</v>
      </c>
      <c r="W11" s="31"/>
      <c r="X11" s="31"/>
      <c r="Y11" s="31"/>
      <c r="Z11" s="31"/>
      <c r="AA11" s="31"/>
      <c r="AB11" s="31"/>
      <c r="AC11" s="31"/>
      <c r="AD11" s="31"/>
      <c r="AH11" s="11" t="s">
        <v>5</v>
      </c>
      <c r="AI11" s="33" t="n">
        <v>2</v>
      </c>
      <c r="AJ11" s="34"/>
      <c r="AK11" s="31" t="n">
        <f aca="false">IF(AI11&gt;"0",VLOOKUP(AI11,MOTIF2,2,TRUE()),AI11)</f>
        <v>2</v>
      </c>
      <c r="AL11" s="10" t="n">
        <f aca="false">IF(AM11="",IF($A11=1,IF(ISNUMBER(AI11),AI11,""),""),"")</f>
        <v>2</v>
      </c>
      <c r="AM11" s="10" t="str">
        <f aca="false">IF(T11=FALSE(),IF(ISNUMBER(AI11),AI11,""),"")</f>
        <v/>
      </c>
      <c r="AN11" s="10" t="str">
        <f aca="false">IF(AI11=AN$2,1,"")</f>
        <v/>
      </c>
      <c r="AO11" s="10" t="str">
        <f aca="false">IF(AI11=AO$2,1,"")</f>
        <v/>
      </c>
      <c r="AP11" s="10" t="str">
        <f aca="false">IF(AI11=AP$2,1,"")</f>
        <v/>
      </c>
      <c r="AQ11" s="10" t="str">
        <f aca="false">IF(AI11=AQ$2,1,"")</f>
        <v/>
      </c>
      <c r="AR11" s="10" t="str">
        <f aca="false">IF(AI11=AR$2,1,"")</f>
        <v/>
      </c>
      <c r="AS11" s="10" t="n">
        <f aca="false">IF(($A11=1)*(SUMIF(s,$C11,AK$4:AK$48)&gt;$S$2),(SUMIF(s,$C11,AK$4:AK$48)-$S$2),0)</f>
        <v>88</v>
      </c>
      <c r="AT11" s="32" t="str">
        <f aca="false">IF(ISNUMBER(AI11),IF(S11=7,1,""),"")</f>
        <v/>
      </c>
      <c r="AU11" s="32" t="n">
        <f aca="false">IF(AN10=1,AU10-AN10,AU10)</f>
        <v>25</v>
      </c>
      <c r="AV11" s="31" t="n">
        <f aca="false">+AV10+AK11-(VLOOKUP($A11,base!$A$13:$B$19,2,FALSE())*(VLOOKUP($B11,ffff,2,FALSE())))</f>
        <v>194.5</v>
      </c>
      <c r="BH11" s="11" t="s">
        <v>5</v>
      </c>
      <c r="BI11" s="33" t="n">
        <v>2</v>
      </c>
      <c r="BJ11" s="34"/>
      <c r="BK11" s="31" t="n">
        <f aca="false">IF(BI11&gt;"0",VLOOKUP(BI11,MOTIF2,2,TRUE()),BI11)</f>
        <v>2</v>
      </c>
      <c r="BL11" s="10" t="n">
        <f aca="false">IF(BM11="",IF($A11=1,IF(ISNUMBER(BI11),BI11,""),""),"")</f>
        <v>2</v>
      </c>
      <c r="BM11" s="10" t="str">
        <f aca="false">IF(AT11=FALSE(),IF(ISNUMBER(BI11),BI11,""),"")</f>
        <v/>
      </c>
      <c r="BN11" s="10" t="str">
        <f aca="false">IF(BI11=BN$2,1,"")</f>
        <v/>
      </c>
      <c r="BO11" s="10" t="str">
        <f aca="false">IF(BI11=BO$2,1,"")</f>
        <v/>
      </c>
      <c r="BP11" s="10" t="str">
        <f aca="false">IF(BI11=BP$2,1,"")</f>
        <v/>
      </c>
      <c r="BQ11" s="10" t="str">
        <f aca="false">IF(BI11=BQ$2,1,"")</f>
        <v/>
      </c>
      <c r="BR11" s="10" t="str">
        <f aca="false">IF(BI11=BR$2,1,"")</f>
        <v/>
      </c>
      <c r="BS11" s="10" t="n">
        <f aca="false">IF(($A11=1)*(SUMIF(s,$C11,BK$4:BK$48)&gt;$S$2),(SUMIF(s,$C11,BK$4:BK$48)-$S$2),0)</f>
        <v>58</v>
      </c>
      <c r="BT11" s="32" t="str">
        <f aca="false">IF(ISNUMBER(BI11),IF(AS11=7,1,""),"")</f>
        <v/>
      </c>
      <c r="BU11" s="32" t="n">
        <f aca="false">IF(BN10=1,BU10-BN10,BU10)</f>
        <v>25</v>
      </c>
      <c r="BV11" s="31" t="n">
        <f aca="false">+BV10+BK11-(VLOOKUP($A11,base!$A$13:$B$19,2,FALSE())*(VLOOKUP($B11,ffff,2,FALSE())))</f>
        <v>164.5</v>
      </c>
    </row>
    <row r="12" customFormat="false" ht="14.65" hidden="false" customHeight="false" outlineLevel="0" collapsed="false">
      <c r="A12" s="32" t="n">
        <f aca="false">WEEKDAY(E12)</f>
        <v>2</v>
      </c>
      <c r="B12" s="10" t="n">
        <f aca="false">ISERROR(VLOOKUP(E12,ferie,2,FALSE()))</f>
        <v>1</v>
      </c>
      <c r="C12" s="10" t="n">
        <f aca="false">WEEKNUM(E12,2)</f>
        <v>46</v>
      </c>
      <c r="D12" s="32" t="n">
        <f aca="false">MONTH(E12)</f>
        <v>11</v>
      </c>
      <c r="E12" s="28" t="n">
        <v>44144</v>
      </c>
      <c r="F12" s="29" t="s">
        <v>57</v>
      </c>
      <c r="G12" s="11" t="s">
        <v>59</v>
      </c>
      <c r="I12" s="34" t="n">
        <v>1</v>
      </c>
      <c r="J12" s="34"/>
      <c r="K12" s="31" t="n">
        <f aca="false">IF(I12&gt;"0",VLOOKUP(I12,MOTIF2,2,TRUE()),I12)</f>
        <v>1</v>
      </c>
      <c r="L12" s="10" t="str">
        <f aca="false">IF(M12="",IF($A12=1,IF(ISNUMBER(I12),I12,""),""),"")</f>
        <v/>
      </c>
      <c r="M12" s="10" t="str">
        <f aca="false">IF(B12=FALSE(),IF(ISNUMBER(I12),I12,""),"")</f>
        <v/>
      </c>
      <c r="N12" s="32" t="str">
        <f aca="false">IF(I12=N$2,1,"")</f>
        <v/>
      </c>
      <c r="O12" s="32" t="str">
        <f aca="false">IF(I12=O$2,1,"")</f>
        <v/>
      </c>
      <c r="P12" s="32" t="str">
        <f aca="false">IF(I12=P$2,1,"")</f>
        <v/>
      </c>
      <c r="Q12" s="32" t="str">
        <f aca="false">IF(I12=Q$2,1,"")</f>
        <v/>
      </c>
      <c r="R12" s="32" t="str">
        <f aca="false">IF(I12=R$2,1,"")</f>
        <v/>
      </c>
      <c r="S12" s="10" t="n">
        <f aca="false">IF(($A12=1)*(SUMIF(s,$C12,hb)&gt;$S$2),(SUMIF(s,$C12,hb)-$S$2),0)</f>
        <v>0</v>
      </c>
      <c r="T12" s="32" t="str">
        <f aca="false">IF(ISNUMBER(I12),IF(A12=7,1,""),"")</f>
        <v/>
      </c>
      <c r="U12" s="32" t="n">
        <f aca="false">IF(N11=1,U11-N11,U11)</f>
        <v>24</v>
      </c>
      <c r="V12" s="31" t="n">
        <f aca="false">+V11+K12-(VLOOKUP($A12,base!$A$13:$B$19,2,FALSE())*(VLOOKUP($B12,ffff,2,FALSE())))</f>
        <v>109</v>
      </c>
      <c r="W12" s="31"/>
      <c r="X12" s="31"/>
      <c r="Y12" s="31"/>
      <c r="Z12" s="31"/>
      <c r="AA12" s="31"/>
      <c r="AB12" s="31"/>
      <c r="AC12" s="31"/>
      <c r="AD12" s="31"/>
      <c r="AI12" s="34" t="n">
        <v>2</v>
      </c>
      <c r="AJ12" s="34"/>
      <c r="AK12" s="31" t="n">
        <f aca="false">IF(AI12&gt;"0",VLOOKUP(AI12,MOTIF2,2,TRUE()),AI12)</f>
        <v>2</v>
      </c>
      <c r="AL12" s="10" t="str">
        <f aca="false">IF(AM12="",IF($A12=1,IF(ISNUMBER(AI12),AI12,""),""),"")</f>
        <v/>
      </c>
      <c r="AM12" s="10" t="str">
        <f aca="false">IF(T12=FALSE(),IF(ISNUMBER(AI12),AI12,""),"")</f>
        <v/>
      </c>
      <c r="AN12" s="10" t="str">
        <f aca="false">IF(AI12=AN$2,1,"")</f>
        <v/>
      </c>
      <c r="AO12" s="10" t="str">
        <f aca="false">IF(AI12=AO$2,1,"")</f>
        <v/>
      </c>
      <c r="AP12" s="10" t="str">
        <f aca="false">IF(AI12=AP$2,1,"")</f>
        <v/>
      </c>
      <c r="AQ12" s="10" t="str">
        <f aca="false">IF(AI12=AQ$2,1,"")</f>
        <v/>
      </c>
      <c r="AR12" s="10" t="str">
        <f aca="false">IF(AI12=AR$2,1,"")</f>
        <v/>
      </c>
      <c r="AS12" s="10" t="n">
        <f aca="false">IF(($A12=1)*(SUMIF(s,$C12,AK$4:AK$48)&gt;$S$2),(SUMIF(s,$C12,AK$4:AK$48)-$S$2),0)</f>
        <v>0</v>
      </c>
      <c r="AT12" s="32" t="str">
        <f aca="false">IF(ISNUMBER(AI12),IF(S12=7,1,""),"")</f>
        <v/>
      </c>
      <c r="AU12" s="32" t="n">
        <f aca="false">IF(AN11=1,AU11-AN11,AU11)</f>
        <v>25</v>
      </c>
      <c r="AV12" s="31" t="n">
        <f aca="false">+AV11+AK12-(VLOOKUP($A12,base!$A$13:$B$19,2,FALSE())*(VLOOKUP($B12,ffff,2,FALSE())))</f>
        <v>189</v>
      </c>
      <c r="BI12" s="34" t="n">
        <v>2</v>
      </c>
      <c r="BJ12" s="34"/>
      <c r="BK12" s="31" t="n">
        <f aca="false">IF(BI12&gt;"0",VLOOKUP(BI12,MOTIF2,2,TRUE()),BI12)</f>
        <v>2</v>
      </c>
      <c r="BL12" s="10" t="str">
        <f aca="false">IF(BM12="",IF($A12=1,IF(ISNUMBER(BI12),BI12,""),""),"")</f>
        <v/>
      </c>
      <c r="BM12" s="10" t="str">
        <f aca="false">IF(AT12=FALSE(),IF(ISNUMBER(BI12),BI12,""),"")</f>
        <v/>
      </c>
      <c r="BN12" s="10" t="str">
        <f aca="false">IF(BI12=BN$2,1,"")</f>
        <v/>
      </c>
      <c r="BO12" s="10" t="str">
        <f aca="false">IF(BI12=BO$2,1,"")</f>
        <v/>
      </c>
      <c r="BP12" s="10" t="str">
        <f aca="false">IF(BI12=BP$2,1,"")</f>
        <v/>
      </c>
      <c r="BQ12" s="10" t="str">
        <f aca="false">IF(BI12=BQ$2,1,"")</f>
        <v/>
      </c>
      <c r="BR12" s="10" t="str">
        <f aca="false">IF(BI12=BR$2,1,"")</f>
        <v/>
      </c>
      <c r="BS12" s="10" t="n">
        <f aca="false">IF(($A12=1)*(SUMIF(s,$C12,BK$4:BK$48)&gt;$S$2),(SUMIF(s,$C12,BK$4:BK$48)-$S$2),0)</f>
        <v>0</v>
      </c>
      <c r="BT12" s="32" t="str">
        <f aca="false">IF(ISNUMBER(BI12),IF(AS12=7,1,""),"")</f>
        <v/>
      </c>
      <c r="BU12" s="32" t="n">
        <f aca="false">IF(BN11=1,BU11-BN11,BU11)</f>
        <v>25</v>
      </c>
      <c r="BV12" s="31" t="n">
        <f aca="false">+BV11+BK12-(VLOOKUP($A12,base!$A$13:$B$19,2,FALSE())*(VLOOKUP($B12,ffff,2,FALSE())))</f>
        <v>159</v>
      </c>
    </row>
    <row r="13" customFormat="false" ht="14.65" hidden="false" customHeight="false" outlineLevel="0" collapsed="false">
      <c r="A13" s="32" t="n">
        <f aca="false">WEEKDAY(E13)</f>
        <v>3</v>
      </c>
      <c r="B13" s="10" t="n">
        <f aca="false">ISERROR(VLOOKUP(E13,ferie,2,FALSE()))</f>
        <v>1</v>
      </c>
      <c r="C13" s="10" t="n">
        <f aca="false">WEEKNUM(E13,2)</f>
        <v>46</v>
      </c>
      <c r="D13" s="32" t="n">
        <f aca="false">MONTH(E13)</f>
        <v>11</v>
      </c>
      <c r="E13" s="28" t="n">
        <v>44145</v>
      </c>
      <c r="F13" s="29" t="s">
        <v>57</v>
      </c>
      <c r="G13" s="11" t="s">
        <v>61</v>
      </c>
      <c r="I13" s="34" t="n">
        <v>2</v>
      </c>
      <c r="J13" s="34"/>
      <c r="K13" s="31" t="n">
        <f aca="false">IF(I13&gt;"0",VLOOKUP(I13,MOTIF2,2,TRUE()),I13)</f>
        <v>2</v>
      </c>
      <c r="L13" s="10" t="str">
        <f aca="false">IF(M13="",IF($A13=1,IF(ISNUMBER(I13),I13,""),""),"")</f>
        <v/>
      </c>
      <c r="M13" s="10" t="str">
        <f aca="false">IF(B13=FALSE(),IF(ISNUMBER(I13),I13,""),"")</f>
        <v/>
      </c>
      <c r="N13" s="32" t="str">
        <f aca="false">IF(I13=N$2,1,"")</f>
        <v/>
      </c>
      <c r="O13" s="32" t="str">
        <f aca="false">IF(I13=O$2,1,"")</f>
        <v/>
      </c>
      <c r="P13" s="32" t="str">
        <f aca="false">IF(I13=P$2,1,"")</f>
        <v/>
      </c>
      <c r="Q13" s="32" t="str">
        <f aca="false">IF(I13=Q$2,1,"")</f>
        <v/>
      </c>
      <c r="R13" s="32" t="str">
        <f aca="false">IF(I13=R$2,1,"")</f>
        <v/>
      </c>
      <c r="S13" s="10" t="n">
        <f aca="false">IF(($A13=1)*(SUMIF(s,$C13,hb)&gt;$S$2),(SUMIF(s,$C13,hb)-$S$2),0)</f>
        <v>0</v>
      </c>
      <c r="T13" s="32" t="str">
        <f aca="false">IF(ISNUMBER(I13),IF(A13=7,1,""),"")</f>
        <v/>
      </c>
      <c r="U13" s="32" t="n">
        <f aca="false">IF(N12=1,U12-N12,U12)</f>
        <v>24</v>
      </c>
      <c r="V13" s="31" t="n">
        <f aca="false">+V12+K13-(VLOOKUP($A13,base!$A$13:$B$19,2,FALSE())*(VLOOKUP($B13,ffff,2,FALSE())))</f>
        <v>103.5</v>
      </c>
      <c r="W13" s="31"/>
      <c r="X13" s="31"/>
      <c r="Y13" s="31"/>
      <c r="Z13" s="31"/>
      <c r="AA13" s="31"/>
      <c r="AB13" s="31"/>
      <c r="AC13" s="31"/>
      <c r="AD13" s="31"/>
      <c r="AI13" s="34" t="s">
        <v>59</v>
      </c>
      <c r="AJ13" s="34"/>
      <c r="AK13" s="31" t="n">
        <f aca="false">IF(AI13&gt;"0",VLOOKUP(AI13,MOTIF2,2,TRUE()),AI13)</f>
        <v>7.5</v>
      </c>
      <c r="AL13" s="10" t="str">
        <f aca="false">IF(AM13="",IF($A13=1,IF(ISNUMBER(AI13),AI13,""),""),"")</f>
        <v/>
      </c>
      <c r="AM13" s="10" t="str">
        <f aca="false">IF(T13=FALSE(),IF(ISNUMBER(AI13),AI13,""),"")</f>
        <v/>
      </c>
      <c r="AN13" s="10" t="n">
        <f aca="false">IF(AI13=AN$2,1,"")</f>
        <v>1</v>
      </c>
      <c r="AO13" s="10" t="str">
        <f aca="false">IF(AI13=AO$2,1,"")</f>
        <v/>
      </c>
      <c r="AP13" s="10" t="str">
        <f aca="false">IF(AI13=AP$2,1,"")</f>
        <v/>
      </c>
      <c r="AQ13" s="10" t="str">
        <f aca="false">IF(AI13=AQ$2,1,"")</f>
        <v/>
      </c>
      <c r="AR13" s="10" t="str">
        <f aca="false">IF(AI13=AR$2,1,"")</f>
        <v/>
      </c>
      <c r="AS13" s="10" t="n">
        <f aca="false">IF(($A13=1)*(SUMIF(s,$C13,AK$4:AK$48)&gt;$S$2),(SUMIF(s,$C13,AK$4:AK$48)-$S$2),0)</f>
        <v>0</v>
      </c>
      <c r="AT13" s="32" t="str">
        <f aca="false">IF(ISNUMBER(AI13),IF(S13=7,1,""),"")</f>
        <v/>
      </c>
      <c r="AU13" s="32" t="n">
        <f aca="false">IF(AN12=1,AU12-AN12,AU12)</f>
        <v>25</v>
      </c>
      <c r="AV13" s="31" t="n">
        <f aca="false">+AV12+AK13-(VLOOKUP($A13,base!$A$13:$B$19,2,FALSE())*(VLOOKUP($B13,ffff,2,FALSE())))</f>
        <v>189</v>
      </c>
      <c r="BI13" s="34" t="s">
        <v>59</v>
      </c>
      <c r="BJ13" s="34"/>
      <c r="BK13" s="31" t="n">
        <f aca="false">IF(BI13&gt;"0",VLOOKUP(BI13,MOTIF2,2,TRUE()),BI13)</f>
        <v>7.5</v>
      </c>
      <c r="BL13" s="10" t="str">
        <f aca="false">IF(BM13="",IF($A13=1,IF(ISNUMBER(BI13),BI13,""),""),"")</f>
        <v/>
      </c>
      <c r="BM13" s="10" t="str">
        <f aca="false">IF(AT13=FALSE(),IF(ISNUMBER(BI13),BI13,""),"")</f>
        <v/>
      </c>
      <c r="BN13" s="10" t="n">
        <f aca="false">IF(BI13=BN$2,1,"")</f>
        <v>1</v>
      </c>
      <c r="BO13" s="10" t="str">
        <f aca="false">IF(BI13=BO$2,1,"")</f>
        <v/>
      </c>
      <c r="BP13" s="10" t="str">
        <f aca="false">IF(BI13=BP$2,1,"")</f>
        <v/>
      </c>
      <c r="BQ13" s="10" t="str">
        <f aca="false">IF(BI13=BQ$2,1,"")</f>
        <v/>
      </c>
      <c r="BR13" s="10" t="str">
        <f aca="false">IF(BI13=BR$2,1,"")</f>
        <v/>
      </c>
      <c r="BS13" s="10" t="n">
        <f aca="false">IF(($A13=1)*(SUMIF(s,$C13,BK$4:BK$48)&gt;$S$2),(SUMIF(s,$C13,BK$4:BK$48)-$S$2),0)</f>
        <v>0</v>
      </c>
      <c r="BT13" s="32" t="str">
        <f aca="false">IF(ISNUMBER(BI13),IF(AS13=7,1,""),"")</f>
        <v/>
      </c>
      <c r="BU13" s="32" t="n">
        <f aca="false">IF(BN12=1,BU12-BN12,BU12)</f>
        <v>25</v>
      </c>
      <c r="BV13" s="31" t="n">
        <f aca="false">+BV12+BK13-(VLOOKUP($A13,base!$A$13:$B$19,2,FALSE())*(VLOOKUP($B13,ffff,2,FALSE())))</f>
        <v>159</v>
      </c>
    </row>
    <row r="14" customFormat="false" ht="14.65" hidden="false" customHeight="false" outlineLevel="0" collapsed="false">
      <c r="A14" s="32" t="n">
        <f aca="false">WEEKDAY(E14)</f>
        <v>4</v>
      </c>
      <c r="B14" s="10" t="n">
        <f aca="false">ISERROR(VLOOKUP(E14,ferie,2,FALSE()))</f>
        <v>0</v>
      </c>
      <c r="C14" s="10" t="n">
        <f aca="false">WEEKNUM(E14,2)</f>
        <v>46</v>
      </c>
      <c r="D14" s="32" t="n">
        <f aca="false">MONTH(E14)</f>
        <v>11</v>
      </c>
      <c r="E14" s="28" t="n">
        <v>44146</v>
      </c>
      <c r="F14" s="29" t="s">
        <v>57</v>
      </c>
      <c r="G14" s="11" t="s">
        <v>63</v>
      </c>
      <c r="I14" s="34" t="n">
        <v>4</v>
      </c>
      <c r="J14" s="34"/>
      <c r="K14" s="31" t="n">
        <f aca="false">IF(I14&gt;"0",VLOOKUP(I14,MOTIF2,2,TRUE()),I14)</f>
        <v>4</v>
      </c>
      <c r="L14" s="10" t="str">
        <f aca="false">IF(M14="",IF($A14=1,IF(ISNUMBER(I14),I14,""),""),"")</f>
        <v/>
      </c>
      <c r="M14" s="10" t="n">
        <f aca="false">IF(B14=FALSE(),IF(ISNUMBER(I14),I14,""),"")</f>
        <v>4</v>
      </c>
      <c r="N14" s="32" t="str">
        <f aca="false">IF(I14=N$2,1,"")</f>
        <v/>
      </c>
      <c r="O14" s="32" t="str">
        <f aca="false">IF(I14=O$2,1,"")</f>
        <v/>
      </c>
      <c r="P14" s="32" t="str">
        <f aca="false">IF(I14=P$2,1,"")</f>
        <v/>
      </c>
      <c r="Q14" s="32" t="str">
        <f aca="false">IF(I14=Q$2,1,"")</f>
        <v/>
      </c>
      <c r="R14" s="32" t="str">
        <f aca="false">IF(I14=R$2,1,"")</f>
        <v/>
      </c>
      <c r="S14" s="10" t="n">
        <f aca="false">IF(($A14=1)*(SUMIF(s,$C14,hb)&gt;$S$2),(SUMIF(s,$C14,hb)-$S$2),0)</f>
        <v>0</v>
      </c>
      <c r="T14" s="32" t="str">
        <f aca="false">IF(ISNUMBER(I14),IF(A14=7,1,""),"")</f>
        <v/>
      </c>
      <c r="U14" s="32" t="n">
        <f aca="false">IF(N13=1,U13-N13,U13)</f>
        <v>24</v>
      </c>
      <c r="V14" s="31" t="n">
        <f aca="false">+V13+K14-(VLOOKUP($A14,base!$A$13:$B$19,2,FALSE())*(VLOOKUP($B14,ffff,2,FALSE())))</f>
        <v>107.5</v>
      </c>
      <c r="W14" s="31"/>
      <c r="X14" s="31"/>
      <c r="Y14" s="31"/>
      <c r="Z14" s="31"/>
      <c r="AA14" s="31"/>
      <c r="AB14" s="31"/>
      <c r="AC14" s="31"/>
      <c r="AD14" s="31"/>
      <c r="AI14" s="34" t="n">
        <v>60</v>
      </c>
      <c r="AJ14" s="34"/>
      <c r="AK14" s="31" t="n">
        <f aca="false">IF(AI14&gt;"0",VLOOKUP(AI14,MOTIF2,2,TRUE()),AI14)</f>
        <v>60</v>
      </c>
      <c r="AL14" s="10" t="str">
        <f aca="false">IF(AM14="",IF($A14=1,IF(ISNUMBER(AI14),AI14,""),""),"")</f>
        <v/>
      </c>
      <c r="AM14" s="10" t="str">
        <f aca="false">IF(T14=FALSE(),IF(ISNUMBER(AI14),AI14,""),"")</f>
        <v/>
      </c>
      <c r="AN14" s="10" t="str">
        <f aca="false">IF(AI14=AN$2,1,"")</f>
        <v/>
      </c>
      <c r="AO14" s="10" t="str">
        <f aca="false">IF(AI14=AO$2,1,"")</f>
        <v/>
      </c>
      <c r="AP14" s="10" t="str">
        <f aca="false">IF(AI14=AP$2,1,"")</f>
        <v/>
      </c>
      <c r="AQ14" s="10" t="str">
        <f aca="false">IF(AI14=AQ$2,1,"")</f>
        <v/>
      </c>
      <c r="AR14" s="10" t="str">
        <f aca="false">IF(AI14=AR$2,1,"")</f>
        <v/>
      </c>
      <c r="AS14" s="10" t="n">
        <f aca="false">IF(($A14=1)*(SUMIF(s,$C14,AK$4:AK$48)&gt;$S$2),(SUMIF(s,$C14,AK$4:AK$48)-$S$2),0)</f>
        <v>0</v>
      </c>
      <c r="AT14" s="32" t="str">
        <f aca="false">IF(ISNUMBER(AI14),IF(S14=7,1,""),"")</f>
        <v/>
      </c>
      <c r="AU14" s="32" t="n">
        <f aca="false">IF(AN13=1,AU13-AN13,AU13)</f>
        <v>24</v>
      </c>
      <c r="AV14" s="31" t="n">
        <f aca="false">+AV13+AK14-(VLOOKUP($A14,base!$A$13:$B$19,2,FALSE())*(VLOOKUP($B14,ffff,2,FALSE())))</f>
        <v>249</v>
      </c>
      <c r="BI14" s="34" t="n">
        <v>60</v>
      </c>
      <c r="BJ14" s="34"/>
      <c r="BK14" s="31" t="n">
        <f aca="false">IF(BI14&gt;"0",VLOOKUP(BI14,MOTIF2,2,TRUE()),BI14)</f>
        <v>60</v>
      </c>
      <c r="BL14" s="10" t="str">
        <f aca="false">IF(BM14="",IF($A14=1,IF(ISNUMBER(BI14),BI14,""),""),"")</f>
        <v/>
      </c>
      <c r="BM14" s="10" t="str">
        <f aca="false">IF(AT14=FALSE(),IF(ISNUMBER(BI14),BI14,""),"")</f>
        <v/>
      </c>
      <c r="BN14" s="10" t="str">
        <f aca="false">IF(BI14=BN$2,1,"")</f>
        <v/>
      </c>
      <c r="BO14" s="10" t="str">
        <f aca="false">IF(BI14=BO$2,1,"")</f>
        <v/>
      </c>
      <c r="BP14" s="10" t="str">
        <f aca="false">IF(BI14=BP$2,1,"")</f>
        <v/>
      </c>
      <c r="BQ14" s="10" t="str">
        <f aca="false">IF(BI14=BQ$2,1,"")</f>
        <v/>
      </c>
      <c r="BR14" s="10" t="str">
        <f aca="false">IF(BI14=BR$2,1,"")</f>
        <v/>
      </c>
      <c r="BS14" s="10" t="n">
        <f aca="false">IF(($A14=1)*(SUMIF(s,$C14,BK$4:BK$48)&gt;$S$2),(SUMIF(s,$C14,BK$4:BK$48)-$S$2),0)</f>
        <v>0</v>
      </c>
      <c r="BT14" s="32" t="str">
        <f aca="false">IF(ISNUMBER(BI14),IF(AS14=7,1,""),"")</f>
        <v/>
      </c>
      <c r="BU14" s="32" t="n">
        <f aca="false">IF(BN13=1,BU13-BN13,BU13)</f>
        <v>24</v>
      </c>
      <c r="BV14" s="31" t="n">
        <f aca="false">+BV13+BK14-(VLOOKUP($A14,base!$A$13:$B$19,2,FALSE())*(VLOOKUP($B14,ffff,2,FALSE())))</f>
        <v>219</v>
      </c>
    </row>
    <row r="15" customFormat="false" ht="14.65" hidden="false" customHeight="false" outlineLevel="0" collapsed="false">
      <c r="A15" s="32" t="n">
        <f aca="false">WEEKDAY(E15)</f>
        <v>5</v>
      </c>
      <c r="B15" s="32" t="n">
        <f aca="false">ISERROR(VLOOKUP(E15,ferie,2,FALSE()))</f>
        <v>1</v>
      </c>
      <c r="C15" s="10" t="n">
        <f aca="false">WEEKNUM(E15,2)</f>
        <v>46</v>
      </c>
      <c r="D15" s="32" t="n">
        <f aca="false">MONTH(E15)</f>
        <v>11</v>
      </c>
      <c r="E15" s="28" t="n">
        <v>44147</v>
      </c>
      <c r="F15" s="29" t="s">
        <v>57</v>
      </c>
      <c r="G15" s="11" t="s">
        <v>61</v>
      </c>
      <c r="I15" s="34" t="n">
        <v>5</v>
      </c>
      <c r="J15" s="34"/>
      <c r="K15" s="31" t="n">
        <f aca="false">IF(I15&gt;"0",VLOOKUP(I15,MOTIF2,2,TRUE()),I15)</f>
        <v>5</v>
      </c>
      <c r="L15" s="10" t="str">
        <f aca="false">IF(M15="",IF($A15=1,IF(ISNUMBER(I15),I15,""),""),"")</f>
        <v/>
      </c>
      <c r="M15" s="32" t="str">
        <f aca="false">IF(B15=FALSE(),IF(ISNUMBER(I15),I15,""),"")</f>
        <v/>
      </c>
      <c r="N15" s="32" t="str">
        <f aca="false">IF(I15=N$2,1,"")</f>
        <v/>
      </c>
      <c r="O15" s="32" t="str">
        <f aca="false">IF(I15=O$2,1,"")</f>
        <v/>
      </c>
      <c r="P15" s="32" t="str">
        <f aca="false">IF(I15=P$2,1,"")</f>
        <v/>
      </c>
      <c r="Q15" s="32" t="str">
        <f aca="false">IF(I15=Q$2,1,"")</f>
        <v/>
      </c>
      <c r="R15" s="32" t="str">
        <f aca="false">IF(I15=R$2,1,"")</f>
        <v/>
      </c>
      <c r="S15" s="10" t="n">
        <f aca="false">IF(($A15=1)*(SUMIF(s,$C15,hb)&gt;$S$2),(SUMIF(s,$C15,hb)-$S$2),0)</f>
        <v>0</v>
      </c>
      <c r="T15" s="32" t="str">
        <f aca="false">IF(ISNUMBER(I15),IF(A15=7,1,""),"")</f>
        <v/>
      </c>
      <c r="U15" s="32" t="n">
        <f aca="false">IF(N14=1,U14-N14,U14)</f>
        <v>24</v>
      </c>
      <c r="V15" s="31" t="n">
        <f aca="false">+V14+K15-(VLOOKUP($A15,base!$A$13:$B$19,2,FALSE())*(VLOOKUP($B15,ffff,2,FALSE())))</f>
        <v>105</v>
      </c>
      <c r="W15" s="31"/>
      <c r="X15" s="31"/>
      <c r="Y15" s="31"/>
      <c r="Z15" s="31"/>
      <c r="AA15" s="31"/>
      <c r="AB15" s="31"/>
      <c r="AC15" s="31"/>
      <c r="AD15" s="31"/>
      <c r="AI15" s="34" t="n">
        <v>5</v>
      </c>
      <c r="AJ15" s="34"/>
      <c r="AK15" s="31" t="n">
        <f aca="false">IF(AI15&gt;"0",VLOOKUP(AI15,MOTIF2,2,TRUE()),AI15)</f>
        <v>5</v>
      </c>
      <c r="AL15" s="10" t="str">
        <f aca="false">IF(AM15="",IF($A15=1,IF(ISNUMBER(AI15),AI15,""),""),"")</f>
        <v/>
      </c>
      <c r="AM15" s="32" t="str">
        <f aca="false">IF(T15=FALSE(),IF(ISNUMBER(AI15),AI15,""),"")</f>
        <v/>
      </c>
      <c r="AN15" s="10" t="str">
        <f aca="false">IF(AI15=AN$2,1,"")</f>
        <v/>
      </c>
      <c r="AO15" s="10" t="str">
        <f aca="false">IF(AI15=AO$2,1,"")</f>
        <v/>
      </c>
      <c r="AP15" s="10" t="str">
        <f aca="false">IF(AI15=AP$2,1,"")</f>
        <v/>
      </c>
      <c r="AQ15" s="10" t="str">
        <f aca="false">IF(AI15=AQ$2,1,"")</f>
        <v/>
      </c>
      <c r="AR15" s="10" t="str">
        <f aca="false">IF(AI15=AR$2,1,"")</f>
        <v/>
      </c>
      <c r="AS15" s="10" t="n">
        <f aca="false">IF(($A15=1)*(SUMIF(s,$C15,AK$4:AK$48)&gt;$S$2),(SUMIF(s,$C15,AK$4:AK$48)-$S$2),0)</f>
        <v>0</v>
      </c>
      <c r="AT15" s="32" t="str">
        <f aca="false">IF(ISNUMBER(AI15),IF(S15=7,1,""),"")</f>
        <v/>
      </c>
      <c r="AU15" s="32" t="n">
        <f aca="false">IF(AN14=1,AU14-AN14,AU14)</f>
        <v>24</v>
      </c>
      <c r="AV15" s="31" t="n">
        <f aca="false">+AV14+AK15-(VLOOKUP($A15,base!$A$13:$B$19,2,FALSE())*(VLOOKUP($B15,ffff,2,FALSE())))</f>
        <v>246.5</v>
      </c>
      <c r="BI15" s="34" t="n">
        <v>5</v>
      </c>
      <c r="BJ15" s="34"/>
      <c r="BK15" s="31" t="n">
        <f aca="false">IF(BI15&gt;"0",VLOOKUP(BI15,MOTIF2,2,TRUE()),BI15)</f>
        <v>5</v>
      </c>
      <c r="BL15" s="10" t="str">
        <f aca="false">IF(BM15="",IF($A15=1,IF(ISNUMBER(BI15),BI15,""),""),"")</f>
        <v/>
      </c>
      <c r="BM15" s="32" t="str">
        <f aca="false">IF(AT15=FALSE(),IF(ISNUMBER(BI15),BI15,""),"")</f>
        <v/>
      </c>
      <c r="BN15" s="10" t="str">
        <f aca="false">IF(BI15=BN$2,1,"")</f>
        <v/>
      </c>
      <c r="BO15" s="10" t="str">
        <f aca="false">IF(BI15=BO$2,1,"")</f>
        <v/>
      </c>
      <c r="BP15" s="10" t="str">
        <f aca="false">IF(BI15=BP$2,1,"")</f>
        <v/>
      </c>
      <c r="BQ15" s="10" t="str">
        <f aca="false">IF(BI15=BQ$2,1,"")</f>
        <v/>
      </c>
      <c r="BR15" s="10" t="str">
        <f aca="false">IF(BI15=BR$2,1,"")</f>
        <v/>
      </c>
      <c r="BS15" s="10" t="n">
        <f aca="false">IF(($A15=1)*(SUMIF(s,$C15,BK$4:BK$48)&gt;$S$2),(SUMIF(s,$C15,BK$4:BK$48)-$S$2),0)</f>
        <v>0</v>
      </c>
      <c r="BT15" s="32" t="str">
        <f aca="false">IF(ISNUMBER(BI15),IF(AS15=7,1,""),"")</f>
        <v/>
      </c>
      <c r="BU15" s="32" t="n">
        <f aca="false">IF(BN14=1,BU14-BN14,BU14)</f>
        <v>24</v>
      </c>
      <c r="BV15" s="31" t="n">
        <f aca="false">+BV14+BK15-(VLOOKUP($A15,base!$A$13:$B$19,2,FALSE())*(VLOOKUP($B15,ffff,2,FALSE())))</f>
        <v>216.5</v>
      </c>
    </row>
    <row r="16" customFormat="false" ht="14.65" hidden="false" customHeight="false" outlineLevel="0" collapsed="false">
      <c r="A16" s="32" t="n">
        <f aca="false">WEEKDAY(E16)</f>
        <v>6</v>
      </c>
      <c r="B16" s="32" t="n">
        <f aca="false">ISERROR(VLOOKUP(E16,ferie,2,FALSE()))</f>
        <v>1</v>
      </c>
      <c r="C16" s="10" t="n">
        <f aca="false">WEEKNUM(E16,2)</f>
        <v>46</v>
      </c>
      <c r="D16" s="32" t="n">
        <f aca="false">MONTH(E16)</f>
        <v>11</v>
      </c>
      <c r="E16" s="28" t="n">
        <v>44148</v>
      </c>
      <c r="F16" s="29" t="s">
        <v>57</v>
      </c>
      <c r="G16" s="11" t="s">
        <v>61</v>
      </c>
      <c r="I16" s="34" t="n">
        <v>6</v>
      </c>
      <c r="J16" s="34"/>
      <c r="K16" s="31" t="n">
        <f aca="false">IF(I16&gt;"0",VLOOKUP(I16,MOTIF2,2,TRUE()),I16)</f>
        <v>6</v>
      </c>
      <c r="L16" s="10" t="str">
        <f aca="false">IF(M16="",IF($A16=1,IF(ISNUMBER(I16),I16,""),""),"")</f>
        <v/>
      </c>
      <c r="M16" s="32" t="str">
        <f aca="false">IF(B16=FALSE(),IF(ISNUMBER(I16),I16,""),"")</f>
        <v/>
      </c>
      <c r="N16" s="32" t="str">
        <f aca="false">IF(I16=N$2,1,"")</f>
        <v/>
      </c>
      <c r="O16" s="32" t="str">
        <f aca="false">IF(I16=O$2,1,"")</f>
        <v/>
      </c>
      <c r="P16" s="32" t="str">
        <f aca="false">IF(I16=P$2,1,"")</f>
        <v/>
      </c>
      <c r="Q16" s="32" t="str">
        <f aca="false">IF(I16=Q$2,1,"")</f>
        <v/>
      </c>
      <c r="R16" s="32" t="str">
        <f aca="false">IF(I16=R$2,1,"")</f>
        <v/>
      </c>
      <c r="S16" s="10" t="n">
        <f aca="false">IF(($A16=1)*(SUMIF(s,$C16,hb)&gt;$S$2),(SUMIF(s,$C16,hb)-$S$2),0)</f>
        <v>0</v>
      </c>
      <c r="T16" s="32" t="str">
        <f aca="false">IF(ISNUMBER(I16),IF(A16=7,1,""),"")</f>
        <v/>
      </c>
      <c r="U16" s="32" t="n">
        <f aca="false">IF(N15=1,U15-N15,U15)</f>
        <v>24</v>
      </c>
      <c r="V16" s="31" t="n">
        <f aca="false">+V15+K16-(VLOOKUP($A16,base!$A$13:$B$19,2,FALSE())*(VLOOKUP($B16,ffff,2,FALSE())))</f>
        <v>103.5</v>
      </c>
      <c r="W16" s="31"/>
      <c r="X16" s="31"/>
      <c r="Y16" s="31"/>
      <c r="Z16" s="31"/>
      <c r="AA16" s="31"/>
      <c r="AB16" s="31"/>
      <c r="AC16" s="31"/>
      <c r="AD16" s="31"/>
      <c r="AI16" s="34"/>
      <c r="AJ16" s="34"/>
      <c r="AK16" s="31" t="n">
        <f aca="false">IF(AI16&gt;"0",VLOOKUP(AI16,MOTIF2,2,TRUE()),AI16)</f>
        <v>0</v>
      </c>
      <c r="AL16" s="10" t="str">
        <f aca="false">IF(AM16="",IF($A16=1,IF(ISNUMBER(AI16),AI16,""),""),"")</f>
        <v/>
      </c>
      <c r="AM16" s="32" t="str">
        <f aca="false">IF(T16=FALSE(),IF(ISNUMBER(AI16),AI16,""),"")</f>
        <v/>
      </c>
      <c r="AN16" s="10" t="str">
        <f aca="false">IF(AI16=AN$2,1,"")</f>
        <v/>
      </c>
      <c r="AO16" s="10" t="str">
        <f aca="false">IF(AI16=AO$2,1,"")</f>
        <v/>
      </c>
      <c r="AP16" s="10" t="str">
        <f aca="false">IF(AI16=AP$2,1,"")</f>
        <v/>
      </c>
      <c r="AQ16" s="10" t="str">
        <f aca="false">IF(AI16=AQ$2,1,"")</f>
        <v/>
      </c>
      <c r="AR16" s="10" t="str">
        <f aca="false">IF(AI16=AR$2,1,"")</f>
        <v/>
      </c>
      <c r="AS16" s="10" t="n">
        <f aca="false">IF(($A16=1)*(SUMIF(s,$C16,AK$4:AK$48)&gt;$S$2),(SUMIF(s,$C16,AK$4:AK$48)-$S$2),0)</f>
        <v>0</v>
      </c>
      <c r="AT16" s="32" t="str">
        <f aca="false">IF(ISNUMBER(AI16),IF(S16=7,1,""),"")</f>
        <v/>
      </c>
      <c r="AU16" s="32" t="n">
        <f aca="false">IF(AN15=1,AU15-AN15,AU15)</f>
        <v>24</v>
      </c>
      <c r="AV16" s="31" t="n">
        <f aca="false">+AV15+AK16-(VLOOKUP($A16,base!$A$13:$B$19,2,FALSE())*(VLOOKUP($B16,ffff,2,FALSE())))</f>
        <v>239</v>
      </c>
      <c r="BI16" s="34"/>
      <c r="BJ16" s="34"/>
      <c r="BK16" s="31" t="n">
        <f aca="false">IF(BI16&gt;"0",VLOOKUP(BI16,MOTIF2,2,TRUE()),BI16)</f>
        <v>0</v>
      </c>
      <c r="BL16" s="10" t="str">
        <f aca="false">IF(BM16="",IF($A16=1,IF(ISNUMBER(BI16),BI16,""),""),"")</f>
        <v/>
      </c>
      <c r="BM16" s="32" t="str">
        <f aca="false">IF(AT16=FALSE(),IF(ISNUMBER(BI16),BI16,""),"")</f>
        <v/>
      </c>
      <c r="BN16" s="10" t="str">
        <f aca="false">IF(BI16=BN$2,1,"")</f>
        <v/>
      </c>
      <c r="BO16" s="10" t="str">
        <f aca="false">IF(BI16=BO$2,1,"")</f>
        <v/>
      </c>
      <c r="BP16" s="10" t="str">
        <f aca="false">IF(BI16=BP$2,1,"")</f>
        <v/>
      </c>
      <c r="BQ16" s="10" t="str">
        <f aca="false">IF(BI16=BQ$2,1,"")</f>
        <v/>
      </c>
      <c r="BR16" s="10" t="str">
        <f aca="false">IF(BI16=BR$2,1,"")</f>
        <v/>
      </c>
      <c r="BS16" s="10" t="n">
        <f aca="false">IF(($A16=1)*(SUMIF(s,$C16,BK$4:BK$48)&gt;$S$2),(SUMIF(s,$C16,BK$4:BK$48)-$S$2),0)</f>
        <v>0</v>
      </c>
      <c r="BT16" s="32" t="str">
        <f aca="false">IF(ISNUMBER(BI16),IF(AS16=7,1,""),"")</f>
        <v/>
      </c>
      <c r="BU16" s="32" t="n">
        <f aca="false">IF(BN15=1,BU15-BN15,BU15)</f>
        <v>24</v>
      </c>
      <c r="BV16" s="31" t="n">
        <f aca="false">+BV15+BK16-(VLOOKUP($A16,base!$A$13:$B$19,2,FALSE())*(VLOOKUP($B16,ffff,2,FALSE())))</f>
        <v>209</v>
      </c>
    </row>
    <row r="17" customFormat="false" ht="14.65" hidden="false" customHeight="false" outlineLevel="0" collapsed="false">
      <c r="A17" s="32" t="n">
        <f aca="false">WEEKDAY(E17)</f>
        <v>7</v>
      </c>
      <c r="B17" s="32" t="n">
        <f aca="false">ISERROR(VLOOKUP(E17,ferie,2,FALSE()))</f>
        <v>1</v>
      </c>
      <c r="C17" s="10" t="n">
        <f aca="false">WEEKNUM(E17,2)</f>
        <v>46</v>
      </c>
      <c r="D17" s="32" t="n">
        <f aca="false">MONTH(E17)</f>
        <v>11</v>
      </c>
      <c r="E17" s="28" t="n">
        <v>44149</v>
      </c>
      <c r="F17" s="29" t="s">
        <v>57</v>
      </c>
      <c r="I17" s="34"/>
      <c r="J17" s="34"/>
      <c r="K17" s="31" t="n">
        <f aca="false">IF(I17&gt;"0",VLOOKUP(I17,MOTIF2,2,TRUE()),I17)</f>
        <v>0</v>
      </c>
      <c r="L17" s="10" t="str">
        <f aca="false">IF(M17="",IF($A17=1,IF(ISNUMBER(I17),I17,""),""),"")</f>
        <v/>
      </c>
      <c r="M17" s="32" t="str">
        <f aca="false">IF(B17=FALSE(),IF(ISNUMBER(I17),I17,""),"")</f>
        <v/>
      </c>
      <c r="N17" s="32" t="str">
        <f aca="false">IF(I17=N$2,1,"")</f>
        <v/>
      </c>
      <c r="O17" s="32" t="str">
        <f aca="false">IF(I17=O$2,1,"")</f>
        <v/>
      </c>
      <c r="P17" s="32" t="str">
        <f aca="false">IF(I17=P$2,1,"")</f>
        <v/>
      </c>
      <c r="Q17" s="32" t="str">
        <f aca="false">IF(I17=Q$2,1,"")</f>
        <v/>
      </c>
      <c r="R17" s="32" t="str">
        <f aca="false">IF(I17=R$2,1,"")</f>
        <v/>
      </c>
      <c r="S17" s="10" t="n">
        <f aca="false">IF(($A17=1)*(SUMIF(s,$C17,hb)&gt;$S$2),(SUMIF(s,$C17,hb)-$S$2),0)</f>
        <v>0</v>
      </c>
      <c r="T17" s="32" t="str">
        <f aca="false">IF(ISNUMBER(I17),IF(A17=7,1,""),"")</f>
        <v/>
      </c>
      <c r="U17" s="32" t="n">
        <f aca="false">IF(N16=1,U16-N16,U16)</f>
        <v>24</v>
      </c>
      <c r="V17" s="31" t="n">
        <f aca="false">+V16+K17-(VLOOKUP($A17,base!$A$13:$B$19,2,FALSE())*(VLOOKUP($B17,ffff,2,FALSE())))</f>
        <v>103.5</v>
      </c>
      <c r="W17" s="31"/>
      <c r="X17" s="31"/>
      <c r="Y17" s="31"/>
      <c r="Z17" s="31"/>
      <c r="AA17" s="31"/>
      <c r="AB17" s="31"/>
      <c r="AC17" s="31"/>
      <c r="AD17" s="31"/>
      <c r="AI17" s="34"/>
      <c r="AJ17" s="34"/>
      <c r="AK17" s="31" t="n">
        <f aca="false">IF(AI17&gt;"0",VLOOKUP(AI17,MOTIF2,2,TRUE()),AI17)</f>
        <v>0</v>
      </c>
      <c r="AL17" s="10" t="str">
        <f aca="false">IF(AM17="",IF($A17=1,IF(ISNUMBER(AI17),AI17,""),""),"")</f>
        <v/>
      </c>
      <c r="AM17" s="32" t="str">
        <f aca="false">IF(T17=FALSE(),IF(ISNUMBER(AI17),AI17,""),"")</f>
        <v/>
      </c>
      <c r="AN17" s="10" t="str">
        <f aca="false">IF(AI17=AN$2,1,"")</f>
        <v/>
      </c>
      <c r="AO17" s="10" t="str">
        <f aca="false">IF(AI17=AO$2,1,"")</f>
        <v/>
      </c>
      <c r="AP17" s="10" t="str">
        <f aca="false">IF(AI17=AP$2,1,"")</f>
        <v/>
      </c>
      <c r="AQ17" s="10" t="str">
        <f aca="false">IF(AI17=AQ$2,1,"")</f>
        <v/>
      </c>
      <c r="AR17" s="10" t="str">
        <f aca="false">IF(AI17=AR$2,1,"")</f>
        <v/>
      </c>
      <c r="AS17" s="10" t="n">
        <f aca="false">IF(($A17=1)*(SUMIF(s,$C17,AK$4:AK$48)&gt;$S$2),(SUMIF(s,$C17,AK$4:AK$48)-$S$2),0)</f>
        <v>0</v>
      </c>
      <c r="AT17" s="32" t="str">
        <f aca="false">IF(ISNUMBER(AI17),IF(S17=7,1,""),"")</f>
        <v/>
      </c>
      <c r="AU17" s="32" t="n">
        <f aca="false">IF(AN16=1,AU16-AN16,AU16)</f>
        <v>24</v>
      </c>
      <c r="AV17" s="31" t="n">
        <f aca="false">+AV16+AK17-(VLOOKUP($A17,base!$A$13:$B$19,2,FALSE())*(VLOOKUP($B17,ffff,2,FALSE())))</f>
        <v>239</v>
      </c>
      <c r="BI17" s="34"/>
      <c r="BJ17" s="34"/>
      <c r="BK17" s="31" t="n">
        <f aca="false">IF(BI17&gt;"0",VLOOKUP(BI17,MOTIF2,2,TRUE()),BI17)</f>
        <v>0</v>
      </c>
      <c r="BL17" s="10" t="str">
        <f aca="false">IF(BM17="",IF($A17=1,IF(ISNUMBER(BI17),BI17,""),""),"")</f>
        <v/>
      </c>
      <c r="BM17" s="32" t="str">
        <f aca="false">IF(AT17=FALSE(),IF(ISNUMBER(BI17),BI17,""),"")</f>
        <v/>
      </c>
      <c r="BN17" s="10" t="str">
        <f aca="false">IF(BI17=BN$2,1,"")</f>
        <v/>
      </c>
      <c r="BO17" s="10" t="str">
        <f aca="false">IF(BI17=BO$2,1,"")</f>
        <v/>
      </c>
      <c r="BP17" s="10" t="str">
        <f aca="false">IF(BI17=BP$2,1,"")</f>
        <v/>
      </c>
      <c r="BQ17" s="10" t="str">
        <f aca="false">IF(BI17=BQ$2,1,"")</f>
        <v/>
      </c>
      <c r="BR17" s="10" t="str">
        <f aca="false">IF(BI17=BR$2,1,"")</f>
        <v/>
      </c>
      <c r="BS17" s="10" t="n">
        <f aca="false">IF(($A17=1)*(SUMIF(s,$C17,BK$4:BK$48)&gt;$S$2),(SUMIF(s,$C17,BK$4:BK$48)-$S$2),0)</f>
        <v>0</v>
      </c>
      <c r="BT17" s="32" t="str">
        <f aca="false">IF(ISNUMBER(BI17),IF(AS17=7,1,""),"")</f>
        <v/>
      </c>
      <c r="BU17" s="32" t="n">
        <f aca="false">IF(BN16=1,BU16-BN16,BU16)</f>
        <v>24</v>
      </c>
      <c r="BV17" s="31" t="n">
        <f aca="false">+BV16+BK17-(VLOOKUP($A17,base!$A$13:$B$19,2,FALSE())*(VLOOKUP($B17,ffff,2,FALSE())))</f>
        <v>209</v>
      </c>
    </row>
    <row r="18" customFormat="false" ht="14.65" hidden="false" customHeight="false" outlineLevel="0" collapsed="false">
      <c r="A18" s="32" t="n">
        <f aca="false">WEEKDAY(E18)</f>
        <v>1</v>
      </c>
      <c r="B18" s="32" t="n">
        <f aca="false">ISERROR(VLOOKUP(E18,ferie,2,FALSE()))</f>
        <v>1</v>
      </c>
      <c r="C18" s="10" t="n">
        <f aca="false">WEEKNUM(E18,2)</f>
        <v>46</v>
      </c>
      <c r="D18" s="32" t="n">
        <f aca="false">MONTH(E18)</f>
        <v>11</v>
      </c>
      <c r="E18" s="28" t="n">
        <v>44150</v>
      </c>
      <c r="F18" s="29" t="s">
        <v>57</v>
      </c>
      <c r="I18" s="34"/>
      <c r="J18" s="34"/>
      <c r="K18" s="31" t="n">
        <f aca="false">IF(I18&gt;"0",VLOOKUP(I18,MOTIF2,2,TRUE()),I18)</f>
        <v>0</v>
      </c>
      <c r="L18" s="10" t="str">
        <f aca="false">IF(M18="",IF($A18=1,IF(ISNUMBER(I18),I18,""),""),"")</f>
        <v/>
      </c>
      <c r="M18" s="32" t="str">
        <f aca="false">IF(B18=FALSE(),IF(ISNUMBER(I18),I18,""),"")</f>
        <v/>
      </c>
      <c r="N18" s="32" t="str">
        <f aca="false">IF(I18=N$2,1,"")</f>
        <v/>
      </c>
      <c r="O18" s="32" t="str">
        <f aca="false">IF(I18=O$2,1,"")</f>
        <v/>
      </c>
      <c r="P18" s="32" t="str">
        <f aca="false">IF(I18=P$2,1,"")</f>
        <v/>
      </c>
      <c r="Q18" s="32" t="str">
        <f aca="false">IF(I18=Q$2,1,"")</f>
        <v/>
      </c>
      <c r="R18" s="32" t="str">
        <f aca="false">IF(I18=R$2,1,"")</f>
        <v/>
      </c>
      <c r="S18" s="10" t="n">
        <f aca="false">IF(($A18=1)*(SUMIF(s,$C18,hb)&gt;$S$2),(SUMIF(s,$C18,hb)-$S$2),0)</f>
        <v>0</v>
      </c>
      <c r="T18" s="32" t="str">
        <f aca="false">IF(ISNUMBER(I18),IF(A18=7,1,""),"")</f>
        <v/>
      </c>
      <c r="U18" s="32" t="n">
        <f aca="false">IF(N17=1,U17-N17,U17)</f>
        <v>24</v>
      </c>
      <c r="V18" s="31" t="n">
        <f aca="false">+V17+K18-(VLOOKUP($A18,base!$A$13:$B$19,2,FALSE())*(VLOOKUP($B18,ffff,2,FALSE())))</f>
        <v>103.5</v>
      </c>
      <c r="W18" s="31"/>
      <c r="X18" s="31"/>
      <c r="Y18" s="31"/>
      <c r="Z18" s="31"/>
      <c r="AA18" s="31"/>
      <c r="AB18" s="31"/>
      <c r="AC18" s="31"/>
      <c r="AD18" s="31"/>
      <c r="AI18" s="34"/>
      <c r="AJ18" s="34"/>
      <c r="AK18" s="31" t="n">
        <f aca="false">IF(AI18&gt;"0",VLOOKUP(AI18,MOTIF2,2,TRUE()),AI18)</f>
        <v>0</v>
      </c>
      <c r="AL18" s="10" t="str">
        <f aca="false">IF(AM18="",IF($A18=1,IF(ISNUMBER(AI18),AI18,""),""),"")</f>
        <v/>
      </c>
      <c r="AM18" s="32" t="str">
        <f aca="false">IF(T18=FALSE(),IF(ISNUMBER(AI18),AI18,""),"")</f>
        <v/>
      </c>
      <c r="AN18" s="10" t="str">
        <f aca="false">IF(AI18=AN$2,1,"")</f>
        <v/>
      </c>
      <c r="AO18" s="10" t="str">
        <f aca="false">IF(AI18=AO$2,1,"")</f>
        <v/>
      </c>
      <c r="AP18" s="10" t="str">
        <f aca="false">IF(AI18=AP$2,1,"")</f>
        <v/>
      </c>
      <c r="AQ18" s="10" t="str">
        <f aca="false">IF(AI18=AQ$2,1,"")</f>
        <v/>
      </c>
      <c r="AR18" s="10" t="str">
        <f aca="false">IF(AI18=AR$2,1,"")</f>
        <v/>
      </c>
      <c r="AS18" s="10" t="n">
        <f aca="false">IF(($A18=1)*(SUMIF(s,$C18,AK$4:AK$48)&gt;$S$2),(SUMIF(s,$C18,AK$4:AK$48)-$S$2),0)</f>
        <v>30.5</v>
      </c>
      <c r="AT18" s="32" t="str">
        <f aca="false">IF(ISNUMBER(AI18),IF(S18=7,1,""),"")</f>
        <v/>
      </c>
      <c r="AU18" s="32" t="n">
        <f aca="false">IF(AN17=1,AU17-AN17,AU17)</f>
        <v>24</v>
      </c>
      <c r="AV18" s="31" t="n">
        <f aca="false">+AV17+AK18-(VLOOKUP($A18,base!$A$13:$B$19,2,FALSE())*(VLOOKUP($B18,ffff,2,FALSE())))</f>
        <v>239</v>
      </c>
      <c r="BI18" s="34"/>
      <c r="BJ18" s="34"/>
      <c r="BK18" s="31" t="n">
        <f aca="false">IF(BI18&gt;"0",VLOOKUP(BI18,MOTIF2,2,TRUE()),BI18)</f>
        <v>0</v>
      </c>
      <c r="BL18" s="10" t="str">
        <f aca="false">IF(BM18="",IF($A18=1,IF(ISNUMBER(BI18),BI18,""),""),"")</f>
        <v/>
      </c>
      <c r="BM18" s="32" t="str">
        <f aca="false">IF(AT18=FALSE(),IF(ISNUMBER(BI18),BI18,""),"")</f>
        <v/>
      </c>
      <c r="BN18" s="10" t="str">
        <f aca="false">IF(BI18=BN$2,1,"")</f>
        <v/>
      </c>
      <c r="BO18" s="10" t="str">
        <f aca="false">IF(BI18=BO$2,1,"")</f>
        <v/>
      </c>
      <c r="BP18" s="10" t="str">
        <f aca="false">IF(BI18=BP$2,1,"")</f>
        <v/>
      </c>
      <c r="BQ18" s="10" t="str">
        <f aca="false">IF(BI18=BQ$2,1,"")</f>
        <v/>
      </c>
      <c r="BR18" s="10" t="str">
        <f aca="false">IF(BI18=BR$2,1,"")</f>
        <v/>
      </c>
      <c r="BS18" s="10" t="n">
        <f aca="false">IF(($A18=1)*(SUMIF(s,$C18,BK$4:BK$48)&gt;$S$2),(SUMIF(s,$C18,BK$4:BK$48)-$S$2),0)</f>
        <v>30.5</v>
      </c>
      <c r="BT18" s="32" t="str">
        <f aca="false">IF(ISNUMBER(BI18),IF(AS18=7,1,""),"")</f>
        <v/>
      </c>
      <c r="BU18" s="32" t="n">
        <f aca="false">IF(BN17=1,BU17-BN17,BU17)</f>
        <v>24</v>
      </c>
      <c r="BV18" s="31" t="n">
        <f aca="false">+BV17+BK18-(VLOOKUP($A18,base!$A$13:$B$19,2,FALSE())*(VLOOKUP($B18,ffff,2,FALSE())))</f>
        <v>209</v>
      </c>
    </row>
    <row r="19" customFormat="false" ht="14.65" hidden="false" customHeight="false" outlineLevel="0" collapsed="false">
      <c r="A19" s="32" t="n">
        <f aca="false">WEEKDAY(E19)</f>
        <v>2</v>
      </c>
      <c r="B19" s="32" t="n">
        <f aca="false">ISERROR(VLOOKUP(E19,ferie,2,FALSE()))</f>
        <v>1</v>
      </c>
      <c r="C19" s="10" t="n">
        <f aca="false">WEEKNUM(E19,2)</f>
        <v>47</v>
      </c>
      <c r="D19" s="32" t="n">
        <f aca="false">MONTH(E19)</f>
        <v>11</v>
      </c>
      <c r="E19" s="28" t="n">
        <v>44151</v>
      </c>
      <c r="F19" s="29" t="s">
        <v>57</v>
      </c>
      <c r="G19" s="11" t="s">
        <v>64</v>
      </c>
      <c r="I19" s="34" t="n">
        <v>20</v>
      </c>
      <c r="J19" s="34"/>
      <c r="K19" s="31" t="n">
        <f aca="false">IF(I19&gt;"0",VLOOKUP(I19,MOTIF2,2,TRUE()),I19)</f>
        <v>20</v>
      </c>
      <c r="L19" s="10" t="str">
        <f aca="false">IF(M19="",IF($A19=1,IF(ISNUMBER(I19),I19,""),""),"")</f>
        <v/>
      </c>
      <c r="M19" s="32" t="str">
        <f aca="false">IF(B19=FALSE(),IF(ISNUMBER(I19),I19,""),"")</f>
        <v/>
      </c>
      <c r="N19" s="32" t="str">
        <f aca="false">IF(I19=N$2,1,"")</f>
        <v/>
      </c>
      <c r="O19" s="32" t="str">
        <f aca="false">IF(I19=O$2,1,"")</f>
        <v/>
      </c>
      <c r="P19" s="32" t="str">
        <f aca="false">IF(I19=P$2,1,"")</f>
        <v/>
      </c>
      <c r="Q19" s="32" t="str">
        <f aca="false">IF(I19=Q$2,1,"")</f>
        <v/>
      </c>
      <c r="R19" s="32" t="str">
        <f aca="false">IF(I19=R$2,1,"")</f>
        <v/>
      </c>
      <c r="S19" s="10" t="n">
        <f aca="false">IF(($A19=1)*(SUMIF(s,$C19,hb)&gt;$S$2),(SUMIF(s,$C19,hb)-$S$2),0)</f>
        <v>0</v>
      </c>
      <c r="T19" s="32" t="str">
        <f aca="false">IF(ISNUMBER(I19),IF(A19=7,1,""),"")</f>
        <v/>
      </c>
      <c r="U19" s="32" t="n">
        <f aca="false">IF(N18=1,U18-N18,U18)</f>
        <v>24</v>
      </c>
      <c r="V19" s="31" t="n">
        <f aca="false">+V18+K19-(VLOOKUP($A19,base!$A$13:$B$19,2,FALSE())*(VLOOKUP($B19,ffff,2,FALSE())))</f>
        <v>116</v>
      </c>
      <c r="W19" s="31"/>
      <c r="X19" s="31"/>
      <c r="Y19" s="31"/>
      <c r="Z19" s="31"/>
      <c r="AA19" s="31"/>
      <c r="AB19" s="31"/>
      <c r="AC19" s="31"/>
      <c r="AD19" s="31"/>
      <c r="AI19" s="34" t="n">
        <v>20</v>
      </c>
      <c r="AJ19" s="34"/>
      <c r="AK19" s="31" t="n">
        <f aca="false">IF(AI19&gt;"0",VLOOKUP(AI19,MOTIF2,2,TRUE()),AI19)</f>
        <v>20</v>
      </c>
      <c r="AL19" s="10" t="str">
        <f aca="false">IF(AM19="",IF($A19=1,IF(ISNUMBER(AI19),AI19,""),""),"")</f>
        <v/>
      </c>
      <c r="AM19" s="32" t="str">
        <f aca="false">IF(T19=FALSE(),IF(ISNUMBER(AI19),AI19,""),"")</f>
        <v/>
      </c>
      <c r="AN19" s="10" t="str">
        <f aca="false">IF(AI19=AN$2,1,"")</f>
        <v/>
      </c>
      <c r="AO19" s="10" t="str">
        <f aca="false">IF(AI19=AO$2,1,"")</f>
        <v/>
      </c>
      <c r="AP19" s="10" t="str">
        <f aca="false">IF(AI19=AP$2,1,"")</f>
        <v/>
      </c>
      <c r="AQ19" s="10" t="str">
        <f aca="false">IF(AI19=AQ$2,1,"")</f>
        <v/>
      </c>
      <c r="AR19" s="10" t="str">
        <f aca="false">IF(AI19=AR$2,1,"")</f>
        <v/>
      </c>
      <c r="AS19" s="10" t="n">
        <f aca="false">IF(($A19=1)*(SUMIF(s,$C19,AK$4:AK$48)&gt;$S$2),(SUMIF(s,$C19,AK$4:AK$48)-$S$2),0)</f>
        <v>0</v>
      </c>
      <c r="AT19" s="32" t="str">
        <f aca="false">IF(ISNUMBER(AI19),IF(S19=7,1,""),"")</f>
        <v/>
      </c>
      <c r="AU19" s="32" t="n">
        <f aca="false">IF(AN18=1,AU18-AN18,AU18)</f>
        <v>24</v>
      </c>
      <c r="AV19" s="31" t="n">
        <f aca="false">+AV18+AK19-(VLOOKUP($A19,base!$A$13:$B$19,2,FALSE())*(VLOOKUP($B19,ffff,2,FALSE())))</f>
        <v>251.5</v>
      </c>
      <c r="BI19" s="34" t="n">
        <v>20</v>
      </c>
      <c r="BJ19" s="34"/>
      <c r="BK19" s="31" t="n">
        <f aca="false">IF(BI19&gt;"0",VLOOKUP(BI19,MOTIF2,2,TRUE()),BI19)</f>
        <v>20</v>
      </c>
      <c r="BL19" s="10" t="str">
        <f aca="false">IF(BM19="",IF($A19=1,IF(ISNUMBER(BI19),BI19,""),""),"")</f>
        <v/>
      </c>
      <c r="BM19" s="32" t="str">
        <f aca="false">IF(AT19=FALSE(),IF(ISNUMBER(BI19),BI19,""),"")</f>
        <v/>
      </c>
      <c r="BN19" s="10" t="str">
        <f aca="false">IF(BI19=BN$2,1,"")</f>
        <v/>
      </c>
      <c r="BO19" s="10" t="str">
        <f aca="false">IF(BI19=BO$2,1,"")</f>
        <v/>
      </c>
      <c r="BP19" s="10" t="str">
        <f aca="false">IF(BI19=BP$2,1,"")</f>
        <v/>
      </c>
      <c r="BQ19" s="10" t="str">
        <f aca="false">IF(BI19=BQ$2,1,"")</f>
        <v/>
      </c>
      <c r="BR19" s="10" t="str">
        <f aca="false">IF(BI19=BR$2,1,"")</f>
        <v/>
      </c>
      <c r="BS19" s="10" t="n">
        <f aca="false">IF(($A19=1)*(SUMIF(s,$C19,BK$4:BK$48)&gt;$S$2),(SUMIF(s,$C19,BK$4:BK$48)-$S$2),0)</f>
        <v>0</v>
      </c>
      <c r="BT19" s="32" t="str">
        <f aca="false">IF(ISNUMBER(BI19),IF(AS19=7,1,""),"")</f>
        <v/>
      </c>
      <c r="BU19" s="32" t="n">
        <f aca="false">IF(BN18=1,BU18-BN18,BU18)</f>
        <v>24</v>
      </c>
      <c r="BV19" s="31" t="n">
        <f aca="false">+BV18+BK19-(VLOOKUP($A19,base!$A$13:$B$19,2,FALSE())*(VLOOKUP($B19,ffff,2,FALSE())))</f>
        <v>221.5</v>
      </c>
    </row>
    <row r="20" customFormat="false" ht="14.65" hidden="false" customHeight="false" outlineLevel="0" collapsed="false">
      <c r="A20" s="32" t="n">
        <f aca="false">WEEKDAY(E20)</f>
        <v>3</v>
      </c>
      <c r="B20" s="32" t="n">
        <f aca="false">ISERROR(VLOOKUP(E20,ferie,2,FALSE()))</f>
        <v>1</v>
      </c>
      <c r="C20" s="10" t="n">
        <f aca="false">WEEKNUM(E20,2)</f>
        <v>47</v>
      </c>
      <c r="D20" s="32" t="n">
        <f aca="false">MONTH(E20)</f>
        <v>11</v>
      </c>
      <c r="E20" s="28" t="n">
        <v>44152</v>
      </c>
      <c r="F20" s="29" t="s">
        <v>57</v>
      </c>
      <c r="G20" s="11" t="s">
        <v>64</v>
      </c>
      <c r="I20" s="34" t="n">
        <v>20</v>
      </c>
      <c r="J20" s="34"/>
      <c r="K20" s="31" t="n">
        <f aca="false">IF(I20&gt;"0",VLOOKUP(I20,MOTIF2,2,TRUE()),I20)</f>
        <v>20</v>
      </c>
      <c r="L20" s="10" t="str">
        <f aca="false">IF(M20="",IF($A20=1,IF(ISNUMBER(I20),I20,""),""),"")</f>
        <v/>
      </c>
      <c r="M20" s="32" t="str">
        <f aca="false">IF(B20=FALSE(),IF(ISNUMBER(I20),I20,""),"")</f>
        <v/>
      </c>
      <c r="N20" s="32" t="str">
        <f aca="false">IF(I20=N$2,1,"")</f>
        <v/>
      </c>
      <c r="O20" s="32" t="str">
        <f aca="false">IF(I20=O$2,1,"")</f>
        <v/>
      </c>
      <c r="P20" s="32" t="str">
        <f aca="false">IF(I20=P$2,1,"")</f>
        <v/>
      </c>
      <c r="Q20" s="32" t="str">
        <f aca="false">IF(I20=Q$2,1,"")</f>
        <v/>
      </c>
      <c r="R20" s="32" t="str">
        <f aca="false">IF(I20=R$2,1,"")</f>
        <v/>
      </c>
      <c r="S20" s="10" t="n">
        <f aca="false">IF(($A20=1)*(SUMIF(s,$C20,hb)&gt;$S$2),(SUMIF(s,$C20,hb)-$S$2),0)</f>
        <v>0</v>
      </c>
      <c r="T20" s="32" t="str">
        <f aca="false">IF(ISNUMBER(I20),IF(A20=7,1,""),"")</f>
        <v/>
      </c>
      <c r="U20" s="32" t="n">
        <f aca="false">IF(N19=1,U19-N19,U19)</f>
        <v>24</v>
      </c>
      <c r="V20" s="31" t="n">
        <f aca="false">+V19+K20-(VLOOKUP($A20,base!$A$13:$B$19,2,FALSE())*(VLOOKUP($B20,ffff,2,FALSE())))</f>
        <v>128.5</v>
      </c>
      <c r="W20" s="31"/>
      <c r="X20" s="31"/>
      <c r="Y20" s="31"/>
      <c r="Z20" s="31"/>
      <c r="AA20" s="31"/>
      <c r="AB20" s="31"/>
      <c r="AC20" s="31"/>
      <c r="AD20" s="31"/>
      <c r="AI20" s="34" t="n">
        <v>20</v>
      </c>
      <c r="AJ20" s="34"/>
      <c r="AK20" s="31" t="n">
        <f aca="false">IF(AI20&gt;"0",VLOOKUP(AI20,MOTIF2,2,TRUE()),AI20)</f>
        <v>20</v>
      </c>
      <c r="AL20" s="10" t="str">
        <f aca="false">IF(AM20="",IF($A20=1,IF(ISNUMBER(AI20),AI20,""),""),"")</f>
        <v/>
      </c>
      <c r="AM20" s="32" t="str">
        <f aca="false">IF(T20=FALSE(),IF(ISNUMBER(AI20),AI20,""),"")</f>
        <v/>
      </c>
      <c r="AN20" s="10" t="str">
        <f aca="false">IF(AI20=AN$2,1,"")</f>
        <v/>
      </c>
      <c r="AO20" s="10" t="str">
        <f aca="false">IF(AI20=AO$2,1,"")</f>
        <v/>
      </c>
      <c r="AP20" s="10" t="str">
        <f aca="false">IF(AI20=AP$2,1,"")</f>
        <v/>
      </c>
      <c r="AQ20" s="10" t="str">
        <f aca="false">IF(AI20=AQ$2,1,"")</f>
        <v/>
      </c>
      <c r="AR20" s="10" t="str">
        <f aca="false">IF(AI20=AR$2,1,"")</f>
        <v/>
      </c>
      <c r="AS20" s="10" t="n">
        <f aca="false">IF(($A20=1)*(SUMIF(s,$C20,AK$4:AK$48)&gt;$S$2),(SUMIF(s,$C20,AK$4:AK$48)-$S$2),0)</f>
        <v>0</v>
      </c>
      <c r="AT20" s="32" t="str">
        <f aca="false">IF(ISNUMBER(AI20),IF(S20=7,1,""),"")</f>
        <v/>
      </c>
      <c r="AU20" s="32" t="n">
        <f aca="false">IF(AN19=1,AU19-AN19,AU19)</f>
        <v>24</v>
      </c>
      <c r="AV20" s="31" t="n">
        <f aca="false">+AV19+AK20-(VLOOKUP($A20,base!$A$13:$B$19,2,FALSE())*(VLOOKUP($B20,ffff,2,FALSE())))</f>
        <v>264</v>
      </c>
      <c r="BI20" s="34" t="n">
        <v>20</v>
      </c>
      <c r="BJ20" s="34"/>
      <c r="BK20" s="31" t="n">
        <f aca="false">IF(BI20&gt;"0",VLOOKUP(BI20,MOTIF2,2,TRUE()),BI20)</f>
        <v>20</v>
      </c>
      <c r="BL20" s="10" t="str">
        <f aca="false">IF(BM20="",IF($A20=1,IF(ISNUMBER(BI20),BI20,""),""),"")</f>
        <v/>
      </c>
      <c r="BM20" s="32" t="str">
        <f aca="false">IF(AT20=FALSE(),IF(ISNUMBER(BI20),BI20,""),"")</f>
        <v/>
      </c>
      <c r="BN20" s="10" t="str">
        <f aca="false">IF(BI20=BN$2,1,"")</f>
        <v/>
      </c>
      <c r="BO20" s="10" t="str">
        <f aca="false">IF(BI20=BO$2,1,"")</f>
        <v/>
      </c>
      <c r="BP20" s="10" t="str">
        <f aca="false">IF(BI20=BP$2,1,"")</f>
        <v/>
      </c>
      <c r="BQ20" s="10" t="str">
        <f aca="false">IF(BI20=BQ$2,1,"")</f>
        <v/>
      </c>
      <c r="BR20" s="10" t="str">
        <f aca="false">IF(BI20=BR$2,1,"")</f>
        <v/>
      </c>
      <c r="BS20" s="10" t="n">
        <f aca="false">IF(($A20=1)*(SUMIF(s,$C20,BK$4:BK$48)&gt;$S$2),(SUMIF(s,$C20,BK$4:BK$48)-$S$2),0)</f>
        <v>0</v>
      </c>
      <c r="BT20" s="32" t="str">
        <f aca="false">IF(ISNUMBER(BI20),IF(AS20=7,1,""),"")</f>
        <v/>
      </c>
      <c r="BU20" s="32" t="n">
        <f aca="false">IF(BN19=1,BU19-BN19,BU19)</f>
        <v>24</v>
      </c>
      <c r="BV20" s="31" t="n">
        <f aca="false">+BV19+BK20-(VLOOKUP($A20,base!$A$13:$B$19,2,FALSE())*(VLOOKUP($B20,ffff,2,FALSE())))</f>
        <v>234</v>
      </c>
    </row>
    <row r="21" customFormat="false" ht="14.65" hidden="false" customHeight="false" outlineLevel="0" collapsed="false">
      <c r="A21" s="32" t="n">
        <f aca="false">WEEKDAY(E21)</f>
        <v>4</v>
      </c>
      <c r="B21" s="32" t="n">
        <f aca="false">ISERROR(VLOOKUP(E21,ferie,2,FALSE()))</f>
        <v>1</v>
      </c>
      <c r="C21" s="10" t="n">
        <f aca="false">WEEKNUM(E21,2)</f>
        <v>47</v>
      </c>
      <c r="D21" s="32" t="n">
        <f aca="false">MONTH(E21)</f>
        <v>11</v>
      </c>
      <c r="E21" s="28" t="n">
        <v>44153</v>
      </c>
      <c r="F21" s="29" t="s">
        <v>57</v>
      </c>
      <c r="G21" s="11" t="s">
        <v>64</v>
      </c>
      <c r="I21" s="34" t="n">
        <v>20</v>
      </c>
      <c r="J21" s="34"/>
      <c r="K21" s="31" t="n">
        <f aca="false">IF(I21&gt;"0",VLOOKUP(I21,MOTIF2,2,TRUE()),I21)</f>
        <v>20</v>
      </c>
      <c r="L21" s="10" t="str">
        <f aca="false">IF(M21="",IF($A21=1,IF(ISNUMBER(I21),I21,""),""),"")</f>
        <v/>
      </c>
      <c r="M21" s="32" t="str">
        <f aca="false">IF(B21=FALSE(),IF(ISNUMBER(I21),I21,""),"")</f>
        <v/>
      </c>
      <c r="N21" s="32" t="str">
        <f aca="false">IF(I21=N$2,1,"")</f>
        <v/>
      </c>
      <c r="O21" s="32" t="str">
        <f aca="false">IF(I21=O$2,1,"")</f>
        <v/>
      </c>
      <c r="P21" s="32" t="str">
        <f aca="false">IF(I21=P$2,1,"")</f>
        <v/>
      </c>
      <c r="Q21" s="32" t="str">
        <f aca="false">IF(I21=Q$2,1,"")</f>
        <v/>
      </c>
      <c r="R21" s="32" t="str">
        <f aca="false">IF(I21=R$2,1,"")</f>
        <v/>
      </c>
      <c r="S21" s="10" t="n">
        <f aca="false">IF(($A21=1)*(SUMIF(s,$C21,hb)&gt;$S$2),(SUMIF(s,$C21,hb)-$S$2),0)</f>
        <v>0</v>
      </c>
      <c r="T21" s="32" t="str">
        <f aca="false">IF(ISNUMBER(I21),IF(A21=7,1,""),"")</f>
        <v/>
      </c>
      <c r="U21" s="32" t="n">
        <f aca="false">IF(N20=1,U20-N20,U20)</f>
        <v>24</v>
      </c>
      <c r="V21" s="31" t="n">
        <f aca="false">+V20+K21-(VLOOKUP($A21,base!$A$13:$B$19,2,FALSE())*(VLOOKUP($B21,ffff,2,FALSE())))</f>
        <v>141</v>
      </c>
      <c r="W21" s="31"/>
      <c r="X21" s="31"/>
      <c r="Y21" s="31"/>
      <c r="Z21" s="31"/>
      <c r="AA21" s="31"/>
      <c r="AB21" s="31"/>
      <c r="AC21" s="31"/>
      <c r="AD21" s="31"/>
      <c r="AI21" s="34" t="n">
        <v>20</v>
      </c>
      <c r="AJ21" s="34"/>
      <c r="AK21" s="31" t="n">
        <f aca="false">IF(AI21&gt;"0",VLOOKUP(AI21,MOTIF2,2,TRUE()),AI21)</f>
        <v>20</v>
      </c>
      <c r="AL21" s="10" t="str">
        <f aca="false">IF(AM21="",IF($A21=1,IF(ISNUMBER(AI21),AI21,""),""),"")</f>
        <v/>
      </c>
      <c r="AM21" s="32" t="str">
        <f aca="false">IF(T21=FALSE(),IF(ISNUMBER(AI21),AI21,""),"")</f>
        <v/>
      </c>
      <c r="AN21" s="10" t="str">
        <f aca="false">IF(AI21=AN$2,1,"")</f>
        <v/>
      </c>
      <c r="AO21" s="10" t="str">
        <f aca="false">IF(AI21=AO$2,1,"")</f>
        <v/>
      </c>
      <c r="AP21" s="10" t="str">
        <f aca="false">IF(AI21=AP$2,1,"")</f>
        <v/>
      </c>
      <c r="AQ21" s="10" t="str">
        <f aca="false">IF(AI21=AQ$2,1,"")</f>
        <v/>
      </c>
      <c r="AR21" s="10" t="str">
        <f aca="false">IF(AI21=AR$2,1,"")</f>
        <v/>
      </c>
      <c r="AS21" s="10" t="n">
        <f aca="false">IF(($A21=1)*(SUMIF(s,$C21,AK$4:AK$48)&gt;$S$2),(SUMIF(s,$C21,AK$4:AK$48)-$S$2),0)</f>
        <v>0</v>
      </c>
      <c r="AT21" s="32" t="str">
        <f aca="false">IF(ISNUMBER(AI21),IF(S21=7,1,""),"")</f>
        <v/>
      </c>
      <c r="AU21" s="32" t="n">
        <f aca="false">IF(AN20=1,AU20-AN20,AU20)</f>
        <v>24</v>
      </c>
      <c r="AV21" s="31" t="n">
        <f aca="false">+AV20+AK21-(VLOOKUP($A21,base!$A$13:$B$19,2,FALSE())*(VLOOKUP($B21,ffff,2,FALSE())))</f>
        <v>276.5</v>
      </c>
      <c r="BI21" s="34" t="n">
        <v>20</v>
      </c>
      <c r="BJ21" s="34"/>
      <c r="BK21" s="31" t="n">
        <f aca="false">IF(BI21&gt;"0",VLOOKUP(BI21,MOTIF2,2,TRUE()),BI21)</f>
        <v>20</v>
      </c>
      <c r="BL21" s="10" t="str">
        <f aca="false">IF(BM21="",IF($A21=1,IF(ISNUMBER(BI21),BI21,""),""),"")</f>
        <v/>
      </c>
      <c r="BM21" s="32" t="str">
        <f aca="false">IF(AT21=FALSE(),IF(ISNUMBER(BI21),BI21,""),"")</f>
        <v/>
      </c>
      <c r="BN21" s="10" t="str">
        <f aca="false">IF(BI21=BN$2,1,"")</f>
        <v/>
      </c>
      <c r="BO21" s="10" t="str">
        <f aca="false">IF(BI21=BO$2,1,"")</f>
        <v/>
      </c>
      <c r="BP21" s="10" t="str">
        <f aca="false">IF(BI21=BP$2,1,"")</f>
        <v/>
      </c>
      <c r="BQ21" s="10" t="str">
        <f aca="false">IF(BI21=BQ$2,1,"")</f>
        <v/>
      </c>
      <c r="BR21" s="10" t="str">
        <f aca="false">IF(BI21=BR$2,1,"")</f>
        <v/>
      </c>
      <c r="BS21" s="10" t="n">
        <f aca="false">IF(($A21=1)*(SUMIF(s,$C21,BK$4:BK$48)&gt;$S$2),(SUMIF(s,$C21,BK$4:BK$48)-$S$2),0)</f>
        <v>0</v>
      </c>
      <c r="BT21" s="32" t="str">
        <f aca="false">IF(ISNUMBER(BI21),IF(AS21=7,1,""),"")</f>
        <v/>
      </c>
      <c r="BU21" s="32" t="n">
        <f aca="false">IF(BN20=1,BU20-BN20,BU20)</f>
        <v>24</v>
      </c>
      <c r="BV21" s="31" t="n">
        <f aca="false">+BV20+BK21-(VLOOKUP($A21,base!$A$13:$B$19,2,FALSE())*(VLOOKUP($B21,ffff,2,FALSE())))</f>
        <v>246.5</v>
      </c>
    </row>
    <row r="22" customFormat="false" ht="14.65" hidden="false" customHeight="false" outlineLevel="0" collapsed="false">
      <c r="A22" s="32" t="n">
        <f aca="false">WEEKDAY(E22)</f>
        <v>5</v>
      </c>
      <c r="B22" s="32" t="n">
        <f aca="false">ISERROR(VLOOKUP(E22,ferie,2,FALSE()))</f>
        <v>1</v>
      </c>
      <c r="C22" s="10" t="n">
        <f aca="false">WEEKNUM(E22,2)</f>
        <v>47</v>
      </c>
      <c r="D22" s="32" t="n">
        <f aca="false">MONTH(E22)</f>
        <v>11</v>
      </c>
      <c r="E22" s="28" t="n">
        <v>44154</v>
      </c>
      <c r="F22" s="29" t="s">
        <v>57</v>
      </c>
      <c r="G22" s="11" t="s">
        <v>64</v>
      </c>
      <c r="I22" s="34"/>
      <c r="J22" s="34"/>
      <c r="K22" s="31" t="n">
        <f aca="false">IF(I22&gt;"0",VLOOKUP(I22,MOTIF2,2,TRUE()),I22)</f>
        <v>0</v>
      </c>
      <c r="L22" s="10" t="str">
        <f aca="false">IF(M22="",IF($A22=1,IF(ISNUMBER(I22),I22,""),""),"")</f>
        <v/>
      </c>
      <c r="M22" s="32" t="str">
        <f aca="false">IF(B22=FALSE(),IF(ISNUMBER(I22),I22,""),"")</f>
        <v/>
      </c>
      <c r="N22" s="32" t="str">
        <f aca="false">IF(I22=N$2,1,"")</f>
        <v/>
      </c>
      <c r="O22" s="32" t="str">
        <f aca="false">IF(I22=O$2,1,"")</f>
        <v/>
      </c>
      <c r="P22" s="32" t="str">
        <f aca="false">IF(I22=P$2,1,"")</f>
        <v/>
      </c>
      <c r="Q22" s="32" t="str">
        <f aca="false">IF(I22=Q$2,1,"")</f>
        <v/>
      </c>
      <c r="R22" s="32" t="str">
        <f aca="false">IF(I22=R$2,1,"")</f>
        <v/>
      </c>
      <c r="S22" s="10" t="n">
        <f aca="false">IF(($A22=1)*(SUMIF(s,$C22,hb)&gt;$S$2),(SUMIF(s,$C22,hb)-$S$2),0)</f>
        <v>0</v>
      </c>
      <c r="T22" s="32" t="str">
        <f aca="false">IF(ISNUMBER(I22),IF(A22=7,1,""),"")</f>
        <v/>
      </c>
      <c r="U22" s="32" t="n">
        <f aca="false">IF(N21=1,U21-N21,U21)</f>
        <v>24</v>
      </c>
      <c r="V22" s="31" t="n">
        <f aca="false">+V21+K22-(VLOOKUP($A22,base!$A$13:$B$19,2,FALSE())*(VLOOKUP($B22,ffff,2,FALSE())))</f>
        <v>133.5</v>
      </c>
      <c r="W22" s="31"/>
      <c r="X22" s="31"/>
      <c r="Y22" s="31"/>
      <c r="Z22" s="31"/>
      <c r="AA22" s="31"/>
      <c r="AB22" s="31"/>
      <c r="AC22" s="31"/>
      <c r="AD22" s="31"/>
      <c r="AI22" s="34"/>
      <c r="AJ22" s="34"/>
      <c r="AK22" s="31" t="n">
        <f aca="false">IF(AI22&gt;"0",VLOOKUP(AI22,MOTIF2,2,TRUE()),AI22)</f>
        <v>0</v>
      </c>
      <c r="AL22" s="10" t="str">
        <f aca="false">IF(AM22="",IF($A22=1,IF(ISNUMBER(AI22),AI22,""),""),"")</f>
        <v/>
      </c>
      <c r="AM22" s="32" t="str">
        <f aca="false">IF(T22=FALSE(),IF(ISNUMBER(AI22),AI22,""),"")</f>
        <v/>
      </c>
      <c r="AN22" s="10" t="str">
        <f aca="false">IF(AI22=AN$2,1,"")</f>
        <v/>
      </c>
      <c r="AO22" s="10" t="str">
        <f aca="false">IF(AI22=AO$2,1,"")</f>
        <v/>
      </c>
      <c r="AP22" s="10" t="str">
        <f aca="false">IF(AI22=AP$2,1,"")</f>
        <v/>
      </c>
      <c r="AQ22" s="10" t="str">
        <f aca="false">IF(AI22=AQ$2,1,"")</f>
        <v/>
      </c>
      <c r="AR22" s="10" t="str">
        <f aca="false">IF(AI22=AR$2,1,"")</f>
        <v/>
      </c>
      <c r="AS22" s="10" t="n">
        <f aca="false">IF(($A22=1)*(SUMIF(s,$C22,AK$4:AK$48)&gt;$S$2),(SUMIF(s,$C22,AK$4:AK$48)-$S$2),0)</f>
        <v>0</v>
      </c>
      <c r="AT22" s="32" t="str">
        <f aca="false">IF(ISNUMBER(AI22),IF(S22=7,1,""),"")</f>
        <v/>
      </c>
      <c r="AU22" s="32" t="n">
        <f aca="false">IF(AN21=1,AU21-AN21,AU21)</f>
        <v>24</v>
      </c>
      <c r="AV22" s="31" t="n">
        <f aca="false">+AV21+AK22-(VLOOKUP($A22,base!$A$13:$B$19,2,FALSE())*(VLOOKUP($B22,ffff,2,FALSE())))</f>
        <v>269</v>
      </c>
      <c r="BI22" s="34"/>
      <c r="BJ22" s="34"/>
      <c r="BK22" s="31" t="n">
        <f aca="false">IF(BI22&gt;"0",VLOOKUP(BI22,MOTIF2,2,TRUE()),BI22)</f>
        <v>0</v>
      </c>
      <c r="BL22" s="10" t="str">
        <f aca="false">IF(BM22="",IF($A22=1,IF(ISNUMBER(BI22),BI22,""),""),"")</f>
        <v/>
      </c>
      <c r="BM22" s="32" t="str">
        <f aca="false">IF(AT22=FALSE(),IF(ISNUMBER(BI22),BI22,""),"")</f>
        <v/>
      </c>
      <c r="BN22" s="10" t="str">
        <f aca="false">IF(BI22=BN$2,1,"")</f>
        <v/>
      </c>
      <c r="BO22" s="10" t="str">
        <f aca="false">IF(BI22=BO$2,1,"")</f>
        <v/>
      </c>
      <c r="BP22" s="10" t="str">
        <f aca="false">IF(BI22=BP$2,1,"")</f>
        <v/>
      </c>
      <c r="BQ22" s="10" t="str">
        <f aca="false">IF(BI22=BQ$2,1,"")</f>
        <v/>
      </c>
      <c r="BR22" s="10" t="str">
        <f aca="false">IF(BI22=BR$2,1,"")</f>
        <v/>
      </c>
      <c r="BS22" s="10" t="n">
        <f aca="false">IF(($A22=1)*(SUMIF(s,$C22,BK$4:BK$48)&gt;$S$2),(SUMIF(s,$C22,BK$4:BK$48)-$S$2),0)</f>
        <v>0</v>
      </c>
      <c r="BT22" s="32" t="str">
        <f aca="false">IF(ISNUMBER(BI22),IF(AS22=7,1,""),"")</f>
        <v/>
      </c>
      <c r="BU22" s="32" t="n">
        <f aca="false">IF(BN21=1,BU21-BN21,BU21)</f>
        <v>24</v>
      </c>
      <c r="BV22" s="31" t="n">
        <f aca="false">+BV21+BK22-(VLOOKUP($A22,base!$A$13:$B$19,2,FALSE())*(VLOOKUP($B22,ffff,2,FALSE())))</f>
        <v>239</v>
      </c>
    </row>
    <row r="23" customFormat="false" ht="14.65" hidden="false" customHeight="false" outlineLevel="0" collapsed="false">
      <c r="A23" s="32" t="n">
        <f aca="false">WEEKDAY(E23)</f>
        <v>6</v>
      </c>
      <c r="B23" s="32" t="n">
        <f aca="false">ISERROR(VLOOKUP(E23,ferie,2,FALSE()))</f>
        <v>1</v>
      </c>
      <c r="C23" s="10" t="n">
        <f aca="false">WEEKNUM(E23,2)</f>
        <v>47</v>
      </c>
      <c r="D23" s="32" t="n">
        <f aca="false">MONTH(E23)</f>
        <v>11</v>
      </c>
      <c r="E23" s="28" t="n">
        <v>44155</v>
      </c>
      <c r="F23" s="29" t="s">
        <v>57</v>
      </c>
      <c r="G23" s="11" t="s">
        <v>58</v>
      </c>
      <c r="I23" s="33" t="s">
        <v>4</v>
      </c>
      <c r="J23" s="34"/>
      <c r="K23" s="31" t="n">
        <f aca="false">IF(I23&gt;"0",VLOOKUP(I23,MOTIF2,2,TRUE()),I23)</f>
        <v>7.5</v>
      </c>
      <c r="L23" s="10" t="str">
        <f aca="false">IF(M23="",IF($A23=1,IF(ISNUMBER(I23),I23,""),""),"")</f>
        <v/>
      </c>
      <c r="M23" s="32" t="str">
        <f aca="false">IF(B23=FALSE(),IF(ISNUMBER(I23),I23,""),"")</f>
        <v/>
      </c>
      <c r="N23" s="32" t="n">
        <f aca="false">IF(I23=N$2,1,"")</f>
        <v>1</v>
      </c>
      <c r="O23" s="32" t="str">
        <f aca="false">IF(I23=O$2,1,"")</f>
        <v/>
      </c>
      <c r="P23" s="32" t="str">
        <f aca="false">IF(I23=P$2,1,"")</f>
        <v/>
      </c>
      <c r="Q23" s="32" t="str">
        <f aca="false">IF(I23=Q$2,1,"")</f>
        <v/>
      </c>
      <c r="R23" s="32" t="str">
        <f aca="false">IF(I23=R$2,1,"")</f>
        <v/>
      </c>
      <c r="S23" s="10" t="n">
        <f aca="false">IF(($A23=1)*(SUMIF(s,$C23,hb)&gt;$S$2),(SUMIF(s,$C23,hb)-$S$2),0)</f>
        <v>0</v>
      </c>
      <c r="T23" s="32" t="str">
        <f aca="false">IF(ISNUMBER(I23),IF(A23=7,1,""),"")</f>
        <v/>
      </c>
      <c r="U23" s="32" t="n">
        <f aca="false">IF(N22=1,U22-N22,U22)</f>
        <v>24</v>
      </c>
      <c r="V23" s="31" t="n">
        <f aca="false">+V22+K23-(VLOOKUP($A23,base!$A$13:$B$19,2,FALSE())*(VLOOKUP($B23,ffff,2,FALSE())))</f>
        <v>133.5</v>
      </c>
      <c r="W23" s="31"/>
      <c r="X23" s="31"/>
      <c r="Y23" s="31"/>
      <c r="Z23" s="31"/>
      <c r="AA23" s="31"/>
      <c r="AB23" s="31"/>
      <c r="AC23" s="31"/>
      <c r="AD23" s="31"/>
      <c r="AI23" s="33" t="s">
        <v>4</v>
      </c>
      <c r="AJ23" s="34"/>
      <c r="AK23" s="31" t="n">
        <f aca="false">IF(AI23&gt;"0",VLOOKUP(AI23,MOTIF2,2,TRUE()),AI23)</f>
        <v>7.5</v>
      </c>
      <c r="AL23" s="10" t="str">
        <f aca="false">IF(AM23="",IF($A23=1,IF(ISNUMBER(AI23),AI23,""),""),"")</f>
        <v/>
      </c>
      <c r="AM23" s="32" t="str">
        <f aca="false">IF(T23=FALSE(),IF(ISNUMBER(AI23),AI23,""),"")</f>
        <v/>
      </c>
      <c r="AN23" s="10" t="n">
        <f aca="false">IF(AI23=AN$2,1,"")</f>
        <v>1</v>
      </c>
      <c r="AO23" s="10" t="str">
        <f aca="false">IF(AI23=AO$2,1,"")</f>
        <v/>
      </c>
      <c r="AP23" s="10" t="str">
        <f aca="false">IF(AI23=AP$2,1,"")</f>
        <v/>
      </c>
      <c r="AQ23" s="10" t="str">
        <f aca="false">IF(AI23=AQ$2,1,"")</f>
        <v/>
      </c>
      <c r="AR23" s="10" t="str">
        <f aca="false">IF(AI23=AR$2,1,"")</f>
        <v/>
      </c>
      <c r="AS23" s="10" t="n">
        <f aca="false">IF(($A23=1)*(SUMIF(s,$C23,AK$4:AK$48)&gt;$S$2),(SUMIF(s,$C23,AK$4:AK$48)-$S$2),0)</f>
        <v>0</v>
      </c>
      <c r="AT23" s="32" t="str">
        <f aca="false">IF(ISNUMBER(AI23),IF(S23=7,1,""),"")</f>
        <v/>
      </c>
      <c r="AU23" s="32" t="n">
        <f aca="false">IF(AN22=1,AU22-AN22,AU22)</f>
        <v>24</v>
      </c>
      <c r="AV23" s="31" t="n">
        <f aca="false">+AV22+AK23-(VLOOKUP($A23,base!$A$13:$B$19,2,FALSE())*(VLOOKUP($B23,ffff,2,FALSE())))</f>
        <v>269</v>
      </c>
      <c r="BI23" s="33" t="s">
        <v>4</v>
      </c>
      <c r="BJ23" s="34"/>
      <c r="BK23" s="31" t="n">
        <f aca="false">IF(BI23&gt;"0",VLOOKUP(BI23,MOTIF2,2,TRUE()),BI23)</f>
        <v>7.5</v>
      </c>
      <c r="BL23" s="10" t="str">
        <f aca="false">IF(BM23="",IF($A23=1,IF(ISNUMBER(BI23),BI23,""),""),"")</f>
        <v/>
      </c>
      <c r="BM23" s="32" t="str">
        <f aca="false">IF(AT23=FALSE(),IF(ISNUMBER(BI23),BI23,""),"")</f>
        <v/>
      </c>
      <c r="BN23" s="10" t="n">
        <f aca="false">IF(BI23=BN$2,1,"")</f>
        <v>1</v>
      </c>
      <c r="BO23" s="10" t="str">
        <f aca="false">IF(BI23=BO$2,1,"")</f>
        <v/>
      </c>
      <c r="BP23" s="10" t="str">
        <f aca="false">IF(BI23=BP$2,1,"")</f>
        <v/>
      </c>
      <c r="BQ23" s="10" t="str">
        <f aca="false">IF(BI23=BQ$2,1,"")</f>
        <v/>
      </c>
      <c r="BR23" s="10" t="str">
        <f aca="false">IF(BI23=BR$2,1,"")</f>
        <v/>
      </c>
      <c r="BS23" s="10" t="n">
        <f aca="false">IF(($A23=1)*(SUMIF(s,$C23,BK$4:BK$48)&gt;$S$2),(SUMIF(s,$C23,BK$4:BK$48)-$S$2),0)</f>
        <v>0</v>
      </c>
      <c r="BT23" s="32" t="str">
        <f aca="false">IF(ISNUMBER(BI23),IF(AS23=7,1,""),"")</f>
        <v/>
      </c>
      <c r="BU23" s="32" t="n">
        <f aca="false">IF(BN22=1,BU22-BN22,BU22)</f>
        <v>24</v>
      </c>
      <c r="BV23" s="31" t="n">
        <f aca="false">+BV22+BK23-(VLOOKUP($A23,base!$A$13:$B$19,2,FALSE())*(VLOOKUP($B23,ffff,2,FALSE())))</f>
        <v>239</v>
      </c>
    </row>
    <row r="24" customFormat="false" ht="14.65" hidden="false" customHeight="false" outlineLevel="0" collapsed="false">
      <c r="A24" s="32" t="n">
        <f aca="false">WEEKDAY(E24)</f>
        <v>7</v>
      </c>
      <c r="B24" s="32" t="n">
        <f aca="false">ISERROR(VLOOKUP(E24,ferie,2,FALSE()))</f>
        <v>1</v>
      </c>
      <c r="C24" s="10" t="n">
        <f aca="false">WEEKNUM(E24,2)</f>
        <v>47</v>
      </c>
      <c r="D24" s="32" t="n">
        <f aca="false">MONTH(E24)</f>
        <v>11</v>
      </c>
      <c r="E24" s="28" t="n">
        <v>44156</v>
      </c>
      <c r="F24" s="29" t="s">
        <v>57</v>
      </c>
      <c r="G24" s="11" t="s">
        <v>61</v>
      </c>
      <c r="I24" s="34"/>
      <c r="J24" s="34"/>
      <c r="K24" s="31" t="n">
        <f aca="false">IF(I24&gt;"0",VLOOKUP(I24,MOTIF2,2,TRUE()),I24)</f>
        <v>0</v>
      </c>
      <c r="L24" s="10" t="str">
        <f aca="false">IF(M24="",IF($A24=1,IF(ISNUMBER(I24),I24,""),""),"")</f>
        <v/>
      </c>
      <c r="M24" s="32" t="str">
        <f aca="false">IF(B24=FALSE(),IF(ISNUMBER(I24),I24,""),"")</f>
        <v/>
      </c>
      <c r="N24" s="32" t="str">
        <f aca="false">IF(I24=N$2,1,"")</f>
        <v/>
      </c>
      <c r="O24" s="32" t="str">
        <f aca="false">IF(I24=O$2,1,"")</f>
        <v/>
      </c>
      <c r="P24" s="32" t="str">
        <f aca="false">IF(I24=P$2,1,"")</f>
        <v/>
      </c>
      <c r="Q24" s="32" t="str">
        <f aca="false">IF(I24=Q$2,1,"")</f>
        <v/>
      </c>
      <c r="R24" s="32" t="str">
        <f aca="false">IF(I24=R$2,1,"")</f>
        <v/>
      </c>
      <c r="S24" s="10" t="n">
        <f aca="false">IF(($A24=1)*(SUMIF(s,$C24,hb)&gt;$S$2),(SUMIF(s,$C24,hb)-$S$2),0)</f>
        <v>0</v>
      </c>
      <c r="T24" s="32" t="str">
        <f aca="false">IF(ISNUMBER(I24),IF(A24=7,1,""),"")</f>
        <v/>
      </c>
      <c r="U24" s="32" t="n">
        <f aca="false">IF(N23=1,U23-N23,U23)</f>
        <v>23</v>
      </c>
      <c r="V24" s="31" t="n">
        <f aca="false">+V23+K24-(VLOOKUP($A24,base!$A$13:$B$19,2,FALSE())*(VLOOKUP($B24,ffff,2,FALSE())))</f>
        <v>133.5</v>
      </c>
      <c r="W24" s="31"/>
      <c r="X24" s="31"/>
      <c r="Y24" s="31"/>
      <c r="Z24" s="31"/>
      <c r="AA24" s="31"/>
      <c r="AB24" s="31"/>
      <c r="AC24" s="31"/>
      <c r="AD24" s="31"/>
      <c r="AI24" s="34"/>
      <c r="AJ24" s="34"/>
      <c r="AK24" s="31" t="n">
        <f aca="false">IF(AI24&gt;"0",VLOOKUP(AI24,MOTIF2,2,TRUE()),AI24)</f>
        <v>0</v>
      </c>
      <c r="AL24" s="10" t="str">
        <f aca="false">IF(AM24="",IF($A24=1,IF(ISNUMBER(AI24),AI24,""),""),"")</f>
        <v/>
      </c>
      <c r="AM24" s="32" t="str">
        <f aca="false">IF(T24=FALSE(),IF(ISNUMBER(AI24),AI24,""),"")</f>
        <v/>
      </c>
      <c r="AN24" s="10" t="str">
        <f aca="false">IF(AI24=AN$2,1,"")</f>
        <v/>
      </c>
      <c r="AO24" s="10" t="str">
        <f aca="false">IF(AI24=AO$2,1,"")</f>
        <v/>
      </c>
      <c r="AP24" s="10" t="str">
        <f aca="false">IF(AI24=AP$2,1,"")</f>
        <v/>
      </c>
      <c r="AQ24" s="10" t="str">
        <f aca="false">IF(AI24=AQ$2,1,"")</f>
        <v/>
      </c>
      <c r="AR24" s="10" t="str">
        <f aca="false">IF(AI24=AR$2,1,"")</f>
        <v/>
      </c>
      <c r="AS24" s="10" t="n">
        <f aca="false">IF(($A24=1)*(SUMIF(s,$C24,AK$4:AK$48)&gt;$S$2),(SUMIF(s,$C24,AK$4:AK$48)-$S$2),0)</f>
        <v>0</v>
      </c>
      <c r="AT24" s="32" t="str">
        <f aca="false">IF(ISNUMBER(AI24),IF(S24=7,1,""),"")</f>
        <v/>
      </c>
      <c r="AU24" s="32" t="n">
        <f aca="false">IF(AN23=1,AU23-AN23,AU23)</f>
        <v>23</v>
      </c>
      <c r="AV24" s="31" t="n">
        <f aca="false">+AV23+AK24-(VLOOKUP($A24,base!$A$13:$B$19,2,FALSE())*(VLOOKUP($B24,ffff,2,FALSE())))</f>
        <v>269</v>
      </c>
      <c r="BI24" s="34"/>
      <c r="BJ24" s="34"/>
      <c r="BK24" s="31" t="n">
        <f aca="false">IF(BI24&gt;"0",VLOOKUP(BI24,MOTIF2,2,TRUE()),BI24)</f>
        <v>0</v>
      </c>
      <c r="BL24" s="10" t="str">
        <f aca="false">IF(BM24="",IF($A24=1,IF(ISNUMBER(BI24),BI24,""),""),"")</f>
        <v/>
      </c>
      <c r="BM24" s="32" t="str">
        <f aca="false">IF(AT24=FALSE(),IF(ISNUMBER(BI24),BI24,""),"")</f>
        <v/>
      </c>
      <c r="BN24" s="10" t="str">
        <f aca="false">IF(BI24=BN$2,1,"")</f>
        <v/>
      </c>
      <c r="BO24" s="10" t="str">
        <f aca="false">IF(BI24=BO$2,1,"")</f>
        <v/>
      </c>
      <c r="BP24" s="10" t="str">
        <f aca="false">IF(BI24=BP$2,1,"")</f>
        <v/>
      </c>
      <c r="BQ24" s="10" t="str">
        <f aca="false">IF(BI24=BQ$2,1,"")</f>
        <v/>
      </c>
      <c r="BR24" s="10" t="str">
        <f aca="false">IF(BI24=BR$2,1,"")</f>
        <v/>
      </c>
      <c r="BS24" s="10" t="n">
        <f aca="false">IF(($A24=1)*(SUMIF(s,$C24,BK$4:BK$48)&gt;$S$2),(SUMIF(s,$C24,BK$4:BK$48)-$S$2),0)</f>
        <v>0</v>
      </c>
      <c r="BT24" s="32" t="str">
        <f aca="false">IF(ISNUMBER(BI24),IF(AS24=7,1,""),"")</f>
        <v/>
      </c>
      <c r="BU24" s="32" t="n">
        <f aca="false">IF(BN23=1,BU23-BN23,BU23)</f>
        <v>23</v>
      </c>
      <c r="BV24" s="31" t="n">
        <f aca="false">+BV23+BK24-(VLOOKUP($A24,base!$A$13:$B$19,2,FALSE())*(VLOOKUP($B24,ffff,2,FALSE())))</f>
        <v>239</v>
      </c>
    </row>
    <row r="25" customFormat="false" ht="14.65" hidden="false" customHeight="false" outlineLevel="0" collapsed="false">
      <c r="A25" s="32" t="n">
        <f aca="false">WEEKDAY(E25)</f>
        <v>1</v>
      </c>
      <c r="B25" s="32" t="n">
        <f aca="false">ISERROR(VLOOKUP(E25,ferie,2,FALSE()))</f>
        <v>1</v>
      </c>
      <c r="C25" s="10" t="n">
        <f aca="false">WEEKNUM(E25,2)</f>
        <v>47</v>
      </c>
      <c r="D25" s="32" t="n">
        <f aca="false">MONTH(E25)</f>
        <v>11</v>
      </c>
      <c r="E25" s="28" t="n">
        <v>44157</v>
      </c>
      <c r="F25" s="29" t="s">
        <v>57</v>
      </c>
      <c r="G25" s="11" t="s">
        <v>61</v>
      </c>
      <c r="I25" s="34"/>
      <c r="J25" s="34"/>
      <c r="K25" s="31" t="n">
        <f aca="false">IF(I25&gt;"0",VLOOKUP(I25,MOTIF2,2,TRUE()),I25)</f>
        <v>0</v>
      </c>
      <c r="L25" s="10" t="str">
        <f aca="false">IF(M25="",IF($A25=1,IF(ISNUMBER(I25),I25,""),""),"")</f>
        <v/>
      </c>
      <c r="M25" s="32" t="str">
        <f aca="false">IF(B25=FALSE(),IF(ISNUMBER(I25),I25,""),"")</f>
        <v/>
      </c>
      <c r="N25" s="32" t="str">
        <f aca="false">IF(I25=N$2,1,"")</f>
        <v/>
      </c>
      <c r="O25" s="32" t="str">
        <f aca="false">IF(I25=O$2,1,"")</f>
        <v/>
      </c>
      <c r="P25" s="32" t="str">
        <f aca="false">IF(I25=P$2,1,"")</f>
        <v/>
      </c>
      <c r="Q25" s="32" t="str">
        <f aca="false">IF(I25=Q$2,1,"")</f>
        <v/>
      </c>
      <c r="R25" s="32" t="str">
        <f aca="false">IF(I25=R$2,1,"")</f>
        <v/>
      </c>
      <c r="S25" s="10" t="n">
        <f aca="false">IF(($A25=1)*(SUMIF(s,$C25,hb)&gt;$S$2),(SUMIF(s,$C25,hb)-$S$2),0)</f>
        <v>23.5</v>
      </c>
      <c r="T25" s="32" t="str">
        <f aca="false">IF(ISNUMBER(I25),IF(A25=7,1,""),"")</f>
        <v/>
      </c>
      <c r="U25" s="32" t="n">
        <f aca="false">IF(N24=1,U24-N24,U24)</f>
        <v>23</v>
      </c>
      <c r="V25" s="31" t="n">
        <f aca="false">+V24+K25-(VLOOKUP($A25,base!$A$13:$B$19,2,FALSE())*(VLOOKUP($B25,ffff,2,FALSE())))</f>
        <v>133.5</v>
      </c>
      <c r="W25" s="31"/>
      <c r="X25" s="31"/>
      <c r="Y25" s="31"/>
      <c r="Z25" s="31"/>
      <c r="AA25" s="31"/>
      <c r="AB25" s="31"/>
      <c r="AC25" s="31"/>
      <c r="AD25" s="31"/>
      <c r="AI25" s="34"/>
      <c r="AJ25" s="34"/>
      <c r="AK25" s="31" t="n">
        <f aca="false">IF(AI25&gt;"0",VLOOKUP(AI25,MOTIF2,2,TRUE()),AI25)</f>
        <v>0</v>
      </c>
      <c r="AL25" s="10" t="str">
        <f aca="false">IF(AM25="",IF($A25=1,IF(ISNUMBER(AI25),AI25,""),""),"")</f>
        <v/>
      </c>
      <c r="AM25" s="32" t="str">
        <f aca="false">IF(T25=FALSE(),IF(ISNUMBER(AI25),AI25,""),"")</f>
        <v/>
      </c>
      <c r="AN25" s="10" t="str">
        <f aca="false">IF(AI25=AN$2,1,"")</f>
        <v/>
      </c>
      <c r="AO25" s="10" t="str">
        <f aca="false">IF(AI25=AO$2,1,"")</f>
        <v/>
      </c>
      <c r="AP25" s="10" t="str">
        <f aca="false">IF(AI25=AP$2,1,"")</f>
        <v/>
      </c>
      <c r="AQ25" s="10" t="str">
        <f aca="false">IF(AI25=AQ$2,1,"")</f>
        <v/>
      </c>
      <c r="AR25" s="10" t="str">
        <f aca="false">IF(AI25=AR$2,1,"")</f>
        <v/>
      </c>
      <c r="AS25" s="10" t="n">
        <f aca="false">IF(($A25=1)*(SUMIF(s,$C25,AK$4:AK$48)&gt;$S$2),(SUMIF(s,$C25,AK$4:AK$48)-$S$2),0)</f>
        <v>23.5</v>
      </c>
      <c r="AT25" s="32" t="str">
        <f aca="false">IF(ISNUMBER(AI25),IF(S25=7,1,""),"")</f>
        <v/>
      </c>
      <c r="AU25" s="32" t="n">
        <f aca="false">IF(AN24=1,AU24-AN24,AU24)</f>
        <v>23</v>
      </c>
      <c r="AV25" s="31" t="n">
        <f aca="false">+AV24+AK25-(VLOOKUP($A25,base!$A$13:$B$19,2,FALSE())*(VLOOKUP($B25,ffff,2,FALSE())))</f>
        <v>269</v>
      </c>
      <c r="BI25" s="34"/>
      <c r="BJ25" s="34"/>
      <c r="BK25" s="31" t="n">
        <f aca="false">IF(BI25&gt;"0",VLOOKUP(BI25,MOTIF2,2,TRUE()),BI25)</f>
        <v>0</v>
      </c>
      <c r="BL25" s="10" t="str">
        <f aca="false">IF(BM25="",IF($A25=1,IF(ISNUMBER(BI25),BI25,""),""),"")</f>
        <v/>
      </c>
      <c r="BM25" s="32" t="str">
        <f aca="false">IF(AT25=FALSE(),IF(ISNUMBER(BI25),BI25,""),"")</f>
        <v/>
      </c>
      <c r="BN25" s="10" t="str">
        <f aca="false">IF(BI25=BN$2,1,"")</f>
        <v/>
      </c>
      <c r="BO25" s="10" t="str">
        <f aca="false">IF(BI25=BO$2,1,"")</f>
        <v/>
      </c>
      <c r="BP25" s="10" t="str">
        <f aca="false">IF(BI25=BP$2,1,"")</f>
        <v/>
      </c>
      <c r="BQ25" s="10" t="str">
        <f aca="false">IF(BI25=BQ$2,1,"")</f>
        <v/>
      </c>
      <c r="BR25" s="10" t="str">
        <f aca="false">IF(BI25=BR$2,1,"")</f>
        <v/>
      </c>
      <c r="BS25" s="10" t="n">
        <f aca="false">IF(($A25=1)*(SUMIF(s,$C25,BK$4:BK$48)&gt;$S$2),(SUMIF(s,$C25,BK$4:BK$48)-$S$2),0)</f>
        <v>23.5</v>
      </c>
      <c r="BT25" s="32" t="str">
        <f aca="false">IF(ISNUMBER(BI25),IF(AS25=7,1,""),"")</f>
        <v/>
      </c>
      <c r="BU25" s="32" t="n">
        <f aca="false">IF(BN24=1,BU24-BN24,BU24)</f>
        <v>23</v>
      </c>
      <c r="BV25" s="31" t="n">
        <f aca="false">+BV24+BK25-(VLOOKUP($A25,base!$A$13:$B$19,2,FALSE())*(VLOOKUP($B25,ffff,2,FALSE())))</f>
        <v>239</v>
      </c>
    </row>
    <row r="26" customFormat="false" ht="14.65" hidden="false" customHeight="false" outlineLevel="0" collapsed="false">
      <c r="A26" s="32" t="n">
        <f aca="false">WEEKDAY(E26)</f>
        <v>2</v>
      </c>
      <c r="B26" s="32" t="n">
        <f aca="false">ISERROR(VLOOKUP(E26,ferie,2,FALSE()))</f>
        <v>1</v>
      </c>
      <c r="C26" s="10" t="n">
        <f aca="false">WEEKNUM(E26,2)</f>
        <v>48</v>
      </c>
      <c r="D26" s="32" t="n">
        <f aca="false">MONTH(E26)</f>
        <v>11</v>
      </c>
      <c r="E26" s="28" t="n">
        <v>44158</v>
      </c>
      <c r="F26" s="29" t="s">
        <v>57</v>
      </c>
      <c r="I26" s="34"/>
      <c r="J26" s="34"/>
      <c r="K26" s="31" t="n">
        <f aca="false">IF(I26&gt;"0",VLOOKUP(I26,MOTIF2,2,TRUE()),I26)</f>
        <v>0</v>
      </c>
      <c r="L26" s="10" t="str">
        <f aca="false">IF(M26="",IF($A26=1,IF(ISNUMBER(I26),I26,""),""),"")</f>
        <v/>
      </c>
      <c r="M26" s="32" t="str">
        <f aca="false">IF(B26=FALSE(),IF(ISNUMBER(I26),I26,""),"")</f>
        <v/>
      </c>
      <c r="N26" s="32" t="str">
        <f aca="false">IF(I26=N$2,1,"")</f>
        <v/>
      </c>
      <c r="O26" s="32" t="str">
        <f aca="false">IF(I26=O$2,1,"")</f>
        <v/>
      </c>
      <c r="P26" s="32" t="str">
        <f aca="false">IF(I26=P$2,1,"")</f>
        <v/>
      </c>
      <c r="Q26" s="32" t="str">
        <f aca="false">IF(I26=Q$2,1,"")</f>
        <v/>
      </c>
      <c r="R26" s="32" t="str">
        <f aca="false">IF(I26=R$2,1,"")</f>
        <v/>
      </c>
      <c r="S26" s="10" t="n">
        <f aca="false">IF(($A26=1)*(SUMIF(s,$C26,hb)&gt;$S$2),(SUMIF(s,$C26,hb)-$S$2),0)</f>
        <v>0</v>
      </c>
      <c r="T26" s="32" t="str">
        <f aca="false">IF(ISNUMBER(I26),IF(A26=7,1,""),"")</f>
        <v/>
      </c>
      <c r="U26" s="32" t="n">
        <f aca="false">IF(N25=1,U25-N25,U25)</f>
        <v>23</v>
      </c>
      <c r="V26" s="31" t="n">
        <f aca="false">+V25+K26-(VLOOKUP($A26,base!$A$13:$B$19,2,FALSE())*(VLOOKUP($B26,ffff,2,FALSE())))</f>
        <v>126</v>
      </c>
      <c r="W26" s="31"/>
      <c r="X26" s="31"/>
      <c r="Y26" s="31"/>
      <c r="Z26" s="31"/>
      <c r="AA26" s="31"/>
      <c r="AB26" s="31"/>
      <c r="AC26" s="31"/>
      <c r="AD26" s="31"/>
      <c r="AI26" s="34"/>
      <c r="AJ26" s="34"/>
      <c r="AK26" s="31" t="n">
        <f aca="false">IF(AI26&gt;"0",VLOOKUP(AI26,MOTIF2,2,TRUE()),AI26)</f>
        <v>0</v>
      </c>
      <c r="AL26" s="10" t="str">
        <f aca="false">IF(AM26="",IF($A26=1,IF(ISNUMBER(AI26),AI26,""),""),"")</f>
        <v/>
      </c>
      <c r="AM26" s="32" t="str">
        <f aca="false">IF(T26=FALSE(),IF(ISNUMBER(AI26),AI26,""),"")</f>
        <v/>
      </c>
      <c r="AN26" s="10" t="str">
        <f aca="false">IF(AI26=AN$2,1,"")</f>
        <v/>
      </c>
      <c r="AO26" s="10" t="str">
        <f aca="false">IF(AI26=AO$2,1,"")</f>
        <v/>
      </c>
      <c r="AP26" s="10" t="str">
        <f aca="false">IF(AI26=AP$2,1,"")</f>
        <v/>
      </c>
      <c r="AQ26" s="10" t="str">
        <f aca="false">IF(AI26=AQ$2,1,"")</f>
        <v/>
      </c>
      <c r="AR26" s="10" t="str">
        <f aca="false">IF(AI26=AR$2,1,"")</f>
        <v/>
      </c>
      <c r="AS26" s="10" t="n">
        <f aca="false">IF(($A26=1)*(SUMIF(s,$C26,AK$4:AK$48)&gt;$S$2),(SUMIF(s,$C26,AK$4:AK$48)-$S$2),0)</f>
        <v>0</v>
      </c>
      <c r="AT26" s="32" t="str">
        <f aca="false">IF(ISNUMBER(AI26),IF(S26=7,1,""),"")</f>
        <v/>
      </c>
      <c r="AU26" s="32" t="n">
        <f aca="false">IF(AN25=1,AU25-AN25,AU25)</f>
        <v>23</v>
      </c>
      <c r="AV26" s="31" t="n">
        <f aca="false">+AV25+AK26-(VLOOKUP($A26,base!$A$13:$B$19,2,FALSE())*(VLOOKUP($B26,ffff,2,FALSE())))</f>
        <v>261.5</v>
      </c>
      <c r="BI26" s="34"/>
      <c r="BJ26" s="34"/>
      <c r="BK26" s="31" t="n">
        <f aca="false">IF(BI26&gt;"0",VLOOKUP(BI26,MOTIF2,2,TRUE()),BI26)</f>
        <v>0</v>
      </c>
      <c r="BL26" s="10" t="str">
        <f aca="false">IF(BM26="",IF($A26=1,IF(ISNUMBER(BI26),BI26,""),""),"")</f>
        <v/>
      </c>
      <c r="BM26" s="32" t="str">
        <f aca="false">IF(AT26=FALSE(),IF(ISNUMBER(BI26),BI26,""),"")</f>
        <v/>
      </c>
      <c r="BN26" s="10" t="str">
        <f aca="false">IF(BI26=BN$2,1,"")</f>
        <v/>
      </c>
      <c r="BO26" s="10" t="str">
        <f aca="false">IF(BI26=BO$2,1,"")</f>
        <v/>
      </c>
      <c r="BP26" s="10" t="str">
        <f aca="false">IF(BI26=BP$2,1,"")</f>
        <v/>
      </c>
      <c r="BQ26" s="10" t="str">
        <f aca="false">IF(BI26=BQ$2,1,"")</f>
        <v/>
      </c>
      <c r="BR26" s="10" t="str">
        <f aca="false">IF(BI26=BR$2,1,"")</f>
        <v/>
      </c>
      <c r="BS26" s="10" t="n">
        <f aca="false">IF(($A26=1)*(SUMIF(s,$C26,BK$4:BK$48)&gt;$S$2),(SUMIF(s,$C26,BK$4:BK$48)-$S$2),0)</f>
        <v>0</v>
      </c>
      <c r="BT26" s="32" t="str">
        <f aca="false">IF(ISNUMBER(BI26),IF(AS26=7,1,""),"")</f>
        <v/>
      </c>
      <c r="BU26" s="32" t="n">
        <f aca="false">IF(BN25=1,BU25-BN25,BU25)</f>
        <v>23</v>
      </c>
      <c r="BV26" s="31" t="n">
        <f aca="false">+BV25+BK26-(VLOOKUP($A26,base!$A$13:$B$19,2,FALSE())*(VLOOKUP($B26,ffff,2,FALSE())))</f>
        <v>231.5</v>
      </c>
    </row>
    <row r="27" customFormat="false" ht="14.65" hidden="false" customHeight="false" outlineLevel="0" collapsed="false">
      <c r="A27" s="32" t="n">
        <f aca="false">WEEKDAY(E27)</f>
        <v>3</v>
      </c>
      <c r="B27" s="32" t="n">
        <f aca="false">ISERROR(VLOOKUP(E27,ferie,2,FALSE()))</f>
        <v>1</v>
      </c>
      <c r="C27" s="10" t="n">
        <f aca="false">WEEKNUM(E27,2)</f>
        <v>48</v>
      </c>
      <c r="D27" s="32" t="n">
        <f aca="false">MONTH(E27)</f>
        <v>11</v>
      </c>
      <c r="E27" s="28" t="n">
        <v>44159</v>
      </c>
      <c r="F27" s="29" t="s">
        <v>57</v>
      </c>
      <c r="I27" s="34"/>
      <c r="J27" s="34"/>
      <c r="K27" s="31" t="n">
        <f aca="false">IF(I27&gt;"0",VLOOKUP(I27,MOTIF2,2,TRUE()),I27)</f>
        <v>0</v>
      </c>
      <c r="L27" s="10" t="str">
        <f aca="false">IF(M27="",IF($A27=1,IF(ISNUMBER(I27),I27,""),""),"")</f>
        <v/>
      </c>
      <c r="M27" s="32" t="str">
        <f aca="false">IF(B27=FALSE(),IF(ISNUMBER(I27),I27,""),"")</f>
        <v/>
      </c>
      <c r="N27" s="32" t="str">
        <f aca="false">IF(I27=N$2,1,"")</f>
        <v/>
      </c>
      <c r="O27" s="32" t="str">
        <f aca="false">IF(I27=O$2,1,"")</f>
        <v/>
      </c>
      <c r="P27" s="32" t="str">
        <f aca="false">IF(I27=P$2,1,"")</f>
        <v/>
      </c>
      <c r="Q27" s="32" t="str">
        <f aca="false">IF(I27=Q$2,1,"")</f>
        <v/>
      </c>
      <c r="R27" s="32" t="str">
        <f aca="false">IF(I27=R$2,1,"")</f>
        <v/>
      </c>
      <c r="S27" s="10" t="n">
        <f aca="false">IF(($A27=1)*(SUMIF(s,$C27,hb)&gt;$S$2),(SUMIF(s,$C27,hb)-$S$2),0)</f>
        <v>0</v>
      </c>
      <c r="T27" s="32" t="str">
        <f aca="false">IF(ISNUMBER(I27),IF(A27=7,1,""),"")</f>
        <v/>
      </c>
      <c r="U27" s="32" t="n">
        <f aca="false">IF(N26=1,U26-N26,U26)</f>
        <v>23</v>
      </c>
      <c r="V27" s="31" t="n">
        <f aca="false">+V26+K27-(VLOOKUP($A27,base!$A$13:$B$19,2,FALSE())*(VLOOKUP($B27,ffff,2,FALSE())))</f>
        <v>118.5</v>
      </c>
      <c r="W27" s="31"/>
      <c r="X27" s="31"/>
      <c r="Y27" s="31"/>
      <c r="Z27" s="31"/>
      <c r="AA27" s="31"/>
      <c r="AB27" s="31"/>
      <c r="AC27" s="31"/>
      <c r="AD27" s="31"/>
      <c r="AI27" s="34"/>
      <c r="AJ27" s="34"/>
      <c r="AK27" s="31" t="n">
        <f aca="false">IF(AI27&gt;"0",VLOOKUP(AI27,MOTIF2,2,TRUE()),AI27)</f>
        <v>0</v>
      </c>
      <c r="AL27" s="10" t="str">
        <f aca="false">IF(AM27="",IF($A27=1,IF(ISNUMBER(AI27),AI27,""),""),"")</f>
        <v/>
      </c>
      <c r="AM27" s="32" t="str">
        <f aca="false">IF(T27=FALSE(),IF(ISNUMBER(AI27),AI27,""),"")</f>
        <v/>
      </c>
      <c r="AN27" s="10" t="str">
        <f aca="false">IF(AI27=AN$2,1,"")</f>
        <v/>
      </c>
      <c r="AO27" s="10" t="str">
        <f aca="false">IF(AI27=AO$2,1,"")</f>
        <v/>
      </c>
      <c r="AP27" s="10" t="str">
        <f aca="false">IF(AI27=AP$2,1,"")</f>
        <v/>
      </c>
      <c r="AQ27" s="10" t="str">
        <f aca="false">IF(AI27=AQ$2,1,"")</f>
        <v/>
      </c>
      <c r="AR27" s="10" t="str">
        <f aca="false">IF(AI27=AR$2,1,"")</f>
        <v/>
      </c>
      <c r="AS27" s="10" t="n">
        <f aca="false">IF(($A27=1)*(SUMIF(s,$C27,AK$4:AK$48)&gt;$S$2),(SUMIF(s,$C27,AK$4:AK$48)-$S$2),0)</f>
        <v>0</v>
      </c>
      <c r="AT27" s="32" t="str">
        <f aca="false">IF(ISNUMBER(AI27),IF(S27=7,1,""),"")</f>
        <v/>
      </c>
      <c r="AU27" s="32" t="n">
        <f aca="false">IF(AN26=1,AU26-AN26,AU26)</f>
        <v>23</v>
      </c>
      <c r="AV27" s="31" t="n">
        <f aca="false">+AV26+AK27-(VLOOKUP($A27,base!$A$13:$B$19,2,FALSE())*(VLOOKUP($B27,ffff,2,FALSE())))</f>
        <v>254</v>
      </c>
      <c r="BI27" s="34"/>
      <c r="BJ27" s="34"/>
      <c r="BK27" s="31" t="n">
        <f aca="false">IF(BI27&gt;"0",VLOOKUP(BI27,MOTIF2,2,TRUE()),BI27)</f>
        <v>0</v>
      </c>
      <c r="BL27" s="10" t="str">
        <f aca="false">IF(BM27="",IF($A27=1,IF(ISNUMBER(BI27),BI27,""),""),"")</f>
        <v/>
      </c>
      <c r="BM27" s="32" t="str">
        <f aca="false">IF(AT27=FALSE(),IF(ISNUMBER(BI27),BI27,""),"")</f>
        <v/>
      </c>
      <c r="BN27" s="10" t="str">
        <f aca="false">IF(BI27=BN$2,1,"")</f>
        <v/>
      </c>
      <c r="BO27" s="10" t="str">
        <f aca="false">IF(BI27=BO$2,1,"")</f>
        <v/>
      </c>
      <c r="BP27" s="10" t="str">
        <f aca="false">IF(BI27=BP$2,1,"")</f>
        <v/>
      </c>
      <c r="BQ27" s="10" t="str">
        <f aca="false">IF(BI27=BQ$2,1,"")</f>
        <v/>
      </c>
      <c r="BR27" s="10" t="str">
        <f aca="false">IF(BI27=BR$2,1,"")</f>
        <v/>
      </c>
      <c r="BS27" s="10" t="n">
        <f aca="false">IF(($A27=1)*(SUMIF(s,$C27,BK$4:BK$48)&gt;$S$2),(SUMIF(s,$C27,BK$4:BK$48)-$S$2),0)</f>
        <v>0</v>
      </c>
      <c r="BT27" s="32" t="str">
        <f aca="false">IF(ISNUMBER(BI27),IF(AS27=7,1,""),"")</f>
        <v/>
      </c>
      <c r="BU27" s="32" t="n">
        <f aca="false">IF(BN26=1,BU26-BN26,BU26)</f>
        <v>23</v>
      </c>
      <c r="BV27" s="31" t="n">
        <f aca="false">+BV26+BK27-(VLOOKUP($A27,base!$A$13:$B$19,2,FALSE())*(VLOOKUP($B27,ffff,2,FALSE())))</f>
        <v>224</v>
      </c>
    </row>
    <row r="28" customFormat="false" ht="14.65" hidden="false" customHeight="false" outlineLevel="0" collapsed="false">
      <c r="A28" s="32" t="n">
        <f aca="false">WEEKDAY(E28)</f>
        <v>4</v>
      </c>
      <c r="B28" s="32" t="n">
        <f aca="false">ISERROR(VLOOKUP(E28,ferie,2,FALSE()))</f>
        <v>1</v>
      </c>
      <c r="C28" s="10" t="n">
        <f aca="false">WEEKNUM(E28,2)</f>
        <v>48</v>
      </c>
      <c r="D28" s="32" t="n">
        <f aca="false">MONTH(E28)</f>
        <v>11</v>
      </c>
      <c r="E28" s="28" t="n">
        <v>44160</v>
      </c>
      <c r="F28" s="29" t="s">
        <v>57</v>
      </c>
      <c r="I28" s="34"/>
      <c r="J28" s="34"/>
      <c r="K28" s="31" t="n">
        <f aca="false">IF(I28&gt;"0",VLOOKUP(I28,MOTIF2,2,TRUE()),I28)</f>
        <v>0</v>
      </c>
      <c r="L28" s="10" t="str">
        <f aca="false">IF(M28="",IF($A28=1,IF(ISNUMBER(I28),I28,""),""),"")</f>
        <v/>
      </c>
      <c r="M28" s="32" t="str">
        <f aca="false">IF(B28=FALSE(),IF(ISNUMBER(I28),I28,""),"")</f>
        <v/>
      </c>
      <c r="N28" s="32" t="str">
        <f aca="false">IF(I28=N$2,1,"")</f>
        <v/>
      </c>
      <c r="O28" s="32" t="str">
        <f aca="false">IF(I28=O$2,1,"")</f>
        <v/>
      </c>
      <c r="P28" s="32" t="str">
        <f aca="false">IF(I28=P$2,1,"")</f>
        <v/>
      </c>
      <c r="Q28" s="32" t="str">
        <f aca="false">IF(I28=Q$2,1,"")</f>
        <v/>
      </c>
      <c r="R28" s="32" t="str">
        <f aca="false">IF(I28=R$2,1,"")</f>
        <v/>
      </c>
      <c r="S28" s="10" t="n">
        <f aca="false">IF(($A28=1)*(SUMIF(s,$C28,hb)&gt;$S$2),(SUMIF(s,$C28,hb)-$S$2),0)</f>
        <v>0</v>
      </c>
      <c r="T28" s="32" t="str">
        <f aca="false">IF(ISNUMBER(I28),IF(A28=7,1,""),"")</f>
        <v/>
      </c>
      <c r="U28" s="32" t="n">
        <f aca="false">IF(N27=1,U27-N27,U27)</f>
        <v>23</v>
      </c>
      <c r="V28" s="31" t="n">
        <f aca="false">+V27+K28-(VLOOKUP($A28,base!$A$13:$B$19,2,FALSE())*(VLOOKUP($B28,ffff,2,FALSE())))</f>
        <v>111</v>
      </c>
      <c r="W28" s="31"/>
      <c r="X28" s="31"/>
      <c r="Y28" s="31"/>
      <c r="Z28" s="31"/>
      <c r="AA28" s="31"/>
      <c r="AB28" s="31"/>
      <c r="AC28" s="31"/>
      <c r="AD28" s="31"/>
      <c r="AI28" s="34"/>
      <c r="AJ28" s="34"/>
      <c r="AK28" s="31" t="n">
        <f aca="false">IF(AI28&gt;"0",VLOOKUP(AI28,MOTIF2,2,TRUE()),AI28)</f>
        <v>0</v>
      </c>
      <c r="AL28" s="10" t="str">
        <f aca="false">IF(AM28="",IF($A28=1,IF(ISNUMBER(AI28),AI28,""),""),"")</f>
        <v/>
      </c>
      <c r="AM28" s="32" t="str">
        <f aca="false">IF(T28=FALSE(),IF(ISNUMBER(AI28),AI28,""),"")</f>
        <v/>
      </c>
      <c r="AN28" s="10" t="str">
        <f aca="false">IF(AI28=AN$2,1,"")</f>
        <v/>
      </c>
      <c r="AO28" s="10" t="str">
        <f aca="false">IF(AI28=AO$2,1,"")</f>
        <v/>
      </c>
      <c r="AP28" s="10" t="str">
        <f aca="false">IF(AI28=AP$2,1,"")</f>
        <v/>
      </c>
      <c r="AQ28" s="10" t="str">
        <f aca="false">IF(AI28=AQ$2,1,"")</f>
        <v/>
      </c>
      <c r="AR28" s="10" t="str">
        <f aca="false">IF(AI28=AR$2,1,"")</f>
        <v/>
      </c>
      <c r="AS28" s="10" t="n">
        <f aca="false">IF(($A28=1)*(SUMIF(s,$C28,AK$4:AK$48)&gt;$S$2),(SUMIF(s,$C28,AK$4:AK$48)-$S$2),0)</f>
        <v>0</v>
      </c>
      <c r="AT28" s="32" t="str">
        <f aca="false">IF(ISNUMBER(AI28),IF(S28=7,1,""),"")</f>
        <v/>
      </c>
      <c r="AU28" s="32" t="n">
        <f aca="false">IF(AN27=1,AU27-AN27,AU27)</f>
        <v>23</v>
      </c>
      <c r="AV28" s="31" t="n">
        <f aca="false">+AV27+AK28-(VLOOKUP($A28,base!$A$13:$B$19,2,FALSE())*(VLOOKUP($B28,ffff,2,FALSE())))</f>
        <v>246.5</v>
      </c>
      <c r="BI28" s="34"/>
      <c r="BJ28" s="34"/>
      <c r="BK28" s="31" t="n">
        <f aca="false">IF(BI28&gt;"0",VLOOKUP(BI28,MOTIF2,2,TRUE()),BI28)</f>
        <v>0</v>
      </c>
      <c r="BL28" s="10" t="str">
        <f aca="false">IF(BM28="",IF($A28=1,IF(ISNUMBER(BI28),BI28,""),""),"")</f>
        <v/>
      </c>
      <c r="BM28" s="32" t="str">
        <f aca="false">IF(AT28=FALSE(),IF(ISNUMBER(BI28),BI28,""),"")</f>
        <v/>
      </c>
      <c r="BN28" s="10" t="str">
        <f aca="false">IF(BI28=BN$2,1,"")</f>
        <v/>
      </c>
      <c r="BO28" s="10" t="str">
        <f aca="false">IF(BI28=BO$2,1,"")</f>
        <v/>
      </c>
      <c r="BP28" s="10" t="str">
        <f aca="false">IF(BI28=BP$2,1,"")</f>
        <v/>
      </c>
      <c r="BQ28" s="10" t="str">
        <f aca="false">IF(BI28=BQ$2,1,"")</f>
        <v/>
      </c>
      <c r="BR28" s="10" t="str">
        <f aca="false">IF(BI28=BR$2,1,"")</f>
        <v/>
      </c>
      <c r="BS28" s="10" t="n">
        <f aca="false">IF(($A28=1)*(SUMIF(s,$C28,BK$4:BK$48)&gt;$S$2),(SUMIF(s,$C28,BK$4:BK$48)-$S$2),0)</f>
        <v>0</v>
      </c>
      <c r="BT28" s="32" t="str">
        <f aca="false">IF(ISNUMBER(BI28),IF(AS28=7,1,""),"")</f>
        <v/>
      </c>
      <c r="BU28" s="32" t="n">
        <f aca="false">IF(BN27=1,BU27-BN27,BU27)</f>
        <v>23</v>
      </c>
      <c r="BV28" s="31" t="n">
        <f aca="false">+BV27+BK28-(VLOOKUP($A28,base!$A$13:$B$19,2,FALSE())*(VLOOKUP($B28,ffff,2,FALSE())))</f>
        <v>216.5</v>
      </c>
    </row>
    <row r="29" customFormat="false" ht="14.65" hidden="false" customHeight="false" outlineLevel="0" collapsed="false">
      <c r="A29" s="32" t="n">
        <f aca="false">WEEKDAY(E29)</f>
        <v>5</v>
      </c>
      <c r="B29" s="32" t="n">
        <f aca="false">ISERROR(VLOOKUP(E29,ferie,2,FALSE()))</f>
        <v>1</v>
      </c>
      <c r="C29" s="10" t="n">
        <f aca="false">WEEKNUM(E29,2)</f>
        <v>48</v>
      </c>
      <c r="D29" s="32" t="n">
        <f aca="false">MONTH(E29)</f>
        <v>11</v>
      </c>
      <c r="E29" s="28" t="n">
        <v>44161</v>
      </c>
      <c r="F29" s="29" t="s">
        <v>57</v>
      </c>
      <c r="I29" s="34"/>
      <c r="J29" s="34"/>
      <c r="K29" s="31" t="n">
        <f aca="false">IF(I29&gt;"0",VLOOKUP(I29,MOTIF2,2,TRUE()),I29)</f>
        <v>0</v>
      </c>
      <c r="L29" s="10" t="str">
        <f aca="false">IF(M29="",IF($A29=1,IF(ISNUMBER(I29),I29,""),""),"")</f>
        <v/>
      </c>
      <c r="M29" s="32" t="str">
        <f aca="false">IF(B29=FALSE(),IF(ISNUMBER(I29),I29,""),"")</f>
        <v/>
      </c>
      <c r="N29" s="32" t="str">
        <f aca="false">IF(I29=N$2,1,"")</f>
        <v/>
      </c>
      <c r="O29" s="32" t="str">
        <f aca="false">IF(I29=O$2,1,"")</f>
        <v/>
      </c>
      <c r="P29" s="32" t="str">
        <f aca="false">IF(I29=P$2,1,"")</f>
        <v/>
      </c>
      <c r="Q29" s="32" t="str">
        <f aca="false">IF(I29=Q$2,1,"")</f>
        <v/>
      </c>
      <c r="R29" s="32" t="str">
        <f aca="false">IF(I29=R$2,1,"")</f>
        <v/>
      </c>
      <c r="S29" s="10" t="n">
        <f aca="false">IF(($A29=1)*(SUMIF(s,$C29,hb)&gt;$S$2),(SUMIF(s,$C29,hb)-$S$2),0)</f>
        <v>0</v>
      </c>
      <c r="T29" s="32" t="str">
        <f aca="false">IF(ISNUMBER(I29),IF(A29=7,1,""),"")</f>
        <v/>
      </c>
      <c r="U29" s="32" t="n">
        <f aca="false">IF(N28=1,U28-N28,U28)</f>
        <v>23</v>
      </c>
      <c r="V29" s="31" t="n">
        <f aca="false">+V28+K29-(VLOOKUP($A29,base!$A$13:$B$19,2,FALSE())*(VLOOKUP($B29,ffff,2,FALSE())))</f>
        <v>103.5</v>
      </c>
      <c r="W29" s="31"/>
      <c r="X29" s="31"/>
      <c r="Y29" s="31"/>
      <c r="Z29" s="31"/>
      <c r="AA29" s="31"/>
      <c r="AB29" s="31"/>
      <c r="AC29" s="31"/>
      <c r="AD29" s="31"/>
      <c r="AI29" s="34"/>
      <c r="AJ29" s="34"/>
      <c r="AK29" s="31" t="n">
        <f aca="false">IF(AI29&gt;"0",VLOOKUP(AI29,MOTIF2,2,TRUE()),AI29)</f>
        <v>0</v>
      </c>
      <c r="AL29" s="10" t="str">
        <f aca="false">IF(AM29="",IF($A29=1,IF(ISNUMBER(AI29),AI29,""),""),"")</f>
        <v/>
      </c>
      <c r="AM29" s="32" t="str">
        <f aca="false">IF(T29=FALSE(),IF(ISNUMBER(AI29),AI29,""),"")</f>
        <v/>
      </c>
      <c r="AN29" s="10" t="str">
        <f aca="false">IF(AI29=AN$2,1,"")</f>
        <v/>
      </c>
      <c r="AO29" s="10" t="str">
        <f aca="false">IF(AI29=AO$2,1,"")</f>
        <v/>
      </c>
      <c r="AP29" s="10" t="str">
        <f aca="false">IF(AI29=AP$2,1,"")</f>
        <v/>
      </c>
      <c r="AQ29" s="10" t="str">
        <f aca="false">IF(AI29=AQ$2,1,"")</f>
        <v/>
      </c>
      <c r="AR29" s="10" t="str">
        <f aca="false">IF(AI29=AR$2,1,"")</f>
        <v/>
      </c>
      <c r="AS29" s="10" t="n">
        <f aca="false">IF(($A29=1)*(SUMIF(s,$C29,AK$4:AK$48)&gt;$S$2),(SUMIF(s,$C29,AK$4:AK$48)-$S$2),0)</f>
        <v>0</v>
      </c>
      <c r="AT29" s="32" t="str">
        <f aca="false">IF(ISNUMBER(AI29),IF(S29=7,1,""),"")</f>
        <v/>
      </c>
      <c r="AU29" s="32" t="n">
        <f aca="false">IF(AN28=1,AU28-AN28,AU28)</f>
        <v>23</v>
      </c>
      <c r="AV29" s="31" t="n">
        <f aca="false">+AV28+AK29-(VLOOKUP($A29,base!$A$13:$B$19,2,FALSE())*(VLOOKUP($B29,ffff,2,FALSE())))</f>
        <v>239</v>
      </c>
      <c r="BI29" s="34"/>
      <c r="BJ29" s="34"/>
      <c r="BK29" s="31" t="n">
        <f aca="false">IF(BI29&gt;"0",VLOOKUP(BI29,MOTIF2,2,TRUE()),BI29)</f>
        <v>0</v>
      </c>
      <c r="BL29" s="10" t="str">
        <f aca="false">IF(BM29="",IF($A29=1,IF(ISNUMBER(BI29),BI29,""),""),"")</f>
        <v/>
      </c>
      <c r="BM29" s="32" t="str">
        <f aca="false">IF(AT29=FALSE(),IF(ISNUMBER(BI29),BI29,""),"")</f>
        <v/>
      </c>
      <c r="BN29" s="10" t="str">
        <f aca="false">IF(BI29=BN$2,1,"")</f>
        <v/>
      </c>
      <c r="BO29" s="10" t="str">
        <f aca="false">IF(BI29=BO$2,1,"")</f>
        <v/>
      </c>
      <c r="BP29" s="10" t="str">
        <f aca="false">IF(BI29=BP$2,1,"")</f>
        <v/>
      </c>
      <c r="BQ29" s="10" t="str">
        <f aca="false">IF(BI29=BQ$2,1,"")</f>
        <v/>
      </c>
      <c r="BR29" s="10" t="str">
        <f aca="false">IF(BI29=BR$2,1,"")</f>
        <v/>
      </c>
      <c r="BS29" s="10" t="n">
        <f aca="false">IF(($A29=1)*(SUMIF(s,$C29,BK$4:BK$48)&gt;$S$2),(SUMIF(s,$C29,BK$4:BK$48)-$S$2),0)</f>
        <v>0</v>
      </c>
      <c r="BT29" s="32" t="str">
        <f aca="false">IF(ISNUMBER(BI29),IF(AS29=7,1,""),"")</f>
        <v/>
      </c>
      <c r="BU29" s="32" t="n">
        <f aca="false">IF(BN28=1,BU28-BN28,BU28)</f>
        <v>23</v>
      </c>
      <c r="BV29" s="31" t="n">
        <f aca="false">+BV28+BK29-(VLOOKUP($A29,base!$A$13:$B$19,2,FALSE())*(VLOOKUP($B29,ffff,2,FALSE())))</f>
        <v>209</v>
      </c>
    </row>
    <row r="30" customFormat="false" ht="14.65" hidden="false" customHeight="false" outlineLevel="0" collapsed="false">
      <c r="A30" s="32" t="n">
        <f aca="false">WEEKDAY(E30)</f>
        <v>6</v>
      </c>
      <c r="B30" s="32" t="n">
        <f aca="false">ISERROR(VLOOKUP(E30,ferie,2,FALSE()))</f>
        <v>1</v>
      </c>
      <c r="C30" s="10" t="n">
        <f aca="false">WEEKNUM(E30,2)</f>
        <v>48</v>
      </c>
      <c r="D30" s="32" t="n">
        <f aca="false">MONTH(E30)</f>
        <v>11</v>
      </c>
      <c r="E30" s="28" t="n">
        <v>44162</v>
      </c>
      <c r="F30" s="29" t="s">
        <v>57</v>
      </c>
      <c r="I30" s="34"/>
      <c r="J30" s="34"/>
      <c r="K30" s="31" t="n">
        <f aca="false">IF(I30&gt;"0",VLOOKUP(I30,MOTIF2,2,TRUE()),I30)</f>
        <v>0</v>
      </c>
      <c r="L30" s="10" t="str">
        <f aca="false">IF(M30="",IF($A30=1,IF(ISNUMBER(I30),I30,""),""),"")</f>
        <v/>
      </c>
      <c r="M30" s="32" t="str">
        <f aca="false">IF(B30=FALSE(),IF(ISNUMBER(I30),I30,""),"")</f>
        <v/>
      </c>
      <c r="N30" s="32" t="str">
        <f aca="false">IF(I30=N$2,1,"")</f>
        <v/>
      </c>
      <c r="O30" s="32" t="str">
        <f aca="false">IF(I30=O$2,1,"")</f>
        <v/>
      </c>
      <c r="P30" s="32" t="str">
        <f aca="false">IF(I30=P$2,1,"")</f>
        <v/>
      </c>
      <c r="Q30" s="32" t="str">
        <f aca="false">IF(I30=Q$2,1,"")</f>
        <v/>
      </c>
      <c r="R30" s="32" t="str">
        <f aca="false">IF(I30=R$2,1,"")</f>
        <v/>
      </c>
      <c r="S30" s="10" t="n">
        <f aca="false">IF(($A30=1)*(SUMIF(s,$C30,hb)&gt;$S$2),(SUMIF(s,$C30,hb)-$S$2),0)</f>
        <v>0</v>
      </c>
      <c r="T30" s="32" t="str">
        <f aca="false">IF(ISNUMBER(I30),IF(A30=7,1,""),"")</f>
        <v/>
      </c>
      <c r="U30" s="32" t="n">
        <f aca="false">IF(N29=1,U29-N29,U29)</f>
        <v>23</v>
      </c>
      <c r="V30" s="31" t="n">
        <f aca="false">+V29+K30-(VLOOKUP($A30,base!$A$13:$B$19,2,FALSE())*(VLOOKUP($B30,ffff,2,FALSE())))</f>
        <v>96</v>
      </c>
      <c r="W30" s="31"/>
      <c r="X30" s="31"/>
      <c r="Y30" s="31"/>
      <c r="Z30" s="31"/>
      <c r="AA30" s="31"/>
      <c r="AB30" s="31"/>
      <c r="AC30" s="31"/>
      <c r="AD30" s="31"/>
      <c r="AI30" s="34"/>
      <c r="AJ30" s="34"/>
      <c r="AK30" s="31" t="n">
        <f aca="false">IF(AI30&gt;"0",VLOOKUP(AI30,MOTIF2,2,TRUE()),AI30)</f>
        <v>0</v>
      </c>
      <c r="AL30" s="10" t="str">
        <f aca="false">IF(AM30="",IF($A30=1,IF(ISNUMBER(AI30),AI30,""),""),"")</f>
        <v/>
      </c>
      <c r="AM30" s="32" t="str">
        <f aca="false">IF(T30=FALSE(),IF(ISNUMBER(AI30),AI30,""),"")</f>
        <v/>
      </c>
      <c r="AN30" s="10" t="str">
        <f aca="false">IF(AI30=AN$2,1,"")</f>
        <v/>
      </c>
      <c r="AO30" s="10" t="str">
        <f aca="false">IF(AI30=AO$2,1,"")</f>
        <v/>
      </c>
      <c r="AP30" s="10" t="str">
        <f aca="false">IF(AI30=AP$2,1,"")</f>
        <v/>
      </c>
      <c r="AQ30" s="10" t="str">
        <f aca="false">IF(AI30=AQ$2,1,"")</f>
        <v/>
      </c>
      <c r="AR30" s="10" t="str">
        <f aca="false">IF(AI30=AR$2,1,"")</f>
        <v/>
      </c>
      <c r="AS30" s="10" t="n">
        <f aca="false">IF(($A30=1)*(SUMIF(s,$C30,AK$4:AK$48)&gt;$S$2),(SUMIF(s,$C30,AK$4:AK$48)-$S$2),0)</f>
        <v>0</v>
      </c>
      <c r="AT30" s="32" t="str">
        <f aca="false">IF(ISNUMBER(AI30),IF(S30=7,1,""),"")</f>
        <v/>
      </c>
      <c r="AU30" s="32" t="n">
        <f aca="false">IF(AN29=1,AU29-AN29,AU29)</f>
        <v>23</v>
      </c>
      <c r="AV30" s="31" t="n">
        <f aca="false">+AV29+AK30-(VLOOKUP($A30,base!$A$13:$B$19,2,FALSE())*(VLOOKUP($B30,ffff,2,FALSE())))</f>
        <v>231.5</v>
      </c>
      <c r="BI30" s="34"/>
      <c r="BJ30" s="34"/>
      <c r="BK30" s="31" t="n">
        <f aca="false">IF(BI30&gt;"0",VLOOKUP(BI30,MOTIF2,2,TRUE()),BI30)</f>
        <v>0</v>
      </c>
      <c r="BL30" s="10" t="str">
        <f aca="false">IF(BM30="",IF($A30=1,IF(ISNUMBER(BI30),BI30,""),""),"")</f>
        <v/>
      </c>
      <c r="BM30" s="32" t="str">
        <f aca="false">IF(AT30=FALSE(),IF(ISNUMBER(BI30),BI30,""),"")</f>
        <v/>
      </c>
      <c r="BN30" s="10" t="str">
        <f aca="false">IF(BI30=BN$2,1,"")</f>
        <v/>
      </c>
      <c r="BO30" s="10" t="str">
        <f aca="false">IF(BI30=BO$2,1,"")</f>
        <v/>
      </c>
      <c r="BP30" s="10" t="str">
        <f aca="false">IF(BI30=BP$2,1,"")</f>
        <v/>
      </c>
      <c r="BQ30" s="10" t="str">
        <f aca="false">IF(BI30=BQ$2,1,"")</f>
        <v/>
      </c>
      <c r="BR30" s="10" t="str">
        <f aca="false">IF(BI30=BR$2,1,"")</f>
        <v/>
      </c>
      <c r="BS30" s="10" t="n">
        <f aca="false">IF(($A30=1)*(SUMIF(s,$C30,BK$4:BK$48)&gt;$S$2),(SUMIF(s,$C30,BK$4:BK$48)-$S$2),0)</f>
        <v>0</v>
      </c>
      <c r="BT30" s="32" t="str">
        <f aca="false">IF(ISNUMBER(BI30),IF(AS30=7,1,""),"")</f>
        <v/>
      </c>
      <c r="BU30" s="32" t="n">
        <f aca="false">IF(BN29=1,BU29-BN29,BU29)</f>
        <v>23</v>
      </c>
      <c r="BV30" s="31" t="n">
        <f aca="false">+BV29+BK30-(VLOOKUP($A30,base!$A$13:$B$19,2,FALSE())*(VLOOKUP($B30,ffff,2,FALSE())))</f>
        <v>201.5</v>
      </c>
    </row>
    <row r="31" customFormat="false" ht="14.65" hidden="false" customHeight="false" outlineLevel="0" collapsed="false">
      <c r="A31" s="32" t="n">
        <f aca="false">WEEKDAY(E31)</f>
        <v>7</v>
      </c>
      <c r="B31" s="32" t="n">
        <f aca="false">ISERROR(VLOOKUP(E31,ferie,2,FALSE()))</f>
        <v>1</v>
      </c>
      <c r="C31" s="10" t="n">
        <f aca="false">WEEKNUM(E31,2)</f>
        <v>48</v>
      </c>
      <c r="D31" s="32" t="n">
        <f aca="false">MONTH(E31)</f>
        <v>11</v>
      </c>
      <c r="E31" s="28" t="n">
        <v>44163</v>
      </c>
      <c r="F31" s="29" t="s">
        <v>57</v>
      </c>
      <c r="I31" s="34"/>
      <c r="J31" s="34"/>
      <c r="K31" s="31" t="n">
        <f aca="false">IF(I31&gt;"0",VLOOKUP(I31,MOTIF2,2,TRUE()),I31)</f>
        <v>0</v>
      </c>
      <c r="L31" s="10" t="str">
        <f aca="false">IF(M31="",IF($A31=1,IF(ISNUMBER(I31),I31,""),""),"")</f>
        <v/>
      </c>
      <c r="M31" s="32" t="str">
        <f aca="false">IF(B31=FALSE(),IF(ISNUMBER(I31),I31,""),"")</f>
        <v/>
      </c>
      <c r="N31" s="32" t="str">
        <f aca="false">IF(I31=N$2,1,"")</f>
        <v/>
      </c>
      <c r="O31" s="32" t="str">
        <f aca="false">IF(I31=O$2,1,"")</f>
        <v/>
      </c>
      <c r="P31" s="32" t="str">
        <f aca="false">IF(I31=P$2,1,"")</f>
        <v/>
      </c>
      <c r="Q31" s="32" t="str">
        <f aca="false">IF(I31=Q$2,1,"")</f>
        <v/>
      </c>
      <c r="R31" s="32" t="str">
        <f aca="false">IF(I31=R$2,1,"")</f>
        <v/>
      </c>
      <c r="S31" s="10" t="n">
        <f aca="false">IF(($A31=1)*(SUMIF(s,$C31,hb)&gt;$S$2),(SUMIF(s,$C31,hb)-$S$2),0)</f>
        <v>0</v>
      </c>
      <c r="T31" s="32" t="str">
        <f aca="false">IF(ISNUMBER(I31),IF(A31=7,1,""),"")</f>
        <v/>
      </c>
      <c r="U31" s="32" t="n">
        <f aca="false">IF(N30=1,U30-N30,U30)</f>
        <v>23</v>
      </c>
      <c r="V31" s="31" t="n">
        <f aca="false">+V30+K31-(VLOOKUP($A31,base!$A$13:$B$19,2,FALSE())*(VLOOKUP($B31,ffff,2,FALSE())))</f>
        <v>96</v>
      </c>
      <c r="W31" s="31"/>
      <c r="X31" s="31"/>
      <c r="Y31" s="31"/>
      <c r="Z31" s="31"/>
      <c r="AA31" s="31"/>
      <c r="AB31" s="31"/>
      <c r="AC31" s="31"/>
      <c r="AD31" s="31"/>
      <c r="AI31" s="34"/>
      <c r="AJ31" s="34"/>
      <c r="AK31" s="31" t="n">
        <f aca="false">IF(AI31&gt;"0",VLOOKUP(AI31,MOTIF2,2,TRUE()),AI31)</f>
        <v>0</v>
      </c>
      <c r="AL31" s="10" t="str">
        <f aca="false">IF(AM31="",IF($A31=1,IF(ISNUMBER(AI31),AI31,""),""),"")</f>
        <v/>
      </c>
      <c r="AM31" s="32" t="str">
        <f aca="false">IF(T31=FALSE(),IF(ISNUMBER(AI31),AI31,""),"")</f>
        <v/>
      </c>
      <c r="AN31" s="10" t="str">
        <f aca="false">IF(AI31=AN$2,1,"")</f>
        <v/>
      </c>
      <c r="AO31" s="10" t="str">
        <f aca="false">IF(AI31=AO$2,1,"")</f>
        <v/>
      </c>
      <c r="AP31" s="10" t="str">
        <f aca="false">IF(AI31=AP$2,1,"")</f>
        <v/>
      </c>
      <c r="AQ31" s="10" t="str">
        <f aca="false">IF(AI31=AQ$2,1,"")</f>
        <v/>
      </c>
      <c r="AR31" s="10" t="str">
        <f aca="false">IF(AI31=AR$2,1,"")</f>
        <v/>
      </c>
      <c r="AS31" s="10" t="n">
        <f aca="false">IF(($A31=1)*(SUMIF(s,$C31,AK$4:AK$48)&gt;$S$2),(SUMIF(s,$C31,AK$4:AK$48)-$S$2),0)</f>
        <v>0</v>
      </c>
      <c r="AT31" s="32" t="str">
        <f aca="false">IF(ISNUMBER(AI31),IF(S31=7,1,""),"")</f>
        <v/>
      </c>
      <c r="AU31" s="32" t="n">
        <f aca="false">IF(AN30=1,AU30-AN30,AU30)</f>
        <v>23</v>
      </c>
      <c r="AV31" s="31" t="n">
        <f aca="false">+AV30+AK31-(VLOOKUP($A31,base!$A$13:$B$19,2,FALSE())*(VLOOKUP($B31,ffff,2,FALSE())))</f>
        <v>231.5</v>
      </c>
      <c r="BI31" s="34"/>
      <c r="BJ31" s="34"/>
      <c r="BK31" s="31" t="n">
        <f aca="false">IF(BI31&gt;"0",VLOOKUP(BI31,MOTIF2,2,TRUE()),BI31)</f>
        <v>0</v>
      </c>
      <c r="BL31" s="10" t="str">
        <f aca="false">IF(BM31="",IF($A31=1,IF(ISNUMBER(BI31),BI31,""),""),"")</f>
        <v/>
      </c>
      <c r="BM31" s="32" t="str">
        <f aca="false">IF(AT31=FALSE(),IF(ISNUMBER(BI31),BI31,""),"")</f>
        <v/>
      </c>
      <c r="BN31" s="10" t="str">
        <f aca="false">IF(BI31=BN$2,1,"")</f>
        <v/>
      </c>
      <c r="BO31" s="10" t="str">
        <f aca="false">IF(BI31=BO$2,1,"")</f>
        <v/>
      </c>
      <c r="BP31" s="10" t="str">
        <f aca="false">IF(BI31=BP$2,1,"")</f>
        <v/>
      </c>
      <c r="BQ31" s="10" t="str">
        <f aca="false">IF(BI31=BQ$2,1,"")</f>
        <v/>
      </c>
      <c r="BR31" s="10" t="str">
        <f aca="false">IF(BI31=BR$2,1,"")</f>
        <v/>
      </c>
      <c r="BS31" s="10" t="n">
        <f aca="false">IF(($A31=1)*(SUMIF(s,$C31,BK$4:BK$48)&gt;$S$2),(SUMIF(s,$C31,BK$4:BK$48)-$S$2),0)</f>
        <v>0</v>
      </c>
      <c r="BT31" s="32" t="str">
        <f aca="false">IF(ISNUMBER(BI31),IF(AS31=7,1,""),"")</f>
        <v/>
      </c>
      <c r="BU31" s="32" t="n">
        <f aca="false">IF(BN30=1,BU30-BN30,BU30)</f>
        <v>23</v>
      </c>
      <c r="BV31" s="31" t="n">
        <f aca="false">+BV30+BK31-(VLOOKUP($A31,base!$A$13:$B$19,2,FALSE())*(VLOOKUP($B31,ffff,2,FALSE())))</f>
        <v>201.5</v>
      </c>
    </row>
    <row r="32" customFormat="false" ht="14.65" hidden="false" customHeight="false" outlineLevel="0" collapsed="false">
      <c r="A32" s="32" t="n">
        <f aca="false">WEEKDAY(E32)</f>
        <v>1</v>
      </c>
      <c r="B32" s="32" t="n">
        <f aca="false">ISERROR(VLOOKUP(E32,ferie,2,FALSE()))</f>
        <v>1</v>
      </c>
      <c r="C32" s="10" t="n">
        <f aca="false">WEEKNUM(E32,2)</f>
        <v>48</v>
      </c>
      <c r="D32" s="32" t="n">
        <f aca="false">MONTH(E32)</f>
        <v>11</v>
      </c>
      <c r="E32" s="28" t="n">
        <v>44164</v>
      </c>
      <c r="F32" s="29" t="s">
        <v>57</v>
      </c>
      <c r="I32" s="34"/>
      <c r="J32" s="34"/>
      <c r="K32" s="31" t="n">
        <f aca="false">IF(I32&gt;"0",VLOOKUP(I32,MOTIF2,2,TRUE()),I32)</f>
        <v>0</v>
      </c>
      <c r="L32" s="10" t="str">
        <f aca="false">IF(M32="",IF($A32=1,IF(ISNUMBER(I32),I32,""),""),"")</f>
        <v/>
      </c>
      <c r="M32" s="32" t="str">
        <f aca="false">IF(B32=FALSE(),IF(ISNUMBER(I32),I32,""),"")</f>
        <v/>
      </c>
      <c r="N32" s="32" t="str">
        <f aca="false">IF(I32=N$2,1,"")</f>
        <v/>
      </c>
      <c r="O32" s="32" t="str">
        <f aca="false">IF(I32=O$2,1,"")</f>
        <v/>
      </c>
      <c r="P32" s="32" t="str">
        <f aca="false">IF(I32=P$2,1,"")</f>
        <v/>
      </c>
      <c r="Q32" s="32" t="str">
        <f aca="false">IF(I32=Q$2,1,"")</f>
        <v/>
      </c>
      <c r="R32" s="32" t="str">
        <f aca="false">IF(I32=R$2,1,"")</f>
        <v/>
      </c>
      <c r="S32" s="10" t="n">
        <f aca="false">IF(($A32=1)*(SUMIF(s,$C32,hb)&gt;$S$2),(SUMIF(s,$C32,hb)-$S$2),0)</f>
        <v>0</v>
      </c>
      <c r="T32" s="32" t="str">
        <f aca="false">IF(ISNUMBER(I32),IF(A32=7,1,""),"")</f>
        <v/>
      </c>
      <c r="U32" s="32" t="n">
        <f aca="false">IF(N31=1,U31-N31,U31)</f>
        <v>23</v>
      </c>
      <c r="V32" s="31" t="n">
        <f aca="false">+V31+K32-(VLOOKUP($A32,base!$A$13:$B$19,2,FALSE())*(VLOOKUP($B32,ffff,2,FALSE())))</f>
        <v>96</v>
      </c>
      <c r="W32" s="31"/>
      <c r="X32" s="31"/>
      <c r="Y32" s="31"/>
      <c r="Z32" s="31"/>
      <c r="AA32" s="31"/>
      <c r="AB32" s="31"/>
      <c r="AC32" s="31"/>
      <c r="AD32" s="31"/>
      <c r="AI32" s="34"/>
      <c r="AJ32" s="34"/>
      <c r="AK32" s="31" t="n">
        <f aca="false">IF(AI32&gt;"0",VLOOKUP(AI32,MOTIF2,2,TRUE()),AI32)</f>
        <v>0</v>
      </c>
      <c r="AL32" s="10" t="str">
        <f aca="false">IF(AM32="",IF($A32=1,IF(ISNUMBER(AI32),AI32,""),""),"")</f>
        <v/>
      </c>
      <c r="AM32" s="32" t="str">
        <f aca="false">IF(T32=FALSE(),IF(ISNUMBER(AI32),AI32,""),"")</f>
        <v/>
      </c>
      <c r="AN32" s="10" t="str">
        <f aca="false">IF(AI32=AN$2,1,"")</f>
        <v/>
      </c>
      <c r="AO32" s="10" t="str">
        <f aca="false">IF(AI32=AO$2,1,"")</f>
        <v/>
      </c>
      <c r="AP32" s="10" t="str">
        <f aca="false">IF(AI32=AP$2,1,"")</f>
        <v/>
      </c>
      <c r="AQ32" s="10" t="str">
        <f aca="false">IF(AI32=AQ$2,1,"")</f>
        <v/>
      </c>
      <c r="AR32" s="10" t="str">
        <f aca="false">IF(AI32=AR$2,1,"")</f>
        <v/>
      </c>
      <c r="AS32" s="10" t="n">
        <f aca="false">IF(($A32=1)*(SUMIF(s,$C32,AK$4:AK$48)&gt;$S$2),(SUMIF(s,$C32,AK$4:AK$48)-$S$2),0)</f>
        <v>0</v>
      </c>
      <c r="AT32" s="32" t="str">
        <f aca="false">IF(ISNUMBER(AI32),IF(S32=7,1,""),"")</f>
        <v/>
      </c>
      <c r="AU32" s="32" t="n">
        <f aca="false">IF(AN31=1,AU31-AN31,AU31)</f>
        <v>23</v>
      </c>
      <c r="AV32" s="31" t="n">
        <f aca="false">+AV31+AK32-(VLOOKUP($A32,base!$A$13:$B$19,2,FALSE())*(VLOOKUP($B32,ffff,2,FALSE())))</f>
        <v>231.5</v>
      </c>
      <c r="BI32" s="34"/>
      <c r="BJ32" s="34"/>
      <c r="BK32" s="31" t="n">
        <f aca="false">IF(BI32&gt;"0",VLOOKUP(BI32,MOTIF2,2,TRUE()),BI32)</f>
        <v>0</v>
      </c>
      <c r="BL32" s="10" t="str">
        <f aca="false">IF(BM32="",IF($A32=1,IF(ISNUMBER(BI32),BI32,""),""),"")</f>
        <v/>
      </c>
      <c r="BM32" s="32" t="str">
        <f aca="false">IF(AT32=FALSE(),IF(ISNUMBER(BI32),BI32,""),"")</f>
        <v/>
      </c>
      <c r="BN32" s="10" t="str">
        <f aca="false">IF(BI32=BN$2,1,"")</f>
        <v/>
      </c>
      <c r="BO32" s="10" t="str">
        <f aca="false">IF(BI32=BO$2,1,"")</f>
        <v/>
      </c>
      <c r="BP32" s="10" t="str">
        <f aca="false">IF(BI32=BP$2,1,"")</f>
        <v/>
      </c>
      <c r="BQ32" s="10" t="str">
        <f aca="false">IF(BI32=BQ$2,1,"")</f>
        <v/>
      </c>
      <c r="BR32" s="10" t="str">
        <f aca="false">IF(BI32=BR$2,1,"")</f>
        <v/>
      </c>
      <c r="BS32" s="10" t="n">
        <f aca="false">IF(($A32=1)*(SUMIF(s,$C32,BK$4:BK$48)&gt;$S$2),(SUMIF(s,$C32,BK$4:BK$48)-$S$2),0)</f>
        <v>0</v>
      </c>
      <c r="BT32" s="32" t="str">
        <f aca="false">IF(ISNUMBER(BI32),IF(AS32=7,1,""),"")</f>
        <v/>
      </c>
      <c r="BU32" s="32" t="n">
        <f aca="false">IF(BN31=1,BU31-BN31,BU31)</f>
        <v>23</v>
      </c>
      <c r="BV32" s="31" t="n">
        <f aca="false">+BV31+BK32-(VLOOKUP($A32,base!$A$13:$B$19,2,FALSE())*(VLOOKUP($B32,ffff,2,FALSE())))</f>
        <v>201.5</v>
      </c>
    </row>
    <row r="33" customFormat="false" ht="14.65" hidden="false" customHeight="false" outlineLevel="0" collapsed="false">
      <c r="A33" s="32" t="n">
        <f aca="false">WEEKDAY(E33)</f>
        <v>2</v>
      </c>
      <c r="B33" s="32" t="n">
        <f aca="false">ISERROR(VLOOKUP(E33,ferie,2,FALSE()))</f>
        <v>1</v>
      </c>
      <c r="C33" s="10" t="n">
        <f aca="false">WEEKNUM(E33,2)</f>
        <v>49</v>
      </c>
      <c r="D33" s="32" t="n">
        <f aca="false">MONTH(E33)</f>
        <v>11</v>
      </c>
      <c r="E33" s="28" t="n">
        <v>44165</v>
      </c>
      <c r="F33" s="29" t="s">
        <v>57</v>
      </c>
      <c r="I33" s="34"/>
      <c r="J33" s="34"/>
      <c r="K33" s="31" t="n">
        <f aca="false">IF(I33&gt;"0",VLOOKUP(I33,MOTIF2,2,TRUE()),I33)</f>
        <v>0</v>
      </c>
      <c r="L33" s="10" t="str">
        <f aca="false">IF(M33="",IF($A33=1,IF(ISNUMBER(I33),I33,""),""),"")</f>
        <v/>
      </c>
      <c r="M33" s="32" t="str">
        <f aca="false">IF(B33=FALSE(),IF(ISNUMBER(I33),I33,""),"")</f>
        <v/>
      </c>
      <c r="N33" s="32" t="str">
        <f aca="false">IF(I33=N$2,1,"")</f>
        <v/>
      </c>
      <c r="O33" s="32" t="str">
        <f aca="false">IF(I33=O$2,1,"")</f>
        <v/>
      </c>
      <c r="P33" s="32" t="str">
        <f aca="false">IF(I33=P$2,1,"")</f>
        <v/>
      </c>
      <c r="Q33" s="32" t="str">
        <f aca="false">IF(I33=Q$2,1,"")</f>
        <v/>
      </c>
      <c r="R33" s="32" t="str">
        <f aca="false">IF(I33=R$2,1,"")</f>
        <v/>
      </c>
      <c r="S33" s="10" t="n">
        <f aca="false">IF(($A33=1)*(SUMIF(s,$C33,hb)&gt;$S$2),(SUMIF(s,$C33,hb)-$S$2),0)</f>
        <v>0</v>
      </c>
      <c r="T33" s="32" t="str">
        <f aca="false">IF(ISNUMBER(I33),IF(A33=7,1,""),"")</f>
        <v/>
      </c>
      <c r="U33" s="32" t="n">
        <f aca="false">IF(N32=1,U32-N32,U32)</f>
        <v>23</v>
      </c>
      <c r="V33" s="31" t="n">
        <f aca="false">+V32+K33-(VLOOKUP($A33,base!$A$13:$B$19,2,FALSE())*(VLOOKUP($B33,ffff,2,FALSE())))</f>
        <v>88.5</v>
      </c>
      <c r="W33" s="31"/>
      <c r="X33" s="31"/>
      <c r="Y33" s="31"/>
      <c r="Z33" s="31"/>
      <c r="AA33" s="31"/>
      <c r="AB33" s="31"/>
      <c r="AC33" s="31"/>
      <c r="AD33" s="31"/>
      <c r="AI33" s="34"/>
      <c r="AJ33" s="34"/>
      <c r="AK33" s="31" t="n">
        <f aca="false">IF(AI33&gt;"0",VLOOKUP(AI33,MOTIF2,2,TRUE()),AI33)</f>
        <v>0</v>
      </c>
      <c r="AL33" s="10" t="str">
        <f aca="false">IF(AM33="",IF($A33=1,IF(ISNUMBER(AI33),AI33,""),""),"")</f>
        <v/>
      </c>
      <c r="AM33" s="32" t="str">
        <f aca="false">IF(T33=FALSE(),IF(ISNUMBER(AI33),AI33,""),"")</f>
        <v/>
      </c>
      <c r="AN33" s="10" t="str">
        <f aca="false">IF(AI33=AN$2,1,"")</f>
        <v/>
      </c>
      <c r="AO33" s="10" t="str">
        <f aca="false">IF(AI33=AO$2,1,"")</f>
        <v/>
      </c>
      <c r="AP33" s="10" t="str">
        <f aca="false">IF(AI33=AP$2,1,"")</f>
        <v/>
      </c>
      <c r="AQ33" s="10" t="str">
        <f aca="false">IF(AI33=AQ$2,1,"")</f>
        <v/>
      </c>
      <c r="AR33" s="10" t="str">
        <f aca="false">IF(AI33=AR$2,1,"")</f>
        <v/>
      </c>
      <c r="AS33" s="10" t="n">
        <f aca="false">IF(($A33=1)*(SUMIF(s,$C33,AK$4:AK$48)&gt;$S$2),(SUMIF(s,$C33,AK$4:AK$48)-$S$2),0)</f>
        <v>0</v>
      </c>
      <c r="AT33" s="32" t="str">
        <f aca="false">IF(ISNUMBER(AI33),IF(S33=7,1,""),"")</f>
        <v/>
      </c>
      <c r="AU33" s="32" t="n">
        <f aca="false">IF(AN32=1,AU32-AN32,AU32)</f>
        <v>23</v>
      </c>
      <c r="AV33" s="31" t="n">
        <f aca="false">+AV32+AK33-(VLOOKUP($A33,base!$A$13:$B$19,2,FALSE())*(VLOOKUP($B33,ffff,2,FALSE())))</f>
        <v>224</v>
      </c>
      <c r="BI33" s="34"/>
      <c r="BJ33" s="34"/>
      <c r="BK33" s="31" t="n">
        <f aca="false">IF(BI33&gt;"0",VLOOKUP(BI33,MOTIF2,2,TRUE()),BI33)</f>
        <v>0</v>
      </c>
      <c r="BL33" s="10" t="str">
        <f aca="false">IF(BM33="",IF($A33=1,IF(ISNUMBER(BI33),BI33,""),""),"")</f>
        <v/>
      </c>
      <c r="BM33" s="32" t="str">
        <f aca="false">IF(AT33=FALSE(),IF(ISNUMBER(BI33),BI33,""),"")</f>
        <v/>
      </c>
      <c r="BN33" s="10" t="str">
        <f aca="false">IF(BI33=BN$2,1,"")</f>
        <v/>
      </c>
      <c r="BO33" s="10" t="str">
        <f aca="false">IF(BI33=BO$2,1,"")</f>
        <v/>
      </c>
      <c r="BP33" s="10" t="str">
        <f aca="false">IF(BI33=BP$2,1,"")</f>
        <v/>
      </c>
      <c r="BQ33" s="10" t="str">
        <f aca="false">IF(BI33=BQ$2,1,"")</f>
        <v/>
      </c>
      <c r="BR33" s="10" t="str">
        <f aca="false">IF(BI33=BR$2,1,"")</f>
        <v/>
      </c>
      <c r="BS33" s="10" t="n">
        <f aca="false">IF(($A33=1)*(SUMIF(s,$C33,BK$4:BK$48)&gt;$S$2),(SUMIF(s,$C33,BK$4:BK$48)-$S$2),0)</f>
        <v>0</v>
      </c>
      <c r="BT33" s="32" t="str">
        <f aca="false">IF(ISNUMBER(BI33),IF(AS33=7,1,""),"")</f>
        <v/>
      </c>
      <c r="BU33" s="32" t="n">
        <f aca="false">IF(BN32=1,BU32-BN32,BU32)</f>
        <v>23</v>
      </c>
      <c r="BV33" s="31" t="n">
        <f aca="false">+BV32+BK33-(VLOOKUP($A33,base!$A$13:$B$19,2,FALSE())*(VLOOKUP($B33,ffff,2,FALSE())))</f>
        <v>194</v>
      </c>
    </row>
    <row r="34" customFormat="false" ht="14.65" hidden="false" customHeight="false" outlineLevel="0" collapsed="false">
      <c r="A34" s="32" t="n">
        <f aca="false">WEEKDAY(E34)</f>
        <v>3</v>
      </c>
      <c r="B34" s="32" t="n">
        <f aca="false">ISERROR(VLOOKUP(E34,ferie,2,FALSE()))</f>
        <v>1</v>
      </c>
      <c r="C34" s="10" t="n">
        <f aca="false">WEEKNUM(E34,2)</f>
        <v>49</v>
      </c>
      <c r="D34" s="32" t="n">
        <f aca="false">MONTH(E34)</f>
        <v>12</v>
      </c>
      <c r="E34" s="28" t="n">
        <v>44166</v>
      </c>
      <c r="F34" s="29" t="s">
        <v>57</v>
      </c>
      <c r="I34" s="34"/>
      <c r="J34" s="34"/>
      <c r="K34" s="31" t="n">
        <f aca="false">IF(I34&gt;"0",VLOOKUP(I34,MOTIF2,2,TRUE()),I34)</f>
        <v>0</v>
      </c>
      <c r="L34" s="10" t="str">
        <f aca="false">IF(M34="",IF($A34=1,IF(ISNUMBER(I34),I34,""),""),"")</f>
        <v/>
      </c>
      <c r="M34" s="32" t="str">
        <f aca="false">IF(B34=FALSE(),IF(ISNUMBER(I34),I34,""),"")</f>
        <v/>
      </c>
      <c r="N34" s="32" t="str">
        <f aca="false">IF(I34=N$2,1,"")</f>
        <v/>
      </c>
      <c r="O34" s="32" t="str">
        <f aca="false">IF(I34=O$2,1,"")</f>
        <v/>
      </c>
      <c r="P34" s="32" t="str">
        <f aca="false">IF(I34=P$2,1,"")</f>
        <v/>
      </c>
      <c r="Q34" s="32" t="str">
        <f aca="false">IF(I34=Q$2,1,"")</f>
        <v/>
      </c>
      <c r="R34" s="32" t="str">
        <f aca="false">IF(I34=R$2,1,"")</f>
        <v/>
      </c>
      <c r="S34" s="10" t="n">
        <f aca="false">IF(($A34=1)*(SUMIF(s,$C34,hb)&gt;$S$2),(SUMIF(s,$C34,hb)-$S$2),0)</f>
        <v>0</v>
      </c>
      <c r="T34" s="32" t="str">
        <f aca="false">IF(ISNUMBER(I34),IF(A34=7,1,""),"")</f>
        <v/>
      </c>
      <c r="U34" s="32" t="n">
        <f aca="false">IF(N33=1,U33-N33,U33)</f>
        <v>23</v>
      </c>
      <c r="V34" s="31" t="n">
        <f aca="false">+V33+K34-(VLOOKUP($A34,base!$A$13:$B$19,2,FALSE())*(VLOOKUP($B34,ffff,2,FALSE())))</f>
        <v>81</v>
      </c>
      <c r="W34" s="31"/>
      <c r="X34" s="31"/>
      <c r="Y34" s="31"/>
      <c r="Z34" s="31"/>
      <c r="AA34" s="31"/>
      <c r="AB34" s="31"/>
      <c r="AC34" s="31"/>
      <c r="AD34" s="31"/>
      <c r="AI34" s="34"/>
      <c r="AJ34" s="34"/>
      <c r="AK34" s="31" t="n">
        <f aca="false">IF(AI34&gt;"0",VLOOKUP(AI34,MOTIF2,2,TRUE()),AI34)</f>
        <v>0</v>
      </c>
      <c r="AL34" s="10" t="str">
        <f aca="false">IF(AM34="",IF($A34=1,IF(ISNUMBER(AI34),AI34,""),""),"")</f>
        <v/>
      </c>
      <c r="AM34" s="32" t="str">
        <f aca="false">IF(T34=FALSE(),IF(ISNUMBER(AI34),AI34,""),"")</f>
        <v/>
      </c>
      <c r="AN34" s="10" t="str">
        <f aca="false">IF(AI34=AN$2,1,"")</f>
        <v/>
      </c>
      <c r="AO34" s="10" t="str">
        <f aca="false">IF(AI34=AO$2,1,"")</f>
        <v/>
      </c>
      <c r="AP34" s="10" t="str">
        <f aca="false">IF(AI34=AP$2,1,"")</f>
        <v/>
      </c>
      <c r="AQ34" s="10" t="str">
        <f aca="false">IF(AI34=AQ$2,1,"")</f>
        <v/>
      </c>
      <c r="AR34" s="10" t="str">
        <f aca="false">IF(AI34=AR$2,1,"")</f>
        <v/>
      </c>
      <c r="AS34" s="10" t="n">
        <f aca="false">IF(($A34=1)*(SUMIF(s,$C34,AK$4:AK$48)&gt;$S$2),(SUMIF(s,$C34,AK$4:AK$48)-$S$2),0)</f>
        <v>0</v>
      </c>
      <c r="AT34" s="32" t="str">
        <f aca="false">IF(ISNUMBER(AI34),IF(S34=7,1,""),"")</f>
        <v/>
      </c>
      <c r="AU34" s="32" t="n">
        <f aca="false">IF(AN33=1,AU33-AN33,AU33)</f>
        <v>23</v>
      </c>
      <c r="AV34" s="31" t="n">
        <f aca="false">+AV33+AK34-(VLOOKUP($A34,base!$A$13:$B$19,2,FALSE())*(VLOOKUP($B34,ffff,2,FALSE())))</f>
        <v>216.5</v>
      </c>
      <c r="BI34" s="34"/>
      <c r="BJ34" s="34"/>
      <c r="BK34" s="31" t="n">
        <f aca="false">IF(BI34&gt;"0",VLOOKUP(BI34,MOTIF2,2,TRUE()),BI34)</f>
        <v>0</v>
      </c>
      <c r="BL34" s="10" t="str">
        <f aca="false">IF(BM34="",IF($A34=1,IF(ISNUMBER(BI34),BI34,""),""),"")</f>
        <v/>
      </c>
      <c r="BM34" s="32" t="str">
        <f aca="false">IF(AT34=FALSE(),IF(ISNUMBER(BI34),BI34,""),"")</f>
        <v/>
      </c>
      <c r="BN34" s="10" t="str">
        <f aca="false">IF(BI34=BN$2,1,"")</f>
        <v/>
      </c>
      <c r="BO34" s="10" t="str">
        <f aca="false">IF(BI34=BO$2,1,"")</f>
        <v/>
      </c>
      <c r="BP34" s="10" t="str">
        <f aca="false">IF(BI34=BP$2,1,"")</f>
        <v/>
      </c>
      <c r="BQ34" s="10" t="str">
        <f aca="false">IF(BI34=BQ$2,1,"")</f>
        <v/>
      </c>
      <c r="BR34" s="10" t="str">
        <f aca="false">IF(BI34=BR$2,1,"")</f>
        <v/>
      </c>
      <c r="BS34" s="10" t="n">
        <f aca="false">IF(($A34=1)*(SUMIF(s,$C34,BK$4:BK$48)&gt;$S$2),(SUMIF(s,$C34,BK$4:BK$48)-$S$2),0)</f>
        <v>0</v>
      </c>
      <c r="BT34" s="32" t="str">
        <f aca="false">IF(ISNUMBER(BI34),IF(AS34=7,1,""),"")</f>
        <v/>
      </c>
      <c r="BU34" s="32" t="n">
        <f aca="false">IF(BN33=1,BU33-BN33,BU33)</f>
        <v>23</v>
      </c>
      <c r="BV34" s="31" t="n">
        <f aca="false">+BV33+BK34-(VLOOKUP($A34,base!$A$13:$B$19,2,FALSE())*(VLOOKUP($B34,ffff,2,FALSE())))</f>
        <v>186.5</v>
      </c>
    </row>
    <row r="35" customFormat="false" ht="14.65" hidden="false" customHeight="false" outlineLevel="0" collapsed="false">
      <c r="A35" s="32" t="n">
        <f aca="false">WEEKDAY(E35)</f>
        <v>4</v>
      </c>
      <c r="B35" s="32" t="n">
        <f aca="false">ISERROR(VLOOKUP(E35,ferie,2,FALSE()))</f>
        <v>1</v>
      </c>
      <c r="C35" s="10" t="n">
        <f aca="false">WEEKNUM(E35,2)</f>
        <v>49</v>
      </c>
      <c r="D35" s="32" t="n">
        <f aca="false">MONTH(E35)</f>
        <v>12</v>
      </c>
      <c r="E35" s="28" t="n">
        <v>44167</v>
      </c>
      <c r="F35" s="29" t="s">
        <v>57</v>
      </c>
      <c r="I35" s="34"/>
      <c r="J35" s="34"/>
      <c r="K35" s="31" t="n">
        <f aca="false">IF(I35&gt;"0",VLOOKUP(I35,MOTIF2,2,TRUE()),I35)</f>
        <v>0</v>
      </c>
      <c r="L35" s="10" t="str">
        <f aca="false">IF(M35="",IF($A35=1,IF(ISNUMBER(I35),I35,""),""),"")</f>
        <v/>
      </c>
      <c r="M35" s="32" t="str">
        <f aca="false">IF(B35=FALSE(),IF(ISNUMBER(I35),I35,""),"")</f>
        <v/>
      </c>
      <c r="N35" s="32" t="str">
        <f aca="false">IF(I35=N$2,1,"")</f>
        <v/>
      </c>
      <c r="O35" s="32" t="str">
        <f aca="false">IF(I35=O$2,1,"")</f>
        <v/>
      </c>
      <c r="P35" s="32" t="str">
        <f aca="false">IF(I35=P$2,1,"")</f>
        <v/>
      </c>
      <c r="Q35" s="32" t="str">
        <f aca="false">IF(I35=Q$2,1,"")</f>
        <v/>
      </c>
      <c r="R35" s="32" t="str">
        <f aca="false">IF(I35=R$2,1,"")</f>
        <v/>
      </c>
      <c r="S35" s="10" t="n">
        <f aca="false">IF(($A35=1)*(SUMIF(s,$C35,hb)&gt;$S$2),(SUMIF(s,$C35,hb)-$S$2),0)</f>
        <v>0</v>
      </c>
      <c r="T35" s="32" t="str">
        <f aca="false">IF(ISNUMBER(I35),IF(A35=7,1,""),"")</f>
        <v/>
      </c>
      <c r="U35" s="32" t="n">
        <f aca="false">IF(N34=1,U34-N34,U34)</f>
        <v>23</v>
      </c>
      <c r="V35" s="31" t="n">
        <f aca="false">+V34+K35-(VLOOKUP($A35,base!$A$13:$B$19,2,FALSE())*(VLOOKUP($B35,ffff,2,FALSE())))</f>
        <v>73.5</v>
      </c>
      <c r="W35" s="31"/>
      <c r="X35" s="31"/>
      <c r="Y35" s="31"/>
      <c r="Z35" s="31"/>
      <c r="AA35" s="31"/>
      <c r="AB35" s="31"/>
      <c r="AC35" s="31"/>
      <c r="AD35" s="31"/>
      <c r="AI35" s="34"/>
      <c r="AJ35" s="34"/>
      <c r="AK35" s="31" t="n">
        <f aca="false">IF(AI35&gt;"0",VLOOKUP(AI35,MOTIF2,2,TRUE()),AI35)</f>
        <v>0</v>
      </c>
      <c r="AL35" s="10" t="str">
        <f aca="false">IF(AM35="",IF($A35=1,IF(ISNUMBER(AI35),AI35,""),""),"")</f>
        <v/>
      </c>
      <c r="AM35" s="32" t="str">
        <f aca="false">IF(T35=FALSE(),IF(ISNUMBER(AI35),AI35,""),"")</f>
        <v/>
      </c>
      <c r="AN35" s="10" t="str">
        <f aca="false">IF(AI35=AN$2,1,"")</f>
        <v/>
      </c>
      <c r="AO35" s="10" t="str">
        <f aca="false">IF(AI35=AO$2,1,"")</f>
        <v/>
      </c>
      <c r="AP35" s="10" t="str">
        <f aca="false">IF(AI35=AP$2,1,"")</f>
        <v/>
      </c>
      <c r="AQ35" s="10" t="str">
        <f aca="false">IF(AI35=AQ$2,1,"")</f>
        <v/>
      </c>
      <c r="AR35" s="10" t="str">
        <f aca="false">IF(AI35=AR$2,1,"")</f>
        <v/>
      </c>
      <c r="AS35" s="10" t="n">
        <f aca="false">IF(($A35=1)*(SUMIF(s,$C35,AK$4:AK$48)&gt;$S$2),(SUMIF(s,$C35,AK$4:AK$48)-$S$2),0)</f>
        <v>0</v>
      </c>
      <c r="AT35" s="32" t="str">
        <f aca="false">IF(ISNUMBER(AI35),IF(S35=7,1,""),"")</f>
        <v/>
      </c>
      <c r="AU35" s="32" t="n">
        <f aca="false">IF(AN34=1,AU34-AN34,AU34)</f>
        <v>23</v>
      </c>
      <c r="AV35" s="31" t="n">
        <f aca="false">+AV34+AK35-(VLOOKUP($A35,base!$A$13:$B$19,2,FALSE())*(VLOOKUP($B35,ffff,2,FALSE())))</f>
        <v>209</v>
      </c>
      <c r="BI35" s="34"/>
      <c r="BJ35" s="34"/>
      <c r="BK35" s="31" t="n">
        <f aca="false">IF(BI35&gt;"0",VLOOKUP(BI35,MOTIF2,2,TRUE()),BI35)</f>
        <v>0</v>
      </c>
      <c r="BL35" s="10" t="str">
        <f aca="false">IF(BM35="",IF($A35=1,IF(ISNUMBER(BI35),BI35,""),""),"")</f>
        <v/>
      </c>
      <c r="BM35" s="32" t="str">
        <f aca="false">IF(AT35=FALSE(),IF(ISNUMBER(BI35),BI35,""),"")</f>
        <v/>
      </c>
      <c r="BN35" s="10" t="str">
        <f aca="false">IF(BI35=BN$2,1,"")</f>
        <v/>
      </c>
      <c r="BO35" s="10" t="str">
        <f aca="false">IF(BI35=BO$2,1,"")</f>
        <v/>
      </c>
      <c r="BP35" s="10" t="str">
        <f aca="false">IF(BI35=BP$2,1,"")</f>
        <v/>
      </c>
      <c r="BQ35" s="10" t="str">
        <f aca="false">IF(BI35=BQ$2,1,"")</f>
        <v/>
      </c>
      <c r="BR35" s="10" t="str">
        <f aca="false">IF(BI35=BR$2,1,"")</f>
        <v/>
      </c>
      <c r="BS35" s="10" t="n">
        <f aca="false">IF(($A35=1)*(SUMIF(s,$C35,BK$4:BK$48)&gt;$S$2),(SUMIF(s,$C35,BK$4:BK$48)-$S$2),0)</f>
        <v>0</v>
      </c>
      <c r="BT35" s="32" t="str">
        <f aca="false">IF(ISNUMBER(BI35),IF(AS35=7,1,""),"")</f>
        <v/>
      </c>
      <c r="BU35" s="32" t="n">
        <f aca="false">IF(BN34=1,BU34-BN34,BU34)</f>
        <v>23</v>
      </c>
      <c r="BV35" s="31" t="n">
        <f aca="false">+BV34+BK35-(VLOOKUP($A35,base!$A$13:$B$19,2,FALSE())*(VLOOKUP($B35,ffff,2,FALSE())))</f>
        <v>179</v>
      </c>
    </row>
    <row r="36" customFormat="false" ht="14.65" hidden="false" customHeight="false" outlineLevel="0" collapsed="false">
      <c r="A36" s="32" t="n">
        <f aca="false">WEEKDAY(E36)</f>
        <v>5</v>
      </c>
      <c r="B36" s="32" t="n">
        <f aca="false">ISERROR(VLOOKUP(E36,ferie,2,FALSE()))</f>
        <v>1</v>
      </c>
      <c r="C36" s="10" t="n">
        <f aca="false">WEEKNUM(E36,2)</f>
        <v>49</v>
      </c>
      <c r="D36" s="32" t="n">
        <f aca="false">MONTH(E36)</f>
        <v>12</v>
      </c>
      <c r="E36" s="28" t="n">
        <v>44168</v>
      </c>
      <c r="F36" s="29" t="s">
        <v>57</v>
      </c>
      <c r="I36" s="34"/>
      <c r="J36" s="34"/>
      <c r="K36" s="31" t="n">
        <f aca="false">IF(I36&gt;"0",VLOOKUP(I36,MOTIF2,2,TRUE()),I36)</f>
        <v>0</v>
      </c>
      <c r="L36" s="10" t="str">
        <f aca="false">IF(M36="",IF($A36=1,IF(ISNUMBER(I36),I36,""),""),"")</f>
        <v/>
      </c>
      <c r="M36" s="32" t="str">
        <f aca="false">IF(B36=FALSE(),IF(ISNUMBER(I36),I36,""),"")</f>
        <v/>
      </c>
      <c r="N36" s="32" t="str">
        <f aca="false">IF(I36=N$2,1,"")</f>
        <v/>
      </c>
      <c r="O36" s="32" t="str">
        <f aca="false">IF(I36=O$2,1,"")</f>
        <v/>
      </c>
      <c r="P36" s="32" t="str">
        <f aca="false">IF(I36=P$2,1,"")</f>
        <v/>
      </c>
      <c r="Q36" s="32" t="str">
        <f aca="false">IF(I36=Q$2,1,"")</f>
        <v/>
      </c>
      <c r="R36" s="32" t="str">
        <f aca="false">IF(I36=R$2,1,"")</f>
        <v/>
      </c>
      <c r="S36" s="10" t="n">
        <f aca="false">IF(($A36=1)*(SUMIF(s,$C36,hb)&gt;$S$2),(SUMIF(s,$C36,hb)-$S$2),0)</f>
        <v>0</v>
      </c>
      <c r="T36" s="32" t="str">
        <f aca="false">IF(ISNUMBER(I36),IF(A36=7,1,""),"")</f>
        <v/>
      </c>
      <c r="U36" s="32" t="n">
        <f aca="false">IF(N35=1,U35-N35,U35)</f>
        <v>23</v>
      </c>
      <c r="V36" s="31" t="n">
        <f aca="false">+V35+K36-(VLOOKUP($A36,base!$A$13:$B$19,2,FALSE())*(VLOOKUP($B36,ffff,2,FALSE())))</f>
        <v>66</v>
      </c>
      <c r="W36" s="31"/>
      <c r="X36" s="31"/>
      <c r="Y36" s="31"/>
      <c r="Z36" s="31"/>
      <c r="AA36" s="31"/>
      <c r="AB36" s="31"/>
      <c r="AC36" s="31"/>
      <c r="AD36" s="31"/>
      <c r="AI36" s="34"/>
      <c r="AJ36" s="34"/>
      <c r="AK36" s="31" t="n">
        <f aca="false">IF(AI36&gt;"0",VLOOKUP(AI36,MOTIF2,2,TRUE()),AI36)</f>
        <v>0</v>
      </c>
      <c r="AL36" s="10" t="str">
        <f aca="false">IF(AM36="",IF($A36=1,IF(ISNUMBER(AI36),AI36,""),""),"")</f>
        <v/>
      </c>
      <c r="AM36" s="32" t="str">
        <f aca="false">IF(T36=FALSE(),IF(ISNUMBER(AI36),AI36,""),"")</f>
        <v/>
      </c>
      <c r="AN36" s="10" t="str">
        <f aca="false">IF(AI36=AN$2,1,"")</f>
        <v/>
      </c>
      <c r="AO36" s="10" t="str">
        <f aca="false">IF(AI36=AO$2,1,"")</f>
        <v/>
      </c>
      <c r="AP36" s="10" t="str">
        <f aca="false">IF(AI36=AP$2,1,"")</f>
        <v/>
      </c>
      <c r="AQ36" s="10" t="str">
        <f aca="false">IF(AI36=AQ$2,1,"")</f>
        <v/>
      </c>
      <c r="AR36" s="10" t="str">
        <f aca="false">IF(AI36=AR$2,1,"")</f>
        <v/>
      </c>
      <c r="AS36" s="10" t="n">
        <f aca="false">IF(($A36=1)*(SUMIF(s,$C36,AK$4:AK$48)&gt;$S$2),(SUMIF(s,$C36,AK$4:AK$48)-$S$2),0)</f>
        <v>0</v>
      </c>
      <c r="AT36" s="32" t="str">
        <f aca="false">IF(ISNUMBER(AI36),IF(S36=7,1,""),"")</f>
        <v/>
      </c>
      <c r="AU36" s="32" t="n">
        <f aca="false">IF(AN35=1,AU35-AN35,AU35)</f>
        <v>23</v>
      </c>
      <c r="AV36" s="31" t="n">
        <f aca="false">+AV35+AK36-(VLOOKUP($A36,base!$A$13:$B$19,2,FALSE())*(VLOOKUP($B36,ffff,2,FALSE())))</f>
        <v>201.5</v>
      </c>
      <c r="BI36" s="34"/>
      <c r="BJ36" s="34"/>
      <c r="BK36" s="31" t="n">
        <f aca="false">IF(BI36&gt;"0",VLOOKUP(BI36,MOTIF2,2,TRUE()),BI36)</f>
        <v>0</v>
      </c>
      <c r="BL36" s="10" t="str">
        <f aca="false">IF(BM36="",IF($A36=1,IF(ISNUMBER(BI36),BI36,""),""),"")</f>
        <v/>
      </c>
      <c r="BM36" s="32" t="str">
        <f aca="false">IF(AT36=FALSE(),IF(ISNUMBER(BI36),BI36,""),"")</f>
        <v/>
      </c>
      <c r="BN36" s="10" t="str">
        <f aca="false">IF(BI36=BN$2,1,"")</f>
        <v/>
      </c>
      <c r="BO36" s="10" t="str">
        <f aca="false">IF(BI36=BO$2,1,"")</f>
        <v/>
      </c>
      <c r="BP36" s="10" t="str">
        <f aca="false">IF(BI36=BP$2,1,"")</f>
        <v/>
      </c>
      <c r="BQ36" s="10" t="str">
        <f aca="false">IF(BI36=BQ$2,1,"")</f>
        <v/>
      </c>
      <c r="BR36" s="10" t="str">
        <f aca="false">IF(BI36=BR$2,1,"")</f>
        <v/>
      </c>
      <c r="BS36" s="10" t="n">
        <f aca="false">IF(($A36=1)*(SUMIF(s,$C36,BK$4:BK$48)&gt;$S$2),(SUMIF(s,$C36,BK$4:BK$48)-$S$2),0)</f>
        <v>0</v>
      </c>
      <c r="BT36" s="32" t="str">
        <f aca="false">IF(ISNUMBER(BI36),IF(AS36=7,1,""),"")</f>
        <v/>
      </c>
      <c r="BU36" s="32" t="n">
        <f aca="false">IF(BN35=1,BU35-BN35,BU35)</f>
        <v>23</v>
      </c>
      <c r="BV36" s="31" t="n">
        <f aca="false">+BV35+BK36-(VLOOKUP($A36,base!$A$13:$B$19,2,FALSE())*(VLOOKUP($B36,ffff,2,FALSE())))</f>
        <v>171.5</v>
      </c>
    </row>
    <row r="37" customFormat="false" ht="14.65" hidden="false" customHeight="false" outlineLevel="0" collapsed="false">
      <c r="A37" s="32" t="n">
        <f aca="false">WEEKDAY(E37)</f>
        <v>6</v>
      </c>
      <c r="B37" s="32" t="n">
        <f aca="false">ISERROR(VLOOKUP(E37,ferie,2,FALSE()))</f>
        <v>1</v>
      </c>
      <c r="C37" s="10" t="n">
        <f aca="false">WEEKNUM(E37,2)</f>
        <v>49</v>
      </c>
      <c r="D37" s="32" t="n">
        <f aca="false">MONTH(E37)</f>
        <v>12</v>
      </c>
      <c r="E37" s="28" t="n">
        <v>44169</v>
      </c>
      <c r="F37" s="29" t="s">
        <v>57</v>
      </c>
      <c r="I37" s="34"/>
      <c r="J37" s="34"/>
      <c r="K37" s="31" t="n">
        <f aca="false">IF(I37&gt;"0",VLOOKUP(I37,MOTIF2,2,TRUE()),I37)</f>
        <v>0</v>
      </c>
      <c r="L37" s="10" t="str">
        <f aca="false">IF(M37="",IF($A37=1,IF(ISNUMBER(I37),I37,""),""),"")</f>
        <v/>
      </c>
      <c r="M37" s="32" t="str">
        <f aca="false">IF(B37=FALSE(),IF(ISNUMBER(I37),I37,""),"")</f>
        <v/>
      </c>
      <c r="N37" s="32" t="str">
        <f aca="false">IF(I37=N$2,1,"")</f>
        <v/>
      </c>
      <c r="O37" s="32" t="str">
        <f aca="false">IF(I37=O$2,1,"")</f>
        <v/>
      </c>
      <c r="P37" s="32" t="str">
        <f aca="false">IF(I37=P$2,1,"")</f>
        <v/>
      </c>
      <c r="Q37" s="32" t="str">
        <f aca="false">IF(I37=Q$2,1,"")</f>
        <v/>
      </c>
      <c r="R37" s="32" t="str">
        <f aca="false">IF(I37=R$2,1,"")</f>
        <v/>
      </c>
      <c r="S37" s="10" t="n">
        <f aca="false">IF(($A37=1)*(SUMIF(s,$C37,hb)&gt;$S$2),(SUMIF(s,$C37,hb)-$S$2),0)</f>
        <v>0</v>
      </c>
      <c r="T37" s="32" t="str">
        <f aca="false">IF(ISNUMBER(I37),IF(A37=7,1,""),"")</f>
        <v/>
      </c>
      <c r="U37" s="32" t="n">
        <f aca="false">IF(N36=1,U36-N36,U36)</f>
        <v>23</v>
      </c>
      <c r="V37" s="31" t="n">
        <f aca="false">+V36+K37-(VLOOKUP($A37,base!$A$13:$B$19,2,FALSE())*(VLOOKUP($B37,ffff,2,FALSE())))</f>
        <v>58.5</v>
      </c>
      <c r="W37" s="31"/>
      <c r="X37" s="31"/>
      <c r="Y37" s="31"/>
      <c r="Z37" s="31"/>
      <c r="AA37" s="31"/>
      <c r="AB37" s="31"/>
      <c r="AC37" s="31"/>
      <c r="AD37" s="31"/>
      <c r="AI37" s="34"/>
      <c r="AJ37" s="34"/>
      <c r="AK37" s="31" t="n">
        <f aca="false">IF(AI37&gt;"0",VLOOKUP(AI37,MOTIF2,2,TRUE()),AI37)</f>
        <v>0</v>
      </c>
      <c r="AL37" s="10" t="str">
        <f aca="false">IF(AM37="",IF($A37=1,IF(ISNUMBER(AI37),AI37,""),""),"")</f>
        <v/>
      </c>
      <c r="AM37" s="32" t="str">
        <f aca="false">IF(T37=FALSE(),IF(ISNUMBER(AI37),AI37,""),"")</f>
        <v/>
      </c>
      <c r="AN37" s="10" t="str">
        <f aca="false">IF(AI37=AN$2,1,"")</f>
        <v/>
      </c>
      <c r="AO37" s="10" t="str">
        <f aca="false">IF(AI37=AO$2,1,"")</f>
        <v/>
      </c>
      <c r="AP37" s="10" t="str">
        <f aca="false">IF(AI37=AP$2,1,"")</f>
        <v/>
      </c>
      <c r="AQ37" s="10" t="str">
        <f aca="false">IF(AI37=AQ$2,1,"")</f>
        <v/>
      </c>
      <c r="AR37" s="10" t="str">
        <f aca="false">IF(AI37=AR$2,1,"")</f>
        <v/>
      </c>
      <c r="AS37" s="10" t="n">
        <f aca="false">IF(($A37=1)*(SUMIF(s,$C37,AK$4:AK$48)&gt;$S$2),(SUMIF(s,$C37,AK$4:AK$48)-$S$2),0)</f>
        <v>0</v>
      </c>
      <c r="AT37" s="32" t="str">
        <f aca="false">IF(ISNUMBER(AI37),IF(S37=7,1,""),"")</f>
        <v/>
      </c>
      <c r="AU37" s="32" t="n">
        <f aca="false">IF(AN36=1,AU36-AN36,AU36)</f>
        <v>23</v>
      </c>
      <c r="AV37" s="31" t="n">
        <f aca="false">+AV36+AK37-(VLOOKUP($A37,base!$A$13:$B$19,2,FALSE())*(VLOOKUP($B37,ffff,2,FALSE())))</f>
        <v>194</v>
      </c>
      <c r="BI37" s="34"/>
      <c r="BJ37" s="34"/>
      <c r="BK37" s="31" t="n">
        <f aca="false">IF(BI37&gt;"0",VLOOKUP(BI37,MOTIF2,2,TRUE()),BI37)</f>
        <v>0</v>
      </c>
      <c r="BL37" s="10" t="str">
        <f aca="false">IF(BM37="",IF($A37=1,IF(ISNUMBER(BI37),BI37,""),""),"")</f>
        <v/>
      </c>
      <c r="BM37" s="32" t="str">
        <f aca="false">IF(AT37=FALSE(),IF(ISNUMBER(BI37),BI37,""),"")</f>
        <v/>
      </c>
      <c r="BN37" s="10" t="str">
        <f aca="false">IF(BI37=BN$2,1,"")</f>
        <v/>
      </c>
      <c r="BO37" s="10" t="str">
        <f aca="false">IF(BI37=BO$2,1,"")</f>
        <v/>
      </c>
      <c r="BP37" s="10" t="str">
        <f aca="false">IF(BI37=BP$2,1,"")</f>
        <v/>
      </c>
      <c r="BQ37" s="10" t="str">
        <f aca="false">IF(BI37=BQ$2,1,"")</f>
        <v/>
      </c>
      <c r="BR37" s="10" t="str">
        <f aca="false">IF(BI37=BR$2,1,"")</f>
        <v/>
      </c>
      <c r="BS37" s="10" t="n">
        <f aca="false">IF(($A37=1)*(SUMIF(s,$C37,BK$4:BK$48)&gt;$S$2),(SUMIF(s,$C37,BK$4:BK$48)-$S$2),0)</f>
        <v>0</v>
      </c>
      <c r="BT37" s="32" t="str">
        <f aca="false">IF(ISNUMBER(BI37),IF(AS37=7,1,""),"")</f>
        <v/>
      </c>
      <c r="BU37" s="32" t="n">
        <f aca="false">IF(BN36=1,BU36-BN36,BU36)</f>
        <v>23</v>
      </c>
      <c r="BV37" s="31" t="n">
        <f aca="false">+BV36+BK37-(VLOOKUP($A37,base!$A$13:$B$19,2,FALSE())*(VLOOKUP($B37,ffff,2,FALSE())))</f>
        <v>164</v>
      </c>
    </row>
    <row r="38" customFormat="false" ht="14.65" hidden="false" customHeight="false" outlineLevel="0" collapsed="false">
      <c r="A38" s="32" t="n">
        <f aca="false">WEEKDAY(E38)</f>
        <v>7</v>
      </c>
      <c r="B38" s="32" t="n">
        <f aca="false">ISERROR(VLOOKUP(E38,ferie,2,FALSE()))</f>
        <v>1</v>
      </c>
      <c r="C38" s="10" t="n">
        <f aca="false">WEEKNUM(E38,2)</f>
        <v>49</v>
      </c>
      <c r="D38" s="32" t="n">
        <f aca="false">MONTH(E38)</f>
        <v>12</v>
      </c>
      <c r="E38" s="28" t="n">
        <v>44170</v>
      </c>
      <c r="F38" s="29" t="s">
        <v>57</v>
      </c>
      <c r="I38" s="34"/>
      <c r="J38" s="34"/>
      <c r="K38" s="31" t="n">
        <f aca="false">IF(I38&gt;"0",VLOOKUP(I38,MOTIF2,2,TRUE()),I38)</f>
        <v>0</v>
      </c>
      <c r="L38" s="10" t="str">
        <f aca="false">IF(M38="",IF($A38=1,IF(ISNUMBER(I38),I38,""),""),"")</f>
        <v/>
      </c>
      <c r="M38" s="32" t="str">
        <f aca="false">IF(B38=FALSE(),IF(ISNUMBER(I38),I38,""),"")</f>
        <v/>
      </c>
      <c r="N38" s="32" t="str">
        <f aca="false">IF(I38=N$2,1,"")</f>
        <v/>
      </c>
      <c r="O38" s="32" t="str">
        <f aca="false">IF(I38=O$2,1,"")</f>
        <v/>
      </c>
      <c r="P38" s="32" t="str">
        <f aca="false">IF(I38=P$2,1,"")</f>
        <v/>
      </c>
      <c r="Q38" s="32" t="str">
        <f aca="false">IF(I38=Q$2,1,"")</f>
        <v/>
      </c>
      <c r="R38" s="32" t="str">
        <f aca="false">IF(I38=R$2,1,"")</f>
        <v/>
      </c>
      <c r="S38" s="10" t="n">
        <f aca="false">IF(($A38=1)*(SUMIF(s,$C38,hb)&gt;$S$2),(SUMIF(s,$C38,hb)-$S$2),0)</f>
        <v>0</v>
      </c>
      <c r="T38" s="32" t="str">
        <f aca="false">IF(ISNUMBER(I38),IF(A38=7,1,""),"")</f>
        <v/>
      </c>
      <c r="U38" s="32" t="n">
        <f aca="false">IF(N37=1,U37-N37,U37)</f>
        <v>23</v>
      </c>
      <c r="V38" s="31" t="n">
        <f aca="false">+V37+K38-(VLOOKUP($A38,base!$A$13:$B$19,2,FALSE())*(VLOOKUP($B38,ffff,2,FALSE())))</f>
        <v>58.5</v>
      </c>
      <c r="W38" s="31"/>
      <c r="X38" s="31"/>
      <c r="Y38" s="31"/>
      <c r="Z38" s="31"/>
      <c r="AA38" s="31"/>
      <c r="AB38" s="31"/>
      <c r="AC38" s="31"/>
      <c r="AD38" s="31"/>
      <c r="AI38" s="34"/>
      <c r="AJ38" s="34"/>
      <c r="AK38" s="31" t="n">
        <f aca="false">IF(AI38&gt;"0",VLOOKUP(AI38,MOTIF2,2,TRUE()),AI38)</f>
        <v>0</v>
      </c>
      <c r="AL38" s="10" t="str">
        <f aca="false">IF(AM38="",IF($A38=1,IF(ISNUMBER(AI38),AI38,""),""),"")</f>
        <v/>
      </c>
      <c r="AM38" s="32" t="str">
        <f aca="false">IF(T38=FALSE(),IF(ISNUMBER(AI38),AI38,""),"")</f>
        <v/>
      </c>
      <c r="AN38" s="10" t="str">
        <f aca="false">IF(AI38=AN$2,1,"")</f>
        <v/>
      </c>
      <c r="AO38" s="10" t="str">
        <f aca="false">IF(AI38=AO$2,1,"")</f>
        <v/>
      </c>
      <c r="AP38" s="10" t="str">
        <f aca="false">IF(AI38=AP$2,1,"")</f>
        <v/>
      </c>
      <c r="AQ38" s="10" t="str">
        <f aca="false">IF(AI38=AQ$2,1,"")</f>
        <v/>
      </c>
      <c r="AR38" s="10" t="str">
        <f aca="false">IF(AI38=AR$2,1,"")</f>
        <v/>
      </c>
      <c r="AS38" s="10" t="n">
        <f aca="false">IF(($A38=1)*(SUMIF(s,$C38,AK$4:AK$48)&gt;$S$2),(SUMIF(s,$C38,AK$4:AK$48)-$S$2),0)</f>
        <v>0</v>
      </c>
      <c r="AT38" s="32" t="str">
        <f aca="false">IF(ISNUMBER(AI38),IF(S38=7,1,""),"")</f>
        <v/>
      </c>
      <c r="AU38" s="32" t="n">
        <f aca="false">IF(AN37=1,AU37-AN37,AU37)</f>
        <v>23</v>
      </c>
      <c r="AV38" s="31" t="n">
        <f aca="false">+AV37+AK38-(VLOOKUP($A38,base!$A$13:$B$19,2,FALSE())*(VLOOKUP($B38,ffff,2,FALSE())))</f>
        <v>194</v>
      </c>
      <c r="BI38" s="34"/>
      <c r="BJ38" s="34"/>
      <c r="BK38" s="31" t="n">
        <f aca="false">IF(BI38&gt;"0",VLOOKUP(BI38,MOTIF2,2,TRUE()),BI38)</f>
        <v>0</v>
      </c>
      <c r="BL38" s="10" t="str">
        <f aca="false">IF(BM38="",IF($A38=1,IF(ISNUMBER(BI38),BI38,""),""),"")</f>
        <v/>
      </c>
      <c r="BM38" s="32" t="str">
        <f aca="false">IF(AT38=FALSE(),IF(ISNUMBER(BI38),BI38,""),"")</f>
        <v/>
      </c>
      <c r="BN38" s="10" t="str">
        <f aca="false">IF(BI38=BN$2,1,"")</f>
        <v/>
      </c>
      <c r="BO38" s="10" t="str">
        <f aca="false">IF(BI38=BO$2,1,"")</f>
        <v/>
      </c>
      <c r="BP38" s="10" t="str">
        <f aca="false">IF(BI38=BP$2,1,"")</f>
        <v/>
      </c>
      <c r="BQ38" s="10" t="str">
        <f aca="false">IF(BI38=BQ$2,1,"")</f>
        <v/>
      </c>
      <c r="BR38" s="10" t="str">
        <f aca="false">IF(BI38=BR$2,1,"")</f>
        <v/>
      </c>
      <c r="BS38" s="10" t="n">
        <f aca="false">IF(($A38=1)*(SUMIF(s,$C38,BK$4:BK$48)&gt;$S$2),(SUMIF(s,$C38,BK$4:BK$48)-$S$2),0)</f>
        <v>0</v>
      </c>
      <c r="BT38" s="32" t="str">
        <f aca="false">IF(ISNUMBER(BI38),IF(AS38=7,1,""),"")</f>
        <v/>
      </c>
      <c r="BU38" s="32" t="n">
        <f aca="false">IF(BN37=1,BU37-BN37,BU37)</f>
        <v>23</v>
      </c>
      <c r="BV38" s="31" t="n">
        <f aca="false">+BV37+BK38-(VLOOKUP($A38,base!$A$13:$B$19,2,FALSE())*(VLOOKUP($B38,ffff,2,FALSE())))</f>
        <v>164</v>
      </c>
    </row>
    <row r="39" customFormat="false" ht="14.65" hidden="false" customHeight="false" outlineLevel="0" collapsed="false">
      <c r="A39" s="32" t="n">
        <f aca="false">WEEKDAY(E39)</f>
        <v>1</v>
      </c>
      <c r="B39" s="32" t="n">
        <f aca="false">ISERROR(VLOOKUP(E39,ferie,2,FALSE()))</f>
        <v>1</v>
      </c>
      <c r="C39" s="10" t="n">
        <f aca="false">WEEKNUM(E39,2)</f>
        <v>49</v>
      </c>
      <c r="D39" s="32" t="n">
        <f aca="false">MONTH(E39)</f>
        <v>12</v>
      </c>
      <c r="E39" s="28" t="n">
        <v>44171</v>
      </c>
      <c r="F39" s="29" t="s">
        <v>57</v>
      </c>
      <c r="I39" s="34"/>
      <c r="J39" s="34"/>
      <c r="K39" s="31" t="n">
        <f aca="false">IF(I39&gt;"0",VLOOKUP(I39,MOTIF2,2,TRUE()),I39)</f>
        <v>0</v>
      </c>
      <c r="L39" s="10" t="str">
        <f aca="false">IF(M39="",IF($A39=1,IF(ISNUMBER(I39),I39,""),""),"")</f>
        <v/>
      </c>
      <c r="M39" s="32" t="str">
        <f aca="false">IF(B39=FALSE(),IF(ISNUMBER(I39),I39,""),"")</f>
        <v/>
      </c>
      <c r="N39" s="32" t="str">
        <f aca="false">IF(I39=N$2,1,"")</f>
        <v/>
      </c>
      <c r="O39" s="32" t="str">
        <f aca="false">IF(I39=O$2,1,"")</f>
        <v/>
      </c>
      <c r="P39" s="32" t="str">
        <f aca="false">IF(I39=P$2,1,"")</f>
        <v/>
      </c>
      <c r="Q39" s="32" t="str">
        <f aca="false">IF(I39=Q$2,1,"")</f>
        <v/>
      </c>
      <c r="R39" s="32" t="str">
        <f aca="false">IF(I39=R$2,1,"")</f>
        <v/>
      </c>
      <c r="S39" s="10" t="n">
        <f aca="false">IF(($A39=1)*(SUMIF(s,$C39,hb)&gt;$S$2),(SUMIF(s,$C39,hb)-$S$2),0)</f>
        <v>0</v>
      </c>
      <c r="T39" s="32" t="str">
        <f aca="false">IF(ISNUMBER(I39),IF(A39=7,1,""),"")</f>
        <v/>
      </c>
      <c r="U39" s="32" t="n">
        <f aca="false">IF(N38=1,U38-N38,U38)</f>
        <v>23</v>
      </c>
      <c r="V39" s="31" t="n">
        <f aca="false">+V38+K39-(VLOOKUP($A39,base!$A$13:$B$19,2,FALSE())*(VLOOKUP($B39,ffff,2,FALSE())))</f>
        <v>58.5</v>
      </c>
      <c r="W39" s="31"/>
      <c r="X39" s="31"/>
      <c r="Y39" s="31"/>
      <c r="Z39" s="31"/>
      <c r="AA39" s="31"/>
      <c r="AB39" s="31"/>
      <c r="AC39" s="31"/>
      <c r="AD39" s="31"/>
      <c r="AI39" s="34"/>
      <c r="AJ39" s="34"/>
      <c r="AK39" s="31" t="n">
        <f aca="false">IF(AI39&gt;"0",VLOOKUP(AI39,MOTIF2,2,TRUE()),AI39)</f>
        <v>0</v>
      </c>
      <c r="AL39" s="10" t="str">
        <f aca="false">IF(AM39="",IF($A39=1,IF(ISNUMBER(AI39),AI39,""),""),"")</f>
        <v/>
      </c>
      <c r="AM39" s="32" t="str">
        <f aca="false">IF(T39=FALSE(),IF(ISNUMBER(AI39),AI39,""),"")</f>
        <v/>
      </c>
      <c r="AN39" s="10" t="str">
        <f aca="false">IF(AI39=AN$2,1,"")</f>
        <v/>
      </c>
      <c r="AO39" s="10" t="str">
        <f aca="false">IF(AI39=AO$2,1,"")</f>
        <v/>
      </c>
      <c r="AP39" s="10" t="str">
        <f aca="false">IF(AI39=AP$2,1,"")</f>
        <v/>
      </c>
      <c r="AQ39" s="10" t="str">
        <f aca="false">IF(AI39=AQ$2,1,"")</f>
        <v/>
      </c>
      <c r="AR39" s="10" t="str">
        <f aca="false">IF(AI39=AR$2,1,"")</f>
        <v/>
      </c>
      <c r="AS39" s="10" t="n">
        <f aca="false">IF(($A39=1)*(SUMIF(s,$C39,AK$4:AK$48)&gt;$S$2),(SUMIF(s,$C39,AK$4:AK$48)-$S$2),0)</f>
        <v>0</v>
      </c>
      <c r="AT39" s="32" t="str">
        <f aca="false">IF(ISNUMBER(AI39),IF(S39=7,1,""),"")</f>
        <v/>
      </c>
      <c r="AU39" s="32" t="n">
        <f aca="false">IF(AN38=1,AU38-AN38,AU38)</f>
        <v>23</v>
      </c>
      <c r="AV39" s="31" t="n">
        <f aca="false">+AV38+AK39-(VLOOKUP($A39,base!$A$13:$B$19,2,FALSE())*(VLOOKUP($B39,ffff,2,FALSE())))</f>
        <v>194</v>
      </c>
      <c r="BI39" s="34"/>
      <c r="BJ39" s="34"/>
      <c r="BK39" s="31" t="n">
        <f aca="false">IF(BI39&gt;"0",VLOOKUP(BI39,MOTIF2,2,TRUE()),BI39)</f>
        <v>0</v>
      </c>
      <c r="BL39" s="10" t="str">
        <f aca="false">IF(BM39="",IF($A39=1,IF(ISNUMBER(BI39),BI39,""),""),"")</f>
        <v/>
      </c>
      <c r="BM39" s="32" t="str">
        <f aca="false">IF(AT39=FALSE(),IF(ISNUMBER(BI39),BI39,""),"")</f>
        <v/>
      </c>
      <c r="BN39" s="10" t="str">
        <f aca="false">IF(BI39=BN$2,1,"")</f>
        <v/>
      </c>
      <c r="BO39" s="10" t="str">
        <f aca="false">IF(BI39=BO$2,1,"")</f>
        <v/>
      </c>
      <c r="BP39" s="10" t="str">
        <f aca="false">IF(BI39=BP$2,1,"")</f>
        <v/>
      </c>
      <c r="BQ39" s="10" t="str">
        <f aca="false">IF(BI39=BQ$2,1,"")</f>
        <v/>
      </c>
      <c r="BR39" s="10" t="str">
        <f aca="false">IF(BI39=BR$2,1,"")</f>
        <v/>
      </c>
      <c r="BS39" s="10" t="n">
        <f aca="false">IF(($A39=1)*(SUMIF(s,$C39,BK$4:BK$48)&gt;$S$2),(SUMIF(s,$C39,BK$4:BK$48)-$S$2),0)</f>
        <v>0</v>
      </c>
      <c r="BT39" s="32" t="str">
        <f aca="false">IF(ISNUMBER(BI39),IF(AS39=7,1,""),"")</f>
        <v/>
      </c>
      <c r="BU39" s="32" t="n">
        <f aca="false">IF(BN38=1,BU38-BN38,BU38)</f>
        <v>23</v>
      </c>
      <c r="BV39" s="31" t="n">
        <f aca="false">+BV38+BK39-(VLOOKUP($A39,base!$A$13:$B$19,2,FALSE())*(VLOOKUP($B39,ffff,2,FALSE())))</f>
        <v>164</v>
      </c>
    </row>
    <row r="40" customFormat="false" ht="14.65" hidden="false" customHeight="false" outlineLevel="0" collapsed="false">
      <c r="A40" s="32" t="n">
        <f aca="false">WEEKDAY(E40)</f>
        <v>2</v>
      </c>
      <c r="B40" s="32" t="n">
        <f aca="false">ISERROR(VLOOKUP(E40,ferie,2,FALSE()))</f>
        <v>1</v>
      </c>
      <c r="C40" s="10" t="n">
        <f aca="false">WEEKNUM(E40,2)</f>
        <v>50</v>
      </c>
      <c r="D40" s="32" t="n">
        <f aca="false">MONTH(E40)</f>
        <v>12</v>
      </c>
      <c r="E40" s="28" t="n">
        <v>44172</v>
      </c>
      <c r="F40" s="29" t="s">
        <v>57</v>
      </c>
      <c r="I40" s="34"/>
      <c r="J40" s="34"/>
      <c r="K40" s="31" t="n">
        <f aca="false">IF(I40&gt;"0",VLOOKUP(I40,MOTIF2,2,TRUE()),I40)</f>
        <v>0</v>
      </c>
      <c r="L40" s="10" t="str">
        <f aca="false">IF(M40="",IF($A40=1,IF(ISNUMBER(I40),I40,""),""),"")</f>
        <v/>
      </c>
      <c r="M40" s="32" t="str">
        <f aca="false">IF(B40=FALSE(),IF(ISNUMBER(I40),I40,""),"")</f>
        <v/>
      </c>
      <c r="N40" s="32" t="str">
        <f aca="false">IF(I40=N$2,1,"")</f>
        <v/>
      </c>
      <c r="O40" s="32" t="str">
        <f aca="false">IF(I40=O$2,1,"")</f>
        <v/>
      </c>
      <c r="P40" s="32" t="str">
        <f aca="false">IF(I40=P$2,1,"")</f>
        <v/>
      </c>
      <c r="Q40" s="32" t="str">
        <f aca="false">IF(I40=Q$2,1,"")</f>
        <v/>
      </c>
      <c r="R40" s="32" t="str">
        <f aca="false">IF(I40=R$2,1,"")</f>
        <v/>
      </c>
      <c r="S40" s="10" t="n">
        <f aca="false">IF(($A40=1)*(SUMIF(s,$C40,hb)&gt;$S$2),(SUMIF(s,$C40,hb)-$S$2),0)</f>
        <v>0</v>
      </c>
      <c r="T40" s="32" t="str">
        <f aca="false">IF(ISNUMBER(I40),IF(A40=7,1,""),"")</f>
        <v/>
      </c>
      <c r="U40" s="32" t="n">
        <f aca="false">IF(N39=1,U39-N39,U39)</f>
        <v>23</v>
      </c>
      <c r="V40" s="31" t="n">
        <f aca="false">+V39+K40-(VLOOKUP($A40,base!$A$13:$B$19,2,FALSE())*(VLOOKUP($B40,ffff,2,FALSE())))</f>
        <v>51</v>
      </c>
      <c r="W40" s="31"/>
      <c r="X40" s="31"/>
      <c r="Y40" s="31"/>
      <c r="Z40" s="31"/>
      <c r="AA40" s="31"/>
      <c r="AB40" s="31"/>
      <c r="AC40" s="31"/>
      <c r="AD40" s="31"/>
      <c r="AI40" s="34"/>
      <c r="AJ40" s="34"/>
      <c r="AK40" s="31" t="n">
        <f aca="false">IF(AI40&gt;"0",VLOOKUP(AI40,MOTIF2,2,TRUE()),AI40)</f>
        <v>0</v>
      </c>
      <c r="AL40" s="10" t="str">
        <f aca="false">IF(AM40="",IF($A40=1,IF(ISNUMBER(AI40),AI40,""),""),"")</f>
        <v/>
      </c>
      <c r="AM40" s="32" t="str">
        <f aca="false">IF(T40=FALSE(),IF(ISNUMBER(AI40),AI40,""),"")</f>
        <v/>
      </c>
      <c r="AN40" s="10" t="str">
        <f aca="false">IF(AI40=AN$2,1,"")</f>
        <v/>
      </c>
      <c r="AO40" s="10" t="str">
        <f aca="false">IF(AI40=AO$2,1,"")</f>
        <v/>
      </c>
      <c r="AP40" s="10" t="str">
        <f aca="false">IF(AI40=AP$2,1,"")</f>
        <v/>
      </c>
      <c r="AQ40" s="10" t="str">
        <f aca="false">IF(AI40=AQ$2,1,"")</f>
        <v/>
      </c>
      <c r="AR40" s="10" t="str">
        <f aca="false">IF(AI40=AR$2,1,"")</f>
        <v/>
      </c>
      <c r="AS40" s="10" t="n">
        <f aca="false">IF(($A40=1)*(SUMIF(s,$C40,AK$4:AK$48)&gt;$S$2),(SUMIF(s,$C40,AK$4:AK$48)-$S$2),0)</f>
        <v>0</v>
      </c>
      <c r="AT40" s="32" t="str">
        <f aca="false">IF(ISNUMBER(AI40),IF(S40=7,1,""),"")</f>
        <v/>
      </c>
      <c r="AU40" s="32" t="n">
        <f aca="false">IF(AN39=1,AU39-AN39,AU39)</f>
        <v>23</v>
      </c>
      <c r="AV40" s="31" t="n">
        <f aca="false">+AV39+AK40-(VLOOKUP($A40,base!$A$13:$B$19,2,FALSE())*(VLOOKUP($B40,ffff,2,FALSE())))</f>
        <v>186.5</v>
      </c>
      <c r="BI40" s="34"/>
      <c r="BJ40" s="34"/>
      <c r="BK40" s="31" t="n">
        <f aca="false">IF(BI40&gt;"0",VLOOKUP(BI40,MOTIF2,2,TRUE()),BI40)</f>
        <v>0</v>
      </c>
      <c r="BL40" s="10" t="str">
        <f aca="false">IF(BM40="",IF($A40=1,IF(ISNUMBER(BI40),BI40,""),""),"")</f>
        <v/>
      </c>
      <c r="BM40" s="32" t="str">
        <f aca="false">IF(AT40=FALSE(),IF(ISNUMBER(BI40),BI40,""),"")</f>
        <v/>
      </c>
      <c r="BN40" s="10" t="str">
        <f aca="false">IF(BI40=BN$2,1,"")</f>
        <v/>
      </c>
      <c r="BO40" s="10" t="str">
        <f aca="false">IF(BI40=BO$2,1,"")</f>
        <v/>
      </c>
      <c r="BP40" s="10" t="str">
        <f aca="false">IF(BI40=BP$2,1,"")</f>
        <v/>
      </c>
      <c r="BQ40" s="10" t="str">
        <f aca="false">IF(BI40=BQ$2,1,"")</f>
        <v/>
      </c>
      <c r="BR40" s="10" t="str">
        <f aca="false">IF(BI40=BR$2,1,"")</f>
        <v/>
      </c>
      <c r="BS40" s="10" t="n">
        <f aca="false">IF(($A40=1)*(SUMIF(s,$C40,BK$4:BK$48)&gt;$S$2),(SUMIF(s,$C40,BK$4:BK$48)-$S$2),0)</f>
        <v>0</v>
      </c>
      <c r="BT40" s="32" t="str">
        <f aca="false">IF(ISNUMBER(BI40),IF(AS40=7,1,""),"")</f>
        <v/>
      </c>
      <c r="BU40" s="32" t="n">
        <f aca="false">IF(BN39=1,BU39-BN39,BU39)</f>
        <v>23</v>
      </c>
      <c r="BV40" s="31" t="n">
        <f aca="false">+BV39+BK40-(VLOOKUP($A40,base!$A$13:$B$19,2,FALSE())*(VLOOKUP($B40,ffff,2,FALSE())))</f>
        <v>156.5</v>
      </c>
    </row>
    <row r="41" customFormat="false" ht="14.65" hidden="false" customHeight="false" outlineLevel="0" collapsed="false">
      <c r="A41" s="32" t="n">
        <f aca="false">WEEKDAY(E41)</f>
        <v>3</v>
      </c>
      <c r="B41" s="32" t="n">
        <f aca="false">ISERROR(VLOOKUP(E41,ferie,2,FALSE()))</f>
        <v>1</v>
      </c>
      <c r="C41" s="10" t="n">
        <f aca="false">WEEKNUM(E41,2)</f>
        <v>50</v>
      </c>
      <c r="D41" s="32" t="n">
        <f aca="false">MONTH(E41)</f>
        <v>12</v>
      </c>
      <c r="E41" s="28" t="n">
        <v>44173</v>
      </c>
      <c r="F41" s="29" t="s">
        <v>57</v>
      </c>
      <c r="I41" s="34"/>
      <c r="J41" s="34"/>
      <c r="K41" s="31" t="n">
        <f aca="false">IF(I41&gt;"0",VLOOKUP(I41,MOTIF2,2,TRUE()),I41)</f>
        <v>0</v>
      </c>
      <c r="L41" s="10" t="str">
        <f aca="false">IF(M41="",IF($A41=1,IF(ISNUMBER(I41),I41,""),""),"")</f>
        <v/>
      </c>
      <c r="M41" s="32" t="str">
        <f aca="false">IF(B41=FALSE(),IF(ISNUMBER(I41),I41,""),"")</f>
        <v/>
      </c>
      <c r="N41" s="32" t="str">
        <f aca="false">IF(I41=N$2,1,"")</f>
        <v/>
      </c>
      <c r="O41" s="32" t="str">
        <f aca="false">IF(I41=O$2,1,"")</f>
        <v/>
      </c>
      <c r="P41" s="32" t="str">
        <f aca="false">IF(I41=P$2,1,"")</f>
        <v/>
      </c>
      <c r="Q41" s="32" t="str">
        <f aca="false">IF(I41=Q$2,1,"")</f>
        <v/>
      </c>
      <c r="R41" s="32" t="str">
        <f aca="false">IF(I41=R$2,1,"")</f>
        <v/>
      </c>
      <c r="S41" s="10" t="n">
        <f aca="false">IF(($A41=1)*(SUMIF(s,$C41,hb)&gt;$S$2),(SUMIF(s,$C41,hb)-$S$2),0)</f>
        <v>0</v>
      </c>
      <c r="T41" s="32" t="str">
        <f aca="false">IF(ISNUMBER(I41),IF(A41=7,1,""),"")</f>
        <v/>
      </c>
      <c r="U41" s="32" t="n">
        <f aca="false">IF(N40=1,U40-N40,U40)</f>
        <v>23</v>
      </c>
      <c r="V41" s="31" t="n">
        <f aca="false">+V40+K41-(VLOOKUP($A41,base!$A$13:$B$19,2,FALSE())*(VLOOKUP($B41,ffff,2,FALSE())))</f>
        <v>43.5</v>
      </c>
      <c r="W41" s="31"/>
      <c r="X41" s="31"/>
      <c r="Y41" s="31"/>
      <c r="Z41" s="31"/>
      <c r="AA41" s="31"/>
      <c r="AB41" s="31"/>
      <c r="AC41" s="31"/>
      <c r="AD41" s="31"/>
      <c r="AI41" s="34"/>
      <c r="AJ41" s="34"/>
      <c r="AK41" s="31" t="n">
        <f aca="false">IF(AI41&gt;"0",VLOOKUP(AI41,MOTIF2,2,TRUE()),AI41)</f>
        <v>0</v>
      </c>
      <c r="AL41" s="10" t="str">
        <f aca="false">IF(AM41="",IF($A41=1,IF(ISNUMBER(AI41),AI41,""),""),"")</f>
        <v/>
      </c>
      <c r="AM41" s="32" t="str">
        <f aca="false">IF(T41=FALSE(),IF(ISNUMBER(AI41),AI41,""),"")</f>
        <v/>
      </c>
      <c r="AN41" s="10" t="str">
        <f aca="false">IF(AI41=AN$2,1,"")</f>
        <v/>
      </c>
      <c r="AO41" s="10" t="str">
        <f aca="false">IF(AI41=AO$2,1,"")</f>
        <v/>
      </c>
      <c r="AP41" s="10" t="str">
        <f aca="false">IF(AI41=AP$2,1,"")</f>
        <v/>
      </c>
      <c r="AQ41" s="10" t="str">
        <f aca="false">IF(AI41=AQ$2,1,"")</f>
        <v/>
      </c>
      <c r="AR41" s="10" t="str">
        <f aca="false">IF(AI41=AR$2,1,"")</f>
        <v/>
      </c>
      <c r="AS41" s="10" t="n">
        <f aca="false">IF(($A41=1)*(SUMIF(s,$C41,AK$4:AK$48)&gt;$S$2),(SUMIF(s,$C41,AK$4:AK$48)-$S$2),0)</f>
        <v>0</v>
      </c>
      <c r="AT41" s="32" t="str">
        <f aca="false">IF(ISNUMBER(AI41),IF(S41=7,1,""),"")</f>
        <v/>
      </c>
      <c r="AU41" s="32" t="n">
        <f aca="false">IF(AN40=1,AU40-AN40,AU40)</f>
        <v>23</v>
      </c>
      <c r="AV41" s="31" t="n">
        <f aca="false">+AV40+AK41-(VLOOKUP($A41,base!$A$13:$B$19,2,FALSE())*(VLOOKUP($B41,ffff,2,FALSE())))</f>
        <v>179</v>
      </c>
      <c r="BI41" s="34"/>
      <c r="BJ41" s="34"/>
      <c r="BK41" s="31" t="n">
        <f aca="false">IF(BI41&gt;"0",VLOOKUP(BI41,MOTIF2,2,TRUE()),BI41)</f>
        <v>0</v>
      </c>
      <c r="BL41" s="10" t="str">
        <f aca="false">IF(BM41="",IF($A41=1,IF(ISNUMBER(BI41),BI41,""),""),"")</f>
        <v/>
      </c>
      <c r="BM41" s="32" t="str">
        <f aca="false">IF(AT41=FALSE(),IF(ISNUMBER(BI41),BI41,""),"")</f>
        <v/>
      </c>
      <c r="BN41" s="10" t="str">
        <f aca="false">IF(BI41=BN$2,1,"")</f>
        <v/>
      </c>
      <c r="BO41" s="10" t="str">
        <f aca="false">IF(BI41=BO$2,1,"")</f>
        <v/>
      </c>
      <c r="BP41" s="10" t="str">
        <f aca="false">IF(BI41=BP$2,1,"")</f>
        <v/>
      </c>
      <c r="BQ41" s="10" t="str">
        <f aca="false">IF(BI41=BQ$2,1,"")</f>
        <v/>
      </c>
      <c r="BR41" s="10" t="str">
        <f aca="false">IF(BI41=BR$2,1,"")</f>
        <v/>
      </c>
      <c r="BS41" s="10" t="n">
        <f aca="false">IF(($A41=1)*(SUMIF(s,$C41,BK$4:BK$48)&gt;$S$2),(SUMIF(s,$C41,BK$4:BK$48)-$S$2),0)</f>
        <v>0</v>
      </c>
      <c r="BT41" s="32" t="str">
        <f aca="false">IF(ISNUMBER(BI41),IF(AS41=7,1,""),"")</f>
        <v/>
      </c>
      <c r="BU41" s="32" t="n">
        <f aca="false">IF(BN40=1,BU40-BN40,BU40)</f>
        <v>23</v>
      </c>
      <c r="BV41" s="31" t="n">
        <f aca="false">+BV40+BK41-(VLOOKUP($A41,base!$A$13:$B$19,2,FALSE())*(VLOOKUP($B41,ffff,2,FALSE())))</f>
        <v>149</v>
      </c>
    </row>
    <row r="42" customFormat="false" ht="14.65" hidden="false" customHeight="false" outlineLevel="0" collapsed="false">
      <c r="A42" s="32" t="n">
        <f aca="false">WEEKDAY(E42)</f>
        <v>4</v>
      </c>
      <c r="B42" s="32" t="n">
        <f aca="false">ISERROR(VLOOKUP(E42,ferie,2,FALSE()))</f>
        <v>1</v>
      </c>
      <c r="C42" s="10" t="n">
        <f aca="false">WEEKNUM(E42,2)</f>
        <v>50</v>
      </c>
      <c r="D42" s="32" t="n">
        <f aca="false">MONTH(E42)</f>
        <v>12</v>
      </c>
      <c r="E42" s="28" t="n">
        <v>44174</v>
      </c>
      <c r="F42" s="29" t="s">
        <v>57</v>
      </c>
      <c r="I42" s="34"/>
      <c r="J42" s="34"/>
      <c r="K42" s="31" t="n">
        <f aca="false">IF(I42&gt;"0",VLOOKUP(I42,MOTIF2,2,TRUE()),I42)</f>
        <v>0</v>
      </c>
      <c r="L42" s="10" t="str">
        <f aca="false">IF(M42="",IF($A42=1,IF(ISNUMBER(I42),I42,""),""),"")</f>
        <v/>
      </c>
      <c r="M42" s="32" t="str">
        <f aca="false">IF(B42=FALSE(),IF(ISNUMBER(I42),I42,""),"")</f>
        <v/>
      </c>
      <c r="N42" s="32" t="str">
        <f aca="false">IF(I42=N$2,1,"")</f>
        <v/>
      </c>
      <c r="O42" s="32" t="str">
        <f aca="false">IF(I42=O$2,1,"")</f>
        <v/>
      </c>
      <c r="P42" s="32" t="str">
        <f aca="false">IF(I42=P$2,1,"")</f>
        <v/>
      </c>
      <c r="Q42" s="32" t="str">
        <f aca="false">IF(I42=Q$2,1,"")</f>
        <v/>
      </c>
      <c r="R42" s="32" t="str">
        <f aca="false">IF(I42=R$2,1,"")</f>
        <v/>
      </c>
      <c r="S42" s="10" t="n">
        <f aca="false">IF(($A42=1)*(SUMIF(s,$C42,hb)&gt;$S$2),(SUMIF(s,$C42,hb)-$S$2),0)</f>
        <v>0</v>
      </c>
      <c r="T42" s="32" t="str">
        <f aca="false">IF(ISNUMBER(I42),IF(A42=7,1,""),"")</f>
        <v/>
      </c>
      <c r="U42" s="32" t="n">
        <f aca="false">IF(N41=1,U41-N41,U41)</f>
        <v>23</v>
      </c>
      <c r="V42" s="31" t="n">
        <f aca="false">+V41+K42-(VLOOKUP($A42,base!$A$13:$B$19,2,FALSE())*(VLOOKUP($B42,ffff,2,FALSE())))</f>
        <v>36</v>
      </c>
      <c r="W42" s="31"/>
      <c r="X42" s="31"/>
      <c r="Y42" s="31"/>
      <c r="Z42" s="31"/>
      <c r="AA42" s="31"/>
      <c r="AB42" s="31"/>
      <c r="AC42" s="31"/>
      <c r="AD42" s="31"/>
      <c r="AI42" s="34"/>
      <c r="AJ42" s="34"/>
      <c r="AK42" s="31" t="n">
        <f aca="false">IF(AI42&gt;"0",VLOOKUP(AI42,MOTIF2,2,TRUE()),AI42)</f>
        <v>0</v>
      </c>
      <c r="AL42" s="10" t="str">
        <f aca="false">IF(AM42="",IF($A42=1,IF(ISNUMBER(AI42),AI42,""),""),"")</f>
        <v/>
      </c>
      <c r="AM42" s="32" t="str">
        <f aca="false">IF(T42=FALSE(),IF(ISNUMBER(AI42),AI42,""),"")</f>
        <v/>
      </c>
      <c r="AN42" s="10" t="str">
        <f aca="false">IF(AI42=AN$2,1,"")</f>
        <v/>
      </c>
      <c r="AO42" s="10" t="str">
        <f aca="false">IF(AI42=AO$2,1,"")</f>
        <v/>
      </c>
      <c r="AP42" s="10" t="str">
        <f aca="false">IF(AI42=AP$2,1,"")</f>
        <v/>
      </c>
      <c r="AQ42" s="10" t="str">
        <f aca="false">IF(AI42=AQ$2,1,"")</f>
        <v/>
      </c>
      <c r="AR42" s="10" t="str">
        <f aca="false">IF(AI42=AR$2,1,"")</f>
        <v/>
      </c>
      <c r="AS42" s="10" t="n">
        <f aca="false">IF(($A42=1)*(SUMIF(s,$C42,AK$4:AK$48)&gt;$S$2),(SUMIF(s,$C42,AK$4:AK$48)-$S$2),0)</f>
        <v>0</v>
      </c>
      <c r="AT42" s="32" t="str">
        <f aca="false">IF(ISNUMBER(AI42),IF(S42=7,1,""),"")</f>
        <v/>
      </c>
      <c r="AU42" s="32" t="n">
        <f aca="false">IF(AN41=1,AU41-AN41,AU41)</f>
        <v>23</v>
      </c>
      <c r="AV42" s="31" t="n">
        <f aca="false">+AV41+AK42-(VLOOKUP($A42,base!$A$13:$B$19,2,FALSE())*(VLOOKUP($B42,ffff,2,FALSE())))</f>
        <v>171.5</v>
      </c>
      <c r="BI42" s="34"/>
      <c r="BJ42" s="34"/>
      <c r="BK42" s="31" t="n">
        <f aca="false">IF(BI42&gt;"0",VLOOKUP(BI42,MOTIF2,2,TRUE()),BI42)</f>
        <v>0</v>
      </c>
      <c r="BL42" s="10" t="str">
        <f aca="false">IF(BM42="",IF($A42=1,IF(ISNUMBER(BI42),BI42,""),""),"")</f>
        <v/>
      </c>
      <c r="BM42" s="32" t="str">
        <f aca="false">IF(AT42=FALSE(),IF(ISNUMBER(BI42),BI42,""),"")</f>
        <v/>
      </c>
      <c r="BN42" s="10" t="str">
        <f aca="false">IF(BI42=BN$2,1,"")</f>
        <v/>
      </c>
      <c r="BO42" s="10" t="str">
        <f aca="false">IF(BI42=BO$2,1,"")</f>
        <v/>
      </c>
      <c r="BP42" s="10" t="str">
        <f aca="false">IF(BI42=BP$2,1,"")</f>
        <v/>
      </c>
      <c r="BQ42" s="10" t="str">
        <f aca="false">IF(BI42=BQ$2,1,"")</f>
        <v/>
      </c>
      <c r="BR42" s="10" t="str">
        <f aca="false">IF(BI42=BR$2,1,"")</f>
        <v/>
      </c>
      <c r="BS42" s="10" t="n">
        <f aca="false">IF(($A42=1)*(SUMIF(s,$C42,BK$4:BK$48)&gt;$S$2),(SUMIF(s,$C42,BK$4:BK$48)-$S$2),0)</f>
        <v>0</v>
      </c>
      <c r="BT42" s="32" t="str">
        <f aca="false">IF(ISNUMBER(BI42),IF(AS42=7,1,""),"")</f>
        <v/>
      </c>
      <c r="BU42" s="32" t="n">
        <f aca="false">IF(BN41=1,BU41-BN41,BU41)</f>
        <v>23</v>
      </c>
      <c r="BV42" s="31" t="n">
        <f aca="false">+BV41+BK42-(VLOOKUP($A42,base!$A$13:$B$19,2,FALSE())*(VLOOKUP($B42,ffff,2,FALSE())))</f>
        <v>141.5</v>
      </c>
    </row>
    <row r="43" customFormat="false" ht="14.65" hidden="false" customHeight="false" outlineLevel="0" collapsed="false">
      <c r="A43" s="32" t="n">
        <f aca="false">WEEKDAY(E43)</f>
        <v>5</v>
      </c>
      <c r="B43" s="32" t="n">
        <f aca="false">ISERROR(VLOOKUP(E43,ferie,2,FALSE()))</f>
        <v>1</v>
      </c>
      <c r="C43" s="10" t="n">
        <f aca="false">WEEKNUM(E43,2)</f>
        <v>50</v>
      </c>
      <c r="D43" s="32" t="n">
        <f aca="false">MONTH(E43)</f>
        <v>12</v>
      </c>
      <c r="E43" s="28" t="n">
        <v>44175</v>
      </c>
      <c r="F43" s="29" t="s">
        <v>57</v>
      </c>
      <c r="I43" s="34"/>
      <c r="J43" s="34"/>
      <c r="K43" s="31" t="n">
        <f aca="false">IF(I43&gt;"0",VLOOKUP(I43,MOTIF2,2,TRUE()),I43)</f>
        <v>0</v>
      </c>
      <c r="L43" s="10" t="str">
        <f aca="false">IF(M43="",IF($A43=1,IF(ISNUMBER(I43),I43,""),""),"")</f>
        <v/>
      </c>
      <c r="M43" s="32" t="str">
        <f aca="false">IF(B43=FALSE(),IF(ISNUMBER(I43),I43,""),"")</f>
        <v/>
      </c>
      <c r="N43" s="32" t="str">
        <f aca="false">IF(I43=N$2,1,"")</f>
        <v/>
      </c>
      <c r="O43" s="32" t="str">
        <f aca="false">IF(I43=O$2,1,"")</f>
        <v/>
      </c>
      <c r="P43" s="32" t="str">
        <f aca="false">IF(I43=P$2,1,"")</f>
        <v/>
      </c>
      <c r="Q43" s="32" t="str">
        <f aca="false">IF(I43=Q$2,1,"")</f>
        <v/>
      </c>
      <c r="R43" s="32" t="str">
        <f aca="false">IF(I43=R$2,1,"")</f>
        <v/>
      </c>
      <c r="S43" s="10" t="n">
        <f aca="false">IF(($A43=1)*(SUMIF(s,$C43,hb)&gt;$S$2),(SUMIF(s,$C43,hb)-$S$2),0)</f>
        <v>0</v>
      </c>
      <c r="T43" s="32" t="str">
        <f aca="false">IF(ISNUMBER(I43),IF(A43=7,1,""),"")</f>
        <v/>
      </c>
      <c r="U43" s="32" t="n">
        <f aca="false">IF(N42=1,U42-N42,U42)</f>
        <v>23</v>
      </c>
      <c r="V43" s="31" t="n">
        <f aca="false">+V42+K43-(VLOOKUP($A43,base!$A$13:$B$19,2,FALSE())*(VLOOKUP($B43,ffff,2,FALSE())))</f>
        <v>28.5</v>
      </c>
      <c r="W43" s="31"/>
      <c r="X43" s="31"/>
      <c r="Y43" s="31"/>
      <c r="Z43" s="31"/>
      <c r="AA43" s="31"/>
      <c r="AB43" s="31"/>
      <c r="AC43" s="31"/>
      <c r="AD43" s="31"/>
      <c r="AI43" s="34"/>
      <c r="AJ43" s="34"/>
      <c r="AK43" s="31" t="n">
        <f aca="false">IF(AI43&gt;"0",VLOOKUP(AI43,MOTIF2,2,TRUE()),AI43)</f>
        <v>0</v>
      </c>
      <c r="AL43" s="10" t="str">
        <f aca="false">IF(AM43="",IF($A43=1,IF(ISNUMBER(AI43),AI43,""),""),"")</f>
        <v/>
      </c>
      <c r="AM43" s="32" t="str">
        <f aca="false">IF(T43=FALSE(),IF(ISNUMBER(AI43),AI43,""),"")</f>
        <v/>
      </c>
      <c r="AN43" s="10" t="str">
        <f aca="false">IF(AI43=AN$2,1,"")</f>
        <v/>
      </c>
      <c r="AO43" s="10" t="str">
        <f aca="false">IF(AI43=AO$2,1,"")</f>
        <v/>
      </c>
      <c r="AP43" s="10" t="str">
        <f aca="false">IF(AI43=AP$2,1,"")</f>
        <v/>
      </c>
      <c r="AQ43" s="10" t="str">
        <f aca="false">IF(AI43=AQ$2,1,"")</f>
        <v/>
      </c>
      <c r="AR43" s="10" t="str">
        <f aca="false">IF(AI43=AR$2,1,"")</f>
        <v/>
      </c>
      <c r="AS43" s="10" t="n">
        <f aca="false">IF(($A43=1)*(SUMIF(s,$C43,AK$4:AK$48)&gt;$S$2),(SUMIF(s,$C43,AK$4:AK$48)-$S$2),0)</f>
        <v>0</v>
      </c>
      <c r="AT43" s="32" t="str">
        <f aca="false">IF(ISNUMBER(AI43),IF(S43=7,1,""),"")</f>
        <v/>
      </c>
      <c r="AU43" s="32" t="n">
        <f aca="false">IF(AN42=1,AU42-AN42,AU42)</f>
        <v>23</v>
      </c>
      <c r="AV43" s="31" t="n">
        <f aca="false">+AV42+AK43-(VLOOKUP($A43,base!$A$13:$B$19,2,FALSE())*(VLOOKUP($B43,ffff,2,FALSE())))</f>
        <v>164</v>
      </c>
      <c r="BI43" s="34"/>
      <c r="BJ43" s="34"/>
      <c r="BK43" s="31" t="n">
        <f aca="false">IF(BI43&gt;"0",VLOOKUP(BI43,MOTIF2,2,TRUE()),BI43)</f>
        <v>0</v>
      </c>
      <c r="BL43" s="10" t="str">
        <f aca="false">IF(BM43="",IF($A43=1,IF(ISNUMBER(BI43),BI43,""),""),"")</f>
        <v/>
      </c>
      <c r="BM43" s="32" t="str">
        <f aca="false">IF(AT43=FALSE(),IF(ISNUMBER(BI43),BI43,""),"")</f>
        <v/>
      </c>
      <c r="BN43" s="10" t="str">
        <f aca="false">IF(BI43=BN$2,1,"")</f>
        <v/>
      </c>
      <c r="BO43" s="10" t="str">
        <f aca="false">IF(BI43=BO$2,1,"")</f>
        <v/>
      </c>
      <c r="BP43" s="10" t="str">
        <f aca="false">IF(BI43=BP$2,1,"")</f>
        <v/>
      </c>
      <c r="BQ43" s="10" t="str">
        <f aca="false">IF(BI43=BQ$2,1,"")</f>
        <v/>
      </c>
      <c r="BR43" s="10" t="str">
        <f aca="false">IF(BI43=BR$2,1,"")</f>
        <v/>
      </c>
      <c r="BS43" s="10" t="n">
        <f aca="false">IF(($A43=1)*(SUMIF(s,$C43,BK$4:BK$48)&gt;$S$2),(SUMIF(s,$C43,BK$4:BK$48)-$S$2),0)</f>
        <v>0</v>
      </c>
      <c r="BT43" s="32" t="str">
        <f aca="false">IF(ISNUMBER(BI43),IF(AS43=7,1,""),"")</f>
        <v/>
      </c>
      <c r="BU43" s="32" t="n">
        <f aca="false">IF(BN42=1,BU42-BN42,BU42)</f>
        <v>23</v>
      </c>
      <c r="BV43" s="31" t="n">
        <f aca="false">+BV42+BK43-(VLOOKUP($A43,base!$A$13:$B$19,2,FALSE())*(VLOOKUP($B43,ffff,2,FALSE())))</f>
        <v>134</v>
      </c>
    </row>
    <row r="44" customFormat="false" ht="14.65" hidden="false" customHeight="false" outlineLevel="0" collapsed="false">
      <c r="A44" s="32" t="n">
        <f aca="false">WEEKDAY(E44)</f>
        <v>6</v>
      </c>
      <c r="B44" s="32" t="n">
        <f aca="false">ISERROR(VLOOKUP(E44,ferie,2,FALSE()))</f>
        <v>1</v>
      </c>
      <c r="C44" s="10" t="n">
        <f aca="false">WEEKNUM(E44,2)</f>
        <v>50</v>
      </c>
      <c r="D44" s="32" t="n">
        <f aca="false">MONTH(E44)</f>
        <v>12</v>
      </c>
      <c r="E44" s="28" t="n">
        <v>44176</v>
      </c>
      <c r="F44" s="29" t="s">
        <v>57</v>
      </c>
      <c r="I44" s="34"/>
      <c r="J44" s="34"/>
      <c r="K44" s="31" t="n">
        <f aca="false">IF(I44&gt;"0",VLOOKUP(I44,MOTIF2,2,TRUE()),I44)</f>
        <v>0</v>
      </c>
      <c r="L44" s="10" t="str">
        <f aca="false">IF(M44="",IF($A44=1,IF(ISNUMBER(I44),I44,""),""),"")</f>
        <v/>
      </c>
      <c r="M44" s="32" t="str">
        <f aca="false">IF(B44=FALSE(),IF(ISNUMBER(I44),I44,""),"")</f>
        <v/>
      </c>
      <c r="N44" s="32" t="str">
        <f aca="false">IF(I44=N$2,1,"")</f>
        <v/>
      </c>
      <c r="O44" s="32" t="str">
        <f aca="false">IF(I44=O$2,1,"")</f>
        <v/>
      </c>
      <c r="P44" s="32" t="str">
        <f aca="false">IF(I44=P$2,1,"")</f>
        <v/>
      </c>
      <c r="Q44" s="32" t="str">
        <f aca="false">IF(I44=Q$2,1,"")</f>
        <v/>
      </c>
      <c r="R44" s="32" t="str">
        <f aca="false">IF(I44=R$2,1,"")</f>
        <v/>
      </c>
      <c r="S44" s="10" t="n">
        <f aca="false">IF(($A44=1)*(SUMIF(s,$C44,hb)&gt;$S$2),(SUMIF(s,$C44,hb)-$S$2),0)</f>
        <v>0</v>
      </c>
      <c r="T44" s="32" t="str">
        <f aca="false">IF(ISNUMBER(I44),IF(A44=7,1,""),"")</f>
        <v/>
      </c>
      <c r="U44" s="32" t="n">
        <f aca="false">IF(N43=1,U43-N43,U43)</f>
        <v>23</v>
      </c>
      <c r="V44" s="31" t="n">
        <f aca="false">+V43+K44-(VLOOKUP($A44,base!$A$13:$B$19,2,FALSE())*(VLOOKUP($B44,ffff,2,FALSE())))</f>
        <v>21</v>
      </c>
      <c r="W44" s="31"/>
      <c r="X44" s="31"/>
      <c r="Y44" s="31"/>
      <c r="Z44" s="31"/>
      <c r="AA44" s="31"/>
      <c r="AB44" s="31"/>
      <c r="AC44" s="31"/>
      <c r="AD44" s="31"/>
      <c r="AI44" s="34"/>
      <c r="AJ44" s="34"/>
      <c r="AK44" s="31" t="n">
        <f aca="false">IF(AI44&gt;"0",VLOOKUP(AI44,MOTIF2,2,TRUE()),AI44)</f>
        <v>0</v>
      </c>
      <c r="AL44" s="10" t="str">
        <f aca="false">IF(AM44="",IF($A44=1,IF(ISNUMBER(AI44),AI44,""),""),"")</f>
        <v/>
      </c>
      <c r="AM44" s="32" t="str">
        <f aca="false">IF(T44=FALSE(),IF(ISNUMBER(AI44),AI44,""),"")</f>
        <v/>
      </c>
      <c r="AN44" s="10" t="str">
        <f aca="false">IF(AI44=AN$2,1,"")</f>
        <v/>
      </c>
      <c r="AO44" s="10" t="str">
        <f aca="false">IF(AI44=AO$2,1,"")</f>
        <v/>
      </c>
      <c r="AP44" s="10" t="str">
        <f aca="false">IF(AI44=AP$2,1,"")</f>
        <v/>
      </c>
      <c r="AQ44" s="10" t="str">
        <f aca="false">IF(AI44=AQ$2,1,"")</f>
        <v/>
      </c>
      <c r="AR44" s="10" t="str">
        <f aca="false">IF(AI44=AR$2,1,"")</f>
        <v/>
      </c>
      <c r="AS44" s="10" t="n">
        <f aca="false">IF(($A44=1)*(SUMIF(s,$C44,AK$4:AK$48)&gt;$S$2),(SUMIF(s,$C44,AK$4:AK$48)-$S$2),0)</f>
        <v>0</v>
      </c>
      <c r="AT44" s="32" t="str">
        <f aca="false">IF(ISNUMBER(AI44),IF(S44=7,1,""),"")</f>
        <v/>
      </c>
      <c r="AU44" s="32" t="n">
        <f aca="false">IF(AN43=1,AU43-AN43,AU43)</f>
        <v>23</v>
      </c>
      <c r="AV44" s="31" t="n">
        <f aca="false">+AV43+AK44-(VLOOKUP($A44,base!$A$13:$B$19,2,FALSE())*(VLOOKUP($B44,ffff,2,FALSE())))</f>
        <v>156.5</v>
      </c>
      <c r="BI44" s="34"/>
      <c r="BJ44" s="34"/>
      <c r="BK44" s="31" t="n">
        <f aca="false">IF(BI44&gt;"0",VLOOKUP(BI44,MOTIF2,2,TRUE()),BI44)</f>
        <v>0</v>
      </c>
      <c r="BL44" s="10" t="str">
        <f aca="false">IF(BM44="",IF($A44=1,IF(ISNUMBER(BI44),BI44,""),""),"")</f>
        <v/>
      </c>
      <c r="BM44" s="32" t="str">
        <f aca="false">IF(AT44=FALSE(),IF(ISNUMBER(BI44),BI44,""),"")</f>
        <v/>
      </c>
      <c r="BN44" s="10" t="str">
        <f aca="false">IF(BI44=BN$2,1,"")</f>
        <v/>
      </c>
      <c r="BO44" s="10" t="str">
        <f aca="false">IF(BI44=BO$2,1,"")</f>
        <v/>
      </c>
      <c r="BP44" s="10" t="str">
        <f aca="false">IF(BI44=BP$2,1,"")</f>
        <v/>
      </c>
      <c r="BQ44" s="10" t="str">
        <f aca="false">IF(BI44=BQ$2,1,"")</f>
        <v/>
      </c>
      <c r="BR44" s="10" t="str">
        <f aca="false">IF(BI44=BR$2,1,"")</f>
        <v/>
      </c>
      <c r="BS44" s="10" t="n">
        <f aca="false">IF(($A44=1)*(SUMIF(s,$C44,BK$4:BK$48)&gt;$S$2),(SUMIF(s,$C44,BK$4:BK$48)-$S$2),0)</f>
        <v>0</v>
      </c>
      <c r="BT44" s="32" t="str">
        <f aca="false">IF(ISNUMBER(BI44),IF(AS44=7,1,""),"")</f>
        <v/>
      </c>
      <c r="BU44" s="32" t="n">
        <f aca="false">IF(BN43=1,BU43-BN43,BU43)</f>
        <v>23</v>
      </c>
      <c r="BV44" s="31" t="n">
        <f aca="false">+BV43+BK44-(VLOOKUP($A44,base!$A$13:$B$19,2,FALSE())*(VLOOKUP($B44,ffff,2,FALSE())))</f>
        <v>126.5</v>
      </c>
    </row>
    <row r="45" customFormat="false" ht="14.65" hidden="false" customHeight="false" outlineLevel="0" collapsed="false">
      <c r="A45" s="32" t="n">
        <f aca="false">WEEKDAY(E45)</f>
        <v>7</v>
      </c>
      <c r="B45" s="32" t="n">
        <f aca="false">ISERROR(VLOOKUP(E45,ferie,2,FALSE()))</f>
        <v>1</v>
      </c>
      <c r="C45" s="10" t="n">
        <f aca="false">WEEKNUM(E45,2)</f>
        <v>50</v>
      </c>
      <c r="D45" s="32" t="n">
        <f aca="false">MONTH(E45)</f>
        <v>12</v>
      </c>
      <c r="E45" s="28" t="n">
        <v>44177</v>
      </c>
      <c r="F45" s="29" t="s">
        <v>57</v>
      </c>
      <c r="I45" s="34"/>
      <c r="J45" s="34"/>
      <c r="K45" s="31" t="n">
        <f aca="false">IF(I45&gt;"0",VLOOKUP(I45,MOTIF2,2,TRUE()),I45)</f>
        <v>0</v>
      </c>
      <c r="L45" s="10" t="str">
        <f aca="false">IF(M45="",IF($A45=1,IF(ISNUMBER(I45),I45,""),""),"")</f>
        <v/>
      </c>
      <c r="M45" s="32" t="str">
        <f aca="false">IF(B45=FALSE(),IF(ISNUMBER(I45),I45,""),"")</f>
        <v/>
      </c>
      <c r="N45" s="32" t="str">
        <f aca="false">IF(I45=N$2,1,"")</f>
        <v/>
      </c>
      <c r="O45" s="32" t="str">
        <f aca="false">IF(I45=O$2,1,"")</f>
        <v/>
      </c>
      <c r="P45" s="32" t="str">
        <f aca="false">IF(I45=P$2,1,"")</f>
        <v/>
      </c>
      <c r="Q45" s="32" t="str">
        <f aca="false">IF(I45=Q$2,1,"")</f>
        <v/>
      </c>
      <c r="R45" s="32" t="str">
        <f aca="false">IF(I45=R$2,1,"")</f>
        <v/>
      </c>
      <c r="S45" s="10" t="n">
        <f aca="false">IF(($A45=1)*(SUMIF(s,$C45,hb)&gt;$S$2),(SUMIF(s,$C45,hb)-$S$2),0)</f>
        <v>0</v>
      </c>
      <c r="T45" s="32" t="str">
        <f aca="false">IF(ISNUMBER(I45),IF(A45=7,1,""),"")</f>
        <v/>
      </c>
      <c r="U45" s="32" t="n">
        <f aca="false">IF(N44=1,U44-N44,U44)</f>
        <v>23</v>
      </c>
      <c r="V45" s="31" t="n">
        <f aca="false">+V44+K45-(VLOOKUP($A45,base!$A$13:$B$19,2,FALSE())*(VLOOKUP($B45,ffff,2,FALSE())))</f>
        <v>21</v>
      </c>
      <c r="W45" s="31"/>
      <c r="X45" s="31"/>
      <c r="Y45" s="31"/>
      <c r="Z45" s="31"/>
      <c r="AA45" s="31"/>
      <c r="AB45" s="31"/>
      <c r="AC45" s="31"/>
      <c r="AD45" s="31"/>
      <c r="AI45" s="34"/>
      <c r="AJ45" s="34"/>
      <c r="AK45" s="31" t="n">
        <f aca="false">IF(AI45&gt;"0",VLOOKUP(AI45,MOTIF2,2,TRUE()),AI45)</f>
        <v>0</v>
      </c>
      <c r="AL45" s="10" t="str">
        <f aca="false">IF(AM45="",IF($A45=1,IF(ISNUMBER(AI45),AI45,""),""),"")</f>
        <v/>
      </c>
      <c r="AM45" s="32" t="str">
        <f aca="false">IF(T45=FALSE(),IF(ISNUMBER(AI45),AI45,""),"")</f>
        <v/>
      </c>
      <c r="AN45" s="10" t="str">
        <f aca="false">IF(AI45=AN$2,1,"")</f>
        <v/>
      </c>
      <c r="AO45" s="10" t="str">
        <f aca="false">IF(AI45=AO$2,1,"")</f>
        <v/>
      </c>
      <c r="AP45" s="10" t="str">
        <f aca="false">IF(AI45=AP$2,1,"")</f>
        <v/>
      </c>
      <c r="AQ45" s="10" t="str">
        <f aca="false">IF(AI45=AQ$2,1,"")</f>
        <v/>
      </c>
      <c r="AR45" s="10" t="str">
        <f aca="false">IF(AI45=AR$2,1,"")</f>
        <v/>
      </c>
      <c r="AS45" s="10" t="n">
        <f aca="false">IF(($A45=1)*(SUMIF(s,$C45,AK$4:AK$48)&gt;$S$2),(SUMIF(s,$C45,AK$4:AK$48)-$S$2),0)</f>
        <v>0</v>
      </c>
      <c r="AT45" s="32" t="str">
        <f aca="false">IF(ISNUMBER(AI45),IF(S45=7,1,""),"")</f>
        <v/>
      </c>
      <c r="AU45" s="32" t="n">
        <f aca="false">IF(AN44=1,AU44-AN44,AU44)</f>
        <v>23</v>
      </c>
      <c r="AV45" s="31" t="n">
        <f aca="false">+AV44+AK45-(VLOOKUP($A45,base!$A$13:$B$19,2,FALSE())*(VLOOKUP($B45,ffff,2,FALSE())))</f>
        <v>156.5</v>
      </c>
      <c r="BI45" s="34"/>
      <c r="BJ45" s="34"/>
      <c r="BK45" s="31" t="n">
        <f aca="false">IF(BI45&gt;"0",VLOOKUP(BI45,MOTIF2,2,TRUE()),BI45)</f>
        <v>0</v>
      </c>
      <c r="BL45" s="10" t="str">
        <f aca="false">IF(BM45="",IF($A45=1,IF(ISNUMBER(BI45),BI45,""),""),"")</f>
        <v/>
      </c>
      <c r="BM45" s="32" t="str">
        <f aca="false">IF(AT45=FALSE(),IF(ISNUMBER(BI45),BI45,""),"")</f>
        <v/>
      </c>
      <c r="BN45" s="10" t="str">
        <f aca="false">IF(BI45=BN$2,1,"")</f>
        <v/>
      </c>
      <c r="BO45" s="10" t="str">
        <f aca="false">IF(BI45=BO$2,1,"")</f>
        <v/>
      </c>
      <c r="BP45" s="10" t="str">
        <f aca="false">IF(BI45=BP$2,1,"")</f>
        <v/>
      </c>
      <c r="BQ45" s="10" t="str">
        <f aca="false">IF(BI45=BQ$2,1,"")</f>
        <v/>
      </c>
      <c r="BR45" s="10" t="str">
        <f aca="false">IF(BI45=BR$2,1,"")</f>
        <v/>
      </c>
      <c r="BS45" s="10" t="n">
        <f aca="false">IF(($A45=1)*(SUMIF(s,$C45,BK$4:BK$48)&gt;$S$2),(SUMIF(s,$C45,BK$4:BK$48)-$S$2),0)</f>
        <v>0</v>
      </c>
      <c r="BT45" s="32" t="str">
        <f aca="false">IF(ISNUMBER(BI45),IF(AS45=7,1,""),"")</f>
        <v/>
      </c>
      <c r="BU45" s="32" t="n">
        <f aca="false">IF(BN44=1,BU44-BN44,BU44)</f>
        <v>23</v>
      </c>
      <c r="BV45" s="31" t="n">
        <f aca="false">+BV44+BK45-(VLOOKUP($A45,base!$A$13:$B$19,2,FALSE())*(VLOOKUP($B45,ffff,2,FALSE())))</f>
        <v>126.5</v>
      </c>
    </row>
    <row r="46" customFormat="false" ht="14.65" hidden="false" customHeight="false" outlineLevel="0" collapsed="false">
      <c r="A46" s="32" t="n">
        <f aca="false">WEEKDAY(E46)</f>
        <v>1</v>
      </c>
      <c r="B46" s="32" t="n">
        <f aca="false">ISERROR(VLOOKUP(E46,ferie,2,FALSE()))</f>
        <v>1</v>
      </c>
      <c r="C46" s="10" t="n">
        <f aca="false">WEEKNUM(E46,2)</f>
        <v>50</v>
      </c>
      <c r="D46" s="32" t="n">
        <f aca="false">MONTH(E46)</f>
        <v>12</v>
      </c>
      <c r="E46" s="28" t="n">
        <v>44178</v>
      </c>
      <c r="F46" s="29" t="s">
        <v>57</v>
      </c>
      <c r="I46" s="34"/>
      <c r="J46" s="34"/>
      <c r="K46" s="31" t="n">
        <f aca="false">IF(I46&gt;"0",VLOOKUP(I46,MOTIF2,2,TRUE()),I46)</f>
        <v>0</v>
      </c>
      <c r="L46" s="10" t="str">
        <f aca="false">IF(M46="",IF($A46=1,IF(ISNUMBER(I46),I46,""),""),"")</f>
        <v/>
      </c>
      <c r="M46" s="32" t="str">
        <f aca="false">IF(B46=FALSE(),IF(ISNUMBER(I46),I46,""),"")</f>
        <v/>
      </c>
      <c r="N46" s="32" t="str">
        <f aca="false">IF(I46=N$2,1,"")</f>
        <v/>
      </c>
      <c r="O46" s="32" t="str">
        <f aca="false">IF(I46=O$2,1,"")</f>
        <v/>
      </c>
      <c r="P46" s="32" t="str">
        <f aca="false">IF(I46=P$2,1,"")</f>
        <v/>
      </c>
      <c r="Q46" s="32" t="str">
        <f aca="false">IF(I46=Q$2,1,"")</f>
        <v/>
      </c>
      <c r="R46" s="32" t="str">
        <f aca="false">IF(I46=R$2,1,"")</f>
        <v/>
      </c>
      <c r="S46" s="10" t="n">
        <f aca="false">IF(($A46=1)*(SUMIF(s,$C46,hb)&gt;$S$2),(SUMIF(s,$C46,hb)-$S$2),0)</f>
        <v>0</v>
      </c>
      <c r="T46" s="32" t="str">
        <f aca="false">IF(ISNUMBER(I46),IF(A46=7,1,""),"")</f>
        <v/>
      </c>
      <c r="U46" s="32" t="n">
        <f aca="false">IF(N45=1,U45-N45,U45)</f>
        <v>23</v>
      </c>
      <c r="V46" s="31" t="n">
        <f aca="false">+V45+K46-(VLOOKUP($A46,base!$A$13:$B$19,2,FALSE())*(VLOOKUP($B46,ffff,2,FALSE())))</f>
        <v>21</v>
      </c>
      <c r="W46" s="31"/>
      <c r="X46" s="31"/>
      <c r="Y46" s="31"/>
      <c r="Z46" s="31"/>
      <c r="AA46" s="31"/>
      <c r="AB46" s="31"/>
      <c r="AC46" s="31"/>
      <c r="AD46" s="31"/>
      <c r="AI46" s="34"/>
      <c r="AJ46" s="34"/>
      <c r="AK46" s="31" t="n">
        <f aca="false">IF(AI46&gt;"0",VLOOKUP(AI46,MOTIF2,2,TRUE()),AI46)</f>
        <v>0</v>
      </c>
      <c r="AL46" s="10" t="str">
        <f aca="false">IF(AM46="",IF($A46=1,IF(ISNUMBER(AI46),AI46,""),""),"")</f>
        <v/>
      </c>
      <c r="AM46" s="32" t="str">
        <f aca="false">IF(T46=FALSE(),IF(ISNUMBER(AI46),AI46,""),"")</f>
        <v/>
      </c>
      <c r="AN46" s="10" t="str">
        <f aca="false">IF(AI46=AN$2,1,"")</f>
        <v/>
      </c>
      <c r="AO46" s="10" t="str">
        <f aca="false">IF(AI46=AO$2,1,"")</f>
        <v/>
      </c>
      <c r="AP46" s="10" t="str">
        <f aca="false">IF(AI46=AP$2,1,"")</f>
        <v/>
      </c>
      <c r="AQ46" s="10" t="str">
        <f aca="false">IF(AI46=AQ$2,1,"")</f>
        <v/>
      </c>
      <c r="AR46" s="10" t="str">
        <f aca="false">IF(AI46=AR$2,1,"")</f>
        <v/>
      </c>
      <c r="AS46" s="10" t="n">
        <f aca="false">IF(($A46=1)*(SUMIF(s,$C46,AK$4:AK$48)&gt;$S$2),(SUMIF(s,$C46,AK$4:AK$48)-$S$2),0)</f>
        <v>0</v>
      </c>
      <c r="AT46" s="32" t="str">
        <f aca="false">IF(ISNUMBER(AI46),IF(S46=7,1,""),"")</f>
        <v/>
      </c>
      <c r="AU46" s="32" t="n">
        <f aca="false">IF(AN45=1,AU45-AN45,AU45)</f>
        <v>23</v>
      </c>
      <c r="AV46" s="31" t="n">
        <f aca="false">+AV45+AK46-(VLOOKUP($A46,base!$A$13:$B$19,2,FALSE())*(VLOOKUP($B46,ffff,2,FALSE())))</f>
        <v>156.5</v>
      </c>
      <c r="BI46" s="34"/>
      <c r="BJ46" s="34"/>
      <c r="BK46" s="31" t="n">
        <f aca="false">IF(BI46&gt;"0",VLOOKUP(BI46,MOTIF2,2,TRUE()),BI46)</f>
        <v>0</v>
      </c>
      <c r="BL46" s="10" t="str">
        <f aca="false">IF(BM46="",IF($A46=1,IF(ISNUMBER(BI46),BI46,""),""),"")</f>
        <v/>
      </c>
      <c r="BM46" s="32" t="str">
        <f aca="false">IF(AT46=FALSE(),IF(ISNUMBER(BI46),BI46,""),"")</f>
        <v/>
      </c>
      <c r="BN46" s="10" t="str">
        <f aca="false">IF(BI46=BN$2,1,"")</f>
        <v/>
      </c>
      <c r="BO46" s="10" t="str">
        <f aca="false">IF(BI46=BO$2,1,"")</f>
        <v/>
      </c>
      <c r="BP46" s="10" t="str">
        <f aca="false">IF(BI46=BP$2,1,"")</f>
        <v/>
      </c>
      <c r="BQ46" s="10" t="str">
        <f aca="false">IF(BI46=BQ$2,1,"")</f>
        <v/>
      </c>
      <c r="BR46" s="10" t="str">
        <f aca="false">IF(BI46=BR$2,1,"")</f>
        <v/>
      </c>
      <c r="BS46" s="10" t="n">
        <f aca="false">IF(($A46=1)*(SUMIF(s,$C46,BK$4:BK$48)&gt;$S$2),(SUMIF(s,$C46,BK$4:BK$48)-$S$2),0)</f>
        <v>0</v>
      </c>
      <c r="BT46" s="32" t="str">
        <f aca="false">IF(ISNUMBER(BI46),IF(AS46=7,1,""),"")</f>
        <v/>
      </c>
      <c r="BU46" s="32" t="n">
        <f aca="false">IF(BN45=1,BU45-BN45,BU45)</f>
        <v>23</v>
      </c>
      <c r="BV46" s="31" t="n">
        <f aca="false">+BV45+BK46-(VLOOKUP($A46,base!$A$13:$B$19,2,FALSE())*(VLOOKUP($B46,ffff,2,FALSE())))</f>
        <v>126.5</v>
      </c>
    </row>
    <row r="47" customFormat="false" ht="14.65" hidden="false" customHeight="false" outlineLevel="0" collapsed="false">
      <c r="A47" s="32" t="n">
        <f aca="false">WEEKDAY(E47)</f>
        <v>2</v>
      </c>
      <c r="B47" s="32" t="n">
        <f aca="false">ISERROR(VLOOKUP(E47,ferie,2,FALSE()))</f>
        <v>1</v>
      </c>
      <c r="C47" s="10" t="n">
        <f aca="false">WEEKNUM(E47,2)</f>
        <v>51</v>
      </c>
      <c r="D47" s="32" t="n">
        <f aca="false">MONTH(E47)</f>
        <v>12</v>
      </c>
      <c r="E47" s="28" t="n">
        <v>44179</v>
      </c>
      <c r="F47" s="29" t="s">
        <v>57</v>
      </c>
      <c r="I47" s="34"/>
      <c r="J47" s="34"/>
      <c r="K47" s="31" t="n">
        <f aca="false">IF(I47&gt;"0",VLOOKUP(I47,MOTIF2,2,TRUE()),I47)</f>
        <v>0</v>
      </c>
      <c r="L47" s="10" t="str">
        <f aca="false">IF(M47="",IF($A47=1,IF(ISNUMBER(I47),I47,""),""),"")</f>
        <v/>
      </c>
      <c r="M47" s="32" t="str">
        <f aca="false">IF(B47=FALSE(),IF(ISNUMBER(I47),I47,""),"")</f>
        <v/>
      </c>
      <c r="N47" s="32" t="str">
        <f aca="false">IF(I47=N$2,1,"")</f>
        <v/>
      </c>
      <c r="O47" s="32" t="str">
        <f aca="false">IF(I47=O$2,1,"")</f>
        <v/>
      </c>
      <c r="P47" s="32" t="str">
        <f aca="false">IF(I47=P$2,1,"")</f>
        <v/>
      </c>
      <c r="Q47" s="32" t="str">
        <f aca="false">IF(I47=Q$2,1,"")</f>
        <v/>
      </c>
      <c r="R47" s="32" t="str">
        <f aca="false">IF(I47=R$2,1,"")</f>
        <v/>
      </c>
      <c r="S47" s="10" t="n">
        <f aca="false">IF(($A47=1)*(SUMIF(s,$C47,hb)&gt;$S$2),(SUMIF(s,$C47,hb)-$S$2),0)</f>
        <v>0</v>
      </c>
      <c r="T47" s="32" t="str">
        <f aca="false">IF(ISNUMBER(I47),IF(A47=7,1,""),"")</f>
        <v/>
      </c>
      <c r="U47" s="32" t="n">
        <f aca="false">IF(N46=1,U46-N46,U46)</f>
        <v>23</v>
      </c>
      <c r="V47" s="31" t="n">
        <f aca="false">+V46+K47-(VLOOKUP($A47,base!$A$13:$B$19,2,FALSE())*(VLOOKUP($B47,ffff,2,FALSE())))</f>
        <v>13.5</v>
      </c>
      <c r="W47" s="31"/>
      <c r="X47" s="31"/>
      <c r="Y47" s="31"/>
      <c r="Z47" s="31"/>
      <c r="AA47" s="31"/>
      <c r="AB47" s="31"/>
      <c r="AC47" s="31"/>
      <c r="AD47" s="31"/>
      <c r="AI47" s="34"/>
      <c r="AJ47" s="34"/>
      <c r="AK47" s="31" t="n">
        <f aca="false">IF(AI47&gt;"0",VLOOKUP(AI47,MOTIF2,2,TRUE()),AI47)</f>
        <v>0</v>
      </c>
      <c r="AL47" s="10" t="str">
        <f aca="false">IF(AM47="",IF($A47=1,IF(ISNUMBER(AI47),AI47,""),""),"")</f>
        <v/>
      </c>
      <c r="AM47" s="32" t="str">
        <f aca="false">IF(T47=FALSE(),IF(ISNUMBER(AI47),AI47,""),"")</f>
        <v/>
      </c>
      <c r="AN47" s="10" t="str">
        <f aca="false">IF(AI47=AN$2,1,"")</f>
        <v/>
      </c>
      <c r="AO47" s="10" t="str">
        <f aca="false">IF(AI47=AO$2,1,"")</f>
        <v/>
      </c>
      <c r="AP47" s="10" t="str">
        <f aca="false">IF(AI47=AP$2,1,"")</f>
        <v/>
      </c>
      <c r="AQ47" s="10" t="str">
        <f aca="false">IF(AI47=AQ$2,1,"")</f>
        <v/>
      </c>
      <c r="AR47" s="10" t="str">
        <f aca="false">IF(AI47=AR$2,1,"")</f>
        <v/>
      </c>
      <c r="AS47" s="10" t="n">
        <f aca="false">IF(($A47=1)*(SUMIF(s,$C47,AK$4:AK$48)&gt;$S$2),(SUMIF(s,$C47,AK$4:AK$48)-$S$2),0)</f>
        <v>0</v>
      </c>
      <c r="AT47" s="32" t="str">
        <f aca="false">IF(ISNUMBER(AI47),IF(S47=7,1,""),"")</f>
        <v/>
      </c>
      <c r="AU47" s="32" t="n">
        <f aca="false">IF(AN46=1,AU46-AN46,AU46)</f>
        <v>23</v>
      </c>
      <c r="AV47" s="31" t="n">
        <f aca="false">+AV46+AK47-(VLOOKUP($A47,base!$A$13:$B$19,2,FALSE())*(VLOOKUP($B47,ffff,2,FALSE())))</f>
        <v>149</v>
      </c>
      <c r="BI47" s="34"/>
      <c r="BJ47" s="34"/>
      <c r="BK47" s="31" t="n">
        <f aca="false">IF(BI47&gt;"0",VLOOKUP(BI47,MOTIF2,2,TRUE()),BI47)</f>
        <v>0</v>
      </c>
      <c r="BL47" s="10" t="str">
        <f aca="false">IF(BM47="",IF($A47=1,IF(ISNUMBER(BI47),BI47,""),""),"")</f>
        <v/>
      </c>
      <c r="BM47" s="32" t="str">
        <f aca="false">IF(AT47=FALSE(),IF(ISNUMBER(BI47),BI47,""),"")</f>
        <v/>
      </c>
      <c r="BN47" s="10" t="str">
        <f aca="false">IF(BI47=BN$2,1,"")</f>
        <v/>
      </c>
      <c r="BO47" s="10" t="str">
        <f aca="false">IF(BI47=BO$2,1,"")</f>
        <v/>
      </c>
      <c r="BP47" s="10" t="str">
        <f aca="false">IF(BI47=BP$2,1,"")</f>
        <v/>
      </c>
      <c r="BQ47" s="10" t="str">
        <f aca="false">IF(BI47=BQ$2,1,"")</f>
        <v/>
      </c>
      <c r="BR47" s="10" t="str">
        <f aca="false">IF(BI47=BR$2,1,"")</f>
        <v/>
      </c>
      <c r="BS47" s="10" t="n">
        <f aca="false">IF(($A47=1)*(SUMIF(s,$C47,BK$4:BK$48)&gt;$S$2),(SUMIF(s,$C47,BK$4:BK$48)-$S$2),0)</f>
        <v>0</v>
      </c>
      <c r="BT47" s="32" t="str">
        <f aca="false">IF(ISNUMBER(BI47),IF(AS47=7,1,""),"")</f>
        <v/>
      </c>
      <c r="BU47" s="32" t="n">
        <f aca="false">IF(BN46=1,BU46-BN46,BU46)</f>
        <v>23</v>
      </c>
      <c r="BV47" s="31" t="n">
        <f aca="false">+BV46+BK47-(VLOOKUP($A47,base!$A$13:$B$19,2,FALSE())*(VLOOKUP($B47,ffff,2,FALSE())))</f>
        <v>119</v>
      </c>
    </row>
    <row r="48" customFormat="false" ht="14.65" hidden="false" customHeight="false" outlineLevel="0" collapsed="false">
      <c r="A48" s="32" t="n">
        <f aca="false">WEEKDAY(E48)</f>
        <v>3</v>
      </c>
      <c r="B48" s="32" t="n">
        <f aca="false">ISERROR(VLOOKUP(E48,ferie,2,FALSE()))</f>
        <v>1</v>
      </c>
      <c r="C48" s="10" t="n">
        <f aca="false">WEEKNUM(E48,2)</f>
        <v>51</v>
      </c>
      <c r="D48" s="32" t="n">
        <f aca="false">MONTH(E48)</f>
        <v>12</v>
      </c>
      <c r="E48" s="28" t="n">
        <v>44180</v>
      </c>
      <c r="F48" s="29" t="s">
        <v>57</v>
      </c>
      <c r="I48" s="34"/>
      <c r="J48" s="34"/>
      <c r="K48" s="31" t="n">
        <f aca="false">IF(I48&gt;"0",VLOOKUP(I48,MOTIF2,2,TRUE()),I48)</f>
        <v>0</v>
      </c>
      <c r="L48" s="10" t="str">
        <f aca="false">IF(M48="",IF($A48=1,IF(ISNUMBER(I48),I48,""),""),"")</f>
        <v/>
      </c>
      <c r="M48" s="32" t="str">
        <f aca="false">IF(B48=FALSE(),IF(ISNUMBER(I48),I48,""),"")</f>
        <v/>
      </c>
      <c r="N48" s="32" t="str">
        <f aca="false">IF(I48=N$2,1,"")</f>
        <v/>
      </c>
      <c r="O48" s="32" t="str">
        <f aca="false">IF(I48=O$2,1,"")</f>
        <v/>
      </c>
      <c r="P48" s="32" t="str">
        <f aca="false">IF(I48=P$2,1,"")</f>
        <v/>
      </c>
      <c r="Q48" s="32" t="str">
        <f aca="false">IF(I48=Q$2,1,"")</f>
        <v/>
      </c>
      <c r="R48" s="32" t="str">
        <f aca="false">IF(I48=R$2,1,"")</f>
        <v/>
      </c>
      <c r="S48" s="10" t="n">
        <f aca="false">IF(($A48=1)*(SUMIF(s,$C48,hb)&gt;$S$2),(SUMIF(s,$C48,hb)-$S$2),0)</f>
        <v>0</v>
      </c>
      <c r="T48" s="32" t="str">
        <f aca="false">IF(ISNUMBER(I48),IF(A48=7,1,""),"")</f>
        <v/>
      </c>
      <c r="U48" s="32" t="n">
        <f aca="false">IF(N47=1,U47-N47,U47)</f>
        <v>23</v>
      </c>
      <c r="V48" s="31" t="n">
        <f aca="false">+V47+K48-(VLOOKUP($A48,base!$A$13:$B$19,2,FALSE())*(VLOOKUP($B48,ffff,2,FALSE())))</f>
        <v>6</v>
      </c>
      <c r="W48" s="31"/>
      <c r="X48" s="31"/>
      <c r="Y48" s="31"/>
      <c r="Z48" s="31"/>
      <c r="AA48" s="31"/>
      <c r="AB48" s="31"/>
      <c r="AC48" s="31"/>
      <c r="AD48" s="31"/>
      <c r="AI48" s="34"/>
      <c r="AJ48" s="34"/>
      <c r="AK48" s="31" t="n">
        <f aca="false">IF(AI48&gt;"0",VLOOKUP(AI48,MOTIF2,2,TRUE()),AI48)</f>
        <v>0</v>
      </c>
      <c r="AL48" s="10" t="str">
        <f aca="false">IF(AM48="",IF($A48=1,IF(ISNUMBER(AI48),AI48,""),""),"")</f>
        <v/>
      </c>
      <c r="AM48" s="32" t="str">
        <f aca="false">IF(T48=FALSE(),IF(ISNUMBER(AI48),AI48,""),"")</f>
        <v/>
      </c>
      <c r="AN48" s="10" t="str">
        <f aca="false">IF(AI48=AN$2,1,"")</f>
        <v/>
      </c>
      <c r="AO48" s="10" t="str">
        <f aca="false">IF(AI48=AO$2,1,"")</f>
        <v/>
      </c>
      <c r="AP48" s="10" t="str">
        <f aca="false">IF(AI48=AP$2,1,"")</f>
        <v/>
      </c>
      <c r="AQ48" s="10" t="str">
        <f aca="false">IF(AI48=AQ$2,1,"")</f>
        <v/>
      </c>
      <c r="AR48" s="10" t="str">
        <f aca="false">IF(AI48=AR$2,1,"")</f>
        <v/>
      </c>
      <c r="AS48" s="10" t="n">
        <f aca="false">IF(($A48=1)*(SUMIF(s,$C48,AK$4:AK$48)&gt;$S$2),(SUMIF(s,$C48,AK$4:AK$48)-$S$2),0)</f>
        <v>0</v>
      </c>
      <c r="AT48" s="32" t="str">
        <f aca="false">IF(ISNUMBER(AI48),IF(S48=7,1,""),"")</f>
        <v/>
      </c>
      <c r="AU48" s="32" t="n">
        <f aca="false">IF(AN47=1,AU47-AN47,AU47)</f>
        <v>23</v>
      </c>
      <c r="AV48" s="31" t="n">
        <f aca="false">+AV47+AK48-(VLOOKUP($A48,base!$A$13:$B$19,2,FALSE())*(VLOOKUP($B48,ffff,2,FALSE())))</f>
        <v>141.5</v>
      </c>
      <c r="BI48" s="34"/>
      <c r="BJ48" s="34"/>
      <c r="BK48" s="31" t="n">
        <f aca="false">IF(BI48&gt;"0",VLOOKUP(BI48,MOTIF2,2,TRUE()),BI48)</f>
        <v>0</v>
      </c>
      <c r="BL48" s="10" t="str">
        <f aca="false">IF(BM48="",IF($A48=1,IF(ISNUMBER(BI48),BI48,""),""),"")</f>
        <v/>
      </c>
      <c r="BM48" s="32" t="str">
        <f aca="false">IF(AT48=FALSE(),IF(ISNUMBER(BI48),BI48,""),"")</f>
        <v/>
      </c>
      <c r="BN48" s="10" t="str">
        <f aca="false">IF(BI48=BN$2,1,"")</f>
        <v/>
      </c>
      <c r="BO48" s="10" t="str">
        <f aca="false">IF(BI48=BO$2,1,"")</f>
        <v/>
      </c>
      <c r="BP48" s="10" t="str">
        <f aca="false">IF(BI48=BP$2,1,"")</f>
        <v/>
      </c>
      <c r="BQ48" s="10" t="str">
        <f aca="false">IF(BI48=BQ$2,1,"")</f>
        <v/>
      </c>
      <c r="BR48" s="10" t="str">
        <f aca="false">IF(BI48=BR$2,1,"")</f>
        <v/>
      </c>
      <c r="BS48" s="10" t="n">
        <f aca="false">IF(($A48=1)*(SUMIF(s,$C48,BK$4:BK$48)&gt;$S$2),(SUMIF(s,$C48,BK$4:BK$48)-$S$2),0)</f>
        <v>0</v>
      </c>
      <c r="BT48" s="32" t="str">
        <f aca="false">IF(ISNUMBER(BI48),IF(AS48=7,1,""),"")</f>
        <v/>
      </c>
      <c r="BU48" s="32" t="n">
        <f aca="false">IF(BN47=1,BU47-BN47,BU47)</f>
        <v>23</v>
      </c>
      <c r="BV48" s="31" t="n">
        <f aca="false">+BV47+BK48-(VLOOKUP($A48,base!$A$13:$B$19,2,FALSE())*(VLOOKUP($B48,ffff,2,FALSE())))</f>
        <v>111.5</v>
      </c>
    </row>
    <row r="49" customFormat="false" ht="14.65" hidden="false" customHeight="false" outlineLevel="0" collapsed="false">
      <c r="A49" s="32" t="n">
        <f aca="false">WEEKDAY(E49)</f>
        <v>4</v>
      </c>
      <c r="B49" s="32" t="n">
        <f aca="false">ISERROR(VLOOKUP(E49,ferie,2,FALSE()))</f>
        <v>1</v>
      </c>
      <c r="C49" s="10" t="n">
        <f aca="false">WEEKNUM(E49,2)</f>
        <v>51</v>
      </c>
      <c r="D49" s="32" t="n">
        <f aca="false">MONTH(E49)</f>
        <v>12</v>
      </c>
      <c r="E49" s="28" t="n">
        <v>44181</v>
      </c>
      <c r="F49" s="29" t="s">
        <v>57</v>
      </c>
      <c r="I49" s="34"/>
      <c r="J49" s="34"/>
      <c r="K49" s="31" t="n">
        <f aca="false">IF(I49&gt;"0",VLOOKUP(I49,MOTIF2,2,TRUE()),I49)</f>
        <v>0</v>
      </c>
      <c r="L49" s="10" t="str">
        <f aca="false">IF(M49="",IF($A49=1,IF(ISNUMBER(I49),I49,""),""),"")</f>
        <v/>
      </c>
      <c r="M49" s="32" t="str">
        <f aca="false">IF(B49=FALSE(),IF(ISNUMBER(I49),I49,""),"")</f>
        <v/>
      </c>
      <c r="N49" s="32" t="str">
        <f aca="false">IF(I49=N$2,1,"")</f>
        <v/>
      </c>
      <c r="O49" s="32" t="str">
        <f aca="false">IF(I49=O$2,1,"")</f>
        <v/>
      </c>
      <c r="P49" s="32" t="str">
        <f aca="false">IF(I49=P$2,1,"")</f>
        <v/>
      </c>
      <c r="Q49" s="32" t="str">
        <f aca="false">IF(I49=Q$2,1,"")</f>
        <v/>
      </c>
      <c r="R49" s="32" t="str">
        <f aca="false">IF(I49=R$2,1,"")</f>
        <v/>
      </c>
      <c r="S49" s="10" t="n">
        <f aca="false">IF(($A49=1)*(SUMIF(s,$C49,hb)&gt;$S$2),(SUMIF(s,$C49,hb)-$S$2),0)</f>
        <v>0</v>
      </c>
      <c r="T49" s="32" t="str">
        <f aca="false">IF(ISNUMBER(I49),IF(A49=7,1,""),"")</f>
        <v/>
      </c>
      <c r="U49" s="32"/>
      <c r="V49" s="31" t="n">
        <f aca="false">+V48+K49-(VLOOKUP($A49,base!$A$13:$B$19,2,FALSE())*(VLOOKUP($B49,ffff,2,FALSE())))</f>
        <v>-1.5</v>
      </c>
      <c r="W49" s="31"/>
      <c r="X49" s="31"/>
      <c r="Y49" s="31"/>
      <c r="Z49" s="31"/>
      <c r="AA49" s="31"/>
      <c r="AB49" s="31"/>
      <c r="AC49" s="31"/>
      <c r="AD49" s="31"/>
    </row>
    <row r="50" customFormat="false" ht="13.2" hidden="false" customHeight="false" outlineLevel="0" collapsed="false">
      <c r="E50" s="28"/>
      <c r="F50" s="29"/>
    </row>
    <row r="51" customFormat="false" ht="13.2" hidden="false" customHeight="false" outlineLevel="0" collapsed="false">
      <c r="E51" s="28"/>
      <c r="F51" s="29"/>
    </row>
    <row r="52" customFormat="false" ht="13.2" hidden="false" customHeight="false" outlineLevel="0" collapsed="false">
      <c r="E52" s="28"/>
      <c r="F52" s="29"/>
    </row>
    <row r="53" customFormat="false" ht="13.2" hidden="false" customHeight="false" outlineLevel="0" collapsed="false">
      <c r="E53" s="28"/>
      <c r="F53" s="29"/>
    </row>
    <row r="54" customFormat="false" ht="13.2" hidden="false" customHeight="false" outlineLevel="0" collapsed="false">
      <c r="E54" s="28"/>
      <c r="F54" s="29"/>
    </row>
    <row r="55" customFormat="false" ht="13.2" hidden="false" customHeight="false" outlineLevel="0" collapsed="false">
      <c r="E55" s="28"/>
      <c r="F55" s="29"/>
    </row>
    <row r="56" customFormat="false" ht="13.2" hidden="false" customHeight="false" outlineLevel="0" collapsed="false">
      <c r="E56" s="28"/>
      <c r="F56" s="29"/>
    </row>
    <row r="57" customFormat="false" ht="13.2" hidden="false" customHeight="false" outlineLevel="0" collapsed="false">
      <c r="E57" s="28"/>
      <c r="F57" s="29"/>
    </row>
    <row r="58" customFormat="false" ht="13.2" hidden="false" customHeight="false" outlineLevel="0" collapsed="false">
      <c r="E58" s="28"/>
      <c r="F58" s="29"/>
    </row>
    <row r="59" customFormat="false" ht="13.2" hidden="false" customHeight="false" outlineLevel="0" collapsed="false">
      <c r="E59" s="28"/>
      <c r="F59" s="29"/>
    </row>
    <row r="60" customFormat="false" ht="13.2" hidden="false" customHeight="false" outlineLevel="0" collapsed="false">
      <c r="E60" s="28"/>
      <c r="F60" s="29"/>
    </row>
    <row r="61" customFormat="false" ht="13.2" hidden="false" customHeight="false" outlineLevel="0" collapsed="false">
      <c r="E61" s="28"/>
      <c r="F61" s="29"/>
    </row>
    <row r="62" customFormat="false" ht="13.2" hidden="false" customHeight="false" outlineLevel="0" collapsed="false">
      <c r="E62" s="28"/>
      <c r="F62" s="29"/>
    </row>
    <row r="63" customFormat="false" ht="13.2" hidden="false" customHeight="false" outlineLevel="0" collapsed="false">
      <c r="E63" s="28"/>
      <c r="F63" s="29"/>
    </row>
    <row r="64" customFormat="false" ht="13.2" hidden="false" customHeight="false" outlineLevel="0" collapsed="false">
      <c r="E64" s="28"/>
      <c r="F64" s="29"/>
    </row>
    <row r="65" customFormat="false" ht="13.2" hidden="false" customHeight="false" outlineLevel="0" collapsed="false">
      <c r="E65" s="28"/>
      <c r="F65" s="29"/>
    </row>
    <row r="66" customFormat="false" ht="13.2" hidden="false" customHeight="false" outlineLevel="0" collapsed="false">
      <c r="E66" s="28"/>
      <c r="F66" s="29"/>
    </row>
    <row r="67" customFormat="false" ht="13.2" hidden="false" customHeight="false" outlineLevel="0" collapsed="false">
      <c r="E67" s="28"/>
      <c r="F67" s="29"/>
    </row>
    <row r="68" customFormat="false" ht="13.2" hidden="false" customHeight="false" outlineLevel="0" collapsed="false">
      <c r="E68" s="28"/>
      <c r="F68" s="29"/>
    </row>
    <row r="69" customFormat="false" ht="13.2" hidden="false" customHeight="false" outlineLevel="0" collapsed="false">
      <c r="E69" s="28"/>
      <c r="F69" s="29"/>
    </row>
    <row r="70" customFormat="false" ht="13.2" hidden="false" customHeight="false" outlineLevel="0" collapsed="false">
      <c r="E70" s="28"/>
      <c r="F70" s="29"/>
    </row>
    <row r="71" customFormat="false" ht="13.2" hidden="false" customHeight="false" outlineLevel="0" collapsed="false">
      <c r="E71" s="28"/>
      <c r="F71" s="29"/>
    </row>
    <row r="72" customFormat="false" ht="13.2" hidden="false" customHeight="false" outlineLevel="0" collapsed="false">
      <c r="E72" s="28"/>
      <c r="F72" s="29"/>
    </row>
    <row r="73" customFormat="false" ht="13.2" hidden="false" customHeight="false" outlineLevel="0" collapsed="false">
      <c r="E73" s="28"/>
      <c r="F73" s="29"/>
    </row>
    <row r="74" customFormat="false" ht="13.2" hidden="false" customHeight="false" outlineLevel="0" collapsed="false">
      <c r="E74" s="28"/>
      <c r="F74" s="29"/>
    </row>
    <row r="75" customFormat="false" ht="13.2" hidden="false" customHeight="false" outlineLevel="0" collapsed="false">
      <c r="E75" s="28"/>
      <c r="F75" s="29"/>
    </row>
    <row r="76" customFormat="false" ht="13.2" hidden="false" customHeight="false" outlineLevel="0" collapsed="false">
      <c r="E76" s="28"/>
      <c r="F76" s="29"/>
    </row>
    <row r="77" customFormat="false" ht="13.2" hidden="false" customHeight="false" outlineLevel="0" collapsed="false">
      <c r="E77" s="28"/>
      <c r="F77" s="29"/>
    </row>
    <row r="78" customFormat="false" ht="13.2" hidden="false" customHeight="false" outlineLevel="0" collapsed="false">
      <c r="E78" s="28"/>
      <c r="F78" s="29"/>
    </row>
    <row r="79" customFormat="false" ht="13.2" hidden="false" customHeight="false" outlineLevel="0" collapsed="false">
      <c r="E79" s="28"/>
      <c r="F79" s="29"/>
    </row>
    <row r="80" customFormat="false" ht="13.2" hidden="false" customHeight="false" outlineLevel="0" collapsed="false">
      <c r="E80" s="28"/>
      <c r="F80" s="29"/>
    </row>
    <row r="81" customFormat="false" ht="13.2" hidden="false" customHeight="false" outlineLevel="0" collapsed="false">
      <c r="E81" s="28"/>
      <c r="F81" s="29"/>
    </row>
    <row r="82" customFormat="false" ht="13.2" hidden="false" customHeight="false" outlineLevel="0" collapsed="false">
      <c r="E82" s="28"/>
      <c r="F82" s="29"/>
    </row>
    <row r="83" customFormat="false" ht="13.2" hidden="false" customHeight="false" outlineLevel="0" collapsed="false">
      <c r="E83" s="28"/>
      <c r="F83" s="29"/>
    </row>
    <row r="84" customFormat="false" ht="13.2" hidden="false" customHeight="false" outlineLevel="0" collapsed="false">
      <c r="E84" s="28"/>
      <c r="F84" s="29"/>
    </row>
    <row r="85" customFormat="false" ht="13.2" hidden="false" customHeight="false" outlineLevel="0" collapsed="false">
      <c r="E85" s="28"/>
      <c r="F85" s="29"/>
    </row>
    <row r="86" customFormat="false" ht="13.2" hidden="false" customHeight="false" outlineLevel="0" collapsed="false">
      <c r="E86" s="28"/>
      <c r="F86" s="29"/>
    </row>
    <row r="87" customFormat="false" ht="13.2" hidden="false" customHeight="false" outlineLevel="0" collapsed="false">
      <c r="E87" s="28"/>
      <c r="F87" s="29"/>
    </row>
    <row r="88" customFormat="false" ht="13.2" hidden="false" customHeight="false" outlineLevel="0" collapsed="false">
      <c r="E88" s="28"/>
      <c r="F88" s="29"/>
    </row>
    <row r="89" customFormat="false" ht="13.2" hidden="false" customHeight="false" outlineLevel="0" collapsed="false">
      <c r="E89" s="28"/>
      <c r="F89" s="29"/>
    </row>
    <row r="90" customFormat="false" ht="13.2" hidden="false" customHeight="false" outlineLevel="0" collapsed="false">
      <c r="E90" s="28"/>
      <c r="F90" s="29"/>
    </row>
    <row r="91" customFormat="false" ht="13.2" hidden="false" customHeight="false" outlineLevel="0" collapsed="false">
      <c r="E91" s="28"/>
      <c r="F91" s="29"/>
    </row>
    <row r="92" customFormat="false" ht="13.2" hidden="false" customHeight="false" outlineLevel="0" collapsed="false">
      <c r="E92" s="28"/>
      <c r="F92" s="29"/>
    </row>
    <row r="93" customFormat="false" ht="13.2" hidden="false" customHeight="false" outlineLevel="0" collapsed="false">
      <c r="E93" s="28"/>
      <c r="F93" s="29"/>
    </row>
    <row r="94" customFormat="false" ht="13.2" hidden="false" customHeight="false" outlineLevel="0" collapsed="false">
      <c r="E94" s="28"/>
      <c r="F94" s="29"/>
    </row>
    <row r="95" customFormat="false" ht="13.2" hidden="false" customHeight="false" outlineLevel="0" collapsed="false">
      <c r="E95" s="28"/>
      <c r="F95" s="29"/>
    </row>
    <row r="96" customFormat="false" ht="13.2" hidden="false" customHeight="false" outlineLevel="0" collapsed="false">
      <c r="E96" s="28"/>
      <c r="F96" s="29"/>
    </row>
    <row r="97" customFormat="false" ht="13.2" hidden="false" customHeight="false" outlineLevel="0" collapsed="false">
      <c r="E97" s="28"/>
      <c r="F97" s="29"/>
    </row>
    <row r="98" customFormat="false" ht="13.2" hidden="false" customHeight="false" outlineLevel="0" collapsed="false">
      <c r="E98" s="28"/>
      <c r="F98" s="29"/>
    </row>
    <row r="99" customFormat="false" ht="13.2" hidden="false" customHeight="false" outlineLevel="0" collapsed="false">
      <c r="E99" s="28"/>
      <c r="F99" s="29"/>
    </row>
    <row r="100" customFormat="false" ht="13.2" hidden="false" customHeight="false" outlineLevel="0" collapsed="false">
      <c r="E100" s="28"/>
      <c r="F100" s="29"/>
    </row>
    <row r="101" customFormat="false" ht="13.2" hidden="false" customHeight="false" outlineLevel="0" collapsed="false">
      <c r="E101" s="28"/>
      <c r="F101" s="29"/>
    </row>
    <row r="102" customFormat="false" ht="13.2" hidden="false" customHeight="false" outlineLevel="0" collapsed="false">
      <c r="E102" s="28"/>
      <c r="F102" s="29"/>
    </row>
    <row r="103" customFormat="false" ht="13.2" hidden="false" customHeight="false" outlineLevel="0" collapsed="false">
      <c r="E103" s="28"/>
      <c r="F103" s="29"/>
    </row>
    <row r="104" customFormat="false" ht="13.2" hidden="false" customHeight="false" outlineLevel="0" collapsed="false">
      <c r="E104" s="28"/>
      <c r="F104" s="29"/>
    </row>
    <row r="105" customFormat="false" ht="13.2" hidden="false" customHeight="false" outlineLevel="0" collapsed="false">
      <c r="E105" s="28"/>
      <c r="F105" s="29"/>
    </row>
    <row r="106" customFormat="false" ht="13.2" hidden="false" customHeight="false" outlineLevel="0" collapsed="false">
      <c r="E106" s="28"/>
      <c r="F106" s="29"/>
    </row>
    <row r="107" customFormat="false" ht="13.2" hidden="false" customHeight="false" outlineLevel="0" collapsed="false">
      <c r="E107" s="28"/>
      <c r="F107" s="29"/>
    </row>
    <row r="108" customFormat="false" ht="13.2" hidden="false" customHeight="false" outlineLevel="0" collapsed="false">
      <c r="E108" s="28"/>
      <c r="F108" s="29"/>
    </row>
    <row r="109" customFormat="false" ht="13.2" hidden="false" customHeight="false" outlineLevel="0" collapsed="false">
      <c r="E109" s="28"/>
      <c r="F109" s="29"/>
    </row>
    <row r="110" customFormat="false" ht="13.2" hidden="false" customHeight="false" outlineLevel="0" collapsed="false">
      <c r="E110" s="28"/>
      <c r="F110" s="29"/>
    </row>
    <row r="111" customFormat="false" ht="13.2" hidden="false" customHeight="false" outlineLevel="0" collapsed="false">
      <c r="E111" s="28"/>
      <c r="F111" s="29"/>
    </row>
    <row r="112" customFormat="false" ht="13.2" hidden="false" customHeight="false" outlineLevel="0" collapsed="false">
      <c r="E112" s="28"/>
      <c r="F112" s="29"/>
    </row>
    <row r="113" customFormat="false" ht="13.2" hidden="false" customHeight="false" outlineLevel="0" collapsed="false">
      <c r="E113" s="28"/>
      <c r="F113" s="29"/>
    </row>
    <row r="114" customFormat="false" ht="13.2" hidden="false" customHeight="false" outlineLevel="0" collapsed="false">
      <c r="E114" s="28"/>
      <c r="F114" s="29"/>
    </row>
    <row r="115" customFormat="false" ht="13.2" hidden="false" customHeight="false" outlineLevel="0" collapsed="false">
      <c r="E115" s="28"/>
      <c r="F115" s="29"/>
    </row>
    <row r="116" customFormat="false" ht="13.2" hidden="false" customHeight="false" outlineLevel="0" collapsed="false">
      <c r="E116" s="28"/>
      <c r="F116" s="29"/>
    </row>
    <row r="117" customFormat="false" ht="13.2" hidden="false" customHeight="false" outlineLevel="0" collapsed="false">
      <c r="E117" s="28"/>
      <c r="F117" s="29"/>
    </row>
    <row r="118" customFormat="false" ht="13.2" hidden="false" customHeight="false" outlineLevel="0" collapsed="false">
      <c r="E118" s="28"/>
      <c r="F118" s="29"/>
    </row>
    <row r="119" customFormat="false" ht="13.2" hidden="false" customHeight="false" outlineLevel="0" collapsed="false">
      <c r="E119" s="28"/>
      <c r="F119" s="29"/>
    </row>
    <row r="120" customFormat="false" ht="13.2" hidden="false" customHeight="false" outlineLevel="0" collapsed="false">
      <c r="E120" s="28"/>
      <c r="F120" s="29"/>
    </row>
    <row r="121" customFormat="false" ht="13.2" hidden="false" customHeight="false" outlineLevel="0" collapsed="false">
      <c r="E121" s="28"/>
      <c r="F121" s="29"/>
    </row>
    <row r="122" customFormat="false" ht="13.2" hidden="false" customHeight="false" outlineLevel="0" collapsed="false">
      <c r="E122" s="28"/>
      <c r="F122" s="29"/>
    </row>
    <row r="123" customFormat="false" ht="13.2" hidden="false" customHeight="false" outlineLevel="0" collapsed="false">
      <c r="E123" s="28"/>
      <c r="F123" s="29"/>
    </row>
    <row r="124" customFormat="false" ht="13.2" hidden="false" customHeight="false" outlineLevel="0" collapsed="false">
      <c r="E124" s="28"/>
      <c r="F124" s="29"/>
    </row>
    <row r="125" customFormat="false" ht="13.2" hidden="false" customHeight="false" outlineLevel="0" collapsed="false">
      <c r="E125" s="28"/>
      <c r="F125" s="29"/>
    </row>
    <row r="126" customFormat="false" ht="13.2" hidden="false" customHeight="false" outlineLevel="0" collapsed="false">
      <c r="E126" s="28"/>
      <c r="F126" s="29"/>
    </row>
    <row r="127" customFormat="false" ht="13.2" hidden="false" customHeight="false" outlineLevel="0" collapsed="false">
      <c r="E127" s="28"/>
      <c r="F127" s="29"/>
    </row>
    <row r="128" customFormat="false" ht="13.2" hidden="false" customHeight="false" outlineLevel="0" collapsed="false">
      <c r="E128" s="28"/>
      <c r="F128" s="29"/>
    </row>
    <row r="129" customFormat="false" ht="13.2" hidden="false" customHeight="false" outlineLevel="0" collapsed="false">
      <c r="E129" s="28"/>
      <c r="F129" s="29"/>
    </row>
    <row r="130" customFormat="false" ht="13.2" hidden="false" customHeight="false" outlineLevel="0" collapsed="false">
      <c r="E130" s="28"/>
      <c r="F130" s="29"/>
    </row>
    <row r="131" customFormat="false" ht="13.2" hidden="false" customHeight="false" outlineLevel="0" collapsed="false">
      <c r="E131" s="28"/>
      <c r="F131" s="29"/>
    </row>
    <row r="132" customFormat="false" ht="13.2" hidden="false" customHeight="false" outlineLevel="0" collapsed="false">
      <c r="E132" s="28"/>
      <c r="F132" s="29"/>
    </row>
    <row r="133" customFormat="false" ht="13.2" hidden="false" customHeight="false" outlineLevel="0" collapsed="false">
      <c r="E133" s="28"/>
      <c r="F133" s="29"/>
    </row>
    <row r="134" customFormat="false" ht="13.2" hidden="false" customHeight="false" outlineLevel="0" collapsed="false">
      <c r="E134" s="28"/>
      <c r="F134" s="29"/>
    </row>
    <row r="135" customFormat="false" ht="13.2" hidden="false" customHeight="false" outlineLevel="0" collapsed="false">
      <c r="E135" s="28"/>
      <c r="F135" s="29"/>
    </row>
    <row r="136" customFormat="false" ht="13.2" hidden="false" customHeight="false" outlineLevel="0" collapsed="false">
      <c r="E136" s="28"/>
      <c r="F136" s="29"/>
    </row>
    <row r="137" customFormat="false" ht="13.2" hidden="false" customHeight="false" outlineLevel="0" collapsed="false">
      <c r="E137" s="28"/>
      <c r="F137" s="29"/>
    </row>
    <row r="138" customFormat="false" ht="13.2" hidden="false" customHeight="false" outlineLevel="0" collapsed="false">
      <c r="E138" s="28"/>
      <c r="F138" s="29"/>
    </row>
    <row r="139" customFormat="false" ht="13.2" hidden="false" customHeight="false" outlineLevel="0" collapsed="false">
      <c r="E139" s="28"/>
      <c r="F139" s="29"/>
    </row>
    <row r="140" customFormat="false" ht="13.2" hidden="false" customHeight="false" outlineLevel="0" collapsed="false">
      <c r="E140" s="28"/>
      <c r="F140" s="29"/>
    </row>
    <row r="141" customFormat="false" ht="13.2" hidden="false" customHeight="false" outlineLevel="0" collapsed="false">
      <c r="E141" s="28"/>
      <c r="F141" s="29"/>
    </row>
    <row r="142" customFormat="false" ht="13.2" hidden="false" customHeight="false" outlineLevel="0" collapsed="false">
      <c r="E142" s="28"/>
      <c r="F142" s="29"/>
    </row>
    <row r="143" customFormat="false" ht="13.2" hidden="false" customHeight="false" outlineLevel="0" collapsed="false">
      <c r="E143" s="28"/>
      <c r="F143" s="29"/>
    </row>
    <row r="144" customFormat="false" ht="13.2" hidden="false" customHeight="false" outlineLevel="0" collapsed="false">
      <c r="E144" s="28"/>
      <c r="F144" s="29"/>
    </row>
    <row r="145" customFormat="false" ht="13.2" hidden="false" customHeight="false" outlineLevel="0" collapsed="false">
      <c r="E145" s="28"/>
      <c r="F145" s="29"/>
    </row>
    <row r="146" customFormat="false" ht="13.2" hidden="false" customHeight="false" outlineLevel="0" collapsed="false">
      <c r="E146" s="28"/>
      <c r="F146" s="29"/>
    </row>
    <row r="147" customFormat="false" ht="13.2" hidden="false" customHeight="false" outlineLevel="0" collapsed="false">
      <c r="E147" s="28"/>
      <c r="F147" s="29"/>
    </row>
    <row r="148" customFormat="false" ht="13.2" hidden="false" customHeight="false" outlineLevel="0" collapsed="false">
      <c r="E148" s="28"/>
      <c r="F148" s="29"/>
    </row>
    <row r="149" customFormat="false" ht="13.2" hidden="false" customHeight="false" outlineLevel="0" collapsed="false">
      <c r="E149" s="28"/>
      <c r="F149" s="29"/>
    </row>
    <row r="150" customFormat="false" ht="13.2" hidden="false" customHeight="false" outlineLevel="0" collapsed="false">
      <c r="E150" s="28"/>
      <c r="F150" s="29"/>
    </row>
    <row r="151" customFormat="false" ht="13.2" hidden="false" customHeight="false" outlineLevel="0" collapsed="false">
      <c r="E151" s="28"/>
      <c r="F151" s="29"/>
    </row>
    <row r="152" customFormat="false" ht="13.2" hidden="false" customHeight="false" outlineLevel="0" collapsed="false">
      <c r="E152" s="28"/>
      <c r="F152" s="29"/>
    </row>
    <row r="153" customFormat="false" ht="13.2" hidden="false" customHeight="false" outlineLevel="0" collapsed="false">
      <c r="E153" s="28"/>
      <c r="F153" s="29"/>
    </row>
    <row r="154" customFormat="false" ht="13.2" hidden="false" customHeight="false" outlineLevel="0" collapsed="false">
      <c r="E154" s="28"/>
      <c r="F154" s="29"/>
    </row>
    <row r="155" customFormat="false" ht="13.2" hidden="false" customHeight="false" outlineLevel="0" collapsed="false">
      <c r="E155" s="28"/>
      <c r="F155" s="29"/>
    </row>
    <row r="156" customFormat="false" ht="13.2" hidden="false" customHeight="false" outlineLevel="0" collapsed="false">
      <c r="E156" s="28"/>
      <c r="F156" s="29"/>
    </row>
    <row r="157" customFormat="false" ht="13.2" hidden="false" customHeight="false" outlineLevel="0" collapsed="false">
      <c r="E157" s="28"/>
      <c r="F157" s="29"/>
    </row>
    <row r="158" customFormat="false" ht="13.2" hidden="false" customHeight="false" outlineLevel="0" collapsed="false">
      <c r="E158" s="28"/>
      <c r="F158" s="29"/>
    </row>
    <row r="159" customFormat="false" ht="13.2" hidden="false" customHeight="false" outlineLevel="0" collapsed="false">
      <c r="E159" s="28"/>
      <c r="F159" s="29"/>
    </row>
    <row r="160" customFormat="false" ht="13.2" hidden="false" customHeight="false" outlineLevel="0" collapsed="false">
      <c r="E160" s="28"/>
      <c r="F160" s="29"/>
    </row>
    <row r="161" customFormat="false" ht="13.2" hidden="false" customHeight="false" outlineLevel="0" collapsed="false">
      <c r="E161" s="28"/>
      <c r="F161" s="29"/>
    </row>
    <row r="162" customFormat="false" ht="13.2" hidden="false" customHeight="false" outlineLevel="0" collapsed="false">
      <c r="E162" s="28"/>
      <c r="F162" s="29"/>
    </row>
    <row r="163" customFormat="false" ht="13.2" hidden="false" customHeight="false" outlineLevel="0" collapsed="false">
      <c r="E163" s="28"/>
      <c r="F163" s="29"/>
    </row>
    <row r="164" customFormat="false" ht="13.2" hidden="false" customHeight="false" outlineLevel="0" collapsed="false">
      <c r="E164" s="28"/>
      <c r="F164" s="29"/>
    </row>
    <row r="165" customFormat="false" ht="13.2" hidden="false" customHeight="false" outlineLevel="0" collapsed="false">
      <c r="E165" s="28"/>
      <c r="F165" s="29"/>
    </row>
    <row r="166" customFormat="false" ht="13.2" hidden="false" customHeight="false" outlineLevel="0" collapsed="false">
      <c r="E166" s="28"/>
      <c r="F166" s="29"/>
    </row>
    <row r="167" customFormat="false" ht="13.2" hidden="false" customHeight="false" outlineLevel="0" collapsed="false">
      <c r="E167" s="28"/>
      <c r="F167" s="29"/>
    </row>
    <row r="168" customFormat="false" ht="13.2" hidden="false" customHeight="false" outlineLevel="0" collapsed="false">
      <c r="E168" s="28"/>
      <c r="F168" s="29"/>
    </row>
    <row r="169" customFormat="false" ht="13.2" hidden="false" customHeight="false" outlineLevel="0" collapsed="false">
      <c r="E169" s="28"/>
      <c r="F169" s="29"/>
    </row>
    <row r="170" customFormat="false" ht="13.2" hidden="false" customHeight="false" outlineLevel="0" collapsed="false">
      <c r="E170" s="28"/>
      <c r="F170" s="29"/>
    </row>
    <row r="171" customFormat="false" ht="13.2" hidden="false" customHeight="false" outlineLevel="0" collapsed="false">
      <c r="E171" s="28"/>
      <c r="F171" s="29"/>
    </row>
    <row r="172" customFormat="false" ht="13.2" hidden="false" customHeight="false" outlineLevel="0" collapsed="false">
      <c r="E172" s="28"/>
      <c r="F172" s="29"/>
    </row>
    <row r="173" customFormat="false" ht="13.2" hidden="false" customHeight="false" outlineLevel="0" collapsed="false">
      <c r="E173" s="28"/>
      <c r="F173" s="29"/>
    </row>
    <row r="174" customFormat="false" ht="13.2" hidden="false" customHeight="false" outlineLevel="0" collapsed="false">
      <c r="E174" s="28"/>
      <c r="F174" s="29"/>
    </row>
    <row r="175" customFormat="false" ht="13.2" hidden="false" customHeight="false" outlineLevel="0" collapsed="false">
      <c r="E175" s="28"/>
      <c r="F175" s="29"/>
    </row>
    <row r="176" customFormat="false" ht="13.2" hidden="false" customHeight="false" outlineLevel="0" collapsed="false">
      <c r="E176" s="28"/>
      <c r="F176" s="29"/>
    </row>
    <row r="177" customFormat="false" ht="13.2" hidden="false" customHeight="false" outlineLevel="0" collapsed="false">
      <c r="E177" s="28"/>
      <c r="F177" s="29"/>
    </row>
    <row r="178" customFormat="false" ht="13.2" hidden="false" customHeight="false" outlineLevel="0" collapsed="false">
      <c r="E178" s="28"/>
      <c r="F178" s="29"/>
    </row>
    <row r="179" customFormat="false" ht="13.2" hidden="false" customHeight="false" outlineLevel="0" collapsed="false">
      <c r="E179" s="28"/>
      <c r="F179" s="29"/>
    </row>
    <row r="180" customFormat="false" ht="13.2" hidden="false" customHeight="false" outlineLevel="0" collapsed="false">
      <c r="E180" s="28"/>
      <c r="F180" s="29"/>
    </row>
    <row r="181" customFormat="false" ht="13.2" hidden="false" customHeight="false" outlineLevel="0" collapsed="false">
      <c r="E181" s="28"/>
      <c r="F181" s="29"/>
    </row>
    <row r="182" customFormat="false" ht="13.2" hidden="false" customHeight="false" outlineLevel="0" collapsed="false">
      <c r="E182" s="28"/>
      <c r="F182" s="29"/>
    </row>
    <row r="183" customFormat="false" ht="13.2" hidden="false" customHeight="false" outlineLevel="0" collapsed="false">
      <c r="E183" s="28"/>
      <c r="F183" s="29"/>
    </row>
    <row r="184" customFormat="false" ht="13.2" hidden="false" customHeight="false" outlineLevel="0" collapsed="false">
      <c r="E184" s="28"/>
      <c r="F184" s="29"/>
    </row>
    <row r="185" customFormat="false" ht="13.2" hidden="false" customHeight="false" outlineLevel="0" collapsed="false">
      <c r="E185" s="28"/>
      <c r="F185" s="29"/>
    </row>
    <row r="186" customFormat="false" ht="13.2" hidden="false" customHeight="false" outlineLevel="0" collapsed="false">
      <c r="E186" s="28"/>
      <c r="F186" s="29"/>
    </row>
    <row r="187" customFormat="false" ht="13.2" hidden="false" customHeight="false" outlineLevel="0" collapsed="false">
      <c r="E187" s="28"/>
      <c r="F187" s="29"/>
    </row>
    <row r="188" customFormat="false" ht="13.2" hidden="false" customHeight="false" outlineLevel="0" collapsed="false">
      <c r="E188" s="28"/>
      <c r="F188" s="29"/>
    </row>
    <row r="189" customFormat="false" ht="13.2" hidden="false" customHeight="false" outlineLevel="0" collapsed="false">
      <c r="E189" s="28"/>
      <c r="F189" s="29"/>
    </row>
  </sheetData>
  <mergeCells count="30">
    <mergeCell ref="F2:M2"/>
    <mergeCell ref="AF2:AM2"/>
    <mergeCell ref="BF2:BM2"/>
    <mergeCell ref="CE2:CL2"/>
    <mergeCell ref="DD2:DK2"/>
    <mergeCell ref="EC2:EJ2"/>
    <mergeCell ref="FB2:FI2"/>
    <mergeCell ref="GA2:GH2"/>
    <mergeCell ref="GZ2:HG2"/>
    <mergeCell ref="HY2:IF2"/>
    <mergeCell ref="IX2:JE2"/>
    <mergeCell ref="JW2:KD2"/>
    <mergeCell ref="KV2:LC2"/>
    <mergeCell ref="LU2:MB2"/>
    <mergeCell ref="MT2:NA2"/>
    <mergeCell ref="NS2:NZ2"/>
    <mergeCell ref="OR2:OY2"/>
    <mergeCell ref="PQ2:PX2"/>
    <mergeCell ref="QP2:QW2"/>
    <mergeCell ref="RG2:RN2"/>
    <mergeCell ref="SF2:SM2"/>
    <mergeCell ref="TE2:TL2"/>
    <mergeCell ref="UD2:UK2"/>
    <mergeCell ref="VC2:VJ2"/>
    <mergeCell ref="WB2:WI2"/>
    <mergeCell ref="XA2:XH2"/>
    <mergeCell ref="XZ2:YG2"/>
    <mergeCell ref="YY2:ZF2"/>
    <mergeCell ref="ZX2:AAE2"/>
    <mergeCell ref="AAW2:ABD2"/>
  </mergeCells>
  <dataValidations count="1">
    <dataValidation allowBlank="true" operator="between" showDropDown="false" showErrorMessage="true" showInputMessage="false" sqref="H4:H49 AH4:AH48 BH4:BH48" type="list">
      <formula1>CYCLE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colBreaks count="1" manualBreakCount="1">
    <brk id="30" man="true" max="65535" min="0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9" activeCellId="0" sqref="N19"/>
    </sheetView>
  </sheetViews>
  <sheetFormatPr defaultColWidth="11.0546875" defaultRowHeight="14.65" zeroHeight="false" outlineLevelRow="0" outlineLevelCol="0"/>
  <cols>
    <col collapsed="false" customWidth="true" hidden="false" outlineLevel="0" max="2" min="2" style="1" width="5.2"/>
    <col collapsed="false" customWidth="true" hidden="false" outlineLevel="0" max="3" min="3" style="1" width="4.98"/>
    <col collapsed="false" customWidth="true" hidden="false" outlineLevel="0" max="5" min="5" style="36" width="5.42"/>
    <col collapsed="false" customWidth="true" hidden="false" outlineLevel="0" max="6" min="6" style="0" width="14.87"/>
  </cols>
  <sheetData>
    <row r="1" customFormat="false" ht="15.8" hidden="false" customHeight="false" outlineLevel="0" collapsed="false">
      <c r="F1" s="37"/>
      <c r="G1" s="38" t="str">
        <f aca="false">"Récapitulatif des heures de la semaine "&amp;$B$3</f>
        <v>Récapitulatif des heures de la semaine 44</v>
      </c>
      <c r="H1" s="38"/>
      <c r="I1" s="38"/>
      <c r="J1" s="38"/>
      <c r="K1" s="0" t="s">
        <v>58</v>
      </c>
    </row>
    <row r="2" customFormat="false" ht="16.4" hidden="false" customHeight="false" outlineLevel="0" collapsed="false">
      <c r="E2" s="39" t="s">
        <v>65</v>
      </c>
      <c r="F2" s="40" t="s">
        <v>66</v>
      </c>
      <c r="G2" s="40" t="s">
        <v>59</v>
      </c>
      <c r="H2" s="40" t="s">
        <v>63</v>
      </c>
      <c r="I2" s="40" t="s">
        <v>64</v>
      </c>
      <c r="J2" s="40" t="s">
        <v>61</v>
      </c>
      <c r="K2" s="0" t="s">
        <v>58</v>
      </c>
    </row>
    <row r="3" customFormat="false" ht="14.65" hidden="false" customHeight="false" outlineLevel="0" collapsed="false">
      <c r="A3" s="3" t="s">
        <v>36</v>
      </c>
      <c r="B3" s="1" t="n">
        <v>44</v>
      </c>
      <c r="D3" s="1"/>
      <c r="E3" s="36" t="n">
        <f aca="false">IF(ISERROR(SMALL(RECAP!$1:$1,ROW()-2)),"",SMALL(RECAP!$1:$1,ROW()-2))</f>
        <v>6</v>
      </c>
      <c r="F3" s="37" t="str">
        <f aca="true">IF(ISERROR(SMALL(RECAP!$1:$1,ROW()-2)),"",INDIRECT(ADDRESS(2,SMALL(RECAP!$1:$1,ROW()-2),4,1,"RECAP"),1))</f>
        <v>TARTENPION</v>
      </c>
      <c r="G3" s="41" t="n">
        <f aca="true">SUMIFS(INDIRECT(CONCATENATE(ADDRESS(4,$E3+5,4,1,"recap"),":",ADDRESS(49,$E3+5,4,1,"recap")),1),INDIRECT(CONCATENATE(ADDRESS(4,$E3+1,4,1,"recap"),":",ADDRESS(49,$E3+1,4,1,"recap")),1),G$2,RECAP!$C$4:$C$49,$B$3)</f>
        <v>0</v>
      </c>
      <c r="H3" s="41" t="n">
        <f aca="true">SUMIFS(INDIRECT(CONCATENATE(ADDRESS(4,$E3+5,4,1,"recap"),":",ADDRESS(49,$E3+5,4,1,"recap")),1),INDIRECT(CONCATENATE(ADDRESS(4,$E3+1,4,1,"recap"),":",ADDRESS(49,$E3+1,4,1,"recap")),1),H$2,RECAP!$C$4:$C$49,$B$3)</f>
        <v>0</v>
      </c>
      <c r="I3" s="41" t="n">
        <f aca="true">SUMIFS(INDIRECT(CONCATENATE(ADDRESS(4,$E3+5,4,1,"recap"),":",ADDRESS(49,$E3+5,4,1,"recap")),1),INDIRECT(CONCATENATE(ADDRESS(4,$E3+1,4,1,"recap"),":",ADDRESS(49,$E3+1,4,1,"recap")),1),I$2,RECAP!$C$4:$C$49,$B$3)</f>
        <v>0</v>
      </c>
      <c r="J3" s="41" t="n">
        <f aca="true">SUMIFS(INDIRECT(CONCATENATE(ADDRESS(4,$E3+5,4,1,"recap"),":",ADDRESS(49,$E3+5,4,1,"recap")),1),INDIRECT(CONCATENATE(ADDRESS(4,$E3+1,4,1,"recap"),":",ADDRESS(49,$E3+1,4,1,"recap")),1),J$2,RECAP!$C$4:$C$49,$B$3)</f>
        <v>0</v>
      </c>
    </row>
    <row r="4" customFormat="false" ht="14.65" hidden="false" customHeight="false" outlineLevel="0" collapsed="false">
      <c r="A4" s="3"/>
      <c r="D4" s="1"/>
      <c r="E4" s="36" t="n">
        <f aca="false">IF(ISERROR(SMALL(RECAP!$1:$1,ROW()-2)),"",SMALL(RECAP!$1:$1,ROW()-2))</f>
        <v>32</v>
      </c>
      <c r="F4" s="42" t="str">
        <f aca="true">IF(ISERROR(SMALL(RECAP!$1:$1,ROW()-2)),"",INDIRECT(ADDRESS(2,SMALL(RECAP!$1:$1,ROW()-2),4,1,"RECAP"),1))</f>
        <v>JEAN NEYMAR</v>
      </c>
      <c r="G4" s="43" t="n">
        <f aca="true">SUMIFS(INDIRECT(CONCATENATE(ADDRESS(4,$E4+5,4,1,"recap"),":",ADDRESS(49,$E4+5,4,1,"recap")),1),INDIRECT(CONCATENATE(ADDRESS(4,$E4+1,4,1,"recap"),":",ADDRESS(49,$E4+1,4,1,"recap")),1),G$2,RECAP!$C$4:$C$49,$B$3)</f>
        <v>0</v>
      </c>
      <c r="H4" s="43" t="n">
        <f aca="true">SUMIFS(INDIRECT(CONCATENATE(ADDRESS(4,$E4+5,4,1,"recap"),":",ADDRESS(49,$E4+5,4,1,"recap")),1),INDIRECT(CONCATENATE(ADDRESS(4,$E4+1,4,1,"recap"),":",ADDRESS(49,$E4+1,4,1,"recap")),1),H$2,RECAP!$C$4:$C$49,$B$3)</f>
        <v>5</v>
      </c>
      <c r="I4" s="43" t="n">
        <f aca="true">SUMIFS(INDIRECT(CONCATENATE(ADDRESS(4,$E4+5,4,1,"recap"),":",ADDRESS(49,$E4+5,4,1,"recap")),1),INDIRECT(CONCATENATE(ADDRESS(4,$E4+1,4,1,"recap"),":",ADDRESS(49,$E4+1,4,1,"recap")),1),I$2,RECAP!$C$4:$C$49,$B$3)</f>
        <v>0</v>
      </c>
      <c r="J4" s="43" t="n">
        <f aca="true">SUMIFS(INDIRECT(CONCATENATE(ADDRESS(4,$E4+5,4,1,"recap"),":",ADDRESS(49,$E4+5,4,1,"recap")),1),INDIRECT(CONCATENATE(ADDRESS(4,$E4+1,4,1,"recap"),":",ADDRESS(49,$E4+1,4,1,"recap")),1),J$2,RECAP!$C$4:$C$49,$B$3)</f>
        <v>0</v>
      </c>
    </row>
    <row r="5" customFormat="false" ht="14.65" hidden="false" customHeight="false" outlineLevel="0" collapsed="false">
      <c r="A5" s="3"/>
      <c r="D5" s="1"/>
      <c r="E5" s="36" t="n">
        <f aca="false">IF(ISERROR(SMALL(RECAP!$1:$1,ROW()-2)),"",SMALL(RECAP!$1:$1,ROW()-2))</f>
        <v>58</v>
      </c>
      <c r="F5" s="37" t="str">
        <f aca="true">IF(ISERROR(SMALL(RECAP!$1:$1,ROW()-2)),"",INDIRECT(ADDRESS(2,SMALL(RECAP!$1:$1,ROW()-2),4,1,"RECAP"),1))</f>
        <v>OLIVE</v>
      </c>
      <c r="G5" s="41" t="n">
        <f aca="true">SUMIFS(INDIRECT(CONCATENATE(ADDRESS(4,$E5+5,4,1,"recap"),":",ADDRESS(49,$E5+5,4,1,"recap")),1),INDIRECT(CONCATENATE(ADDRESS(4,$E5+1,4,1,"recap"),":",ADDRESS(49,$E5+1,4,1,"recap")),1),G$2,RECAP!$C$4:$C$49,$B$3)</f>
        <v>0</v>
      </c>
      <c r="H5" s="41" t="n">
        <f aca="true">SUMIFS(INDIRECT(CONCATENATE(ADDRESS(4,$E5+5,4,1,"recap"),":",ADDRESS(49,$E5+5,4,1,"recap")),1),INDIRECT(CONCATENATE(ADDRESS(4,$E5+1,4,1,"recap"),":",ADDRESS(49,$E5+1,4,1,"recap")),1),H$2,RECAP!$C$4:$C$49,$B$3)</f>
        <v>5</v>
      </c>
      <c r="I5" s="41" t="n">
        <f aca="true">SUMIFS(INDIRECT(CONCATENATE(ADDRESS(4,$E5+5,4,1,"recap"),":",ADDRESS(49,$E5+5,4,1,"recap")),1),INDIRECT(CONCATENATE(ADDRESS(4,$E5+1,4,1,"recap"),":",ADDRESS(49,$E5+1,4,1,"recap")),1),I$2,RECAP!$C$4:$C$49,$B$3)</f>
        <v>0</v>
      </c>
      <c r="J5" s="41" t="n">
        <f aca="true">SUMIFS(INDIRECT(CONCATENATE(ADDRESS(4,$E5+5,4,1,"recap"),":",ADDRESS(49,$E5+5,4,1,"recap")),1),INDIRECT(CONCATENATE(ADDRESS(4,$E5+1,4,1,"recap"),":",ADDRESS(49,$E5+1,4,1,"recap")),1),J$2,RECAP!$C$4:$C$49,$B$3)</f>
        <v>0</v>
      </c>
    </row>
    <row r="6" customFormat="false" ht="14.65" hidden="false" customHeight="false" outlineLevel="0" collapsed="false">
      <c r="A6" s="3"/>
      <c r="D6" s="1"/>
      <c r="E6" s="36" t="n">
        <f aca="false">IF(ISERROR(SMALL(RECAP!$1:$1,ROW()-2)),"",SMALL(RECAP!$1:$1,ROW()-2))</f>
        <v>83</v>
      </c>
      <c r="F6" s="42" t="n">
        <f aca="true">IF(ISERROR(SMALL(RECAP!$1:$1,ROW()-2)),"",INDIRECT(ADDRESS(2,SMALL(RECAP!$1:$1,ROW()-2),4,1,"RECAP"),1))</f>
        <v>4</v>
      </c>
      <c r="G6" s="43" t="n">
        <f aca="true">SUMIFS(INDIRECT(CONCATENATE(ADDRESS(4,$E6+5,4,1,"recap"),":",ADDRESS(49,$E6+5,4,1,"recap")),1),INDIRECT(CONCATENATE(ADDRESS(4,$E6+1,4,1,"recap"),":",ADDRESS(49,$E6+1,4,1,"recap")),1),G$2,RECAP!$C$4:$C$49,$B$3)</f>
        <v>0</v>
      </c>
      <c r="H6" s="43" t="n">
        <f aca="true">SUMIFS(INDIRECT(CONCATENATE(ADDRESS(4,$E6+5,4,1,"recap"),":",ADDRESS(49,$E6+5,4,1,"recap")),1),INDIRECT(CONCATENATE(ADDRESS(4,$E6+1,4,1,"recap"),":",ADDRESS(49,$E6+1,4,1,"recap")),1),H$2,RECAP!$C$4:$C$49,$B$3)</f>
        <v>0</v>
      </c>
      <c r="I6" s="43" t="n">
        <f aca="true">SUMIFS(INDIRECT(CONCATENATE(ADDRESS(4,$E6+5,4,1,"recap"),":",ADDRESS(49,$E6+5,4,1,"recap")),1),INDIRECT(CONCATENATE(ADDRESS(4,$E6+1,4,1,"recap"),":",ADDRESS(49,$E6+1,4,1,"recap")),1),I$2,RECAP!$C$4:$C$49,$B$3)</f>
        <v>0</v>
      </c>
      <c r="J6" s="43" t="n">
        <f aca="true">SUMIFS(INDIRECT(CONCATENATE(ADDRESS(4,$E6+5,4,1,"recap"),":",ADDRESS(49,$E6+5,4,1,"recap")),1),INDIRECT(CONCATENATE(ADDRESS(4,$E6+1,4,1,"recap"),":",ADDRESS(49,$E6+1,4,1,"recap")),1),J$2,RECAP!$C$4:$C$49,$B$3)</f>
        <v>0</v>
      </c>
    </row>
    <row r="7" customFormat="false" ht="14.65" hidden="false" customHeight="false" outlineLevel="0" collapsed="false">
      <c r="E7" s="36" t="n">
        <f aca="false">IF(ISERROR(SMALL(RECAP!$1:$1,ROW()-2)),"",SMALL(RECAP!$1:$1,ROW()-2))</f>
        <v>108</v>
      </c>
      <c r="F7" s="37" t="n">
        <f aca="true">IF(ISERROR(SMALL(RECAP!$1:$1,ROW()-2)),"",INDIRECT(ADDRESS(2,SMALL(RECAP!$1:$1,ROW()-2),4,1,"RECAP"),1))</f>
        <v>5</v>
      </c>
      <c r="G7" s="41" t="n">
        <f aca="true">SUMIFS(INDIRECT(CONCATENATE(ADDRESS(4,$E7+5,4,1,"recap"),":",ADDRESS(49,$E7+5,4,1,"recap")),1),INDIRECT(CONCATENATE(ADDRESS(4,$E7+1,4,1,"recap"),":",ADDRESS(49,$E7+1,4,1,"recap")),1),G$2,RECAP!$C$4:$C$49,$B$3)</f>
        <v>0</v>
      </c>
      <c r="H7" s="41" t="n">
        <f aca="true">SUMIFS(INDIRECT(CONCATENATE(ADDRESS(4,$E7+5,4,1,"recap"),":",ADDRESS(49,$E7+5,4,1,"recap")),1),INDIRECT(CONCATENATE(ADDRESS(4,$E7+1,4,1,"recap"),":",ADDRESS(49,$E7+1,4,1,"recap")),1),H$2,RECAP!$C$4:$C$49,$B$3)</f>
        <v>0</v>
      </c>
      <c r="I7" s="41" t="n">
        <f aca="true">SUMIFS(INDIRECT(CONCATENATE(ADDRESS(4,$E7+5,4,1,"recap"),":",ADDRESS(49,$E7+5,4,1,"recap")),1),INDIRECT(CONCATENATE(ADDRESS(4,$E7+1,4,1,"recap"),":",ADDRESS(49,$E7+1,4,1,"recap")),1),I$2,RECAP!$C$4:$C$49,$B$3)</f>
        <v>0</v>
      </c>
      <c r="J7" s="41" t="n">
        <f aca="true">SUMIFS(INDIRECT(CONCATENATE(ADDRESS(4,$E7+5,4,1,"recap"),":",ADDRESS(49,$E7+5,4,1,"recap")),1),INDIRECT(CONCATENATE(ADDRESS(4,$E7+1,4,1,"recap"),":",ADDRESS(49,$E7+1,4,1,"recap")),1),J$2,RECAP!$C$4:$C$49,$B$3)</f>
        <v>0</v>
      </c>
    </row>
    <row r="8" customFormat="false" ht="14.65" hidden="false" customHeight="false" outlineLevel="0" collapsed="false">
      <c r="E8" s="36" t="n">
        <f aca="false">IF(ISERROR(SMALL(RECAP!$1:$1,ROW()-2)),"",SMALL(RECAP!$1:$1,ROW()-2))</f>
        <v>133</v>
      </c>
      <c r="F8" s="42" t="n">
        <f aca="true">IF(ISERROR(SMALL(RECAP!$1:$1,ROW()-2)),"",INDIRECT(ADDRESS(2,SMALL(RECAP!$1:$1,ROW()-2),4,1,"RECAP"),1))</f>
        <v>6</v>
      </c>
      <c r="G8" s="43" t="n">
        <f aca="true">SUMIFS(INDIRECT(CONCATENATE(ADDRESS(4,$E8+5,4,1,"recap"),":",ADDRESS(49,$E8+5,4,1,"recap")),1),INDIRECT(CONCATENATE(ADDRESS(4,$E8+1,4,1,"recap"),":",ADDRESS(49,$E8+1,4,1,"recap")),1),G$2,RECAP!$C$4:$C$49,$B$3)</f>
        <v>0</v>
      </c>
      <c r="H8" s="43" t="n">
        <f aca="true">SUMIFS(INDIRECT(CONCATENATE(ADDRESS(4,$E8+5,4,1,"recap"),":",ADDRESS(49,$E8+5,4,1,"recap")),1),INDIRECT(CONCATENATE(ADDRESS(4,$E8+1,4,1,"recap"),":",ADDRESS(49,$E8+1,4,1,"recap")),1),H$2,RECAP!$C$4:$C$49,$B$3)</f>
        <v>0</v>
      </c>
      <c r="I8" s="43" t="n">
        <f aca="true">SUMIFS(INDIRECT(CONCATENATE(ADDRESS(4,$E8+5,4,1,"recap"),":",ADDRESS(49,$E8+5,4,1,"recap")),1),INDIRECT(CONCATENATE(ADDRESS(4,$E8+1,4,1,"recap"),":",ADDRESS(49,$E8+1,4,1,"recap")),1),I$2,RECAP!$C$4:$C$49,$B$3)</f>
        <v>0</v>
      </c>
      <c r="J8" s="43" t="n">
        <f aca="true">SUMIFS(INDIRECT(CONCATENATE(ADDRESS(4,$E8+5,4,1,"recap"),":",ADDRESS(49,$E8+5,4,1,"recap")),1),INDIRECT(CONCATENATE(ADDRESS(4,$E8+1,4,1,"recap"),":",ADDRESS(49,$E8+1,4,1,"recap")),1),J$2,RECAP!$C$4:$C$49,$B$3)</f>
        <v>0</v>
      </c>
    </row>
    <row r="9" customFormat="false" ht="14.65" hidden="false" customHeight="false" outlineLevel="0" collapsed="false">
      <c r="E9" s="36" t="n">
        <f aca="false">IF(ISERROR(SMALL(RECAP!$1:$1,ROW()-2)),"",SMALL(RECAP!$1:$1,ROW()-2))</f>
        <v>158</v>
      </c>
      <c r="F9" s="37" t="n">
        <f aca="true">IF(ISERROR(SMALL(RECAP!$1:$1,ROW()-2)),"",INDIRECT(ADDRESS(2,SMALL(RECAP!$1:$1,ROW()-2),4,1,"RECAP"),1))</f>
        <v>7</v>
      </c>
      <c r="G9" s="41" t="n">
        <f aca="true">SUMIFS(INDIRECT(CONCATENATE(ADDRESS(4,$E9+5,4,1,"recap"),":",ADDRESS(49,$E9+5,4,1,"recap")),1),INDIRECT(CONCATENATE(ADDRESS(4,$E9+1,4,1,"recap"),":",ADDRESS(49,$E9+1,4,1,"recap")),1),G$2,RECAP!$C$4:$C$49,$B$3)</f>
        <v>0</v>
      </c>
      <c r="H9" s="41" t="n">
        <f aca="true">SUMIFS(INDIRECT(CONCATENATE(ADDRESS(4,$E9+5,4,1,"recap"),":",ADDRESS(49,$E9+5,4,1,"recap")),1),INDIRECT(CONCATENATE(ADDRESS(4,$E9+1,4,1,"recap"),":",ADDRESS(49,$E9+1,4,1,"recap")),1),H$2,RECAP!$C$4:$C$49,$B$3)</f>
        <v>0</v>
      </c>
      <c r="I9" s="41" t="n">
        <f aca="true">SUMIFS(INDIRECT(CONCATENATE(ADDRESS(4,$E9+5,4,1,"recap"),":",ADDRESS(49,$E9+5,4,1,"recap")),1),INDIRECT(CONCATENATE(ADDRESS(4,$E9+1,4,1,"recap"),":",ADDRESS(49,$E9+1,4,1,"recap")),1),I$2,RECAP!$C$4:$C$49,$B$3)</f>
        <v>0</v>
      </c>
      <c r="J9" s="41" t="n">
        <f aca="true">SUMIFS(INDIRECT(CONCATENATE(ADDRESS(4,$E9+5,4,1,"recap"),":",ADDRESS(49,$E9+5,4,1,"recap")),1),INDIRECT(CONCATENATE(ADDRESS(4,$E9+1,4,1,"recap"),":",ADDRESS(49,$E9+1,4,1,"recap")),1),J$2,RECAP!$C$4:$C$49,$B$3)</f>
        <v>0</v>
      </c>
    </row>
    <row r="10" customFormat="false" ht="14.65" hidden="false" customHeight="false" outlineLevel="0" collapsed="false">
      <c r="E10" s="36" t="n">
        <f aca="false">IF(ISERROR(SMALL(RECAP!$1:$1,ROW()-2)),"",SMALL(RECAP!$1:$1,ROW()-2))</f>
        <v>183</v>
      </c>
      <c r="F10" s="42" t="n">
        <f aca="true">IF(ISERROR(SMALL(RECAP!$1:$1,ROW()-2)),"",INDIRECT(ADDRESS(2,SMALL(RECAP!$1:$1,ROW()-2),4,1,"RECAP"),1))</f>
        <v>8</v>
      </c>
      <c r="G10" s="43" t="n">
        <f aca="true">SUMIFS(INDIRECT(CONCATENATE(ADDRESS(4,$E10+5,4,1,"recap"),":",ADDRESS(49,$E10+5,4,1,"recap")),1),INDIRECT(CONCATENATE(ADDRESS(4,$E10+1,4,1,"recap"),":",ADDRESS(49,$E10+1,4,1,"recap")),1),G$2,RECAP!$C$4:$C$49,$B$3)</f>
        <v>0</v>
      </c>
      <c r="H10" s="43" t="n">
        <f aca="true">SUMIFS(INDIRECT(CONCATENATE(ADDRESS(4,$E10+5,4,1,"recap"),":",ADDRESS(49,$E10+5,4,1,"recap")),1),INDIRECT(CONCATENATE(ADDRESS(4,$E10+1,4,1,"recap"),":",ADDRESS(49,$E10+1,4,1,"recap")),1),H$2,RECAP!$C$4:$C$49,$B$3)</f>
        <v>0</v>
      </c>
      <c r="I10" s="43" t="n">
        <f aca="true">SUMIFS(INDIRECT(CONCATENATE(ADDRESS(4,$E10+5,4,1,"recap"),":",ADDRESS(49,$E10+5,4,1,"recap")),1),INDIRECT(CONCATENATE(ADDRESS(4,$E10+1,4,1,"recap"),":",ADDRESS(49,$E10+1,4,1,"recap")),1),I$2,RECAP!$C$4:$C$49,$B$3)</f>
        <v>0</v>
      </c>
      <c r="J10" s="43" t="n">
        <f aca="true">SUMIFS(INDIRECT(CONCATENATE(ADDRESS(4,$E10+5,4,1,"recap"),":",ADDRESS(49,$E10+5,4,1,"recap")),1),INDIRECT(CONCATENATE(ADDRESS(4,$E10+1,4,1,"recap"),":",ADDRESS(49,$E10+1,4,1,"recap")),1),J$2,RECAP!$C$4:$C$49,$B$3)</f>
        <v>0</v>
      </c>
    </row>
    <row r="11" customFormat="false" ht="14.65" hidden="false" customHeight="false" outlineLevel="0" collapsed="false">
      <c r="E11" s="36" t="n">
        <f aca="false">IF(ISERROR(SMALL(RECAP!$1:$1,ROW()-2)),"",SMALL(RECAP!$1:$1,ROW()-2))</f>
        <v>208</v>
      </c>
      <c r="F11" s="37" t="n">
        <f aca="true">IF(ISERROR(SMALL(RECAP!$1:$1,ROW()-2)),"",INDIRECT(ADDRESS(2,SMALL(RECAP!$1:$1,ROW()-2),4,1,"RECAP"),1))</f>
        <v>9</v>
      </c>
      <c r="G11" s="41" t="n">
        <f aca="true">SUMIFS(INDIRECT(CONCATENATE(ADDRESS(4,$E11+5,4,1,"recap"),":",ADDRESS(49,$E11+5,4,1,"recap")),1),INDIRECT(CONCATENATE(ADDRESS(4,$E11+1,4,1,"recap"),":",ADDRESS(49,$E11+1,4,1,"recap")),1),G$2,RECAP!$C$4:$C$49,$B$3)</f>
        <v>0</v>
      </c>
      <c r="H11" s="41" t="n">
        <f aca="true">SUMIFS(INDIRECT(CONCATENATE(ADDRESS(4,$E11+5,4,1,"recap"),":",ADDRESS(49,$E11+5,4,1,"recap")),1),INDIRECT(CONCATENATE(ADDRESS(4,$E11+1,4,1,"recap"),":",ADDRESS(49,$E11+1,4,1,"recap")),1),H$2,RECAP!$C$4:$C$49,$B$3)</f>
        <v>0</v>
      </c>
      <c r="I11" s="41" t="n">
        <f aca="true">SUMIFS(INDIRECT(CONCATENATE(ADDRESS(4,$E11+5,4,1,"recap"),":",ADDRESS(49,$E11+5,4,1,"recap")),1),INDIRECT(CONCATENATE(ADDRESS(4,$E11+1,4,1,"recap"),":",ADDRESS(49,$E11+1,4,1,"recap")),1),I$2,RECAP!$C$4:$C$49,$B$3)</f>
        <v>0</v>
      </c>
      <c r="J11" s="41" t="n">
        <f aca="true">SUMIFS(INDIRECT(CONCATENATE(ADDRESS(4,$E11+5,4,1,"recap"),":",ADDRESS(49,$E11+5,4,1,"recap")),1),INDIRECT(CONCATENATE(ADDRESS(4,$E11+1,4,1,"recap"),":",ADDRESS(49,$E11+1,4,1,"recap")),1),J$2,RECAP!$C$4:$C$49,$B$3)</f>
        <v>0</v>
      </c>
    </row>
    <row r="12" customFormat="false" ht="14.65" hidden="false" customHeight="false" outlineLevel="0" collapsed="false">
      <c r="E12" s="36" t="n">
        <f aca="false">IF(ISERROR(SMALL(RECAP!$1:$1,ROW()-2)),"",SMALL(RECAP!$1:$1,ROW()-2))</f>
        <v>233</v>
      </c>
      <c r="F12" s="42" t="n">
        <f aca="true">IF(ISERROR(SMALL(RECAP!$1:$1,ROW()-2)),"",INDIRECT(ADDRESS(2,SMALL(RECAP!$1:$1,ROW()-2),4,1,"RECAP"),1))</f>
        <v>10</v>
      </c>
      <c r="G12" s="43" t="n">
        <f aca="true">SUMIFS(INDIRECT(CONCATENATE(ADDRESS(4,$E12+5,4,1,"recap"),":",ADDRESS(49,$E12+5,4,1,"recap")),1),INDIRECT(CONCATENATE(ADDRESS(4,$E12+1,4,1,"recap"),":",ADDRESS(49,$E12+1,4,1,"recap")),1),G$2,RECAP!$C$4:$C$49,$B$3)</f>
        <v>0</v>
      </c>
      <c r="H12" s="43" t="n">
        <f aca="true">SUMIFS(INDIRECT(CONCATENATE(ADDRESS(4,$E12+5,4,1,"recap"),":",ADDRESS(49,$E12+5,4,1,"recap")),1),INDIRECT(CONCATENATE(ADDRESS(4,$E12+1,4,1,"recap"),":",ADDRESS(49,$E12+1,4,1,"recap")),1),H$2,RECAP!$C$4:$C$49,$B$3)</f>
        <v>0</v>
      </c>
      <c r="I12" s="43" t="n">
        <f aca="true">SUMIFS(INDIRECT(CONCATENATE(ADDRESS(4,$E12+5,4,1,"recap"),":",ADDRESS(49,$E12+5,4,1,"recap")),1),INDIRECT(CONCATENATE(ADDRESS(4,$E12+1,4,1,"recap"),":",ADDRESS(49,$E12+1,4,1,"recap")),1),I$2,RECAP!$C$4:$C$49,$B$3)</f>
        <v>0</v>
      </c>
      <c r="J12" s="43" t="n">
        <f aca="true">SUMIFS(INDIRECT(CONCATENATE(ADDRESS(4,$E12+5,4,1,"recap"),":",ADDRESS(49,$E12+5,4,1,"recap")),1),INDIRECT(CONCATENATE(ADDRESS(4,$E12+1,4,1,"recap"),":",ADDRESS(49,$E12+1,4,1,"recap")),1),J$2,RECAP!$C$4:$C$49,$B$3)</f>
        <v>0</v>
      </c>
    </row>
    <row r="13" customFormat="false" ht="14.65" hidden="false" customHeight="false" outlineLevel="0" collapsed="false">
      <c r="E13" s="36" t="n">
        <f aca="false">IF(ISERROR(SMALL(RECAP!$1:$1,ROW()-2)),"",SMALL(RECAP!$1:$1,ROW()-2))</f>
        <v>258</v>
      </c>
      <c r="F13" s="37" t="n">
        <f aca="true">IF(ISERROR(SMALL(RECAP!$1:$1,ROW()-2)),"",INDIRECT(ADDRESS(2,SMALL(RECAP!$1:$1,ROW()-2),4,1,"RECAP"),1))</f>
        <v>11</v>
      </c>
      <c r="G13" s="41" t="n">
        <f aca="true">SUMIFS(INDIRECT(CONCATENATE(ADDRESS(4,$E13+5,4,1,"recap"),":",ADDRESS(49,$E13+5,4,1,"recap")),1),INDIRECT(CONCATENATE(ADDRESS(4,$E13+1,4,1,"recap"),":",ADDRESS(49,$E13+1,4,1,"recap")),1),G$2,RECAP!$C$4:$C$49,$B$3)</f>
        <v>0</v>
      </c>
      <c r="H13" s="41" t="n">
        <f aca="true">SUMIFS(INDIRECT(CONCATENATE(ADDRESS(4,$E13+5,4,1,"recap"),":",ADDRESS(49,$E13+5,4,1,"recap")),1),INDIRECT(CONCATENATE(ADDRESS(4,$E13+1,4,1,"recap"),":",ADDRESS(49,$E13+1,4,1,"recap")),1),H$2,RECAP!$C$4:$C$49,$B$3)</f>
        <v>0</v>
      </c>
      <c r="I13" s="41" t="n">
        <f aca="true">SUMIFS(INDIRECT(CONCATENATE(ADDRESS(4,$E13+5,4,1,"recap"),":",ADDRESS(49,$E13+5,4,1,"recap")),1),INDIRECT(CONCATENATE(ADDRESS(4,$E13+1,4,1,"recap"),":",ADDRESS(49,$E13+1,4,1,"recap")),1),I$2,RECAP!$C$4:$C$49,$B$3)</f>
        <v>0</v>
      </c>
      <c r="J13" s="41" t="n">
        <f aca="true">SUMIFS(INDIRECT(CONCATENATE(ADDRESS(4,$E13+5,4,1,"recap"),":",ADDRESS(49,$E13+5,4,1,"recap")),1),INDIRECT(CONCATENATE(ADDRESS(4,$E13+1,4,1,"recap"),":",ADDRESS(49,$E13+1,4,1,"recap")),1),J$2,RECAP!$C$4:$C$49,$B$3)</f>
        <v>0</v>
      </c>
    </row>
    <row r="14" customFormat="false" ht="14.65" hidden="false" customHeight="false" outlineLevel="0" collapsed="false">
      <c r="E14" s="36" t="n">
        <f aca="false">IF(ISERROR(SMALL(RECAP!$1:$1,ROW()-2)),"",SMALL(RECAP!$1:$1,ROW()-2))</f>
        <v>283</v>
      </c>
      <c r="F14" s="42" t="n">
        <f aca="true">IF(ISERROR(SMALL(RECAP!$1:$1,ROW()-2)),"",INDIRECT(ADDRESS(2,SMALL(RECAP!$1:$1,ROW()-2),4,1,"RECAP"),1))</f>
        <v>12</v>
      </c>
      <c r="G14" s="43" t="n">
        <f aca="true">SUMIFS(INDIRECT(CONCATENATE(ADDRESS(4,$E14+5,4,1,"recap"),":",ADDRESS(49,$E14+5,4,1,"recap")),1),INDIRECT(CONCATENATE(ADDRESS(4,$E14+1,4,1,"recap"),":",ADDRESS(49,$E14+1,4,1,"recap")),1),G$2,RECAP!$C$4:$C$49,$B$3)</f>
        <v>0</v>
      </c>
      <c r="H14" s="43" t="n">
        <f aca="true">SUMIFS(INDIRECT(CONCATENATE(ADDRESS(4,$E14+5,4,1,"recap"),":",ADDRESS(49,$E14+5,4,1,"recap")),1),INDIRECT(CONCATENATE(ADDRESS(4,$E14+1,4,1,"recap"),":",ADDRESS(49,$E14+1,4,1,"recap")),1),H$2,RECAP!$C$4:$C$49,$B$3)</f>
        <v>0</v>
      </c>
      <c r="I14" s="43" t="n">
        <f aca="true">SUMIFS(INDIRECT(CONCATENATE(ADDRESS(4,$E14+5,4,1,"recap"),":",ADDRESS(49,$E14+5,4,1,"recap")),1),INDIRECT(CONCATENATE(ADDRESS(4,$E14+1,4,1,"recap"),":",ADDRESS(49,$E14+1,4,1,"recap")),1),I$2,RECAP!$C$4:$C$49,$B$3)</f>
        <v>0</v>
      </c>
      <c r="J14" s="43" t="n">
        <f aca="true">SUMIFS(INDIRECT(CONCATENATE(ADDRESS(4,$E14+5,4,1,"recap"),":",ADDRESS(49,$E14+5,4,1,"recap")),1),INDIRECT(CONCATENATE(ADDRESS(4,$E14+1,4,1,"recap"),":",ADDRESS(49,$E14+1,4,1,"recap")),1),J$2,RECAP!$C$4:$C$49,$B$3)</f>
        <v>0</v>
      </c>
    </row>
    <row r="15" customFormat="false" ht="14.65" hidden="false" customHeight="false" outlineLevel="0" collapsed="false">
      <c r="E15" s="36" t="n">
        <f aca="false">IF(ISERROR(SMALL(RECAP!$1:$1,ROW()-2)),"",SMALL(RECAP!$1:$1,ROW()-2))</f>
        <v>308</v>
      </c>
      <c r="F15" s="37" t="n">
        <f aca="true">IF(ISERROR(SMALL(RECAP!$1:$1,ROW()-2)),"",INDIRECT(ADDRESS(2,SMALL(RECAP!$1:$1,ROW()-2),4,1,"RECAP"),1))</f>
        <v>13</v>
      </c>
      <c r="G15" s="41" t="n">
        <f aca="true">SUMIFS(INDIRECT(CONCATENATE(ADDRESS(4,$E15+5,4,1,"recap"),":",ADDRESS(49,$E15+5,4,1,"recap")),1),INDIRECT(CONCATENATE(ADDRESS(4,$E15+1,4,1,"recap"),":",ADDRESS(49,$E15+1,4,1,"recap")),1),G$2,RECAP!$C$4:$C$49,$B$3)</f>
        <v>0</v>
      </c>
      <c r="H15" s="41" t="n">
        <f aca="true">SUMIFS(INDIRECT(CONCATENATE(ADDRESS(4,$E15+5,4,1,"recap"),":",ADDRESS(49,$E15+5,4,1,"recap")),1),INDIRECT(CONCATENATE(ADDRESS(4,$E15+1,4,1,"recap"),":",ADDRESS(49,$E15+1,4,1,"recap")),1),H$2,RECAP!$C$4:$C$49,$B$3)</f>
        <v>0</v>
      </c>
      <c r="I15" s="41" t="n">
        <f aca="true">SUMIFS(INDIRECT(CONCATENATE(ADDRESS(4,$E15+5,4,1,"recap"),":",ADDRESS(49,$E15+5,4,1,"recap")),1),INDIRECT(CONCATENATE(ADDRESS(4,$E15+1,4,1,"recap"),":",ADDRESS(49,$E15+1,4,1,"recap")),1),I$2,RECAP!$C$4:$C$49,$B$3)</f>
        <v>0</v>
      </c>
      <c r="J15" s="41" t="n">
        <f aca="true">SUMIFS(INDIRECT(CONCATENATE(ADDRESS(4,$E15+5,4,1,"recap"),":",ADDRESS(49,$E15+5,4,1,"recap")),1),INDIRECT(CONCATENATE(ADDRESS(4,$E15+1,4,1,"recap"),":",ADDRESS(49,$E15+1,4,1,"recap")),1),J$2,RECAP!$C$4:$C$49,$B$3)</f>
        <v>0</v>
      </c>
    </row>
    <row r="16" customFormat="false" ht="14.65" hidden="false" customHeight="false" outlineLevel="0" collapsed="false">
      <c r="E16" s="36" t="n">
        <f aca="false">IF(ISERROR(SMALL(RECAP!$1:$1,ROW()-2)),"",SMALL(RECAP!$1:$1,ROW()-2))</f>
        <v>333</v>
      </c>
      <c r="F16" s="42" t="n">
        <f aca="true">IF(ISERROR(SMALL(RECAP!$1:$1,ROW()-2)),"",INDIRECT(ADDRESS(2,SMALL(RECAP!$1:$1,ROW()-2),4,1,"RECAP"),1))</f>
        <v>14</v>
      </c>
      <c r="G16" s="43" t="n">
        <f aca="true">SUMIFS(INDIRECT(CONCATENATE(ADDRESS(4,$E16+5,4,1,"recap"),":",ADDRESS(49,$E16+5,4,1,"recap")),1),INDIRECT(CONCATENATE(ADDRESS(4,$E16+1,4,1,"recap"),":",ADDRESS(49,$E16+1,4,1,"recap")),1),G$2,RECAP!$C$4:$C$49,$B$3)</f>
        <v>0</v>
      </c>
      <c r="H16" s="43" t="n">
        <f aca="true">SUMIFS(INDIRECT(CONCATENATE(ADDRESS(4,$E16+5,4,1,"recap"),":",ADDRESS(49,$E16+5,4,1,"recap")),1),INDIRECT(CONCATENATE(ADDRESS(4,$E16+1,4,1,"recap"),":",ADDRESS(49,$E16+1,4,1,"recap")),1),H$2,RECAP!$C$4:$C$49,$B$3)</f>
        <v>0</v>
      </c>
      <c r="I16" s="43" t="n">
        <f aca="true">SUMIFS(INDIRECT(CONCATENATE(ADDRESS(4,$E16+5,4,1,"recap"),":",ADDRESS(49,$E16+5,4,1,"recap")),1),INDIRECT(CONCATENATE(ADDRESS(4,$E16+1,4,1,"recap"),":",ADDRESS(49,$E16+1,4,1,"recap")),1),I$2,RECAP!$C$4:$C$49,$B$3)</f>
        <v>0</v>
      </c>
      <c r="J16" s="43" t="n">
        <f aca="true">SUMIFS(INDIRECT(CONCATENATE(ADDRESS(4,$E16+5,4,1,"recap"),":",ADDRESS(49,$E16+5,4,1,"recap")),1),INDIRECT(CONCATENATE(ADDRESS(4,$E16+1,4,1,"recap"),":",ADDRESS(49,$E16+1,4,1,"recap")),1),J$2,RECAP!$C$4:$C$49,$B$3)</f>
        <v>0</v>
      </c>
    </row>
    <row r="17" customFormat="false" ht="14.65" hidden="false" customHeight="false" outlineLevel="0" collapsed="false">
      <c r="E17" s="36" t="n">
        <f aca="false">IF(ISERROR(SMALL(RECAP!$1:$1,ROW()-2)),"",SMALL(RECAP!$1:$1,ROW()-2))</f>
        <v>358</v>
      </c>
      <c r="F17" s="37" t="n">
        <f aca="true">IF(ISERROR(SMALL(RECAP!$1:$1,ROW()-2)),"",INDIRECT(ADDRESS(2,SMALL(RECAP!$1:$1,ROW()-2),4,1,"RECAP"),1))</f>
        <v>15</v>
      </c>
      <c r="G17" s="41" t="n">
        <f aca="true">SUMIFS(INDIRECT(CONCATENATE(ADDRESS(4,$E17+5,4,1,"recap"),":",ADDRESS(49,$E17+5,4,1,"recap")),1),INDIRECT(CONCATENATE(ADDRESS(4,$E17+1,4,1,"recap"),":",ADDRESS(49,$E17+1,4,1,"recap")),1),G$2,RECAP!$C$4:$C$49,$B$3)</f>
        <v>0</v>
      </c>
      <c r="H17" s="41" t="n">
        <f aca="true">SUMIFS(INDIRECT(CONCATENATE(ADDRESS(4,$E17+5,4,1,"recap"),":",ADDRESS(49,$E17+5,4,1,"recap")),1),INDIRECT(CONCATENATE(ADDRESS(4,$E17+1,4,1,"recap"),":",ADDRESS(49,$E17+1,4,1,"recap")),1),H$2,RECAP!$C$4:$C$49,$B$3)</f>
        <v>0</v>
      </c>
      <c r="I17" s="41" t="n">
        <f aca="true">SUMIFS(INDIRECT(CONCATENATE(ADDRESS(4,$E17+5,4,1,"recap"),":",ADDRESS(49,$E17+5,4,1,"recap")),1),INDIRECT(CONCATENATE(ADDRESS(4,$E17+1,4,1,"recap"),":",ADDRESS(49,$E17+1,4,1,"recap")),1),I$2,RECAP!$C$4:$C$49,$B$3)</f>
        <v>0</v>
      </c>
      <c r="J17" s="41" t="n">
        <f aca="true">SUMIFS(INDIRECT(CONCATENATE(ADDRESS(4,$E17+5,4,1,"recap"),":",ADDRESS(49,$E17+5,4,1,"recap")),1),INDIRECT(CONCATENATE(ADDRESS(4,$E17+1,4,1,"recap"),":",ADDRESS(49,$E17+1,4,1,"recap")),1),J$2,RECAP!$C$4:$C$49,$B$3)</f>
        <v>0</v>
      </c>
    </row>
    <row r="18" customFormat="false" ht="14.65" hidden="false" customHeight="false" outlineLevel="0" collapsed="false">
      <c r="E18" s="36" t="n">
        <f aca="false">IF(ISERROR(SMALL(RECAP!$1:$1,ROW()-2)),"",SMALL(RECAP!$1:$1,ROW()-2))</f>
        <v>383</v>
      </c>
      <c r="F18" s="42" t="n">
        <f aca="true">IF(ISERROR(SMALL(RECAP!$1:$1,ROW()-2)),"",INDIRECT(ADDRESS(2,SMALL(RECAP!$1:$1,ROW()-2),4,1,"RECAP"),1))</f>
        <v>16</v>
      </c>
      <c r="G18" s="43" t="n">
        <f aca="true">SUMIFS(INDIRECT(CONCATENATE(ADDRESS(4,$E18+5,4,1,"recap"),":",ADDRESS(49,$E18+5,4,1,"recap")),1),INDIRECT(CONCATENATE(ADDRESS(4,$E18+1,4,1,"recap"),":",ADDRESS(49,$E18+1,4,1,"recap")),1),G$2,RECAP!$C$4:$C$49,$B$3)</f>
        <v>0</v>
      </c>
      <c r="H18" s="43" t="n">
        <f aca="true">SUMIFS(INDIRECT(CONCATENATE(ADDRESS(4,$E18+5,4,1,"recap"),":",ADDRESS(49,$E18+5,4,1,"recap")),1),INDIRECT(CONCATENATE(ADDRESS(4,$E18+1,4,1,"recap"),":",ADDRESS(49,$E18+1,4,1,"recap")),1),H$2,RECAP!$C$4:$C$49,$B$3)</f>
        <v>0</v>
      </c>
      <c r="I18" s="43" t="n">
        <f aca="true">SUMIFS(INDIRECT(CONCATENATE(ADDRESS(4,$E18+5,4,1,"recap"),":",ADDRESS(49,$E18+5,4,1,"recap")),1),INDIRECT(CONCATENATE(ADDRESS(4,$E18+1,4,1,"recap"),":",ADDRESS(49,$E18+1,4,1,"recap")),1),I$2,RECAP!$C$4:$C$49,$B$3)</f>
        <v>0</v>
      </c>
      <c r="J18" s="43" t="n">
        <f aca="true">SUMIFS(INDIRECT(CONCATENATE(ADDRESS(4,$E18+5,4,1,"recap"),":",ADDRESS(49,$E18+5,4,1,"recap")),1),INDIRECT(CONCATENATE(ADDRESS(4,$E18+1,4,1,"recap"),":",ADDRESS(49,$E18+1,4,1,"recap")),1),J$2,RECAP!$C$4:$C$49,$B$3)</f>
        <v>0</v>
      </c>
    </row>
    <row r="19" customFormat="false" ht="14.65" hidden="false" customHeight="false" outlineLevel="0" collapsed="false">
      <c r="E19" s="36" t="n">
        <f aca="false">IF(ISERROR(SMALL(RECAP!$1:$1,ROW()-2)),"",SMALL(RECAP!$1:$1,ROW()-2))</f>
        <v>408</v>
      </c>
      <c r="F19" s="37" t="n">
        <f aca="true">IF(ISERROR(SMALL(RECAP!$1:$1,ROW()-2)),"",INDIRECT(ADDRESS(2,SMALL(RECAP!$1:$1,ROW()-2),4,1,"RECAP"),1))</f>
        <v>17</v>
      </c>
      <c r="G19" s="41" t="n">
        <f aca="true">SUMIFS(INDIRECT(CONCATENATE(ADDRESS(4,$E19+5,4,1,"recap"),":",ADDRESS(49,$E19+5,4,1,"recap")),1),INDIRECT(CONCATENATE(ADDRESS(4,$E19+1,4,1,"recap"),":",ADDRESS(49,$E19+1,4,1,"recap")),1),G$2,RECAP!$C$4:$C$49,$B$3)</f>
        <v>0</v>
      </c>
      <c r="H19" s="41" t="n">
        <f aca="true">SUMIFS(INDIRECT(CONCATENATE(ADDRESS(4,$E19+5,4,1,"recap"),":",ADDRESS(49,$E19+5,4,1,"recap")),1),INDIRECT(CONCATENATE(ADDRESS(4,$E19+1,4,1,"recap"),":",ADDRESS(49,$E19+1,4,1,"recap")),1),H$2,RECAP!$C$4:$C$49,$B$3)</f>
        <v>0</v>
      </c>
      <c r="I19" s="41" t="n">
        <f aca="true">SUMIFS(INDIRECT(CONCATENATE(ADDRESS(4,$E19+5,4,1,"recap"),":",ADDRESS(49,$E19+5,4,1,"recap")),1),INDIRECT(CONCATENATE(ADDRESS(4,$E19+1,4,1,"recap"),":",ADDRESS(49,$E19+1,4,1,"recap")),1),I$2,RECAP!$C$4:$C$49,$B$3)</f>
        <v>0</v>
      </c>
      <c r="J19" s="41" t="n">
        <f aca="true">SUMIFS(INDIRECT(CONCATENATE(ADDRESS(4,$E19+5,4,1,"recap"),":",ADDRESS(49,$E19+5,4,1,"recap")),1),INDIRECT(CONCATENATE(ADDRESS(4,$E19+1,4,1,"recap"),":",ADDRESS(49,$E19+1,4,1,"recap")),1),J$2,RECAP!$C$4:$C$49,$B$3)</f>
        <v>0</v>
      </c>
    </row>
    <row r="20" customFormat="false" ht="14.65" hidden="false" customHeight="false" outlineLevel="0" collapsed="false">
      <c r="E20" s="36" t="n">
        <f aca="false">IF(ISERROR(SMALL(RECAP!$1:$1,ROW()-2)),"",SMALL(RECAP!$1:$1,ROW()-2))</f>
        <v>433</v>
      </c>
      <c r="F20" s="42" t="n">
        <f aca="true">IF(ISERROR(SMALL(RECAP!$1:$1,ROW()-2)),"",INDIRECT(ADDRESS(2,SMALL(RECAP!$1:$1,ROW()-2),4,1,"RECAP"),1))</f>
        <v>18</v>
      </c>
      <c r="G20" s="43" t="n">
        <f aca="true">SUMIFS(INDIRECT(CONCATENATE(ADDRESS(4,$E20+5,4,1,"recap"),":",ADDRESS(49,$E20+5,4,1,"recap")),1),INDIRECT(CONCATENATE(ADDRESS(4,$E20+1,4,1,"recap"),":",ADDRESS(49,$E20+1,4,1,"recap")),1),G$2,RECAP!$C$4:$C$49,$B$3)</f>
        <v>0</v>
      </c>
      <c r="H20" s="43" t="n">
        <f aca="true">SUMIFS(INDIRECT(CONCATENATE(ADDRESS(4,$E20+5,4,1,"recap"),":",ADDRESS(49,$E20+5,4,1,"recap")),1),INDIRECT(CONCATENATE(ADDRESS(4,$E20+1,4,1,"recap"),":",ADDRESS(49,$E20+1,4,1,"recap")),1),H$2,RECAP!$C$4:$C$49,$B$3)</f>
        <v>0</v>
      </c>
      <c r="I20" s="43" t="n">
        <f aca="true">SUMIFS(INDIRECT(CONCATENATE(ADDRESS(4,$E20+5,4,1,"recap"),":",ADDRESS(49,$E20+5,4,1,"recap")),1),INDIRECT(CONCATENATE(ADDRESS(4,$E20+1,4,1,"recap"),":",ADDRESS(49,$E20+1,4,1,"recap")),1),I$2,RECAP!$C$4:$C$49,$B$3)</f>
        <v>0</v>
      </c>
      <c r="J20" s="43" t="n">
        <f aca="true">SUMIFS(INDIRECT(CONCATENATE(ADDRESS(4,$E20+5,4,1,"recap"),":",ADDRESS(49,$E20+5,4,1,"recap")),1),INDIRECT(CONCATENATE(ADDRESS(4,$E20+1,4,1,"recap"),":",ADDRESS(49,$E20+1,4,1,"recap")),1),J$2,RECAP!$C$4:$C$49,$B$3)</f>
        <v>0</v>
      </c>
    </row>
    <row r="21" customFormat="false" ht="14.65" hidden="false" customHeight="false" outlineLevel="0" collapsed="false">
      <c r="E21" s="36" t="n">
        <f aca="false">IF(ISERROR(SMALL(RECAP!$1:$1,ROW()-2)),"",SMALL(RECAP!$1:$1,ROW()-2))</f>
        <v>458</v>
      </c>
      <c r="F21" s="37" t="n">
        <f aca="true">IF(ISERROR(SMALL(RECAP!$1:$1,ROW()-2)),"",INDIRECT(ADDRESS(2,SMALL(RECAP!$1:$1,ROW()-2),4,1,"RECAP"),1))</f>
        <v>19</v>
      </c>
      <c r="G21" s="41" t="n">
        <f aca="true">SUMIFS(INDIRECT(CONCATENATE(ADDRESS(4,$E21+5,4,1,"recap"),":",ADDRESS(49,$E21+5,4,1,"recap")),1),INDIRECT(CONCATENATE(ADDRESS(4,$E21+1,4,1,"recap"),":",ADDRESS(49,$E21+1,4,1,"recap")),1),G$2,RECAP!$C$4:$C$49,$B$3)</f>
        <v>0</v>
      </c>
      <c r="H21" s="41" t="n">
        <f aca="true">SUMIFS(INDIRECT(CONCATENATE(ADDRESS(4,$E21+5,4,1,"recap"),":",ADDRESS(49,$E21+5,4,1,"recap")),1),INDIRECT(CONCATENATE(ADDRESS(4,$E21+1,4,1,"recap"),":",ADDRESS(49,$E21+1,4,1,"recap")),1),H$2,RECAP!$C$4:$C$49,$B$3)</f>
        <v>0</v>
      </c>
      <c r="I21" s="41" t="n">
        <f aca="true">SUMIFS(INDIRECT(CONCATENATE(ADDRESS(4,$E21+5,4,1,"recap"),":",ADDRESS(49,$E21+5,4,1,"recap")),1),INDIRECT(CONCATENATE(ADDRESS(4,$E21+1,4,1,"recap"),":",ADDRESS(49,$E21+1,4,1,"recap")),1),I$2,RECAP!$C$4:$C$49,$B$3)</f>
        <v>0</v>
      </c>
      <c r="J21" s="41" t="n">
        <f aca="true">SUMIFS(INDIRECT(CONCATENATE(ADDRESS(4,$E21+5,4,1,"recap"),":",ADDRESS(49,$E21+5,4,1,"recap")),1),INDIRECT(CONCATENATE(ADDRESS(4,$E21+1,4,1,"recap"),":",ADDRESS(49,$E21+1,4,1,"recap")),1),J$2,RECAP!$C$4:$C$49,$B$3)</f>
        <v>0</v>
      </c>
    </row>
    <row r="22" customFormat="false" ht="14.65" hidden="false" customHeight="false" outlineLevel="0" collapsed="false">
      <c r="E22" s="36" t="n">
        <f aca="false">IF(ISERROR(SMALL(RECAP!$1:$1,ROW()-2)),"",SMALL(RECAP!$1:$1,ROW()-2))</f>
        <v>475</v>
      </c>
      <c r="F22" s="42" t="n">
        <f aca="true">IF(ISERROR(SMALL(RECAP!$1:$1,ROW()-2)),"",INDIRECT(ADDRESS(2,SMALL(RECAP!$1:$1,ROW()-2),4,1,"RECAP"),1))</f>
        <v>20</v>
      </c>
      <c r="G22" s="43" t="n">
        <f aca="true">SUMIFS(INDIRECT(CONCATENATE(ADDRESS(4,$E22+5,4,1,"recap"),":",ADDRESS(49,$E22+5,4,1,"recap")),1),INDIRECT(CONCATENATE(ADDRESS(4,$E22+1,4,1,"recap"),":",ADDRESS(49,$E22+1,4,1,"recap")),1),G$2,RECAP!$C$4:$C$49,$B$3)</f>
        <v>0</v>
      </c>
      <c r="H22" s="43" t="n">
        <f aca="true">SUMIFS(INDIRECT(CONCATENATE(ADDRESS(4,$E22+5,4,1,"recap"),":",ADDRESS(49,$E22+5,4,1,"recap")),1),INDIRECT(CONCATENATE(ADDRESS(4,$E22+1,4,1,"recap"),":",ADDRESS(49,$E22+1,4,1,"recap")),1),H$2,RECAP!$C$4:$C$49,$B$3)</f>
        <v>0</v>
      </c>
      <c r="I22" s="43" t="n">
        <f aca="true">SUMIFS(INDIRECT(CONCATENATE(ADDRESS(4,$E22+5,4,1,"recap"),":",ADDRESS(49,$E22+5,4,1,"recap")),1),INDIRECT(CONCATENATE(ADDRESS(4,$E22+1,4,1,"recap"),":",ADDRESS(49,$E22+1,4,1,"recap")),1),I$2,RECAP!$C$4:$C$49,$B$3)</f>
        <v>0</v>
      </c>
      <c r="J22" s="43" t="n">
        <f aca="true">SUMIFS(INDIRECT(CONCATENATE(ADDRESS(4,$E22+5,4,1,"recap"),":",ADDRESS(49,$E22+5,4,1,"recap")),1),INDIRECT(CONCATENATE(ADDRESS(4,$E22+1,4,1,"recap"),":",ADDRESS(49,$E22+1,4,1,"recap")),1),J$2,RECAP!$C$4:$C$49,$B$3)</f>
        <v>0</v>
      </c>
    </row>
    <row r="23" customFormat="false" ht="14.65" hidden="false" customHeight="false" outlineLevel="0" collapsed="false">
      <c r="E23" s="36" t="n">
        <f aca="false">IF(ISERROR(SMALL(RECAP!$1:$1,ROW()-2)),"",SMALL(RECAP!$1:$1,ROW()-2))</f>
        <v>500</v>
      </c>
      <c r="F23" s="37" t="n">
        <f aca="true">IF(ISERROR(SMALL(RECAP!$1:$1,ROW()-2)),"",INDIRECT(ADDRESS(2,SMALL(RECAP!$1:$1,ROW()-2),4,1,"RECAP"),1))</f>
        <v>21</v>
      </c>
      <c r="G23" s="41" t="n">
        <f aca="true">SUMIFS(INDIRECT(CONCATENATE(ADDRESS(4,$E23+5,4,1,"recap"),":",ADDRESS(49,$E23+5,4,1,"recap")),1),INDIRECT(CONCATENATE(ADDRESS(4,$E23+1,4,1,"recap"),":",ADDRESS(49,$E23+1,4,1,"recap")),1),G$2,RECAP!$C$4:$C$49,$B$3)</f>
        <v>0</v>
      </c>
      <c r="H23" s="41" t="n">
        <f aca="true">SUMIFS(INDIRECT(CONCATENATE(ADDRESS(4,$E23+5,4,1,"recap"),":",ADDRESS(49,$E23+5,4,1,"recap")),1),INDIRECT(CONCATENATE(ADDRESS(4,$E23+1,4,1,"recap"),":",ADDRESS(49,$E23+1,4,1,"recap")),1),H$2,RECAP!$C$4:$C$49,$B$3)</f>
        <v>0</v>
      </c>
      <c r="I23" s="41" t="n">
        <f aca="true">SUMIFS(INDIRECT(CONCATENATE(ADDRESS(4,$E23+5,4,1,"recap"),":",ADDRESS(49,$E23+5,4,1,"recap")),1),INDIRECT(CONCATENATE(ADDRESS(4,$E23+1,4,1,"recap"),":",ADDRESS(49,$E23+1,4,1,"recap")),1),I$2,RECAP!$C$4:$C$49,$B$3)</f>
        <v>0</v>
      </c>
      <c r="J23" s="41" t="n">
        <f aca="true">SUMIFS(INDIRECT(CONCATENATE(ADDRESS(4,$E23+5,4,1,"recap"),":",ADDRESS(49,$E23+5,4,1,"recap")),1),INDIRECT(CONCATENATE(ADDRESS(4,$E23+1,4,1,"recap"),":",ADDRESS(49,$E23+1,4,1,"recap")),1),J$2,RECAP!$C$4:$C$49,$B$3)</f>
        <v>0</v>
      </c>
    </row>
    <row r="24" customFormat="false" ht="14.65" hidden="false" customHeight="false" outlineLevel="0" collapsed="false">
      <c r="E24" s="36" t="n">
        <f aca="false">IF(ISERROR(SMALL(RECAP!$1:$1,ROW()-2)),"",SMALL(RECAP!$1:$1,ROW()-2))</f>
        <v>525</v>
      </c>
      <c r="F24" s="42" t="n">
        <f aca="true">IF(ISERROR(SMALL(RECAP!$1:$1,ROW()-2)),"",INDIRECT(ADDRESS(2,SMALL(RECAP!$1:$1,ROW()-2),4,1,"RECAP"),1))</f>
        <v>22</v>
      </c>
      <c r="G24" s="43" t="n">
        <f aca="true">SUMIFS(INDIRECT(CONCATENATE(ADDRESS(4,$E24+5,4,1,"recap"),":",ADDRESS(49,$E24+5,4,1,"recap")),1),INDIRECT(CONCATENATE(ADDRESS(4,$E24+1,4,1,"recap"),":",ADDRESS(49,$E24+1,4,1,"recap")),1),G$2,RECAP!$C$4:$C$49,$B$3)</f>
        <v>0</v>
      </c>
      <c r="H24" s="43" t="n">
        <f aca="true">SUMIFS(INDIRECT(CONCATENATE(ADDRESS(4,$E24+5,4,1,"recap"),":",ADDRESS(49,$E24+5,4,1,"recap")),1),INDIRECT(CONCATENATE(ADDRESS(4,$E24+1,4,1,"recap"),":",ADDRESS(49,$E24+1,4,1,"recap")),1),H$2,RECAP!$C$4:$C$49,$B$3)</f>
        <v>0</v>
      </c>
      <c r="I24" s="43" t="n">
        <f aca="true">SUMIFS(INDIRECT(CONCATENATE(ADDRESS(4,$E24+5,4,1,"recap"),":",ADDRESS(49,$E24+5,4,1,"recap")),1),INDIRECT(CONCATENATE(ADDRESS(4,$E24+1,4,1,"recap"),":",ADDRESS(49,$E24+1,4,1,"recap")),1),I$2,RECAP!$C$4:$C$49,$B$3)</f>
        <v>0</v>
      </c>
      <c r="J24" s="43" t="n">
        <f aca="true">SUMIFS(INDIRECT(CONCATENATE(ADDRESS(4,$E24+5,4,1,"recap"),":",ADDRESS(49,$E24+5,4,1,"recap")),1),INDIRECT(CONCATENATE(ADDRESS(4,$E24+1,4,1,"recap"),":",ADDRESS(49,$E24+1,4,1,"recap")),1),J$2,RECAP!$C$4:$C$49,$B$3)</f>
        <v>0</v>
      </c>
    </row>
    <row r="25" customFormat="false" ht="14.65" hidden="false" customHeight="false" outlineLevel="0" collapsed="false">
      <c r="E25" s="36" t="n">
        <f aca="false">IF(ISERROR(SMALL(RECAP!$1:$1,ROW()-2)),"",SMALL(RECAP!$1:$1,ROW()-2))</f>
        <v>550</v>
      </c>
      <c r="F25" s="37" t="n">
        <f aca="true">IF(ISERROR(SMALL(RECAP!$1:$1,ROW()-2)),"",INDIRECT(ADDRESS(2,SMALL(RECAP!$1:$1,ROW()-2),4,1,"RECAP"),1))</f>
        <v>23</v>
      </c>
      <c r="G25" s="41" t="n">
        <f aca="true">SUMIFS(INDIRECT(CONCATENATE(ADDRESS(4,$E25+5,4,1,"recap"),":",ADDRESS(49,$E25+5,4,1,"recap")),1),INDIRECT(CONCATENATE(ADDRESS(4,$E25+1,4,1,"recap"),":",ADDRESS(49,$E25+1,4,1,"recap")),1),G$2,RECAP!$C$4:$C$49,$B$3)</f>
        <v>0</v>
      </c>
      <c r="H25" s="41" t="n">
        <f aca="true">SUMIFS(INDIRECT(CONCATENATE(ADDRESS(4,$E25+5,4,1,"recap"),":",ADDRESS(49,$E25+5,4,1,"recap")),1),INDIRECT(CONCATENATE(ADDRESS(4,$E25+1,4,1,"recap"),":",ADDRESS(49,$E25+1,4,1,"recap")),1),H$2,RECAP!$C$4:$C$49,$B$3)</f>
        <v>0</v>
      </c>
      <c r="I25" s="41" t="n">
        <f aca="true">SUMIFS(INDIRECT(CONCATENATE(ADDRESS(4,$E25+5,4,1,"recap"),":",ADDRESS(49,$E25+5,4,1,"recap")),1),INDIRECT(CONCATENATE(ADDRESS(4,$E25+1,4,1,"recap"),":",ADDRESS(49,$E25+1,4,1,"recap")),1),I$2,RECAP!$C$4:$C$49,$B$3)</f>
        <v>0</v>
      </c>
      <c r="J25" s="41" t="n">
        <f aca="true">SUMIFS(INDIRECT(CONCATENATE(ADDRESS(4,$E25+5,4,1,"recap"),":",ADDRESS(49,$E25+5,4,1,"recap")),1),INDIRECT(CONCATENATE(ADDRESS(4,$E25+1,4,1,"recap"),":",ADDRESS(49,$E25+1,4,1,"recap")),1),J$2,RECAP!$C$4:$C$49,$B$3)</f>
        <v>0</v>
      </c>
    </row>
    <row r="26" customFormat="false" ht="14.65" hidden="false" customHeight="false" outlineLevel="0" collapsed="false">
      <c r="E26" s="36" t="n">
        <f aca="false">IF(ISERROR(SMALL(RECAP!$1:$1,ROW()-2)),"",SMALL(RECAP!$1:$1,ROW()-2))</f>
        <v>575</v>
      </c>
      <c r="F26" s="42" t="n">
        <f aca="true">IF(ISERROR(SMALL(RECAP!$1:$1,ROW()-2)),"",INDIRECT(ADDRESS(2,SMALL(RECAP!$1:$1,ROW()-2),4,1,"RECAP"),1))</f>
        <v>24</v>
      </c>
      <c r="G26" s="43" t="n">
        <f aca="true">SUMIFS(INDIRECT(CONCATENATE(ADDRESS(4,$E26+5,4,1,"recap"),":",ADDRESS(49,$E26+5,4,1,"recap")),1),INDIRECT(CONCATENATE(ADDRESS(4,$E26+1,4,1,"recap"),":",ADDRESS(49,$E26+1,4,1,"recap")),1),G$2,RECAP!$C$4:$C$49,$B$3)</f>
        <v>0</v>
      </c>
      <c r="H26" s="43" t="n">
        <f aca="true">SUMIFS(INDIRECT(CONCATENATE(ADDRESS(4,$E26+5,4,1,"recap"),":",ADDRESS(49,$E26+5,4,1,"recap")),1),INDIRECT(CONCATENATE(ADDRESS(4,$E26+1,4,1,"recap"),":",ADDRESS(49,$E26+1,4,1,"recap")),1),H$2,RECAP!$C$4:$C$49,$B$3)</f>
        <v>0</v>
      </c>
      <c r="I26" s="43" t="n">
        <f aca="true">SUMIFS(INDIRECT(CONCATENATE(ADDRESS(4,$E26+5,4,1,"recap"),":",ADDRESS(49,$E26+5,4,1,"recap")),1),INDIRECT(CONCATENATE(ADDRESS(4,$E26+1,4,1,"recap"),":",ADDRESS(49,$E26+1,4,1,"recap")),1),I$2,RECAP!$C$4:$C$49,$B$3)</f>
        <v>0</v>
      </c>
      <c r="J26" s="43" t="n">
        <f aca="true">SUMIFS(INDIRECT(CONCATENATE(ADDRESS(4,$E26+5,4,1,"recap"),":",ADDRESS(49,$E26+5,4,1,"recap")),1),INDIRECT(CONCATENATE(ADDRESS(4,$E26+1,4,1,"recap"),":",ADDRESS(49,$E26+1,4,1,"recap")),1),J$2,RECAP!$C$4:$C$49,$B$3)</f>
        <v>0</v>
      </c>
    </row>
    <row r="27" customFormat="false" ht="14.65" hidden="false" customHeight="false" outlineLevel="0" collapsed="false">
      <c r="E27" s="36" t="n">
        <f aca="false">IF(ISERROR(SMALL(RECAP!$1:$1,ROW()-2)),"",SMALL(RECAP!$1:$1,ROW()-2))</f>
        <v>600</v>
      </c>
      <c r="F27" s="37" t="n">
        <f aca="true">IF(ISERROR(SMALL(RECAP!$1:$1,ROW()-2)),"",INDIRECT(ADDRESS(2,SMALL(RECAP!$1:$1,ROW()-2),4,1,"RECAP"),1))</f>
        <v>25</v>
      </c>
      <c r="G27" s="41" t="n">
        <f aca="true">SUMIFS(INDIRECT(CONCATENATE(ADDRESS(4,$E27+5,4,1,"recap"),":",ADDRESS(49,$E27+5,4,1,"recap")),1),INDIRECT(CONCATENATE(ADDRESS(4,$E27+1,4,1,"recap"),":",ADDRESS(49,$E27+1,4,1,"recap")),1),G$2,RECAP!$C$4:$C$49,$B$3)</f>
        <v>0</v>
      </c>
      <c r="H27" s="41" t="n">
        <f aca="true">SUMIFS(INDIRECT(CONCATENATE(ADDRESS(4,$E27+5,4,1,"recap"),":",ADDRESS(49,$E27+5,4,1,"recap")),1),INDIRECT(CONCATENATE(ADDRESS(4,$E27+1,4,1,"recap"),":",ADDRESS(49,$E27+1,4,1,"recap")),1),H$2,RECAP!$C$4:$C$49,$B$3)</f>
        <v>0</v>
      </c>
      <c r="I27" s="41" t="n">
        <f aca="true">SUMIFS(INDIRECT(CONCATENATE(ADDRESS(4,$E27+5,4,1,"recap"),":",ADDRESS(49,$E27+5,4,1,"recap")),1),INDIRECT(CONCATENATE(ADDRESS(4,$E27+1,4,1,"recap"),":",ADDRESS(49,$E27+1,4,1,"recap")),1),I$2,RECAP!$C$4:$C$49,$B$3)</f>
        <v>0</v>
      </c>
      <c r="J27" s="41" t="n">
        <f aca="true">SUMIFS(INDIRECT(CONCATENATE(ADDRESS(4,$E27+5,4,1,"recap"),":",ADDRESS(49,$E27+5,4,1,"recap")),1),INDIRECT(CONCATENATE(ADDRESS(4,$E27+1,4,1,"recap"),":",ADDRESS(49,$E27+1,4,1,"recap")),1),J$2,RECAP!$C$4:$C$49,$B$3)</f>
        <v>0</v>
      </c>
    </row>
    <row r="28" customFormat="false" ht="14.65" hidden="false" customHeight="false" outlineLevel="0" collapsed="false">
      <c r="E28" s="36" t="n">
        <f aca="false">IF(ISERROR(SMALL(RECAP!$1:$1,ROW()-2)),"",SMALL(RECAP!$1:$1,ROW()-2))</f>
        <v>625</v>
      </c>
      <c r="F28" s="42" t="n">
        <f aca="true">IF(ISERROR(SMALL(RECAP!$1:$1,ROW()-2)),"",INDIRECT(ADDRESS(2,SMALL(RECAP!$1:$1,ROW()-2),4,1,"RECAP"),1))</f>
        <v>26</v>
      </c>
      <c r="G28" s="43" t="n">
        <f aca="true">SUMIFS(INDIRECT(CONCATENATE(ADDRESS(4,$E28+5,4,1,"recap"),":",ADDRESS(49,$E28+5,4,1,"recap")),1),INDIRECT(CONCATENATE(ADDRESS(4,$E28+1,4,1,"recap"),":",ADDRESS(49,$E28+1,4,1,"recap")),1),G$2,RECAP!$C$4:$C$49,$B$3)</f>
        <v>0</v>
      </c>
      <c r="H28" s="43" t="n">
        <f aca="true">SUMIFS(INDIRECT(CONCATENATE(ADDRESS(4,$E28+5,4,1,"recap"),":",ADDRESS(49,$E28+5,4,1,"recap")),1),INDIRECT(CONCATENATE(ADDRESS(4,$E28+1,4,1,"recap"),":",ADDRESS(49,$E28+1,4,1,"recap")),1),H$2,RECAP!$C$4:$C$49,$B$3)</f>
        <v>0</v>
      </c>
      <c r="I28" s="43" t="n">
        <f aca="true">SUMIFS(INDIRECT(CONCATENATE(ADDRESS(4,$E28+5,4,1,"recap"),":",ADDRESS(49,$E28+5,4,1,"recap")),1),INDIRECT(CONCATENATE(ADDRESS(4,$E28+1,4,1,"recap"),":",ADDRESS(49,$E28+1,4,1,"recap")),1),I$2,RECAP!$C$4:$C$49,$B$3)</f>
        <v>0</v>
      </c>
      <c r="J28" s="43" t="n">
        <f aca="true">SUMIFS(INDIRECT(CONCATENATE(ADDRESS(4,$E28+5,4,1,"recap"),":",ADDRESS(49,$E28+5,4,1,"recap")),1),INDIRECT(CONCATENATE(ADDRESS(4,$E28+1,4,1,"recap"),":",ADDRESS(49,$E28+1,4,1,"recap")),1),J$2,RECAP!$C$4:$C$49,$B$3)</f>
        <v>0</v>
      </c>
    </row>
    <row r="29" customFormat="false" ht="14.65" hidden="false" customHeight="false" outlineLevel="0" collapsed="false">
      <c r="E29" s="36" t="n">
        <f aca="false">IF(ISERROR(SMALL(RECAP!$1:$1,ROW()-2)),"",SMALL(RECAP!$1:$1,ROW()-2))</f>
        <v>650</v>
      </c>
      <c r="F29" s="37" t="n">
        <f aca="true">IF(ISERROR(SMALL(RECAP!$1:$1,ROW()-2)),"",INDIRECT(ADDRESS(2,SMALL(RECAP!$1:$1,ROW()-2),4,1,"RECAP"),1))</f>
        <v>27</v>
      </c>
      <c r="G29" s="41" t="n">
        <f aca="true">SUMIFS(INDIRECT(CONCATENATE(ADDRESS(4,$E29+5,4,1,"recap"),":",ADDRESS(49,$E29+5,4,1,"recap")),1),INDIRECT(CONCATENATE(ADDRESS(4,$E29+1,4,1,"recap"),":",ADDRESS(49,$E29+1,4,1,"recap")),1),G$2,RECAP!$C$4:$C$49,$B$3)</f>
        <v>0</v>
      </c>
      <c r="H29" s="41" t="n">
        <f aca="true">SUMIFS(INDIRECT(CONCATENATE(ADDRESS(4,$E29+5,4,1,"recap"),":",ADDRESS(49,$E29+5,4,1,"recap")),1),INDIRECT(CONCATENATE(ADDRESS(4,$E29+1,4,1,"recap"),":",ADDRESS(49,$E29+1,4,1,"recap")),1),H$2,RECAP!$C$4:$C$49,$B$3)</f>
        <v>0</v>
      </c>
      <c r="I29" s="41" t="n">
        <f aca="true">SUMIFS(INDIRECT(CONCATENATE(ADDRESS(4,$E29+5,4,1,"recap"),":",ADDRESS(49,$E29+5,4,1,"recap")),1),INDIRECT(CONCATENATE(ADDRESS(4,$E29+1,4,1,"recap"),":",ADDRESS(49,$E29+1,4,1,"recap")),1),I$2,RECAP!$C$4:$C$49,$B$3)</f>
        <v>0</v>
      </c>
      <c r="J29" s="41" t="n">
        <f aca="true">SUMIFS(INDIRECT(CONCATENATE(ADDRESS(4,$E29+5,4,1,"recap"),":",ADDRESS(49,$E29+5,4,1,"recap")),1),INDIRECT(CONCATENATE(ADDRESS(4,$E29+1,4,1,"recap"),":",ADDRESS(49,$E29+1,4,1,"recap")),1),J$2,RECAP!$C$4:$C$49,$B$3)</f>
        <v>0</v>
      </c>
    </row>
    <row r="30" customFormat="false" ht="14.65" hidden="false" customHeight="false" outlineLevel="0" collapsed="false">
      <c r="E30" s="36" t="n">
        <f aca="false">IF(ISERROR(SMALL(RECAP!$1:$1,ROW()-2)),"",SMALL(RECAP!$1:$1,ROW()-2))</f>
        <v>675</v>
      </c>
      <c r="F30" s="42" t="n">
        <f aca="true">IF(ISERROR(SMALL(RECAP!$1:$1,ROW()-2)),"",INDIRECT(ADDRESS(2,SMALL(RECAP!$1:$1,ROW()-2),4,1,"RECAP"),1))</f>
        <v>28</v>
      </c>
      <c r="G30" s="43" t="n">
        <f aca="true">SUMIFS(INDIRECT(CONCATENATE(ADDRESS(4,$E30+5,4,1,"recap"),":",ADDRESS(49,$E30+5,4,1,"recap")),1),INDIRECT(CONCATENATE(ADDRESS(4,$E30+1,4,1,"recap"),":",ADDRESS(49,$E30+1,4,1,"recap")),1),G$2,RECAP!$C$4:$C$49,$B$3)</f>
        <v>0</v>
      </c>
      <c r="H30" s="43" t="n">
        <f aca="true">SUMIFS(INDIRECT(CONCATENATE(ADDRESS(4,$E30+5,4,1,"recap"),":",ADDRESS(49,$E30+5,4,1,"recap")),1),INDIRECT(CONCATENATE(ADDRESS(4,$E30+1,4,1,"recap"),":",ADDRESS(49,$E30+1,4,1,"recap")),1),H$2,RECAP!$C$4:$C$49,$B$3)</f>
        <v>0</v>
      </c>
      <c r="I30" s="43" t="n">
        <f aca="true">SUMIFS(INDIRECT(CONCATENATE(ADDRESS(4,$E30+5,4,1,"recap"),":",ADDRESS(49,$E30+5,4,1,"recap")),1),INDIRECT(CONCATENATE(ADDRESS(4,$E30+1,4,1,"recap"),":",ADDRESS(49,$E30+1,4,1,"recap")),1),I$2,RECAP!$C$4:$C$49,$B$3)</f>
        <v>0</v>
      </c>
      <c r="J30" s="43" t="n">
        <f aca="true">SUMIFS(INDIRECT(CONCATENATE(ADDRESS(4,$E30+5,4,1,"recap"),":",ADDRESS(49,$E30+5,4,1,"recap")),1),INDIRECT(CONCATENATE(ADDRESS(4,$E30+1,4,1,"recap"),":",ADDRESS(49,$E30+1,4,1,"recap")),1),J$2,RECAP!$C$4:$C$49,$B$3)</f>
        <v>0</v>
      </c>
    </row>
    <row r="31" customFormat="false" ht="14.65" hidden="false" customHeight="false" outlineLevel="0" collapsed="false">
      <c r="E31" s="36" t="n">
        <f aca="false">IF(ISERROR(SMALL(RECAP!$1:$1,ROW()-2)),"",SMALL(RECAP!$1:$1,ROW()-2))</f>
        <v>700</v>
      </c>
      <c r="F31" s="37" t="n">
        <f aca="true">IF(ISERROR(SMALL(RECAP!$1:$1,ROW()-2)),"",INDIRECT(ADDRESS(2,SMALL(RECAP!$1:$1,ROW()-2),4,1,"RECAP"),1))</f>
        <v>29</v>
      </c>
      <c r="G31" s="41" t="n">
        <f aca="true">SUMIFS(INDIRECT(CONCATENATE(ADDRESS(4,$E31+5,4,1,"recap"),":",ADDRESS(49,$E31+5,4,1,"recap")),1),INDIRECT(CONCATENATE(ADDRESS(4,$E31+1,4,1,"recap"),":",ADDRESS(49,$E31+1,4,1,"recap")),1),G$2,RECAP!$C$4:$C$49,$B$3)</f>
        <v>0</v>
      </c>
      <c r="H31" s="41" t="n">
        <f aca="true">SUMIFS(INDIRECT(CONCATENATE(ADDRESS(4,$E31+5,4,1,"recap"),":",ADDRESS(49,$E31+5,4,1,"recap")),1),INDIRECT(CONCATENATE(ADDRESS(4,$E31+1,4,1,"recap"),":",ADDRESS(49,$E31+1,4,1,"recap")),1),H$2,RECAP!$C$4:$C$49,$B$3)</f>
        <v>0</v>
      </c>
      <c r="I31" s="41" t="n">
        <f aca="true">SUMIFS(INDIRECT(CONCATENATE(ADDRESS(4,$E31+5,4,1,"recap"),":",ADDRESS(49,$E31+5,4,1,"recap")),1),INDIRECT(CONCATENATE(ADDRESS(4,$E31+1,4,1,"recap"),":",ADDRESS(49,$E31+1,4,1,"recap")),1),I$2,RECAP!$C$4:$C$49,$B$3)</f>
        <v>0</v>
      </c>
      <c r="J31" s="41" t="n">
        <f aca="true">SUMIFS(INDIRECT(CONCATENATE(ADDRESS(4,$E31+5,4,1,"recap"),":",ADDRESS(49,$E31+5,4,1,"recap")),1),INDIRECT(CONCATENATE(ADDRESS(4,$E31+1,4,1,"recap"),":",ADDRESS(49,$E31+1,4,1,"recap")),1),J$2,RECAP!$C$4:$C$49,$B$3)</f>
        <v>0</v>
      </c>
    </row>
    <row r="32" customFormat="false" ht="14.65" hidden="false" customHeight="false" outlineLevel="0" collapsed="false">
      <c r="E32" s="36" t="n">
        <f aca="false">IF(ISERROR(SMALL(RECAP!$1:$1,ROW()-2)),"",SMALL(RECAP!$1:$1,ROW()-2))</f>
        <v>725</v>
      </c>
      <c r="F32" s="42" t="n">
        <f aca="true">IF(ISERROR(SMALL(RECAP!$1:$1,ROW()-2)),"",INDIRECT(ADDRESS(2,SMALL(RECAP!$1:$1,ROW()-2),4,1,"RECAP"),1))</f>
        <v>30</v>
      </c>
      <c r="G32" s="43" t="n">
        <f aca="true">SUMIFS(INDIRECT(CONCATENATE(ADDRESS(4,$E32+5,4,1,"recap"),":",ADDRESS(49,$E32+5,4,1,"recap")),1),INDIRECT(CONCATENATE(ADDRESS(4,$E32+1,4,1,"recap"),":",ADDRESS(49,$E32+1,4,1,"recap")),1),G$2,RECAP!$C$4:$C$49,$B$3)</f>
        <v>0</v>
      </c>
      <c r="H32" s="43" t="n">
        <f aca="true">SUMIFS(INDIRECT(CONCATENATE(ADDRESS(4,$E32+5,4,1,"recap"),":",ADDRESS(49,$E32+5,4,1,"recap")),1),INDIRECT(CONCATENATE(ADDRESS(4,$E32+1,4,1,"recap"),":",ADDRESS(49,$E32+1,4,1,"recap")),1),H$2,RECAP!$C$4:$C$49,$B$3)</f>
        <v>0</v>
      </c>
      <c r="I32" s="43" t="n">
        <f aca="true">SUMIFS(INDIRECT(CONCATENATE(ADDRESS(4,$E32+5,4,1,"recap"),":",ADDRESS(49,$E32+5,4,1,"recap")),1),INDIRECT(CONCATENATE(ADDRESS(4,$E32+1,4,1,"recap"),":",ADDRESS(49,$E32+1,4,1,"recap")),1),I$2,RECAP!$C$4:$C$49,$B$3)</f>
        <v>0</v>
      </c>
      <c r="J32" s="43" t="n">
        <f aca="true">SUMIFS(INDIRECT(CONCATENATE(ADDRESS(4,$E32+5,4,1,"recap"),":",ADDRESS(49,$E32+5,4,1,"recap")),1),INDIRECT(CONCATENATE(ADDRESS(4,$E32+1,4,1,"recap"),":",ADDRESS(49,$E32+1,4,1,"recap")),1),J$2,RECAP!$C$4:$C$49,$B$3)</f>
        <v>0</v>
      </c>
    </row>
  </sheetData>
  <mergeCells count="1">
    <mergeCell ref="G1:J1"/>
  </mergeCells>
  <printOptions headings="false" gridLines="false" gridLinesSet="true" horizontalCentered="true" verticalCentered="true"/>
  <pageMargins left="0.236111111111111" right="0.236111111111111" top="0.236111111111111" bottom="0.236111111111111" header="0.511805555555555" footer="0.511805555555555"/>
  <pageSetup paperSize="9" scale="14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2020-10-26T09:06:23Z</dcterms:created>
  <dc:creator/>
  <dc:description/>
  <dc:language>fr-FR</dc:language>
  <cp:lastModifiedBy/>
  <dcterms:modified xsi:type="dcterms:W3CDTF">2020-10-26T09:06:27Z</dcterms:modified>
  <cp:revision>2</cp:revision>
  <dc:subject/>
  <dc:title/>
</cp:coreProperties>
</file>