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<sst xmlns="http://schemas.openxmlformats.org/spreadsheetml/2006/main" count="21" uniqueCount="15">
  <si>
    <t xml:space="preserve">Qualité</t>
  </si>
  <si>
    <t xml:space="preserve">Quantité Vendue (en tonnes)</t>
  </si>
  <si>
    <t xml:space="preserve">Prix de vente (en €)</t>
  </si>
  <si>
    <t xml:space="preserve">Gain (en €)</t>
  </si>
  <si>
    <t xml:space="preserve">Surface</t>
  </si>
  <si>
    <t xml:space="preserve">Rendement Moyen </t>
  </si>
  <si>
    <t xml:space="preserve">Tonnage </t>
  </si>
  <si>
    <t xml:space="preserve">Total surface </t>
  </si>
  <si>
    <t xml:space="preserve">Moyenne</t>
  </si>
  <si>
    <t xml:space="preserve">Rendement de Base</t>
  </si>
  <si>
    <t xml:space="preserve">Total Tonnage</t>
  </si>
  <si>
    <t xml:space="preserve">Rendement supérieur à la Moyenne </t>
  </si>
  <si>
    <t xml:space="preserve">Rendement inférieur à la Moyenne </t>
  </si>
  <si>
    <t xml:space="preserve">TOTAL</t>
  </si>
  <si>
    <t xml:space="preserve">Prix de vente Moyen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</si>
</sst>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_-* #,##0.00&quot; €&quot;_-;\-* #,##0.00&quot; €&quot;_-;_-* \-??&quot; €&quot;_-;_-@_-"/>
    <numFmt numFmtId="166" formatCode="_-* #,##0.00_-;\-* #,##0.00_-;_-* \-??_-;_-@_-"/>
    <numFmt numFmtId="167" formatCode="0.00"/>
    <numFmt numFmtId="168" formatCode="General"/>
  </numFmts>
  <fonts count="6">
    <font>
      <sz val="12"/>
      <color rgb="FF000000"/>
      <name val="Times New Roman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2"/>
      <color rgb="FF000000"/>
      <name val="Times New Roman"/>
      <family val="1"/>
      <charset val="1"/>
    </font>
    <font>
      <b val="true"/>
      <sz val="12"/>
      <color rgb="FF0070C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thin"/>
      <right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41" fontId="1" fillId="0" borderId="0" applyFont="true" applyBorder="false" applyAlignment="false" applyProtection="false"/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4" fillId="0" borderId="1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4" fillId="2" borderId="3" xfId="15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7" fontId="4" fillId="2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4" fillId="2" borderId="3" xfId="15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4" fillId="2" borderId="3" xfId="15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5" fillId="0" borderId="1" xfId="17" applyFont="true" applyBorder="true" applyAlignment="true" applyProtection="tru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3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name val="Times New Roman"/>
        <charset val="1"/>
        <family val="2"/>
        <color rgb="FF000000"/>
        <sz val="12"/>
      </font>
      <alignment horizontal="general" vertical="bottom" textRotation="0" wrapText="false" indent="0" shrinkToFit="false"/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61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70C0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7CE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absolute">
    <xdr:from>
      <xdr:col>2</xdr:col>
      <xdr:colOff>419400</xdr:colOff>
      <xdr:row>3</xdr:row>
      <xdr:rowOff>9720</xdr:rowOff>
    </xdr:from>
    <xdr:to>
      <xdr:col>2</xdr:col>
      <xdr:colOff>695880</xdr:colOff>
      <xdr:row>3</xdr:row>
      <xdr:rowOff>237960</xdr:rowOff>
    </xdr:to>
    <xdr:sp>
      <xdr:nvSpPr>
        <xdr:cNvPr id="0" name="CustomShape 1"/>
        <xdr:cNvSpPr/>
      </xdr:nvSpPr>
      <xdr:spPr>
        <a:xfrm>
          <a:off x="2136240" y="609480"/>
          <a:ext cx="276480" cy="228240"/>
        </a:xfrm>
        <a:prstGeom prst="star5">
          <a:avLst>
            <a:gd name="adj" fmla="val 19098"/>
            <a:gd name="hf" fmla="val 105146"/>
            <a:gd name="vf" fmla="val 110557"/>
          </a:avLst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</xdr:sp>
    <xdr:clientData/>
  </xdr:twoCellAnchor>
  <xdr:twoCellAnchor editAs="absolute">
    <xdr:from>
      <xdr:col>2</xdr:col>
      <xdr:colOff>763200</xdr:colOff>
      <xdr:row>3</xdr:row>
      <xdr:rowOff>19440</xdr:rowOff>
    </xdr:from>
    <xdr:to>
      <xdr:col>3</xdr:col>
      <xdr:colOff>219240</xdr:colOff>
      <xdr:row>3</xdr:row>
      <xdr:rowOff>247680</xdr:rowOff>
    </xdr:to>
    <xdr:sp>
      <xdr:nvSpPr>
        <xdr:cNvPr id="1" name="CustomShape 1"/>
        <xdr:cNvSpPr/>
      </xdr:nvSpPr>
      <xdr:spPr>
        <a:xfrm>
          <a:off x="2480040" y="619200"/>
          <a:ext cx="276480" cy="228240"/>
        </a:xfrm>
        <a:prstGeom prst="star5">
          <a:avLst>
            <a:gd name="adj" fmla="val 19098"/>
            <a:gd name="hf" fmla="val 105146"/>
            <a:gd name="vf" fmla="val 110557"/>
          </a:avLst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</xdr:sp>
    <xdr:clientData/>
  </xdr:twoCellAnchor>
  <xdr:twoCellAnchor editAs="absolute">
    <xdr:from>
      <xdr:col>8</xdr:col>
      <xdr:colOff>371520</xdr:colOff>
      <xdr:row>3</xdr:row>
      <xdr:rowOff>9720</xdr:rowOff>
    </xdr:from>
    <xdr:to>
      <xdr:col>8</xdr:col>
      <xdr:colOff>647640</xdr:colOff>
      <xdr:row>3</xdr:row>
      <xdr:rowOff>237960</xdr:rowOff>
    </xdr:to>
    <xdr:sp>
      <xdr:nvSpPr>
        <xdr:cNvPr id="2" name="CustomShape 1"/>
        <xdr:cNvSpPr/>
      </xdr:nvSpPr>
      <xdr:spPr>
        <a:xfrm>
          <a:off x="7077600" y="609480"/>
          <a:ext cx="276120" cy="228240"/>
        </a:xfrm>
        <a:prstGeom prst="star5">
          <a:avLst>
            <a:gd name="adj" fmla="val 19098"/>
            <a:gd name="hf" fmla="val 105146"/>
            <a:gd name="vf" fmla="val 110557"/>
          </a:avLst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</xdr:sp>
    <xdr:clientData/>
  </xdr:twoCellAnchor>
  <xdr:twoCellAnchor editAs="absolute">
    <xdr:from>
      <xdr:col>8</xdr:col>
      <xdr:colOff>714960</xdr:colOff>
      <xdr:row>3</xdr:row>
      <xdr:rowOff>19440</xdr:rowOff>
    </xdr:from>
    <xdr:to>
      <xdr:col>9</xdr:col>
      <xdr:colOff>170640</xdr:colOff>
      <xdr:row>3</xdr:row>
      <xdr:rowOff>247680</xdr:rowOff>
    </xdr:to>
    <xdr:sp>
      <xdr:nvSpPr>
        <xdr:cNvPr id="3" name="CustomShape 1"/>
        <xdr:cNvSpPr/>
      </xdr:nvSpPr>
      <xdr:spPr>
        <a:xfrm>
          <a:off x="7421040" y="619200"/>
          <a:ext cx="276120" cy="228240"/>
        </a:xfrm>
        <a:prstGeom prst="star5">
          <a:avLst>
            <a:gd name="adj" fmla="val 19098"/>
            <a:gd name="hf" fmla="val 105146"/>
            <a:gd name="vf" fmla="val 110557"/>
          </a:avLst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</xdr:sp>
    <xdr:clientData/>
  </xdr:twoCellAnchor>
  <xdr:twoCellAnchor editAs="absolute">
    <xdr:from>
      <xdr:col>9</xdr:col>
      <xdr:colOff>218880</xdr:colOff>
      <xdr:row>3</xdr:row>
      <xdr:rowOff>19440</xdr:rowOff>
    </xdr:from>
    <xdr:to>
      <xdr:col>9</xdr:col>
      <xdr:colOff>475920</xdr:colOff>
      <xdr:row>3</xdr:row>
      <xdr:rowOff>247680</xdr:rowOff>
    </xdr:to>
    <xdr:sp>
      <xdr:nvSpPr>
        <xdr:cNvPr id="4" name="CustomShape 1"/>
        <xdr:cNvSpPr/>
      </xdr:nvSpPr>
      <xdr:spPr>
        <a:xfrm>
          <a:off x="7745400" y="619200"/>
          <a:ext cx="257040" cy="228240"/>
        </a:xfrm>
        <a:prstGeom prst="star5">
          <a:avLst>
            <a:gd name="adj" fmla="val 19098"/>
            <a:gd name="hf" fmla="val 105146"/>
            <a:gd name="vf" fmla="val 110557"/>
          </a:avLst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</xdr:sp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4:U39"/>
  <sheetViews>
    <sheetView showFormulas="false" showGridLines="true" showRowColHeaders="true" showZeros="true" rightToLeft="false" tabSelected="true" showOutlineSymbols="true" defaultGridColor="true" view="normal" topLeftCell="K5" colorId="64" zoomScale="100" zoomScaleNormal="100" zoomScalePageLayoutView="100" workbookViewId="0">
      <selection pane="topLeft" activeCell="S28" activeCellId="0" sqref="S28"/>
    </sheetView>
  </sheetViews>
  <sheetFormatPr defaultColWidth="11.01953125" defaultRowHeight="15.75" zeroHeight="false" outlineLevelRow="0" outlineLevelCol="0"/>
  <cols>
    <col collapsed="false" customWidth="true" hidden="false" outlineLevel="0" max="1" min="1" style="1" width="7.5"/>
    <col collapsed="false" customWidth="true" hidden="false" outlineLevel="0" max="2" min="2" style="1" width="15"/>
    <col collapsed="false" customWidth="true" hidden="false" outlineLevel="0" max="3" min="3" style="1" width="10.75"/>
    <col collapsed="false" customWidth="true" hidden="false" outlineLevel="0" max="4" min="4" style="1" width="10.13"/>
    <col collapsed="false" customWidth="false" hidden="false" outlineLevel="0" max="6" min="5" style="1" width="11"/>
    <col collapsed="false" customWidth="true" hidden="false" outlineLevel="0" max="7" min="7" style="1" width="7.5"/>
    <col collapsed="false" customWidth="true" hidden="false" outlineLevel="0" max="8" min="8" style="1" width="15"/>
    <col collapsed="false" customWidth="true" hidden="false" outlineLevel="0" max="9" min="9" style="1" width="10.75"/>
    <col collapsed="false" customWidth="true" hidden="false" outlineLevel="0" max="10" min="10" style="1" width="10.13"/>
    <col collapsed="false" customWidth="false" hidden="false" outlineLevel="0" max="12" min="11" style="1" width="11"/>
    <col collapsed="false" customWidth="true" hidden="false" outlineLevel="0" max="13" min="13" style="1" width="18.63"/>
    <col collapsed="false" customWidth="false" hidden="false" outlineLevel="0" max="15" min="14" style="1" width="11"/>
    <col collapsed="false" customWidth="true" hidden="false" outlineLevel="0" max="16" min="16" style="1" width="20.55"/>
    <col collapsed="false" customWidth="false" hidden="false" outlineLevel="0" max="1024" min="17" style="1" width="11"/>
  </cols>
  <sheetData>
    <row r="4" customFormat="false" ht="21.75" hidden="false" customHeight="true" outlineLevel="0" collapsed="false">
      <c r="B4" s="2" t="s">
        <v>0</v>
      </c>
      <c r="C4" s="2"/>
      <c r="D4" s="2"/>
      <c r="H4" s="2" t="s">
        <v>0</v>
      </c>
      <c r="I4" s="2"/>
      <c r="J4" s="2"/>
    </row>
    <row r="5" customFormat="false" ht="31.5" hidden="false" customHeight="true" outlineLevel="0" collapsed="false">
      <c r="B5" s="3" t="s">
        <v>1</v>
      </c>
      <c r="C5" s="3" t="s">
        <v>2</v>
      </c>
      <c r="D5" s="3" t="s">
        <v>3</v>
      </c>
      <c r="H5" s="3" t="s">
        <v>1</v>
      </c>
      <c r="I5" s="3" t="s">
        <v>2</v>
      </c>
      <c r="J5" s="3" t="s">
        <v>3</v>
      </c>
    </row>
    <row r="6" customFormat="false" ht="16.5" hidden="false" customHeight="false" outlineLevel="0" collapsed="false">
      <c r="B6" s="2"/>
      <c r="C6" s="4" t="n">
        <v>0</v>
      </c>
      <c r="D6" s="4" t="n">
        <f aca="false">C6*B6</f>
        <v>0</v>
      </c>
      <c r="H6" s="2"/>
      <c r="I6" s="4" t="n">
        <v>0</v>
      </c>
      <c r="J6" s="4" t="n">
        <f aca="false">I6*H6</f>
        <v>0</v>
      </c>
      <c r="L6" s="2" t="s">
        <v>4</v>
      </c>
      <c r="M6" s="2" t="s">
        <v>5</v>
      </c>
      <c r="N6" s="2" t="s">
        <v>6</v>
      </c>
    </row>
    <row r="7" customFormat="false" ht="16.5" hidden="false" customHeight="false" outlineLevel="0" collapsed="false">
      <c r="B7" s="2"/>
      <c r="C7" s="4" t="n">
        <v>0</v>
      </c>
      <c r="D7" s="4" t="n">
        <f aca="false">C7*B7</f>
        <v>0</v>
      </c>
      <c r="H7" s="2"/>
      <c r="I7" s="4" t="n">
        <v>0</v>
      </c>
      <c r="J7" s="4" t="n">
        <f aca="false">I7*H7</f>
        <v>0</v>
      </c>
      <c r="L7" s="2" t="n">
        <v>44</v>
      </c>
      <c r="M7" s="2" t="n">
        <v>19.08</v>
      </c>
      <c r="N7" s="2" t="n">
        <f aca="false">L7*M7</f>
        <v>839.52</v>
      </c>
      <c r="P7" s="5" t="s">
        <v>7</v>
      </c>
      <c r="Q7" s="6" t="n">
        <f aca="false">SUM(L7:L30)</f>
        <v>1007</v>
      </c>
    </row>
    <row r="8" customFormat="false" ht="16.5" hidden="false" customHeight="false" outlineLevel="0" collapsed="false">
      <c r="B8" s="2"/>
      <c r="C8" s="4" t="n">
        <v>0</v>
      </c>
      <c r="D8" s="4" t="n">
        <f aca="false">C8*B8</f>
        <v>0</v>
      </c>
      <c r="H8" s="2"/>
      <c r="I8" s="4" t="n">
        <v>0</v>
      </c>
      <c r="J8" s="4" t="n">
        <f aca="false">I8*H8</f>
        <v>0</v>
      </c>
      <c r="L8" s="2" t="n">
        <v>43</v>
      </c>
      <c r="M8" s="2" t="n">
        <v>35.67</v>
      </c>
      <c r="N8" s="2" t="n">
        <f aca="false">L8*M8</f>
        <v>1533.81</v>
      </c>
    </row>
    <row r="9" customFormat="false" ht="16.5" hidden="false" customHeight="false" outlineLevel="0" collapsed="false">
      <c r="B9" s="2"/>
      <c r="C9" s="4" t="n">
        <v>0</v>
      </c>
      <c r="D9" s="4" t="n">
        <f aca="false">C9*B9</f>
        <v>0</v>
      </c>
      <c r="H9" s="2"/>
      <c r="I9" s="4" t="n">
        <v>0</v>
      </c>
      <c r="J9" s="4" t="n">
        <f aca="false">I9*H9</f>
        <v>0</v>
      </c>
      <c r="L9" s="2" t="n">
        <v>45</v>
      </c>
      <c r="M9" s="2" t="n">
        <v>34.43</v>
      </c>
      <c r="N9" s="2" t="n">
        <f aca="false">L9*M9</f>
        <v>1549.35</v>
      </c>
      <c r="P9" s="5" t="s">
        <v>8</v>
      </c>
      <c r="Q9" s="7" t="n">
        <f aca="false">AVERAGE(M:M)</f>
        <v>25.0675</v>
      </c>
    </row>
    <row r="10" customFormat="false" ht="16.5" hidden="false" customHeight="false" outlineLevel="0" collapsed="false">
      <c r="B10" s="2"/>
      <c r="C10" s="4" t="n">
        <v>0</v>
      </c>
      <c r="D10" s="4" t="n">
        <f aca="false">C10*B10</f>
        <v>0</v>
      </c>
      <c r="H10" s="2"/>
      <c r="I10" s="4" t="n">
        <v>0</v>
      </c>
      <c r="J10" s="4" t="n">
        <f aca="false">I10*H10</f>
        <v>0</v>
      </c>
      <c r="L10" s="2" t="n">
        <v>45</v>
      </c>
      <c r="M10" s="2" t="n">
        <v>31.51</v>
      </c>
      <c r="N10" s="2" t="n">
        <f aca="false">L10*M10</f>
        <v>1417.95</v>
      </c>
    </row>
    <row r="11" customFormat="false" ht="16.5" hidden="false" customHeight="false" outlineLevel="0" collapsed="false">
      <c r="B11" s="2"/>
      <c r="C11" s="4" t="n">
        <v>0</v>
      </c>
      <c r="D11" s="4" t="n">
        <f aca="false">C11*B11</f>
        <v>0</v>
      </c>
      <c r="H11" s="2"/>
      <c r="I11" s="4" t="n">
        <v>0</v>
      </c>
      <c r="J11" s="4" t="n">
        <f aca="false">I11*H11</f>
        <v>0</v>
      </c>
      <c r="L11" s="2" t="n">
        <v>44</v>
      </c>
      <c r="M11" s="2" t="n">
        <v>17.35</v>
      </c>
      <c r="N11" s="2" t="n">
        <f aca="false">L11*M11</f>
        <v>763.4</v>
      </c>
      <c r="P11" s="5" t="s">
        <v>9</v>
      </c>
      <c r="Q11" s="6" t="n">
        <v>28</v>
      </c>
    </row>
    <row r="12" customFormat="false" ht="16.5" hidden="false" customHeight="false" outlineLevel="0" collapsed="false">
      <c r="B12" s="2"/>
      <c r="C12" s="4" t="n">
        <v>0</v>
      </c>
      <c r="D12" s="4" t="n">
        <f aca="false">C12*B12</f>
        <v>0</v>
      </c>
      <c r="H12" s="2"/>
      <c r="I12" s="4" t="n">
        <v>0</v>
      </c>
      <c r="J12" s="4" t="n">
        <f aca="false">I12*H12</f>
        <v>0</v>
      </c>
      <c r="L12" s="2" t="n">
        <v>44</v>
      </c>
      <c r="M12" s="2" t="n">
        <v>32.61</v>
      </c>
      <c r="N12" s="2" t="n">
        <f aca="false">L12*M12</f>
        <v>1434.84</v>
      </c>
    </row>
    <row r="13" customFormat="false" ht="16.5" hidden="false" customHeight="false" outlineLevel="0" collapsed="false">
      <c r="B13" s="2"/>
      <c r="C13" s="4" t="n">
        <v>0</v>
      </c>
      <c r="D13" s="4" t="n">
        <f aca="false">C13*B13</f>
        <v>0</v>
      </c>
      <c r="H13" s="2"/>
      <c r="I13" s="4" t="n">
        <v>0</v>
      </c>
      <c r="J13" s="4" t="n">
        <f aca="false">I13*H13</f>
        <v>0</v>
      </c>
      <c r="L13" s="2" t="n">
        <v>45</v>
      </c>
      <c r="M13" s="2" t="n">
        <v>33.39</v>
      </c>
      <c r="N13" s="2" t="n">
        <f aca="false">L13*M13</f>
        <v>1502.55</v>
      </c>
      <c r="P13" s="5" t="s">
        <v>10</v>
      </c>
      <c r="Q13" s="8" t="n">
        <f aca="false">SUM(N:N)</f>
        <v>25419.87</v>
      </c>
    </row>
    <row r="14" customFormat="false" ht="16.5" hidden="false" customHeight="false" outlineLevel="0" collapsed="false">
      <c r="B14" s="2"/>
      <c r="C14" s="4" t="n">
        <v>0</v>
      </c>
      <c r="D14" s="4" t="n">
        <f aca="false">C14*B14</f>
        <v>0</v>
      </c>
      <c r="H14" s="2"/>
      <c r="I14" s="4" t="n">
        <v>0</v>
      </c>
      <c r="J14" s="4" t="n">
        <f aca="false">I14*H14</f>
        <v>0</v>
      </c>
      <c r="L14" s="2" t="n">
        <v>43</v>
      </c>
      <c r="M14" s="2" t="n">
        <v>16.65</v>
      </c>
      <c r="N14" s="2" t="n">
        <f aca="false">L14*M14</f>
        <v>715.95</v>
      </c>
    </row>
    <row r="15" customFormat="false" ht="15.75" hidden="false" customHeight="true" outlineLevel="0" collapsed="false">
      <c r="B15" s="2"/>
      <c r="C15" s="4" t="n">
        <v>0</v>
      </c>
      <c r="D15" s="4" t="n">
        <f aca="false">C15*B15</f>
        <v>0</v>
      </c>
      <c r="H15" s="2"/>
      <c r="I15" s="4" t="n">
        <v>0</v>
      </c>
      <c r="J15" s="4" t="n">
        <f aca="false">I15*H15</f>
        <v>0</v>
      </c>
      <c r="L15" s="2" t="n">
        <v>44</v>
      </c>
      <c r="M15" s="2" t="n">
        <v>16.33</v>
      </c>
      <c r="N15" s="2" t="n">
        <f aca="false">L15*M15</f>
        <v>718.52</v>
      </c>
      <c r="P15" s="9" t="s">
        <v>11</v>
      </c>
      <c r="Q15" s="10" t="n">
        <f aca="true">SUMIFS(INDIRECT(T15,1),INDIRECT(U15,1),"&gt;="&amp;Q9)</f>
        <v>445</v>
      </c>
      <c r="S15" s="1" t="n">
        <f aca="false">COUNTIF(N7:N39,"&lt;&gt;"&amp;"")+6</f>
        <v>30</v>
      </c>
      <c r="T15" s="1" t="str">
        <f aca="false">"L7:L"&amp;S15</f>
        <v>L7:L30</v>
      </c>
      <c r="U15" s="1" t="str">
        <f aca="false">"M7:M"&amp;S15</f>
        <v>M7:M30</v>
      </c>
    </row>
    <row r="16" customFormat="false" ht="15" hidden="false" customHeight="false" outlineLevel="0" collapsed="false">
      <c r="B16" s="2"/>
      <c r="C16" s="4" t="n">
        <v>0</v>
      </c>
      <c r="D16" s="4" t="n">
        <f aca="false">C16*B16</f>
        <v>0</v>
      </c>
      <c r="H16" s="2"/>
      <c r="I16" s="4" t="n">
        <v>0</v>
      </c>
      <c r="J16" s="4" t="n">
        <f aca="false">I16*H16</f>
        <v>0</v>
      </c>
      <c r="L16" s="2" t="n">
        <v>44</v>
      </c>
      <c r="M16" s="2" t="n">
        <v>29.29</v>
      </c>
      <c r="N16" s="2" t="n">
        <f aca="false">L16*M16</f>
        <v>1288.76</v>
      </c>
      <c r="P16" s="9"/>
      <c r="Q16" s="10"/>
    </row>
    <row r="17" customFormat="false" ht="16.5" hidden="false" customHeight="false" outlineLevel="0" collapsed="false">
      <c r="B17" s="2"/>
      <c r="C17" s="4" t="n">
        <v>0</v>
      </c>
      <c r="D17" s="4" t="n">
        <f aca="false">C17*B17</f>
        <v>0</v>
      </c>
      <c r="H17" s="2"/>
      <c r="I17" s="4" t="n">
        <v>0</v>
      </c>
      <c r="J17" s="4" t="n">
        <f aca="false">I17*H17</f>
        <v>0</v>
      </c>
      <c r="L17" s="2" t="n">
        <v>43</v>
      </c>
      <c r="M17" s="2" t="n">
        <v>22.66</v>
      </c>
      <c r="N17" s="2" t="n">
        <f aca="false">L17*M17</f>
        <v>974.38</v>
      </c>
    </row>
    <row r="18" customFormat="false" ht="15.75" hidden="false" customHeight="true" outlineLevel="0" collapsed="false">
      <c r="B18" s="2"/>
      <c r="C18" s="4" t="n">
        <v>0</v>
      </c>
      <c r="D18" s="4" t="n">
        <f aca="false">C18*B18</f>
        <v>0</v>
      </c>
      <c r="H18" s="2"/>
      <c r="I18" s="4" t="n">
        <v>0</v>
      </c>
      <c r="J18" s="4" t="n">
        <f aca="false">I18*H18</f>
        <v>0</v>
      </c>
      <c r="L18" s="2" t="n">
        <v>42</v>
      </c>
      <c r="M18" s="2" t="n">
        <v>23.34</v>
      </c>
      <c r="N18" s="2" t="n">
        <f aca="false">L18*M18</f>
        <v>980.28</v>
      </c>
      <c r="P18" s="9" t="s">
        <v>12</v>
      </c>
      <c r="Q18" s="10" t="n">
        <f aca="true">SUMIFS(INDIRECT(T15,1),INDIRECT(U15,1),"&lt;"&amp;Q9)</f>
        <v>562</v>
      </c>
    </row>
    <row r="19" customFormat="false" ht="16.5" hidden="false" customHeight="false" outlineLevel="0" collapsed="false">
      <c r="B19" s="2"/>
      <c r="C19" s="4" t="n">
        <v>0</v>
      </c>
      <c r="D19" s="4" t="n">
        <f aca="false">C19*B19</f>
        <v>0</v>
      </c>
      <c r="H19" s="2"/>
      <c r="I19" s="4" t="n">
        <v>0</v>
      </c>
      <c r="J19" s="4" t="n">
        <f aca="false">I19*H19</f>
        <v>0</v>
      </c>
      <c r="L19" s="2" t="n">
        <v>24</v>
      </c>
      <c r="M19" s="2" t="n">
        <v>22.69</v>
      </c>
      <c r="N19" s="2" t="n">
        <f aca="false">L19*M19</f>
        <v>544.56</v>
      </c>
      <c r="P19" s="9"/>
      <c r="Q19" s="10"/>
    </row>
    <row r="20" customFormat="false" ht="15.75" hidden="false" customHeight="false" outlineLevel="0" collapsed="false">
      <c r="B20" s="2"/>
      <c r="C20" s="4" t="n">
        <v>0</v>
      </c>
      <c r="D20" s="4" t="n">
        <f aca="false">C20*B20</f>
        <v>0</v>
      </c>
      <c r="H20" s="2"/>
      <c r="I20" s="4" t="n">
        <v>0</v>
      </c>
      <c r="J20" s="4" t="n">
        <f aca="false">I20*H20</f>
        <v>0</v>
      </c>
      <c r="L20" s="2" t="n">
        <v>44</v>
      </c>
      <c r="M20" s="2" t="n">
        <v>31.03</v>
      </c>
      <c r="N20" s="2" t="n">
        <f aca="false">L20*M20</f>
        <v>1365.32</v>
      </c>
    </row>
    <row r="21" customFormat="false" ht="15.75" hidden="false" customHeight="false" outlineLevel="0" collapsed="false">
      <c r="B21" s="2"/>
      <c r="C21" s="4" t="n">
        <v>0</v>
      </c>
      <c r="D21" s="4" t="n">
        <f aca="false">C21*B21</f>
        <v>0</v>
      </c>
      <c r="H21" s="2"/>
      <c r="I21" s="4" t="n">
        <v>0</v>
      </c>
      <c r="J21" s="4" t="n">
        <f aca="false">I21*H21</f>
        <v>0</v>
      </c>
      <c r="L21" s="2" t="n">
        <v>45</v>
      </c>
      <c r="M21" s="2" t="n">
        <v>19.71</v>
      </c>
      <c r="N21" s="2" t="n">
        <f aca="false">L21*M21</f>
        <v>886.95</v>
      </c>
    </row>
    <row r="22" customFormat="false" ht="15.75" hidden="false" customHeight="false" outlineLevel="0" collapsed="false">
      <c r="L22" s="2" t="n">
        <v>45</v>
      </c>
      <c r="M22" s="2" t="n">
        <v>30.97</v>
      </c>
      <c r="N22" s="2" t="n">
        <f aca="false">L22*M22</f>
        <v>1393.65</v>
      </c>
    </row>
    <row r="23" customFormat="false" ht="15.75" hidden="false" customHeight="false" outlineLevel="0" collapsed="false">
      <c r="A23" s="11" t="s">
        <v>13</v>
      </c>
      <c r="B23" s="12" t="n">
        <f aca="false">SUM(B6:B15)</f>
        <v>0</v>
      </c>
      <c r="C23" s="13"/>
      <c r="D23" s="12" t="n">
        <f aca="false">SUM(D6:D15)</f>
        <v>0</v>
      </c>
      <c r="G23" s="11" t="s">
        <v>13</v>
      </c>
      <c r="H23" s="12" t="n">
        <f aca="false">SUM(H6:H15)</f>
        <v>0</v>
      </c>
      <c r="I23" s="13"/>
      <c r="J23" s="12" t="n">
        <f aca="false">SUM(J6:J15)</f>
        <v>0</v>
      </c>
      <c r="L23" s="2" t="n">
        <v>38</v>
      </c>
      <c r="M23" s="2" t="n">
        <v>24.07</v>
      </c>
      <c r="N23" s="2" t="n">
        <f aca="false">L23*M23</f>
        <v>914.66</v>
      </c>
    </row>
    <row r="24" customFormat="false" ht="15.75" hidden="false" customHeight="false" outlineLevel="0" collapsed="false">
      <c r="L24" s="2" t="n">
        <v>45</v>
      </c>
      <c r="M24" s="2" t="n">
        <v>31.18</v>
      </c>
      <c r="N24" s="2" t="n">
        <f aca="false">L24*M24</f>
        <v>1403.1</v>
      </c>
    </row>
    <row r="25" customFormat="false" ht="15.75" hidden="false" customHeight="false" outlineLevel="0" collapsed="false">
      <c r="L25" s="2" t="n">
        <v>45</v>
      </c>
      <c r="M25" s="2" t="n">
        <v>29.48</v>
      </c>
      <c r="N25" s="2" t="n">
        <f aca="false">L25*M25</f>
        <v>1326.6</v>
      </c>
    </row>
    <row r="26" customFormat="false" ht="15.75" hidden="false" customHeight="false" outlineLevel="0" collapsed="false">
      <c r="B26" s="14" t="s">
        <v>14</v>
      </c>
      <c r="C26" s="14"/>
      <c r="D26" s="15" t="n">
        <f aca="false">AVERAGE(C6:C21)</f>
        <v>0</v>
      </c>
      <c r="H26" s="14" t="s">
        <v>14</v>
      </c>
      <c r="I26" s="14"/>
      <c r="J26" s="15" t="n">
        <f aca="false">AVERAGE(I6:I21)</f>
        <v>0</v>
      </c>
      <c r="L26" s="2" t="n">
        <v>39</v>
      </c>
      <c r="M26" s="2" t="n">
        <v>21.94</v>
      </c>
      <c r="N26" s="2" t="n">
        <f aca="false">L26*M26</f>
        <v>855.66</v>
      </c>
    </row>
    <row r="27" customFormat="false" ht="15.75" hidden="false" customHeight="false" outlineLevel="0" collapsed="false">
      <c r="L27" s="2" t="n">
        <v>26</v>
      </c>
      <c r="M27" s="2" t="n">
        <v>21.39</v>
      </c>
      <c r="N27" s="2" t="n">
        <f aca="false">L27*M27</f>
        <v>556.14</v>
      </c>
    </row>
    <row r="28" customFormat="false" ht="15" hidden="false" customHeight="false" outlineLevel="0" collapsed="false">
      <c r="L28" s="2" t="n">
        <v>43</v>
      </c>
      <c r="M28" s="2" t="n">
        <v>18.67</v>
      </c>
      <c r="N28" s="2" t="n">
        <f aca="false">L28*M28</f>
        <v>802.81</v>
      </c>
    </row>
    <row r="29" customFormat="false" ht="15.75" hidden="false" customHeight="false" outlineLevel="0" collapsed="false">
      <c r="L29" s="2" t="n">
        <v>42</v>
      </c>
      <c r="M29" s="2" t="n">
        <v>22.33</v>
      </c>
      <c r="N29" s="2" t="n">
        <f aca="false">L29*M29</f>
        <v>937.86</v>
      </c>
    </row>
    <row r="30" customFormat="false" ht="15.75" hidden="false" customHeight="false" outlineLevel="0" collapsed="false">
      <c r="L30" s="2" t="n">
        <v>45</v>
      </c>
      <c r="M30" s="2" t="n">
        <v>15.85</v>
      </c>
      <c r="N30" s="2" t="n">
        <f aca="false">L30*M30</f>
        <v>713.25</v>
      </c>
    </row>
    <row r="31" customFormat="false" ht="15" hidden="false" customHeight="false" outlineLevel="0" collapsed="false">
      <c r="L31" s="2"/>
      <c r="M31" s="2"/>
      <c r="N31" s="2"/>
    </row>
    <row r="32" customFormat="false" ht="15.75" hidden="false" customHeight="false" outlineLevel="0" collapsed="false">
      <c r="L32" s="2"/>
      <c r="M32" s="2"/>
      <c r="N32" s="2"/>
    </row>
    <row r="33" customFormat="false" ht="15.75" hidden="false" customHeight="false" outlineLevel="0" collapsed="false">
      <c r="L33" s="2"/>
      <c r="M33" s="2"/>
      <c r="N33" s="2"/>
    </row>
    <row r="34" customFormat="false" ht="15.75" hidden="false" customHeight="false" outlineLevel="0" collapsed="false">
      <c r="L34" s="2"/>
      <c r="M34" s="2"/>
      <c r="N34" s="2"/>
    </row>
    <row r="35" customFormat="false" ht="15.75" hidden="false" customHeight="false" outlineLevel="0" collapsed="false">
      <c r="L35" s="2"/>
      <c r="M35" s="2"/>
      <c r="N35" s="2"/>
    </row>
    <row r="36" customFormat="false" ht="15.75" hidden="false" customHeight="false" outlineLevel="0" collapsed="false">
      <c r="L36" s="2"/>
      <c r="M36" s="2"/>
      <c r="N36" s="2"/>
    </row>
    <row r="37" customFormat="false" ht="15.75" hidden="false" customHeight="false" outlineLevel="0" collapsed="false">
      <c r="L37" s="2"/>
      <c r="M37" s="2"/>
      <c r="N37" s="2"/>
    </row>
    <row r="38" customFormat="false" ht="15.75" hidden="false" customHeight="false" outlineLevel="0" collapsed="false">
      <c r="L38" s="2"/>
      <c r="M38" s="2"/>
      <c r="N38" s="2"/>
    </row>
    <row r="39" customFormat="false" ht="15.75" hidden="false" customHeight="false" outlineLevel="0" collapsed="false">
      <c r="L39" s="2"/>
      <c r="M39" s="2"/>
      <c r="N39" s="2"/>
    </row>
  </sheetData>
  <mergeCells count="8">
    <mergeCell ref="C4:D4"/>
    <mergeCell ref="I4:J4"/>
    <mergeCell ref="P15:P16"/>
    <mergeCell ref="Q15:Q16"/>
    <mergeCell ref="P18:P19"/>
    <mergeCell ref="Q18:Q19"/>
    <mergeCell ref="B26:C26"/>
    <mergeCell ref="H26:I26"/>
  </mergeCells>
  <conditionalFormatting sqref="L7:N39">
    <cfRule type="expression" priority="2" aboveAverage="0" equalAverage="0" bottom="0" percent="0" rank="0" text="" dxfId="0">
      <formula>AND($L7&lt;&gt;"",$M7&lt;$Q$9)</formula>
    </cfRule>
    <cfRule type="expression" priority="3" aboveAverage="0" equalAverage="0" bottom="0" percent="0" rank="0" text="" dxfId="1">
      <formula>AND($L7&lt;&gt;"",$M7&gt;$Q$9)</formula>
    </cfRule>
    <cfRule type="expression" priority="4" aboveAverage="0" equalAverage="0" bottom="0" percent="0" rank="0" text="" dxfId="2">
      <formula>$L7=""</formula>
    </cfRule>
  </conditionalFormatting>
  <conditionalFormatting sqref="P9:Q9">
    <cfRule type="expression" priority="5" aboveAverage="0" equalAverage="0" bottom="0" percent="0" rank="0" text="" dxfId="1">
      <formula>$Q9&gt;=$Q$11</formula>
    </cfRule>
    <cfRule type="expression" priority="6" aboveAverage="0" equalAverage="0" bottom="0" percent="0" rank="0" text="" dxfId="0">
      <formula>$Q9&lt;$Q$11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LibreOffice/6.3.6.1$Windows_X86_64 LibreOffice_project/ae1f8e239c40b4871165c50d6580f10b132d67cc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2020-05-24T19:05:21Z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