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4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acture" sheetId="1" state="visible" r:id="rId2"/>
    <sheet name="Clients" sheetId="2" state="visible" r:id="rId3"/>
    <sheet name="Présence Mai 2017" sheetId="3" state="visible" r:id="rId4"/>
    <sheet name="Numéro facture" sheetId="4" state="visible" r:id="rId5"/>
    <sheet name="Fétablies" sheetId="5" state="visible" r:id="rId6"/>
  </sheets>
  <externalReferences>
    <externalReference r:id="rId7"/>
    <externalReference r:id="rId8"/>
  </externalReferences>
  <definedNames>
    <definedName function="false" hidden="false" localSheetId="1" name="_xlnm.Print_Titles" vbProcedure="false">Clients!$3:$3</definedName>
    <definedName function="false" hidden="false" localSheetId="0" name="_xlnm.Print_Area" vbProcedure="false">Facture!$A:$J</definedName>
    <definedName function="false" hidden="false" localSheetId="0" name="_xlnm.Print_Titles" vbProcedure="false">Facture!$12:$12</definedName>
    <definedName function="false" hidden="false" name="Expedition" vbProcedure="false">facture!#ref!</definedName>
    <definedName function="false" hidden="false" name="FactureNom" vbProcedure="false">Facture!$C$7</definedName>
    <definedName function="false" hidden="false" name="liste" vbProcedure="false">OFFSET('[1]Codes postaux communes'!$A$1,,,COUNTA('[1]Codes postaux communes'!$A$1:$A$1048576))</definedName>
    <definedName function="false" hidden="false" name="NomSociété" vbProcedure="false">Facture!$B$3</definedName>
    <definedName function="false" hidden="false" name="RechercheClient" vbProcedure="false">ListeClients[Nom famille]</definedName>
    <definedName function="false" hidden="false" name="SousTotalFacture" vbProcedure="false">Facture!$I$15</definedName>
    <definedName function="false" hidden="false" name="TauxTVA" vbProcedure="false">facture!#ref!</definedName>
    <definedName function="false" hidden="false" name="TVA" vbProcedure="false">facture!#ref!</definedName>
    <definedName function="false" hidden="false" name="Versement" vbProcedure="false">facture!#ref!</definedName>
    <definedName function="false" hidden="false" localSheetId="0" name="_xlnm.Print_Area" vbProcedure="false">Facture!$A:$J</definedName>
    <definedName function="false" hidden="false" localSheetId="0" name="_xlnm.Print_Titles" vbProcedure="false">Facture!$12:$12</definedName>
    <definedName function="false" hidden="false" localSheetId="1" name="_xlnm.Print_Titles" vbProcedure="false">Clients!$3:$3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<sst xmlns="http://schemas.openxmlformats.org/spreadsheetml/2006/main" count="147" uniqueCount="105">
  <si>
    <t xml:space="preserve">      S.A.S XXXXX</t>
  </si>
  <si>
    <t xml:space="preserve"> </t>
  </si>
  <si>
    <t xml:space="preserve">Adresse</t>
  </si>
  <si>
    <t xml:space="preserve">T : </t>
  </si>
  <si>
    <t xml:space="preserve">Mail</t>
  </si>
  <si>
    <t xml:space="preserve">Code postal + ville</t>
  </si>
  <si>
    <t xml:space="preserve">P : </t>
  </si>
  <si>
    <t xml:space="preserve">Facturation :</t>
  </si>
  <si>
    <t xml:space="preserve">B</t>
  </si>
  <si>
    <t xml:space="preserve">Date de naissance</t>
  </si>
  <si>
    <t xml:space="preserve">Numéro de facture :</t>
  </si>
  <si>
    <t xml:space="preserve">Adresse :</t>
  </si>
  <si>
    <t xml:space="preserve">Téléphone :</t>
  </si>
  <si>
    <t xml:space="preserve">Date :</t>
  </si>
  <si>
    <t xml:space="preserve">Nom de l'enfant : </t>
  </si>
  <si>
    <t xml:space="preserve">E-mail :</t>
  </si>
  <si>
    <t xml:space="preserve">Contact :</t>
  </si>
  <si>
    <t xml:space="preserve">Date</t>
  </si>
  <si>
    <t xml:space="preserve">Nom de l'enfant</t>
  </si>
  <si>
    <t xml:space="preserve">Description</t>
  </si>
  <si>
    <t xml:space="preserve">Nombre D'heures Déclarées</t>
  </si>
  <si>
    <t xml:space="preserve">Prix unitaire</t>
  </si>
  <si>
    <t xml:space="preserve">Remise</t>
  </si>
  <si>
    <t xml:space="preserve">Total</t>
  </si>
  <si>
    <t xml:space="preserve">Fin de Garde</t>
  </si>
  <si>
    <t xml:space="preserve">Heures spécifiques</t>
  </si>
  <si>
    <t xml:space="preserve">Garde en micro-crèche</t>
  </si>
  <si>
    <r>
      <rPr>
        <sz val="10"/>
        <color rgb="FF705022"/>
        <rFont val="Calibri"/>
        <family val="2"/>
        <charset val="1"/>
      </rPr>
      <t xml:space="preserve">La structure : S.A.S XXXXXXX, </t>
    </r>
    <r>
      <rPr>
        <b val="true"/>
        <u val="single"/>
        <sz val="10"/>
        <color rgb="FF705022"/>
        <rFont val="Calibri"/>
        <family val="2"/>
        <charset val="1"/>
      </rPr>
      <t xml:space="preserve">atteste</t>
    </r>
    <r>
      <rPr>
        <sz val="10"/>
        <color rgb="FF705022"/>
        <rFont val="Calibri"/>
        <family val="2"/>
        <charset val="1"/>
      </rPr>
      <t xml:space="preserve"> que pour le mois de </t>
    </r>
    <r>
      <rPr>
        <b val="true"/>
        <sz val="10"/>
        <color rgb="FF705022"/>
        <rFont val="Calibri"/>
        <family val="2"/>
        <charset val="1"/>
      </rPr>
      <t xml:space="preserve">Mai 2017</t>
    </r>
    <r>
      <rPr>
        <sz val="10"/>
        <color rgb="FF705022"/>
        <rFont val="Calibri"/>
        <family val="2"/>
        <charset val="1"/>
      </rPr>
      <t xml:space="preserve"> l' (les) enfant(s) nommé(s) ci-dessus à (ont) bien été gardé(s)</t>
    </r>
  </si>
  <si>
    <t xml:space="preserve">LE MONTANT TOTAL EST PAYABLE DANS UN DÉLAI DE 15 JOURS.  Facture du XXXXXX au XXXXXXX</t>
  </si>
  <si>
    <r>
      <rPr>
        <b val="true"/>
        <u val="single"/>
        <sz val="10"/>
        <color rgb="FF735223"/>
        <rFont val="Calibri"/>
        <family val="2"/>
        <charset val="1"/>
      </rPr>
      <t xml:space="preserve">Fait à :</t>
    </r>
    <r>
      <rPr>
        <sz val="10"/>
        <color rgb="FF735223"/>
        <rFont val="Calibri"/>
        <family val="2"/>
        <charset val="1"/>
      </rPr>
      <t xml:space="preserve"> XXXXXX      Le : 07/06/2017         </t>
    </r>
    <r>
      <rPr>
        <b val="true"/>
        <u val="single"/>
        <sz val="10"/>
        <color rgb="FF735223"/>
        <rFont val="Calibri"/>
        <family val="2"/>
        <charset val="1"/>
      </rPr>
      <t xml:space="preserve">Signature et cachet :</t>
    </r>
    <r>
      <rPr>
        <sz val="10"/>
        <color rgb="FF735223"/>
        <rFont val="Calibri"/>
        <family val="2"/>
        <charset val="1"/>
      </rPr>
      <t xml:space="preserve"> </t>
    </r>
  </si>
  <si>
    <t xml:space="preserve">Clients</t>
  </si>
  <si>
    <t xml:space="preserve">Nom famille</t>
  </si>
  <si>
    <t xml:space="preserve">Nom Enfant</t>
  </si>
  <si>
    <t xml:space="preserve">Date de Naissance</t>
  </si>
  <si>
    <t xml:space="preserve">Code postal</t>
  </si>
  <si>
    <t xml:space="preserve">Ville</t>
  </si>
  <si>
    <t xml:space="preserve">Pays</t>
  </si>
  <si>
    <t xml:space="preserve">Téléphone</t>
  </si>
  <si>
    <t xml:space="preserve">E-mail</t>
  </si>
  <si>
    <t xml:space="preserve">Nombre D'heure</t>
  </si>
  <si>
    <t xml:space="preserve">Taux horaire</t>
  </si>
  <si>
    <t xml:space="preserve">A</t>
  </si>
  <si>
    <t xml:space="preserve">Eiron</t>
  </si>
  <si>
    <t xml:space="preserve">France</t>
  </si>
  <si>
    <t xml:space="preserve">145:15</t>
  </si>
  <si>
    <t xml:space="preserve">Guilhaume</t>
  </si>
  <si>
    <t xml:space="preserve">112:45</t>
  </si>
  <si>
    <t xml:space="preserve">C</t>
  </si>
  <si>
    <t xml:space="preserve">Layana</t>
  </si>
  <si>
    <t xml:space="preserve">46:40</t>
  </si>
  <si>
    <t xml:space="preserve">D</t>
  </si>
  <si>
    <t xml:space="preserve">Zack</t>
  </si>
  <si>
    <t xml:space="preserve">46:00</t>
  </si>
  <si>
    <t xml:space="preserve">James</t>
  </si>
  <si>
    <t xml:space="preserve">E</t>
  </si>
  <si>
    <t xml:space="preserve">Léa</t>
  </si>
  <si>
    <t xml:space="preserve">107:30</t>
  </si>
  <si>
    <t xml:space="preserve">F</t>
  </si>
  <si>
    <t xml:space="preserve">Michaël</t>
  </si>
  <si>
    <t xml:space="preserve">97:05</t>
  </si>
  <si>
    <t xml:space="preserve">G</t>
  </si>
  <si>
    <t xml:space="preserve">Ambre</t>
  </si>
  <si>
    <t xml:space="preserve">26:20</t>
  </si>
  <si>
    <t xml:space="preserve">H</t>
  </si>
  <si>
    <t xml:space="preserve">Maximilian</t>
  </si>
  <si>
    <t xml:space="preserve">55:20</t>
  </si>
  <si>
    <t xml:space="preserve">I</t>
  </si>
  <si>
    <t xml:space="preserve">Lola</t>
  </si>
  <si>
    <t xml:space="preserve">42:30</t>
  </si>
  <si>
    <t xml:space="preserve">J</t>
  </si>
  <si>
    <t xml:space="preserve">Toni</t>
  </si>
  <si>
    <t xml:space="preserve">36:20</t>
  </si>
  <si>
    <t xml:space="preserve">K</t>
  </si>
  <si>
    <t xml:space="preserve">Soren</t>
  </si>
  <si>
    <t xml:space="preserve">88:42</t>
  </si>
  <si>
    <t xml:space="preserve">L</t>
  </si>
  <si>
    <t xml:space="preserve">Adam</t>
  </si>
  <si>
    <t xml:space="preserve">131:45</t>
  </si>
  <si>
    <t xml:space="preserve">M</t>
  </si>
  <si>
    <t xml:space="preserve">Colynn</t>
  </si>
  <si>
    <t xml:space="preserve">82:00</t>
  </si>
  <si>
    <t xml:space="preserve">Nombre d'enfant</t>
  </si>
  <si>
    <t xml:space="preserve">NOM et PRENOM</t>
  </si>
  <si>
    <t xml:space="preserve">Total Heures Mois Mai</t>
  </si>
  <si>
    <t xml:space="preserve">Total Dû Mois Mai</t>
  </si>
  <si>
    <t xml:space="preserve">Tarif Horaire</t>
  </si>
  <si>
    <t xml:space="preserve">Vérif total</t>
  </si>
  <si>
    <t xml:space="preserve">Récapitulation taux de remplissage</t>
  </si>
  <si>
    <t xml:space="preserve">Semaine 19</t>
  </si>
  <si>
    <t xml:space="preserve">Semaine 20</t>
  </si>
  <si>
    <t xml:space="preserve">Semaine 21</t>
  </si>
  <si>
    <t xml:space="preserve">Semaine 22</t>
  </si>
  <si>
    <t xml:space="preserve">Modèle :</t>
  </si>
  <si>
    <t xml:space="preserve">F201402-00001</t>
  </si>
  <si>
    <t xml:space="preserve">B190617 - 00001</t>
  </si>
  <si>
    <t xml:space="preserve">A190617 - 00002</t>
  </si>
  <si>
    <t xml:space="preserve">C190617 - 00003</t>
  </si>
  <si>
    <t xml:space="preserve">D190617 - 00004</t>
  </si>
  <si>
    <t xml:space="preserve">E190617 - 00005</t>
  </si>
  <si>
    <t xml:space="preserve">F190617 - 00006</t>
  </si>
  <si>
    <t xml:space="preserve">G190617 - 00007</t>
  </si>
  <si>
    <t xml:space="preserve">H190617 - 00008</t>
  </si>
  <si>
    <t xml:space="preserve">I190617 - 00009</t>
  </si>
  <si>
    <t xml:space="preserve">J190617 - 00010</t>
  </si>
  <si>
    <t xml:space="preserve">Beebaby190617 - 00011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</si>
</sst>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0#\ ##\ ##\ ##\ ##"/>
    <numFmt numFmtId="166" formatCode="0;0;;@"/>
    <numFmt numFmtId="167" formatCode="DD/MM/YYYY"/>
    <numFmt numFmtId="168" formatCode="[H]:MM;@"/>
    <numFmt numFmtId="169" formatCode="_-* #,##0.00\ [$€-40C]_-;\-* #,##0.00\ [$€-40C]_-;_-* \-??\ [$€-40C]_-;_-@_-"/>
    <numFmt numFmtId="170" formatCode="#,##0.00,\€"/>
    <numFmt numFmtId="171" formatCode="@"/>
    <numFmt numFmtId="172" formatCode="00000"/>
    <numFmt numFmtId="173" formatCode="_)@"/>
    <numFmt numFmtId="174" formatCode="_-* #,##0.00,\€_-;\-* #,##0.00,\€_-;_-* \-??&quot; €&quot;_-;_-@_-"/>
    <numFmt numFmtId="175" formatCode="0\ %"/>
    <numFmt numFmtId="176" formatCode="0"/>
  </numFmts>
  <fonts count="23">
    <font>
      <sz val="10"/>
      <color rgb="FF735223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0"/>
      <name val="Calibri"/>
      <family val="2"/>
      <charset val="1"/>
    </font>
    <font>
      <b val="true"/>
      <sz val="28"/>
      <color rgb="FF735223"/>
      <name val="Calibri"/>
      <family val="2"/>
      <charset val="1"/>
    </font>
    <font>
      <b val="true"/>
      <sz val="10"/>
      <color rgb="FF735223"/>
      <name val="Calibri"/>
      <family val="2"/>
      <charset val="1"/>
    </font>
    <font>
      <sz val="9"/>
      <color rgb="FF597A29"/>
      <name val="Calibri"/>
      <family val="2"/>
      <charset val="1"/>
    </font>
    <font>
      <sz val="10"/>
      <color rgb="FF3C3C3C"/>
      <name val="Calibri"/>
      <family val="2"/>
      <charset val="1"/>
    </font>
    <font>
      <b val="true"/>
      <sz val="10"/>
      <name val="Calibri"/>
      <family val="2"/>
      <charset val="1"/>
    </font>
    <font>
      <sz val="10"/>
      <color rgb="FF705022"/>
      <name val="Calibri"/>
      <family val="2"/>
      <charset val="1"/>
    </font>
    <font>
      <b val="true"/>
      <u val="single"/>
      <sz val="10"/>
      <color rgb="FF705022"/>
      <name val="Calibri"/>
      <family val="2"/>
      <charset val="1"/>
    </font>
    <font>
      <b val="true"/>
      <sz val="10"/>
      <color rgb="FF705022"/>
      <name val="Calibri"/>
      <family val="2"/>
      <charset val="1"/>
    </font>
    <font>
      <b val="true"/>
      <u val="single"/>
      <sz val="10"/>
      <color rgb="FF735223"/>
      <name val="Calibri"/>
      <family val="2"/>
      <charset val="1"/>
    </font>
    <font>
      <sz val="11"/>
      <name val="Calibri"/>
      <family val="1"/>
      <charset val="1"/>
    </font>
    <font>
      <u val="single"/>
      <sz val="11"/>
      <color rgb="FF32A0FF"/>
      <name val="Calibri"/>
      <family val="2"/>
      <charset val="1"/>
    </font>
    <font>
      <b val="true"/>
      <sz val="9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9"/>
      <color rgb="FF000000"/>
      <name val="Arial"/>
      <family val="2"/>
      <charset val="1"/>
    </font>
    <font>
      <sz val="11"/>
      <name val="Calibri"/>
      <family val="2"/>
      <charset val="1"/>
    </font>
    <font>
      <sz val="12"/>
      <color rgb="FF000000"/>
      <name val="Calibri"/>
      <family val="2"/>
      <charset val="1"/>
    </font>
    <font>
      <b val="true"/>
      <sz val="11"/>
      <color rgb="FF0000FF"/>
      <name val="Calibri"/>
      <family val="0"/>
    </font>
  </fonts>
  <fills count="4">
    <fill>
      <patternFill patternType="none"/>
    </fill>
    <fill>
      <patternFill patternType="gray125"/>
    </fill>
    <fill>
      <patternFill patternType="solid">
        <fgColor rgb="FFEB51FF"/>
        <bgColor rgb="FFCC99FF"/>
      </patternFill>
    </fill>
    <fill>
      <patternFill patternType="solid">
        <fgColor rgb="FFFFFF66"/>
        <bgColor rgb="FFFFFF00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ck">
        <color rgb="FF86B73D"/>
      </left>
      <right/>
      <top/>
      <bottom/>
      <diagonal/>
    </border>
    <border diagonalUp="false" diagonalDown="false">
      <left/>
      <right style="thick">
        <color rgb="FF86B73D"/>
      </right>
      <top/>
      <bottom/>
      <diagonal/>
    </border>
    <border diagonalUp="false" diagonalDown="false">
      <left/>
      <right/>
      <top/>
      <bottom style="thin">
        <color rgb="FFF0F0F0"/>
      </bottom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5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74" fontId="0" fillId="0" borderId="0" applyFont="true" applyBorder="false" applyAlignment="true" applyProtection="false">
      <alignment horizontal="general" vertical="center" textRotation="0" wrapText="false" indent="0" shrinkToFit="false"/>
    </xf>
    <xf numFmtId="42" fontId="1" fillId="0" borderId="0" applyFont="true" applyBorder="false" applyAlignment="false" applyProtection="false"/>
    <xf numFmtId="175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general" vertical="center" textRotation="0" wrapText="false" indent="0" shrinkToFit="false"/>
    </xf>
    <xf numFmtId="164" fontId="0" fillId="0" borderId="0" applyFont="true" applyBorder="false" applyAlignment="true" applyProtection="false">
      <alignment horizontal="general" vertical="center" textRotation="0" wrapText="false" indent="0" shrinkToFit="false"/>
    </xf>
    <xf numFmtId="164" fontId="7" fillId="0" borderId="0" applyFont="true" applyBorder="false" applyAlignment="true" applyProtection="false">
      <alignment horizontal="general" vertical="center" textRotation="0" wrapText="false" indent="0" shrinkToFit="false"/>
    </xf>
  </cellStyleXfs>
  <cellXfs count="96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top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false" applyProtection="true">
      <alignment horizontal="general" vertical="center" textRotation="0" wrapText="false" indent="0" shrinkToFit="false"/>
      <protection locked="true" hidden="false"/>
    </xf>
    <xf numFmtId="164" fontId="6" fillId="0" borderId="0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2" shrinkToFit="false"/>
      <protection locked="true" hidden="false"/>
    </xf>
    <xf numFmtId="164" fontId="0" fillId="0" borderId="0" xfId="0" applyFont="false" applyBorder="true" applyAlignment="true" applyProtection="false">
      <alignment horizontal="left" vertical="center" textRotation="0" wrapText="false" indent="2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0" xfId="2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0" fillId="0" borderId="0" xfId="20" applyFont="false" applyBorder="true" applyAlignment="true" applyProtection="true">
      <alignment horizontal="general" vertical="top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top" textRotation="0" wrapText="false" indent="2" shrinkToFit="false"/>
      <protection locked="true" hidden="false"/>
    </xf>
    <xf numFmtId="164" fontId="0" fillId="0" borderId="0" xfId="0" applyFont="false" applyBorder="true" applyAlignment="true" applyProtection="false">
      <alignment horizontal="left" vertical="top" textRotation="0" wrapText="false" indent="2" shrinkToFit="false"/>
      <protection locked="true" hidden="false"/>
    </xf>
    <xf numFmtId="164" fontId="5" fillId="0" borderId="1" xfId="0" applyFont="true" applyBorder="true" applyAlignment="false" applyProtection="tru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5" fillId="0" borderId="0" xfId="0" applyFont="true" applyBorder="false" applyAlignment="fals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23" applyFont="true" applyBorder="true" applyAlignment="false" applyProtection="true">
      <alignment horizontal="general" vertical="center" textRotation="0" wrapText="false" indent="0" shrinkToFit="false"/>
      <protection locked="true" hidden="false"/>
    </xf>
    <xf numFmtId="166" fontId="7" fillId="0" borderId="0" xfId="2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23" applyFont="true" applyBorder="true" applyAlignment="true" applyProtection="true">
      <alignment horizontal="left" vertical="center" textRotation="0" wrapText="false" indent="4" shrinkToFit="false"/>
      <protection locked="true" hidden="false"/>
    </xf>
    <xf numFmtId="167" fontId="7" fillId="0" borderId="0" xfId="24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0" xfId="23" applyFont="true" applyBorder="true" applyAlignment="false" applyProtection="true">
      <alignment horizontal="general" vertical="center" textRotation="0" wrapText="false" indent="0" shrinkToFit="false"/>
      <protection locked="true" hidden="false"/>
    </xf>
    <xf numFmtId="164" fontId="7" fillId="0" borderId="0" xfId="24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0" xfId="24" applyFont="fals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7" fillId="0" borderId="0" xfId="24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7" fillId="0" borderId="0" xfId="24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24" applyFont="fals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7" fillId="0" borderId="0" xfId="24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0" xfId="2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0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2" shrinkToFit="false"/>
      <protection locked="true" hidden="false"/>
    </xf>
    <xf numFmtId="167" fontId="0" fillId="0" borderId="0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7" fillId="0" borderId="0" xfId="24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0" fillId="0" borderId="0" xfId="0" applyFont="true" applyBorder="true" applyAlignment="true" applyProtection="false">
      <alignment horizontal="right" vertical="center" textRotation="0" wrapText="false" indent="2" shrinkToFit="false"/>
      <protection locked="true" hidden="false"/>
    </xf>
    <xf numFmtId="165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0" fillId="0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5" fillId="0" borderId="3" xfId="0" applyFont="true" applyBorder="true" applyAlignment="true" applyProtection="true">
      <alignment horizontal="right" vertical="center" textRotation="0" wrapText="false" indent="2" shrinkToFit="false"/>
      <protection locked="true" hidden="false"/>
    </xf>
    <xf numFmtId="164" fontId="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bottom" textRotation="0" wrapText="false" indent="8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true">
      <alignment horizontal="general" vertical="center" textRotation="0" wrapText="false" indent="0" shrinkToFit="false"/>
      <protection locked="true" hidden="false"/>
    </xf>
    <xf numFmtId="171" fontId="0" fillId="0" borderId="0" xfId="0" applyFont="true" applyBorder="false" applyAlignment="false" applyProtection="tru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false" applyProtection="true">
      <alignment horizontal="general" vertical="center" textRotation="0" wrapText="false" indent="0" shrinkToFit="false"/>
      <protection locked="true" hidden="false"/>
    </xf>
    <xf numFmtId="167" fontId="0" fillId="0" borderId="0" xfId="0" applyFont="true" applyBorder="true" applyAlignment="false" applyProtection="true">
      <alignment horizontal="general" vertical="center" textRotation="0" wrapText="false" indent="0" shrinkToFit="false"/>
      <protection locked="true" hidden="false"/>
    </xf>
    <xf numFmtId="172" fontId="0" fillId="0" borderId="0" xfId="0" applyFont="true" applyBorder="true" applyAlignment="true" applyProtection="true">
      <alignment horizontal="right" vertical="center" textRotation="0" wrapText="false" indent="1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16" fillId="0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0" fillId="0" borderId="0" xfId="1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3" fontId="0" fillId="0" borderId="0" xfId="2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0" fillId="0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19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0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4" fontId="0" fillId="0" borderId="6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74" fontId="0" fillId="0" borderId="5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0" fillId="0" borderId="1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75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0" fillId="0" borderId="1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75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3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76" fontId="0" fillId="3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11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 2" xfId="21" builtinId="53" customBuiltin="true"/>
    <cellStyle name="Excel Built-in Title" xfId="22" builtinId="53" customBuiltin="true"/>
    <cellStyle name="*unknown*" xfId="20" builtinId="8" customBuiltin="false"/>
    <cellStyle name="Excel Built-in Heading 1" xfId="23" builtinId="53" customBuiltin="true"/>
    <cellStyle name="Excel Built-in Heading 2" xfId="24" builtinId="53" customBuiltin="true"/>
  </cellStyles>
  <dxfs count="3">
    <dxf>
      <font>
        <b val="1"/>
        <i val="0"/>
        <color rgb="FF735223"/>
      </font>
    </dxf>
    <dxf>
      <font>
        <b val="1"/>
        <i val="0"/>
        <color rgb="FF735223"/>
      </font>
    </dxf>
    <dxf>
      <font>
        <b val="1"/>
        <i val="0"/>
        <color rgb="FF735223"/>
      </font>
    </dxf>
  </dxfs>
  <colors>
    <indexedColors>
      <rgbColor rgb="FF000000"/>
      <rgbColor rgb="FFF0F0F0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97A29"/>
      <rgbColor rgb="FF800080"/>
      <rgbColor rgb="FF008080"/>
      <rgbColor rgb="FFACD175"/>
      <rgbColor rgb="FF808080"/>
      <rgbColor rgb="FF9999FF"/>
      <rgbColor rgb="FF735223"/>
      <rgbColor rgb="FFFFFFCC"/>
      <rgbColor rgb="FFCCFFFF"/>
      <rgbColor rgb="FF660066"/>
      <rgbColor rgb="FFEB51FF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66"/>
      <rgbColor rgb="FF99CCFF"/>
      <rgbColor rgb="FFFF99CC"/>
      <rgbColor rgb="FFCC99FF"/>
      <rgbColor rgb="FFFFCC99"/>
      <rgbColor rgb="FF3366FF"/>
      <rgbColor rgb="FF32A0FF"/>
      <rgbColor rgb="FF86B73D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705022"/>
      <rgbColor rgb="FF993366"/>
      <rgbColor rgb="FF333399"/>
      <rgbColor rgb="FF3C3C3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externalLink" Target="externalLinks/externalLink1.xml"/><Relationship Id="rId8" Type="http://schemas.openxmlformats.org/officeDocument/2006/relationships/externalLink" Target="externalLinks/externalLink2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38</xdr:row>
      <xdr:rowOff>438120</xdr:rowOff>
    </xdr:from>
    <xdr:to>
      <xdr:col>0</xdr:col>
      <xdr:colOff>91440</xdr:colOff>
      <xdr:row>38</xdr:row>
      <xdr:rowOff>456840</xdr:rowOff>
    </xdr:to>
    <xdr:sp>
      <xdr:nvSpPr>
        <xdr:cNvPr id="0" name="Line 1"/>
        <xdr:cNvSpPr/>
      </xdr:nvSpPr>
      <xdr:spPr>
        <a:xfrm>
          <a:off x="0" y="9696240"/>
          <a:ext cx="91440" cy="18720"/>
        </a:xfrm>
        <a:prstGeom prst="line">
          <a:avLst/>
        </a:prstGeom>
        <a:ln w="6480">
          <a:solidFill>
            <a:srgbClr val="7a7a8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0</xdr:col>
      <xdr:colOff>9360</xdr:colOff>
      <xdr:row>39</xdr:row>
      <xdr:rowOff>228600</xdr:rowOff>
    </xdr:from>
    <xdr:to>
      <xdr:col>0</xdr:col>
      <xdr:colOff>91440</xdr:colOff>
      <xdr:row>39</xdr:row>
      <xdr:rowOff>237960</xdr:rowOff>
    </xdr:to>
    <xdr:sp>
      <xdr:nvSpPr>
        <xdr:cNvPr id="1" name="Line 1"/>
        <xdr:cNvSpPr/>
      </xdr:nvSpPr>
      <xdr:spPr>
        <a:xfrm>
          <a:off x="9360" y="9953280"/>
          <a:ext cx="82080" cy="9360"/>
        </a:xfrm>
        <a:prstGeom prst="line">
          <a:avLst/>
        </a:prstGeom>
        <a:ln w="6480">
          <a:solidFill>
            <a:srgbClr val="7a7a8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390600</xdr:colOff>
      <xdr:row>1</xdr:row>
      <xdr:rowOff>142920</xdr:rowOff>
    </xdr:from>
    <xdr:to>
      <xdr:col>3</xdr:col>
      <xdr:colOff>1080</xdr:colOff>
      <xdr:row>3</xdr:row>
      <xdr:rowOff>95040</xdr:rowOff>
    </xdr:to>
    <xdr:sp>
      <xdr:nvSpPr>
        <xdr:cNvPr id="2" name="CustomShape 1"/>
        <xdr:cNvSpPr/>
      </xdr:nvSpPr>
      <xdr:spPr>
        <a:xfrm>
          <a:off x="1122480" y="342720"/>
          <a:ext cx="1074960" cy="314280"/>
        </a:xfrm>
        <a:prstGeom prst="bevel">
          <a:avLst>
            <a:gd name="adj" fmla="val 12500"/>
          </a:avLst>
        </a:prstGeom>
        <a:ln>
          <a:solidFill>
            <a:srgbClr val="a8ce70"/>
          </a:solidFill>
          <a:round/>
        </a:ln>
        <a:effectLst>
          <a:outerShdw blurRad="40000" dir="5400000" dist="20000" rotWithShape="0">
            <a:srgbClr val="000000">
              <a:alpha val="38000"/>
            </a:srgbClr>
          </a:outerShdw>
        </a:effectLst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/>
      </xdr:style>
      <xdr:txBody>
        <a:bodyPr lIns="90000" rIns="90000" tIns="45000" bIns="45000" anchor="ctr"/>
        <a:p>
          <a:pPr algn="ctr">
            <a:lnSpc>
              <a:spcPct val="100000"/>
            </a:lnSpc>
          </a:pPr>
          <a:r>
            <a:rPr b="1" lang="fr-FR" sz="1100" spc="-1" strike="noStrike">
              <a:solidFill>
                <a:srgbClr val="0000ff"/>
              </a:solidFill>
              <a:uFill>
                <a:solidFill>
                  <a:srgbClr val="ffffff"/>
                </a:solidFill>
              </a:uFill>
              <a:latin typeface="Calibri"/>
            </a:rPr>
            <a:t>N° Facture :</a:t>
          </a:r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Micro-cr&#232;che/Inscriptions%20Familles/Planing%20g&#233;n&#233;ral%20famille%20(BEEBABY%20PIGNAN).xlsm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Micro-cr&#232;che/Heures%20BeeBaby%20PIGNAN/Heures%20parents/Presence%20reelle%20des%20enfants%20semaines%2019-31(2017)_V1.4_KC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ing famille 2017-2018"/>
      <sheetName val="Détail volume horaire"/>
      <sheetName val="Planning famille 2017-2018"/>
      <sheetName val="Familles validées"/>
      <sheetName val="Familles sur liste d'attente"/>
      <sheetName val="Familles refusant le contrat"/>
      <sheetName val="Codes postaux commun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Nom et prénom"/>
      <sheetName val="Semaine XX"/>
      <sheetName val="Semaine 19"/>
      <sheetName val="Semaine 20"/>
      <sheetName val="Semaine 21"/>
      <sheetName val="Semaine 22"/>
      <sheetName val="Mois de Mai 2017"/>
      <sheetName val="Semaine 23"/>
      <sheetName val="Semaine 24"/>
      <sheetName val="Semaine 25"/>
      <sheetName val="Semaine 26"/>
      <sheetName val="Mois de Juin 2017"/>
      <sheetName val="Semaine 27"/>
      <sheetName val="Semaine 28"/>
      <sheetName val="Semaine 29"/>
      <sheetName val="Semaine 30"/>
      <sheetName val="Semaine 31"/>
      <sheetName val="Mois de Juillet - Août 2017"/>
    </sheetNames>
    <sheetDataSet>
      <sheetData sheetId="0"/>
      <sheetData sheetId="1"/>
      <sheetData sheetId="2">
        <row r="5">
          <cell r="P5">
            <v>0.295138888888889</v>
          </cell>
          <cell r="Q5">
            <v>54.8958333333333</v>
          </cell>
        </row>
        <row r="6">
          <cell r="P6">
            <v>1.36111111111111</v>
          </cell>
          <cell r="Q6">
            <v>253.166666666667</v>
          </cell>
        </row>
        <row r="7">
          <cell r="P7">
            <v>0.569444444444444</v>
          </cell>
          <cell r="Q7">
            <v>133.25</v>
          </cell>
        </row>
        <row r="8">
          <cell r="P8">
            <v>0.479166666666667</v>
          </cell>
          <cell r="Q8">
            <v>109.25</v>
          </cell>
        </row>
        <row r="9">
          <cell r="P9">
            <v>0.479166666666667</v>
          </cell>
          <cell r="Q9">
            <v>109.25</v>
          </cell>
        </row>
        <row r="10">
          <cell r="P10">
            <v>0.583333333333334</v>
          </cell>
          <cell r="Q10">
            <v>115.5</v>
          </cell>
        </row>
        <row r="11">
          <cell r="P11">
            <v>0</v>
          </cell>
          <cell r="Q11">
            <v>0</v>
          </cell>
        </row>
        <row r="12">
          <cell r="P12">
            <v>0.1875</v>
          </cell>
          <cell r="Q12">
            <v>42.75</v>
          </cell>
        </row>
        <row r="13">
          <cell r="P13">
            <v>0.354166666666667</v>
          </cell>
          <cell r="Q13">
            <v>74.375</v>
          </cell>
        </row>
        <row r="14">
          <cell r="P14">
            <v>0.354166666666667</v>
          </cell>
          <cell r="Q14">
            <v>78.625</v>
          </cell>
        </row>
        <row r="15">
          <cell r="P15">
            <v>0</v>
          </cell>
          <cell r="Q15">
            <v>0</v>
          </cell>
        </row>
        <row r="16">
          <cell r="P16">
            <v>0.95</v>
          </cell>
          <cell r="Q16">
            <v>188.1</v>
          </cell>
        </row>
        <row r="17">
          <cell r="P17">
            <v>0.90625</v>
          </cell>
          <cell r="Q17">
            <v>174</v>
          </cell>
        </row>
        <row r="18">
          <cell r="P18">
            <v>0.791666666666667</v>
          </cell>
          <cell r="Q18">
            <v>166.25</v>
          </cell>
        </row>
        <row r="20">
          <cell r="Q20">
            <v>0.305159420289855</v>
          </cell>
        </row>
      </sheetData>
      <sheetData sheetId="3">
        <row r="5">
          <cell r="P5">
            <v>1.21527777777778</v>
          </cell>
          <cell r="Q5">
            <v>226.041666666667</v>
          </cell>
        </row>
        <row r="6">
          <cell r="P6">
            <v>1.77083333333333</v>
          </cell>
          <cell r="Q6">
            <v>329.375</v>
          </cell>
        </row>
        <row r="7">
          <cell r="P7">
            <v>0.458333333333333</v>
          </cell>
          <cell r="Q7">
            <v>107.25</v>
          </cell>
        </row>
        <row r="8">
          <cell r="P8">
            <v>0.479166666666667</v>
          </cell>
          <cell r="Q8">
            <v>109.25</v>
          </cell>
        </row>
        <row r="9">
          <cell r="P9">
            <v>0.479166666666667</v>
          </cell>
          <cell r="Q9">
            <v>109.25</v>
          </cell>
        </row>
        <row r="10">
          <cell r="P10">
            <v>1.38541666666667</v>
          </cell>
          <cell r="Q10">
            <v>274.3125</v>
          </cell>
        </row>
        <row r="11">
          <cell r="P11">
            <v>1.96180555555556</v>
          </cell>
          <cell r="Q11">
            <v>235.416666666667</v>
          </cell>
        </row>
        <row r="12">
          <cell r="P12">
            <v>0.291666666666667</v>
          </cell>
          <cell r="Q12">
            <v>66.5</v>
          </cell>
        </row>
        <row r="13">
          <cell r="P13">
            <v>0.625</v>
          </cell>
          <cell r="Q13">
            <v>131.25</v>
          </cell>
        </row>
        <row r="14">
          <cell r="P14">
            <v>0.34375</v>
          </cell>
          <cell r="Q14">
            <v>76.3125</v>
          </cell>
        </row>
        <row r="15">
          <cell r="P15">
            <v>0.25</v>
          </cell>
          <cell r="Q15">
            <v>54</v>
          </cell>
        </row>
        <row r="16">
          <cell r="P16">
            <v>1.0625</v>
          </cell>
          <cell r="Q16">
            <v>210.375</v>
          </cell>
        </row>
        <row r="17">
          <cell r="P17">
            <v>1.66666666666667</v>
          </cell>
          <cell r="Q17">
            <v>320</v>
          </cell>
        </row>
        <row r="18">
          <cell r="P18">
            <v>1.01041666666667</v>
          </cell>
          <cell r="Q18">
            <v>212.1875</v>
          </cell>
        </row>
        <row r="20">
          <cell r="Q20">
            <v>0.542608695652174</v>
          </cell>
        </row>
      </sheetData>
      <sheetData sheetId="4">
        <row r="5">
          <cell r="P5">
            <v>1.41666666666667</v>
          </cell>
          <cell r="Q5">
            <v>263.5</v>
          </cell>
        </row>
        <row r="6">
          <cell r="P6">
            <v>1.20833333333333</v>
          </cell>
          <cell r="Q6">
            <v>224.75</v>
          </cell>
        </row>
        <row r="7">
          <cell r="P7">
            <v>0.458333333333333</v>
          </cell>
          <cell r="Q7">
            <v>107.25</v>
          </cell>
        </row>
        <row r="8">
          <cell r="P8">
            <v>0.479166666666667</v>
          </cell>
          <cell r="Q8">
            <v>109.25</v>
          </cell>
        </row>
        <row r="9">
          <cell r="P9">
            <v>0.479166666666667</v>
          </cell>
          <cell r="Q9">
            <v>109.25</v>
          </cell>
        </row>
        <row r="10">
          <cell r="P10">
            <v>1.08333333333333</v>
          </cell>
          <cell r="Q10">
            <v>214.5</v>
          </cell>
        </row>
        <row r="11">
          <cell r="P11">
            <v>0</v>
          </cell>
          <cell r="Q11">
            <v>0</v>
          </cell>
        </row>
        <row r="12">
          <cell r="P12">
            <v>0.322916666666667</v>
          </cell>
          <cell r="Q12">
            <v>73.625</v>
          </cell>
        </row>
        <row r="13">
          <cell r="P13">
            <v>0.666666666666667</v>
          </cell>
          <cell r="Q13">
            <v>140</v>
          </cell>
        </row>
        <row r="14">
          <cell r="P14">
            <v>0.739583333333334</v>
          </cell>
          <cell r="Q14">
            <v>164.1875</v>
          </cell>
        </row>
        <row r="15">
          <cell r="P15">
            <v>0</v>
          </cell>
          <cell r="Q15">
            <v>0</v>
          </cell>
        </row>
        <row r="16">
          <cell r="P16">
            <v>0.733333333333333</v>
          </cell>
          <cell r="Q16">
            <v>145.2</v>
          </cell>
        </row>
        <row r="17">
          <cell r="P17">
            <v>1.25</v>
          </cell>
          <cell r="Q17">
            <v>240</v>
          </cell>
        </row>
        <row r="18">
          <cell r="P18">
            <v>0.604166666666667</v>
          </cell>
          <cell r="Q18">
            <v>126.875</v>
          </cell>
        </row>
        <row r="20">
          <cell r="Q20">
            <v>0.394086956521739</v>
          </cell>
        </row>
      </sheetData>
      <sheetData sheetId="5">
        <row r="5">
          <cell r="P5">
            <v>1.77083333333333</v>
          </cell>
          <cell r="Q5">
            <v>329.375</v>
          </cell>
        </row>
        <row r="6">
          <cell r="P6">
            <v>1.71180555555556</v>
          </cell>
          <cell r="Q6">
            <v>318.395833333333</v>
          </cell>
        </row>
        <row r="7">
          <cell r="P7">
            <v>0.458333333333333</v>
          </cell>
          <cell r="Q7">
            <v>107.25</v>
          </cell>
        </row>
        <row r="8">
          <cell r="P8">
            <v>0.479166666666667</v>
          </cell>
          <cell r="Q8">
            <v>109.25</v>
          </cell>
        </row>
        <row r="9">
          <cell r="P9">
            <v>0.479166666666667</v>
          </cell>
          <cell r="Q9">
            <v>109.25</v>
          </cell>
        </row>
        <row r="10">
          <cell r="P10">
            <v>1.42708333333333</v>
          </cell>
          <cell r="Q10">
            <v>282.5625</v>
          </cell>
        </row>
        <row r="11">
          <cell r="P11">
            <v>2.08333333333333</v>
          </cell>
          <cell r="Q11">
            <v>250</v>
          </cell>
        </row>
        <row r="12">
          <cell r="P12">
            <v>0.295138888888889</v>
          </cell>
          <cell r="Q12">
            <v>67.2916666666667</v>
          </cell>
        </row>
        <row r="13">
          <cell r="P13">
            <v>0.659722222222222</v>
          </cell>
          <cell r="Q13">
            <v>138.541666666667</v>
          </cell>
        </row>
        <row r="14">
          <cell r="P14">
            <v>0.333333333333333</v>
          </cell>
          <cell r="Q14">
            <v>74</v>
          </cell>
        </row>
        <row r="15">
          <cell r="P15">
            <v>1.26388888888889</v>
          </cell>
          <cell r="Q15">
            <v>273</v>
          </cell>
        </row>
        <row r="16">
          <cell r="P16">
            <v>0.95</v>
          </cell>
          <cell r="Q16">
            <v>188.1</v>
          </cell>
        </row>
        <row r="17">
          <cell r="P17">
            <v>1.66666666666667</v>
          </cell>
          <cell r="Q17">
            <v>320</v>
          </cell>
        </row>
        <row r="18">
          <cell r="P18">
            <v>1.01041666666667</v>
          </cell>
          <cell r="Q18">
            <v>212.1875</v>
          </cell>
        </row>
        <row r="20">
          <cell r="Q20">
            <v>0.608927536231884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ables/table1.xml><?xml version="1.0" encoding="utf-8"?>
<table xmlns="http://schemas.openxmlformats.org/spreadsheetml/2006/main" id="1" name="ElementsFacture" displayName="ElementsFacture" ref="B12:I14" headerRowCount="1" totalsRowCount="0" totalsRowShown="0">
  <autoFilter ref="B12:I14"/>
  <tableColumns count="8">
    <tableColumn id="1" name="Date"/>
    <tableColumn id="2" name="Nom de l'enfant"/>
    <tableColumn id="3" name="Description"/>
    <tableColumn id="4" name="Nombre D'heures Déclarées"/>
    <tableColumn id="5" name="Prix unitaire"/>
    <tableColumn id="6" name="Remise"/>
    <tableColumn id="7" name="Total"/>
    <tableColumn id="8" name="Fin de Garde"/>
  </tableColumns>
</table>
</file>

<file path=xl/tables/table2.xml><?xml version="1.0" encoding="utf-8"?>
<table xmlns="http://schemas.openxmlformats.org/spreadsheetml/2006/main" id="2" name="ListeClients" displayName="ListeClients" ref="B3:L26" headerRowCount="1" totalsRowCount="0" totalsRowShown="0">
  <tableColumns count="11">
    <tableColumn id="1" name="Nom famille"/>
    <tableColumn id="2" name="Nom Enfant"/>
    <tableColumn id="3" name="Date de Naissance"/>
    <tableColumn id="4" name="Adresse"/>
    <tableColumn id="5" name="Code postal"/>
    <tableColumn id="6" name="Ville"/>
    <tableColumn id="7" name="Pays"/>
    <tableColumn id="8" name="Téléphone"/>
    <tableColumn id="9" name="E-mail"/>
    <tableColumn id="10" name="Nombre D'heure"/>
    <tableColumn id="11" name="Taux horaire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beebaby.microcreche@gmail.com" TargetMode="External"/><Relationship Id="rId2" Type="http://schemas.openxmlformats.org/officeDocument/2006/relationships/drawing" Target="../drawings/drawing1.xml"/><Relationship Id="rId3" Type="http://schemas.openxmlformats.org/officeDocument/2006/relationships/table" Target="../tables/table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2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86B73D"/>
    <pageSetUpPr fitToPage="true"/>
  </sheetPr>
  <dimension ref="A1:J3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7" activeCellId="0" sqref="C7"/>
    </sheetView>
  </sheetViews>
  <sheetFormatPr defaultRowHeight="19.5" outlineLevelRow="0" outlineLevelCol="0"/>
  <cols>
    <col collapsed="false" customWidth="true" hidden="false" outlineLevel="0" max="1" min="1" style="1" width="1.43"/>
    <col collapsed="false" customWidth="true" hidden="false" outlineLevel="0" max="2" min="2" style="1" width="15.01"/>
    <col collapsed="false" customWidth="true" hidden="false" outlineLevel="0" max="3" min="3" style="1" width="26.43"/>
    <col collapsed="false" customWidth="true" hidden="false" outlineLevel="0" max="4" min="4" style="1" width="27.14"/>
    <col collapsed="false" customWidth="true" hidden="false" outlineLevel="0" max="5" min="5" style="1" width="23.71"/>
    <col collapsed="false" customWidth="true" hidden="false" outlineLevel="0" max="8" min="6" style="1" width="18.86"/>
    <col collapsed="false" customWidth="true" hidden="false" outlineLevel="0" max="9" min="9" style="1" width="17.01"/>
    <col collapsed="false" customWidth="true" hidden="false" outlineLevel="0" max="10" min="10" style="1" width="1.43"/>
    <col collapsed="false" customWidth="true" hidden="false" outlineLevel="0" max="1025" min="11" style="1" width="9.29"/>
  </cols>
  <sheetData>
    <row r="1" customFormat="false" ht="7.5" hidden="false" customHeight="true" outlineLevel="0" collapsed="false"/>
    <row r="2" customFormat="false" ht="19.5" hidden="false" customHeight="true" outlineLevel="0" collapsed="false">
      <c r="A2" s="2"/>
      <c r="D2" s="3" t="s">
        <v>0</v>
      </c>
      <c r="I2" s="4"/>
      <c r="J2" s="1" t="s">
        <v>1</v>
      </c>
    </row>
    <row r="3" customFormat="false" ht="19.5" hidden="false" customHeight="true" outlineLevel="0" collapsed="false">
      <c r="B3" s="5"/>
      <c r="C3" s="5"/>
      <c r="D3" s="6" t="s">
        <v>2</v>
      </c>
      <c r="E3" s="7"/>
      <c r="F3" s="8" t="s">
        <v>3</v>
      </c>
      <c r="G3" s="9" t="s">
        <v>4</v>
      </c>
      <c r="H3" s="10"/>
      <c r="I3" s="11"/>
    </row>
    <row r="4" customFormat="false" ht="19.5" hidden="false" customHeight="true" outlineLevel="0" collapsed="false">
      <c r="B4" s="5"/>
      <c r="C4" s="5"/>
      <c r="D4" s="12" t="s">
        <v>5</v>
      </c>
      <c r="E4" s="13"/>
      <c r="F4" s="8" t="s">
        <v>6</v>
      </c>
      <c r="G4" s="10"/>
      <c r="H4" s="10"/>
      <c r="I4" s="4"/>
    </row>
    <row r="5" customFormat="false" ht="19.5" hidden="false" customHeight="true" outlineLevel="0" collapsed="false">
      <c r="D5" s="14"/>
      <c r="G5" s="15"/>
      <c r="H5" s="15"/>
      <c r="I5" s="4"/>
    </row>
    <row r="6" customFormat="false" ht="24.75" hidden="false" customHeight="true" outlineLevel="0" collapsed="false">
      <c r="G6" s="16"/>
      <c r="H6" s="16"/>
    </row>
    <row r="7" s="17" customFormat="true" ht="22.5" hidden="false" customHeight="true" outlineLevel="0" collapsed="false">
      <c r="B7" s="18" t="s">
        <v>7</v>
      </c>
      <c r="C7" s="19" t="s">
        <v>8</v>
      </c>
      <c r="D7" s="20" t="s">
        <v>9</v>
      </c>
      <c r="E7" s="21" t="n">
        <f aca="false">IFERROR(VLOOKUP(FactureNom,ListeClients[],3,0),"")</f>
        <v>42408</v>
      </c>
      <c r="G7" s="22" t="s">
        <v>10</v>
      </c>
      <c r="H7" s="23" t="str">
        <f aca="true">CONCATENATE(Facture!C7,TEXT(TODAY(),"jjmmaa - "),TEXT(SUM(MAX(Fétablies!B1:B25),1),"00000"))</f>
        <v>B190617 - 00012</v>
      </c>
      <c r="J7" s="17" t="s">
        <v>1</v>
      </c>
    </row>
    <row r="8" customFormat="false" ht="22.5" hidden="false" customHeight="true" outlineLevel="0" collapsed="false">
      <c r="A8" s="17"/>
      <c r="B8" s="18" t="s">
        <v>11</v>
      </c>
      <c r="C8" s="24" t="n">
        <f aca="false">IFERROR(VLOOKUP(FactureNom,ListeClients[],4,0),"")</f>
        <v>0</v>
      </c>
      <c r="D8" s="20" t="s">
        <v>12</v>
      </c>
      <c r="E8" s="25" t="n">
        <f aca="false">IFERROR(VLOOKUP(FactureNom,ListeClients[],8,0),"")</f>
        <v>0</v>
      </c>
      <c r="G8" s="22" t="s">
        <v>13</v>
      </c>
      <c r="H8" s="26" t="n">
        <v>42893</v>
      </c>
    </row>
    <row r="9" customFormat="false" ht="22.5" hidden="false" customHeight="true" outlineLevel="0" collapsed="false">
      <c r="A9" s="17"/>
      <c r="B9" s="1" t="s">
        <v>14</v>
      </c>
      <c r="C9" s="27" t="str">
        <f aca="false">IFERROR(VLOOKUP(FactureNom,ListeClients[],2,0),"")</f>
        <v>Guilhaume</v>
      </c>
      <c r="D9" s="20" t="s">
        <v>15</v>
      </c>
      <c r="E9" s="28" t="n">
        <f aca="false">IFERROR(VLOOKUP(FactureNom,ListeClients[],9,0),"")</f>
        <v>0</v>
      </c>
      <c r="G9" s="29" t="s">
        <v>16</v>
      </c>
      <c r="H9" s="28" t="str">
        <f aca="false">IFERROR(VLOOKUP(FactureNom,ListeClients[],1,0),"")</f>
        <v>B</v>
      </c>
    </row>
    <row r="10" customFormat="false" ht="22.5" hidden="false" customHeight="true" outlineLevel="0" collapsed="false">
      <c r="C10" s="24" t="str">
        <f aca="false">IF(VLOOKUP(FactureNom,ListeClients[],4,0)="","",IF(VLOOKUP(FactureNom,ListeClients[],5,0)&lt;&gt;"",CONCATENATE(VLOOKUP(FactureNom,ListeClients[],5,0),", ",VLOOKUP(FactureNom,ListeClients[],6,0)," ",),CONCATENATE(VLOOKUP(FactureNom,ListeClients[],6,0)," ",VLOOKUP(FactureNom,ListeClients[],7,0))))</f>
        <v/>
      </c>
      <c r="F10" s="30"/>
      <c r="G10" s="31"/>
      <c r="H10" s="31"/>
    </row>
    <row r="11" customFormat="false" ht="19.5" hidden="false" customHeight="true" outlineLevel="0" collapsed="false">
      <c r="D11" s="32"/>
      <c r="E11" s="32"/>
      <c r="F11" s="30"/>
      <c r="G11" s="31"/>
      <c r="H11" s="31"/>
    </row>
    <row r="12" s="33" customFormat="true" ht="12.75" hidden="false" customHeight="false" outlineLevel="0" collapsed="false">
      <c r="B12" s="34" t="s">
        <v>17</v>
      </c>
      <c r="C12" s="34" t="s">
        <v>18</v>
      </c>
      <c r="D12" s="35" t="s">
        <v>19</v>
      </c>
      <c r="E12" s="36" t="s">
        <v>20</v>
      </c>
      <c r="F12" s="36" t="s">
        <v>21</v>
      </c>
      <c r="G12" s="37" t="s">
        <v>22</v>
      </c>
      <c r="H12" s="38" t="s">
        <v>23</v>
      </c>
      <c r="I12" s="39" t="s">
        <v>24</v>
      </c>
    </row>
    <row r="13" customFormat="false" ht="12.75" hidden="false" customHeight="false" outlineLevel="0" collapsed="false">
      <c r="A13" s="33"/>
      <c r="B13" s="40" t="n">
        <v>42893</v>
      </c>
      <c r="C13" s="41" t="str">
        <f aca="false">IFERROR(VLOOKUP(FactureNom,ListeClients[],2,0),"")</f>
        <v>Guilhaume</v>
      </c>
      <c r="D13" s="35" t="s">
        <v>25</v>
      </c>
      <c r="E13" s="42" t="n">
        <v>0</v>
      </c>
      <c r="F13" s="43" t="n">
        <f aca="false">IFERROR(VLOOKUP(FactureNom,ListeClients[],11,0),"")</f>
        <v>7.75</v>
      </c>
      <c r="G13" s="44" t="n">
        <v>0</v>
      </c>
      <c r="H13" s="45" t="n">
        <f aca="false">(ElementsFacture[[#This Row],[Nombre D''heures Déclarées]]*24)*ElementsFacture[[#This Row],[Prix unitaire]]</f>
        <v>0</v>
      </c>
      <c r="I13" s="45"/>
    </row>
    <row r="14" customFormat="false" ht="12.75" hidden="false" customHeight="false" outlineLevel="0" collapsed="false">
      <c r="A14" s="33"/>
      <c r="B14" s="40" t="n">
        <v>42893</v>
      </c>
      <c r="C14" s="28" t="str">
        <f aca="false">IFERROR(VLOOKUP(FactureNom,ListeClients[],2,0),"")</f>
        <v>Guilhaume</v>
      </c>
      <c r="D14" s="35" t="s">
        <v>26</v>
      </c>
      <c r="E14" s="42" t="str">
        <f aca="false">IFERROR(VLOOKUP(FactureNom,ListeClients[],10,0),"")</f>
        <v>112:45</v>
      </c>
      <c r="F14" s="43" t="n">
        <f aca="false">IFERROR(VLOOKUP(FactureNom,ListeClients[],11,0),"")</f>
        <v>7.75</v>
      </c>
      <c r="G14" s="46" t="n">
        <v>0</v>
      </c>
      <c r="H14" s="45" t="n">
        <f aca="false">(ElementsFacture[[#This Row],[Nombre D''heures Déclarées]]*24)*ElementsFacture[[#This Row],[Prix unitaire]]</f>
        <v>873.8125</v>
      </c>
      <c r="I14" s="45"/>
    </row>
    <row r="15" customFormat="false" ht="19.5" hidden="false" customHeight="true" outlineLevel="0" collapsed="false">
      <c r="A15" s="33"/>
      <c r="G15" s="47" t="s">
        <v>23</v>
      </c>
      <c r="H15" s="48" t="n">
        <f aca="false">SUM(ElementsFacture[Fin de Garde])</f>
        <v>0</v>
      </c>
      <c r="I15" s="48"/>
    </row>
    <row r="16" customFormat="false" ht="19.5" hidden="false" customHeight="true" outlineLevel="0" collapsed="false">
      <c r="A16" s="33"/>
      <c r="D16" s="49"/>
      <c r="E16" s="49"/>
      <c r="G16" s="16"/>
      <c r="H16" s="16"/>
    </row>
    <row r="17" customFormat="false" ht="19.5" hidden="false" customHeight="true" outlineLevel="0" collapsed="false">
      <c r="A17" s="33"/>
      <c r="B17" s="50" t="s">
        <v>27</v>
      </c>
      <c r="C17" s="50"/>
      <c r="D17" s="50"/>
      <c r="E17" s="50"/>
      <c r="F17" s="50"/>
      <c r="G17" s="50"/>
      <c r="H17" s="50"/>
      <c r="I17" s="50"/>
    </row>
    <row r="18" customFormat="false" ht="19.5" hidden="false" customHeight="true" outlineLevel="0" collapsed="false">
      <c r="A18" s="33"/>
      <c r="B18" s="51" t="str">
        <f aca="false">"LES VIREMENTS DOIVENT ÊTRE ÉTABLIS À L’ORDRE DE  "&amp;UPPER(D2)&amp;"."</f>
        <v>LES VIREMENTS DOIVENT ÊTRE ÉTABLIS À L’ORDRE DE        S.A.S XXXXX.</v>
      </c>
      <c r="C18" s="52"/>
      <c r="G18" s="16"/>
      <c r="H18" s="16"/>
    </row>
    <row r="19" customFormat="false" ht="19.5" hidden="false" customHeight="true" outlineLevel="0" collapsed="false">
      <c r="B19" s="53" t="s">
        <v>28</v>
      </c>
      <c r="C19" s="53"/>
      <c r="D19" s="53"/>
      <c r="E19" s="53"/>
      <c r="F19" s="53"/>
      <c r="G19" s="16"/>
      <c r="H19" s="16"/>
    </row>
    <row r="20" s="33" customFormat="true" ht="19.5" hidden="false" customHeight="true" outlineLevel="0" collapsed="false">
      <c r="B20" s="53"/>
      <c r="C20" s="53"/>
      <c r="D20" s="53"/>
      <c r="E20" s="53"/>
      <c r="F20" s="53"/>
      <c r="G20" s="16"/>
      <c r="H20" s="16"/>
      <c r="I20" s="1"/>
    </row>
    <row r="21" customFormat="false" ht="19.5" hidden="false" customHeight="true" outlineLevel="0" collapsed="false">
      <c r="A21" s="33"/>
      <c r="B21" s="54" t="s">
        <v>29</v>
      </c>
      <c r="C21" s="54"/>
      <c r="D21" s="54"/>
      <c r="E21" s="54"/>
      <c r="F21" s="54"/>
      <c r="G21" s="54"/>
      <c r="H21" s="54"/>
      <c r="I21" s="54"/>
    </row>
    <row r="32" customFormat="false" ht="12.75" hidden="false" customHeight="false" outlineLevel="0" collapsed="false"/>
    <row r="34" customFormat="false" ht="12.75" hidden="false" customHeight="false" outlineLevel="0" collapsed="false"/>
    <row r="35" customFormat="false" ht="12.75" hidden="false" customHeight="false" outlineLevel="0" collapsed="false"/>
    <row r="36" customFormat="false" ht="33.75" hidden="false" customHeight="true" outlineLevel="0" collapsed="false"/>
    <row r="37" customFormat="false" ht="35.25" hidden="false" customHeight="true" outlineLevel="0" collapsed="false"/>
    <row r="38" customFormat="false" ht="12.75" hidden="false" customHeight="false" outlineLevel="0" collapsed="false"/>
    <row r="39" customFormat="false" ht="36.75" hidden="false" customHeight="true" outlineLevel="0" collapsed="false"/>
  </sheetData>
  <mergeCells count="4">
    <mergeCell ref="B3:C4"/>
    <mergeCell ref="B17:I17"/>
    <mergeCell ref="B19:F20"/>
    <mergeCell ref="B21:I21"/>
  </mergeCells>
  <conditionalFormatting sqref="E9 C13:C14 F13:F14">
    <cfRule type="expression" priority="2" aboveAverage="0" equalAverage="0" bottom="0" percent="0" rank="0" text="" dxfId="0">
      <formula>$E$9&lt;&gt;""</formula>
    </cfRule>
  </conditionalFormatting>
  <conditionalFormatting sqref="E7">
    <cfRule type="expression" priority="3" aboveAverage="0" equalAverage="0" bottom="0" percent="0" rank="0" text="" dxfId="1">
      <formula>$E$9&lt;&gt;""</formula>
    </cfRule>
  </conditionalFormatting>
  <conditionalFormatting sqref="E8">
    <cfRule type="expression" priority="4" aboveAverage="0" equalAverage="0" bottom="0" percent="0" rank="0" text="" dxfId="2">
      <formula>$E$9&lt;&gt;""</formula>
    </cfRule>
  </conditionalFormatting>
  <dataValidations count="2">
    <dataValidation allowBlank="true" operator="between" showDropDown="false" showErrorMessage="false" showInputMessage="true" sqref="C7" type="list">
      <formula1>RechercheClient</formula1>
      <formula2>0</formula2>
    </dataValidation>
    <dataValidation allowBlank="true" operator="between" showDropDown="false" showErrorMessage="true" showInputMessage="true" sqref="I13:I14" type="list">
      <formula1>"OUI,NON"</formula1>
      <formula2>0</formula2>
    </dataValidation>
  </dataValidations>
  <hyperlinks>
    <hyperlink ref="G3" r:id="rId1" display="Mail"/>
  </hyperlinks>
  <printOptions headings="false" gridLines="false" gridLinesSet="true" horizontalCentered="true" verticalCentered="false"/>
  <pageMargins left="0.25" right="0.25" top="0.75" bottom="0.75" header="0.511805555555555" footer="0.3"/>
  <pageSetup paperSize="1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&amp;CPage &amp;P of &amp;N</oddFooter>
  </headerFooter>
  <drawing r:id="rId2"/>
  <tableParts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ACD175"/>
    <pageSetUpPr fitToPage="true"/>
  </sheetPr>
  <dimension ref="B1:L6553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6" activeCellId="0" sqref="B6"/>
    </sheetView>
  </sheetViews>
  <sheetFormatPr defaultRowHeight="9" outlineLevelRow="0" outlineLevelCol="0"/>
  <cols>
    <col collapsed="false" customWidth="true" hidden="false" outlineLevel="0" max="1" min="1" style="55" width="1.43"/>
    <col collapsed="false" customWidth="true" hidden="false" outlineLevel="0" max="2" min="2" style="55" width="21.71"/>
    <col collapsed="false" customWidth="true" hidden="false" outlineLevel="0" max="4" min="3" style="55" width="18.86"/>
    <col collapsed="false" customWidth="true" hidden="false" outlineLevel="0" max="5" min="5" style="55" width="46.29"/>
    <col collapsed="false" customWidth="true" hidden="false" outlineLevel="0" max="6" min="6" style="55" width="13.43"/>
    <col collapsed="false" customWidth="true" hidden="false" outlineLevel="0" max="7" min="7" style="55" width="26.71"/>
    <col collapsed="false" customWidth="true" hidden="false" outlineLevel="0" max="8" min="8" style="55" width="17.28"/>
    <col collapsed="false" customWidth="true" hidden="false" outlineLevel="0" max="9" min="9" style="0" width="12.71"/>
    <col collapsed="false" customWidth="true" hidden="false" outlineLevel="0" max="11" min="10" style="56" width="38.14"/>
    <col collapsed="false" customWidth="true" hidden="false" outlineLevel="0" max="12" min="12" style="55" width="12.71"/>
    <col collapsed="false" customWidth="true" hidden="false" outlineLevel="0" max="13" min="13" style="55" width="22.71"/>
    <col collapsed="false" customWidth="true" hidden="false" outlineLevel="0" max="1025" min="14" style="55" width="9.29"/>
  </cols>
  <sheetData>
    <row r="1" s="55" customFormat="true" ht="33" hidden="false" customHeight="true" outlineLevel="0" collapsed="false">
      <c r="B1" s="5" t="s">
        <v>30</v>
      </c>
      <c r="I1" s="56"/>
    </row>
    <row r="3" s="57" customFormat="true" ht="19.5" hidden="false" customHeight="true" outlineLevel="0" collapsed="false">
      <c r="B3" s="58" t="s">
        <v>31</v>
      </c>
      <c r="C3" s="58" t="s">
        <v>32</v>
      </c>
      <c r="D3" s="58" t="s">
        <v>33</v>
      </c>
      <c r="E3" s="58" t="s">
        <v>2</v>
      </c>
      <c r="F3" s="58" t="s">
        <v>34</v>
      </c>
      <c r="G3" s="58" t="s">
        <v>35</v>
      </c>
      <c r="H3" s="58" t="s">
        <v>36</v>
      </c>
      <c r="I3" s="59" t="s">
        <v>37</v>
      </c>
      <c r="J3" s="58" t="s">
        <v>38</v>
      </c>
      <c r="K3" s="58" t="s">
        <v>39</v>
      </c>
      <c r="L3" s="58" t="s">
        <v>40</v>
      </c>
    </row>
    <row r="4" customFormat="false" ht="19.5" hidden="false" customHeight="true" outlineLevel="0" collapsed="false">
      <c r="B4" s="60" t="s">
        <v>41</v>
      </c>
      <c r="C4" s="60" t="s">
        <v>42</v>
      </c>
      <c r="D4" s="61" t="n">
        <v>42305</v>
      </c>
      <c r="E4" s="60"/>
      <c r="F4" s="62"/>
      <c r="G4" s="63"/>
      <c r="H4" s="60" t="s">
        <v>43</v>
      </c>
      <c r="I4" s="64"/>
      <c r="J4" s="65"/>
      <c r="K4" s="65" t="s">
        <v>44</v>
      </c>
      <c r="L4" s="66" t="n">
        <v>7.75</v>
      </c>
    </row>
    <row r="5" customFormat="false" ht="19.5" hidden="false" customHeight="true" outlineLevel="0" collapsed="false">
      <c r="B5" s="60" t="s">
        <v>8</v>
      </c>
      <c r="C5" s="60" t="s">
        <v>45</v>
      </c>
      <c r="D5" s="61" t="n">
        <v>42408</v>
      </c>
      <c r="E5" s="60"/>
      <c r="F5" s="62"/>
      <c r="G5" s="63"/>
      <c r="H5" s="60" t="s">
        <v>43</v>
      </c>
      <c r="I5" s="64"/>
      <c r="J5" s="65"/>
      <c r="K5" s="65" t="s">
        <v>46</v>
      </c>
      <c r="L5" s="66" t="n">
        <v>7.75</v>
      </c>
    </row>
    <row r="6" customFormat="false" ht="19.5" hidden="false" customHeight="true" outlineLevel="0" collapsed="false">
      <c r="B6" s="60" t="s">
        <v>47</v>
      </c>
      <c r="C6" s="60" t="s">
        <v>48</v>
      </c>
      <c r="D6" s="61" t="n">
        <v>42764</v>
      </c>
      <c r="E6" s="60"/>
      <c r="F6" s="62"/>
      <c r="G6" s="63"/>
      <c r="H6" s="60" t="s">
        <v>43</v>
      </c>
      <c r="I6" s="64"/>
      <c r="J6" s="67"/>
      <c r="K6" s="68" t="s">
        <v>49</v>
      </c>
      <c r="L6" s="66" t="n">
        <v>9.75</v>
      </c>
    </row>
    <row r="7" customFormat="false" ht="19.5" hidden="false" customHeight="true" outlineLevel="0" collapsed="false">
      <c r="B7" s="60" t="s">
        <v>50</v>
      </c>
      <c r="C7" s="60" t="s">
        <v>51</v>
      </c>
      <c r="D7" s="61" t="n">
        <v>42315</v>
      </c>
      <c r="E7" s="60"/>
      <c r="F7" s="62"/>
      <c r="G7" s="63"/>
      <c r="H7" s="60" t="s">
        <v>43</v>
      </c>
      <c r="I7" s="64"/>
      <c r="J7" s="65"/>
      <c r="K7" s="65" t="s">
        <v>52</v>
      </c>
      <c r="L7" s="66" t="n">
        <v>9.5</v>
      </c>
    </row>
    <row r="8" customFormat="false" ht="19.5" hidden="false" customHeight="true" outlineLevel="0" collapsed="false">
      <c r="B8" s="60" t="s">
        <v>50</v>
      </c>
      <c r="C8" s="60" t="s">
        <v>53</v>
      </c>
      <c r="D8" s="61" t="n">
        <v>42315</v>
      </c>
      <c r="E8" s="60"/>
      <c r="F8" s="62"/>
      <c r="G8" s="63"/>
      <c r="H8" s="60" t="s">
        <v>43</v>
      </c>
      <c r="I8" s="64"/>
      <c r="J8" s="65"/>
      <c r="K8" s="65" t="s">
        <v>52</v>
      </c>
      <c r="L8" s="66" t="n">
        <v>9.5</v>
      </c>
    </row>
    <row r="9" customFormat="false" ht="19.5" hidden="false" customHeight="true" outlineLevel="0" collapsed="false">
      <c r="B9" s="60" t="s">
        <v>54</v>
      </c>
      <c r="C9" s="60" t="s">
        <v>55</v>
      </c>
      <c r="D9" s="61" t="n">
        <v>42058</v>
      </c>
      <c r="E9" s="60"/>
      <c r="F9" s="62"/>
      <c r="G9" s="63"/>
      <c r="H9" s="60" t="s">
        <v>43</v>
      </c>
      <c r="I9" s="64"/>
      <c r="J9" s="65"/>
      <c r="K9" s="65" t="s">
        <v>56</v>
      </c>
      <c r="L9" s="66" t="n">
        <v>8.25</v>
      </c>
    </row>
    <row r="10" customFormat="false" ht="19.5" hidden="false" customHeight="true" outlineLevel="0" collapsed="false">
      <c r="B10" s="60" t="s">
        <v>57</v>
      </c>
      <c r="C10" s="60" t="s">
        <v>58</v>
      </c>
      <c r="D10" s="61" t="n">
        <v>42089</v>
      </c>
      <c r="E10" s="60"/>
      <c r="F10" s="62"/>
      <c r="G10" s="63"/>
      <c r="H10" s="60" t="s">
        <v>43</v>
      </c>
      <c r="I10" s="64"/>
      <c r="J10" s="65"/>
      <c r="K10" s="65" t="s">
        <v>59</v>
      </c>
      <c r="L10" s="66" t="n">
        <v>5</v>
      </c>
    </row>
    <row r="11" customFormat="false" ht="19.5" hidden="false" customHeight="true" outlineLevel="0" collapsed="false">
      <c r="B11" s="60" t="s">
        <v>60</v>
      </c>
      <c r="C11" s="60" t="s">
        <v>61</v>
      </c>
      <c r="D11" s="61" t="n">
        <v>42668</v>
      </c>
      <c r="E11" s="60"/>
      <c r="F11" s="62"/>
      <c r="G11" s="63"/>
      <c r="H11" s="60" t="s">
        <v>43</v>
      </c>
      <c r="I11" s="64"/>
      <c r="J11" s="65"/>
      <c r="K11" s="65" t="s">
        <v>62</v>
      </c>
      <c r="L11" s="66" t="n">
        <v>9.5</v>
      </c>
    </row>
    <row r="12" customFormat="false" ht="19.5" hidden="false" customHeight="true" outlineLevel="0" collapsed="false">
      <c r="B12" s="60" t="s">
        <v>63</v>
      </c>
      <c r="C12" s="60" t="s">
        <v>64</v>
      </c>
      <c r="D12" s="61" t="n">
        <v>42704</v>
      </c>
      <c r="E12" s="60"/>
      <c r="F12" s="62"/>
      <c r="G12" s="63"/>
      <c r="H12" s="60" t="s">
        <v>43</v>
      </c>
      <c r="I12" s="64"/>
      <c r="J12" s="65"/>
      <c r="K12" s="65" t="s">
        <v>65</v>
      </c>
      <c r="L12" s="66" t="n">
        <v>8.75</v>
      </c>
    </row>
    <row r="13" customFormat="false" ht="19.5" hidden="false" customHeight="true" outlineLevel="0" collapsed="false">
      <c r="B13" s="60" t="s">
        <v>66</v>
      </c>
      <c r="C13" s="60" t="s">
        <v>67</v>
      </c>
      <c r="D13" s="61" t="n">
        <v>42162</v>
      </c>
      <c r="E13" s="60"/>
      <c r="F13" s="62"/>
      <c r="G13" s="63"/>
      <c r="H13" s="60" t="s">
        <v>43</v>
      </c>
      <c r="I13" s="64"/>
      <c r="J13" s="65"/>
      <c r="K13" s="65" t="s">
        <v>68</v>
      </c>
      <c r="L13" s="66" t="n">
        <v>9.25</v>
      </c>
    </row>
    <row r="14" customFormat="false" ht="19.5" hidden="false" customHeight="true" outlineLevel="0" collapsed="false">
      <c r="B14" s="60" t="s">
        <v>69</v>
      </c>
      <c r="C14" s="60" t="s">
        <v>70</v>
      </c>
      <c r="D14" s="61" t="n">
        <v>42322</v>
      </c>
      <c r="E14" s="60"/>
      <c r="F14" s="62"/>
      <c r="G14" s="63"/>
      <c r="H14" s="60" t="s">
        <v>43</v>
      </c>
      <c r="I14" s="64"/>
      <c r="J14" s="65"/>
      <c r="K14" s="65" t="s">
        <v>71</v>
      </c>
      <c r="L14" s="66" t="n">
        <v>9</v>
      </c>
    </row>
    <row r="15" customFormat="false" ht="19.5" hidden="false" customHeight="true" outlineLevel="0" collapsed="false">
      <c r="B15" s="60" t="s">
        <v>72</v>
      </c>
      <c r="C15" s="60" t="s">
        <v>73</v>
      </c>
      <c r="D15" s="61" t="n">
        <v>42602</v>
      </c>
      <c r="E15" s="60"/>
      <c r="F15" s="62"/>
      <c r="G15" s="63"/>
      <c r="H15" s="60" t="s">
        <v>43</v>
      </c>
      <c r="I15" s="64"/>
      <c r="J15" s="65"/>
      <c r="K15" s="65" t="s">
        <v>74</v>
      </c>
      <c r="L15" s="66" t="n">
        <v>8.25</v>
      </c>
    </row>
    <row r="16" customFormat="false" ht="19.5" hidden="false" customHeight="true" outlineLevel="0" collapsed="false">
      <c r="B16" s="60" t="s">
        <v>75</v>
      </c>
      <c r="C16" s="60" t="s">
        <v>76</v>
      </c>
      <c r="D16" s="61" t="n">
        <v>42608</v>
      </c>
      <c r="E16" s="60"/>
      <c r="F16" s="62"/>
      <c r="G16" s="63"/>
      <c r="H16" s="60" t="s">
        <v>43</v>
      </c>
      <c r="I16" s="64"/>
      <c r="J16" s="65"/>
      <c r="K16" s="65" t="s">
        <v>77</v>
      </c>
      <c r="L16" s="66" t="n">
        <v>8</v>
      </c>
    </row>
    <row r="17" customFormat="false" ht="19.5" hidden="false" customHeight="true" outlineLevel="0" collapsed="false">
      <c r="B17" s="60" t="s">
        <v>78</v>
      </c>
      <c r="C17" s="60" t="s">
        <v>79</v>
      </c>
      <c r="D17" s="61" t="n">
        <v>42588</v>
      </c>
      <c r="E17" s="60"/>
      <c r="F17" s="62"/>
      <c r="G17" s="63"/>
      <c r="H17" s="60" t="s">
        <v>43</v>
      </c>
      <c r="I17" s="64"/>
      <c r="J17" s="65"/>
      <c r="K17" s="65" t="s">
        <v>80</v>
      </c>
      <c r="L17" s="66" t="n">
        <v>8.75</v>
      </c>
    </row>
    <row r="18" customFormat="false" ht="19.5" hidden="false" customHeight="true" outlineLevel="0" collapsed="false">
      <c r="B18" s="60"/>
      <c r="C18" s="60"/>
      <c r="D18" s="60"/>
      <c r="E18" s="60"/>
      <c r="F18" s="62"/>
      <c r="G18" s="63"/>
      <c r="H18" s="60" t="s">
        <v>43</v>
      </c>
      <c r="I18" s="64"/>
      <c r="J18" s="65"/>
      <c r="K18" s="65"/>
      <c r="L18" s="66"/>
    </row>
    <row r="19" customFormat="false" ht="19.5" hidden="false" customHeight="true" outlineLevel="0" collapsed="false">
      <c r="B19" s="60"/>
      <c r="C19" s="60"/>
      <c r="D19" s="60"/>
      <c r="E19" s="60"/>
      <c r="F19" s="62"/>
      <c r="G19" s="63"/>
      <c r="H19" s="60" t="s">
        <v>43</v>
      </c>
      <c r="I19" s="64"/>
      <c r="J19" s="65"/>
      <c r="K19" s="65"/>
      <c r="L19" s="66"/>
    </row>
    <row r="20" customFormat="false" ht="19.5" hidden="false" customHeight="true" outlineLevel="0" collapsed="false">
      <c r="B20" s="60"/>
      <c r="C20" s="60"/>
      <c r="D20" s="60"/>
      <c r="E20" s="60"/>
      <c r="F20" s="62"/>
      <c r="G20" s="63"/>
      <c r="H20" s="60" t="s">
        <v>43</v>
      </c>
      <c r="I20" s="64"/>
      <c r="J20" s="65"/>
      <c r="K20" s="65"/>
      <c r="L20" s="66"/>
    </row>
    <row r="21" customFormat="false" ht="19.5" hidden="false" customHeight="true" outlineLevel="0" collapsed="false">
      <c r="B21" s="60"/>
      <c r="C21" s="60"/>
      <c r="D21" s="60"/>
      <c r="E21" s="60"/>
      <c r="F21" s="62"/>
      <c r="G21" s="63"/>
      <c r="H21" s="60" t="s">
        <v>43</v>
      </c>
      <c r="I21" s="64"/>
      <c r="J21" s="65"/>
      <c r="K21" s="65"/>
      <c r="L21" s="66"/>
    </row>
    <row r="22" customFormat="false" ht="19.5" hidden="false" customHeight="true" outlineLevel="0" collapsed="false">
      <c r="B22" s="60"/>
      <c r="C22" s="60"/>
      <c r="D22" s="60"/>
      <c r="E22" s="60"/>
      <c r="F22" s="62"/>
      <c r="G22" s="63"/>
      <c r="H22" s="60" t="s">
        <v>43</v>
      </c>
      <c r="I22" s="64"/>
      <c r="J22" s="65"/>
      <c r="K22" s="65"/>
      <c r="L22" s="66"/>
    </row>
    <row r="23" customFormat="false" ht="19.5" hidden="false" customHeight="true" outlineLevel="0" collapsed="false">
      <c r="B23" s="60"/>
      <c r="C23" s="60"/>
      <c r="D23" s="60"/>
      <c r="E23" s="60"/>
      <c r="F23" s="62"/>
      <c r="G23" s="63"/>
      <c r="H23" s="60" t="s">
        <v>43</v>
      </c>
      <c r="I23" s="64"/>
      <c r="J23" s="65"/>
      <c r="K23" s="65"/>
      <c r="L23" s="66"/>
    </row>
    <row r="24" customFormat="false" ht="19.5" hidden="false" customHeight="true" outlineLevel="0" collapsed="false">
      <c r="B24" s="60"/>
      <c r="C24" s="60"/>
      <c r="D24" s="60"/>
      <c r="E24" s="60"/>
      <c r="F24" s="62"/>
      <c r="G24" s="63"/>
      <c r="H24" s="60" t="s">
        <v>43</v>
      </c>
      <c r="I24" s="64"/>
      <c r="J24" s="65"/>
      <c r="K24" s="65"/>
      <c r="L24" s="66"/>
    </row>
    <row r="25" customFormat="false" ht="19.5" hidden="false" customHeight="true" outlineLevel="0" collapsed="false">
      <c r="B25" s="60"/>
      <c r="C25" s="60"/>
      <c r="D25" s="60"/>
      <c r="E25" s="60"/>
      <c r="F25" s="62"/>
      <c r="G25" s="63"/>
      <c r="H25" s="60" t="s">
        <v>43</v>
      </c>
      <c r="I25" s="64"/>
      <c r="J25" s="65"/>
      <c r="K25" s="65"/>
      <c r="L25" s="66"/>
    </row>
    <row r="26" customFormat="false" ht="19.5" hidden="false" customHeight="true" outlineLevel="0" collapsed="false">
      <c r="B26" s="60"/>
      <c r="C26" s="60"/>
      <c r="D26" s="60"/>
      <c r="E26" s="60"/>
      <c r="F26" s="62"/>
      <c r="G26" s="63"/>
      <c r="H26" s="60" t="s">
        <v>43</v>
      </c>
      <c r="I26" s="64"/>
      <c r="J26" s="65"/>
      <c r="K26" s="65"/>
      <c r="L26" s="66"/>
    </row>
    <row r="1048576" customFormat="false" ht="19.5" hidden="false" customHeight="true" outlineLevel="0" collapsed="false"/>
  </sheetData>
  <dataValidations count="1">
    <dataValidation allowBlank="true" operator="between" showDropDown="false" showErrorMessage="true" showInputMessage="true" sqref="G4:G26" type="list">
      <formula1>OFFSET(liste,MATCH(TEXT(F4,"@"),liste,0)-1,1,COUNTIF(liste,F4))</formula1>
      <formula2>0</formula2>
    </dataValidation>
  </dataValidations>
  <printOptions headings="false" gridLines="false" gridLinesSet="true" horizontalCentered="true" verticalCentered="false"/>
  <pageMargins left="0.25" right="0.25" top="0.75" bottom="0.75" header="0.511805555555555" footer="0.3"/>
  <pageSetup paperSize="1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&amp;CPage &amp;P of &amp;N</oddFooter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4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C8" activeCellId="0" sqref="C8"/>
    </sheetView>
  </sheetViews>
  <sheetFormatPr defaultRowHeight="12.75" outlineLevelRow="0" outlineLevelCol="0"/>
  <cols>
    <col collapsed="false" customWidth="true" hidden="false" outlineLevel="0" max="1" min="1" style="0" width="10.74"/>
    <col collapsed="false" customWidth="true" hidden="false" outlineLevel="0" max="2" min="2" style="0" width="17.57"/>
    <col collapsed="false" customWidth="true" hidden="false" outlineLevel="0" max="1025" min="3" style="0" width="10.74"/>
  </cols>
  <sheetData>
    <row r="1" customFormat="false" ht="12.75" hidden="false" customHeight="true" outlineLevel="0" collapsed="false">
      <c r="A1" s="69" t="s">
        <v>81</v>
      </c>
      <c r="B1" s="70" t="s">
        <v>82</v>
      </c>
      <c r="C1" s="71" t="s">
        <v>83</v>
      </c>
      <c r="D1" s="71" t="s">
        <v>84</v>
      </c>
      <c r="E1" s="72" t="s">
        <v>85</v>
      </c>
      <c r="F1" s="72" t="s">
        <v>86</v>
      </c>
    </row>
    <row r="2" customFormat="false" ht="13.5" hidden="false" customHeight="false" outlineLevel="0" collapsed="false">
      <c r="A2" s="69"/>
      <c r="B2" s="70"/>
      <c r="C2" s="71"/>
      <c r="D2" s="71"/>
      <c r="E2" s="72"/>
      <c r="F2" s="72"/>
    </row>
    <row r="3" customFormat="false" ht="15" hidden="false" customHeight="false" outlineLevel="0" collapsed="false">
      <c r="A3" s="73"/>
      <c r="B3" s="74"/>
      <c r="C3" s="75"/>
      <c r="D3" s="75"/>
      <c r="E3" s="51"/>
      <c r="F3" s="51"/>
    </row>
    <row r="4" customFormat="false" ht="15.75" hidden="false" customHeight="false" outlineLevel="0" collapsed="false">
      <c r="A4" s="73"/>
      <c r="B4" s="74"/>
      <c r="C4" s="75"/>
      <c r="D4" s="75"/>
      <c r="E4" s="51"/>
      <c r="F4" s="51"/>
    </row>
    <row r="5" customFormat="false" ht="15.75" hidden="false" customHeight="false" outlineLevel="0" collapsed="false">
      <c r="A5" s="76" t="n">
        <v>1</v>
      </c>
      <c r="B5" s="77" t="s">
        <v>41</v>
      </c>
      <c r="C5" s="78" t="n">
        <f aca="false">SUM('[2]Semaine 19'!P5+'[2]Semaine 20'!P5+'[2]Semaine 21'!P5+'[2]Semaine 22'!P5)</f>
        <v>4.69791666666667</v>
      </c>
      <c r="D5" s="79" t="n">
        <f aca="false">SUM('[2]Semaine 19'!Q5+'[2]Semaine 20'!Q5+'[2]Semaine 21'!Q5+'[2]Semaine 22'!Q5)</f>
        <v>873.8125</v>
      </c>
      <c r="E5" s="80" t="n">
        <v>7.75</v>
      </c>
      <c r="F5" s="81" t="n">
        <f aca="false">(C5*24)*E5</f>
        <v>873.8125</v>
      </c>
    </row>
    <row r="6" customFormat="false" ht="15.75" hidden="false" customHeight="false" outlineLevel="0" collapsed="false">
      <c r="A6" s="82" t="n">
        <v>2</v>
      </c>
      <c r="B6" s="77" t="s">
        <v>8</v>
      </c>
      <c r="C6" s="78" t="n">
        <f aca="false">SUM('[2]Semaine 19'!P6+'[2]Semaine 20'!P6+'[2]Semaine 21'!P6+'[2]Semaine 22'!P6)</f>
        <v>6.05208333333333</v>
      </c>
      <c r="D6" s="79" t="n">
        <f aca="false">SUM('[2]Semaine 19'!Q6+'[2]Semaine 20'!Q6+'[2]Semaine 21'!Q6+'[2]Semaine 22'!Q6)</f>
        <v>1125.6875</v>
      </c>
      <c r="E6" s="80" t="n">
        <v>7.75</v>
      </c>
      <c r="F6" s="81" t="n">
        <f aca="false">(C6*24)*E6</f>
        <v>1125.6875</v>
      </c>
    </row>
    <row r="7" customFormat="false" ht="15.75" hidden="false" customHeight="false" outlineLevel="0" collapsed="false">
      <c r="A7" s="82" t="n">
        <v>3</v>
      </c>
      <c r="B7" s="77" t="s">
        <v>47</v>
      </c>
      <c r="C7" s="78" t="n">
        <f aca="false">SUM('[2]Semaine 19'!P7+'[2]Semaine 20'!P7+'[2]Semaine 21'!P7+'[2]Semaine 22'!P7)</f>
        <v>1.94444444444444</v>
      </c>
      <c r="D7" s="79" t="n">
        <f aca="false">SUM('[2]Semaine 19'!Q7+'[2]Semaine 20'!Q7+'[2]Semaine 21'!Q7+'[2]Semaine 22'!Q7)</f>
        <v>455</v>
      </c>
      <c r="E7" s="80" t="n">
        <v>9.75</v>
      </c>
      <c r="F7" s="81" t="n">
        <f aca="false">(C7*24)*E7</f>
        <v>455</v>
      </c>
    </row>
    <row r="8" customFormat="false" ht="15.75" hidden="false" customHeight="false" outlineLevel="0" collapsed="false">
      <c r="A8" s="82" t="n">
        <v>4</v>
      </c>
      <c r="B8" s="77" t="s">
        <v>50</v>
      </c>
      <c r="C8" s="78" t="n">
        <f aca="false">SUM('[2]Semaine 19'!P8+'[2]Semaine 20'!P8+'[2]Semaine 21'!P8+'[2]Semaine 22'!P8)</f>
        <v>1.91666666666667</v>
      </c>
      <c r="D8" s="79" t="n">
        <f aca="false">SUM('[2]Semaine 19'!Q8+'[2]Semaine 20'!Q8+'[2]Semaine 21'!Q8+'[2]Semaine 22'!Q8)</f>
        <v>437</v>
      </c>
      <c r="E8" s="80" t="n">
        <v>9.5</v>
      </c>
      <c r="F8" s="81" t="n">
        <f aca="false">(C8*24)*E8</f>
        <v>437</v>
      </c>
    </row>
    <row r="9" customFormat="false" ht="15.75" hidden="false" customHeight="false" outlineLevel="0" collapsed="false">
      <c r="A9" s="82" t="n">
        <v>5</v>
      </c>
      <c r="B9" s="77" t="s">
        <v>50</v>
      </c>
      <c r="C9" s="78" t="n">
        <f aca="false">SUM('[2]Semaine 19'!P9+'[2]Semaine 20'!P9+'[2]Semaine 21'!P9+'[2]Semaine 22'!P9)</f>
        <v>1.91666666666667</v>
      </c>
      <c r="D9" s="79" t="n">
        <f aca="false">SUM('[2]Semaine 19'!Q9+'[2]Semaine 20'!Q9+'[2]Semaine 21'!Q9+'[2]Semaine 22'!Q9)</f>
        <v>437</v>
      </c>
      <c r="E9" s="80" t="n">
        <v>9.5</v>
      </c>
      <c r="F9" s="81" t="n">
        <f aca="false">(C9*24)*E9</f>
        <v>437</v>
      </c>
    </row>
    <row r="10" customFormat="false" ht="15.75" hidden="false" customHeight="false" outlineLevel="0" collapsed="false">
      <c r="A10" s="82" t="n">
        <v>6</v>
      </c>
      <c r="B10" s="77" t="s">
        <v>54</v>
      </c>
      <c r="C10" s="78" t="n">
        <f aca="false">SUM('[2]Semaine 19'!P10+'[2]Semaine 20'!P10+'[2]Semaine 21'!P10+'[2]Semaine 22'!P10)</f>
        <v>4.47916666666667</v>
      </c>
      <c r="D10" s="79" t="n">
        <f aca="false">SUM('[2]Semaine 19'!Q10+'[2]Semaine 20'!Q10+'[2]Semaine 21'!Q10+'[2]Semaine 22'!Q10)</f>
        <v>886.875</v>
      </c>
      <c r="E10" s="80" t="n">
        <v>8.25</v>
      </c>
      <c r="F10" s="81" t="n">
        <f aca="false">(C10*24)*E10</f>
        <v>886.875</v>
      </c>
    </row>
    <row r="11" customFormat="false" ht="15.75" hidden="false" customHeight="false" outlineLevel="0" collapsed="false">
      <c r="A11" s="82" t="n">
        <v>7</v>
      </c>
      <c r="B11" s="77" t="s">
        <v>57</v>
      </c>
      <c r="C11" s="78" t="n">
        <f aca="false">SUM('[2]Semaine 19'!P11+'[2]Semaine 20'!P11+'[2]Semaine 21'!P11+'[2]Semaine 22'!P11)</f>
        <v>4.04513888888889</v>
      </c>
      <c r="D11" s="79" t="n">
        <f aca="false">SUM('[2]Semaine 19'!Q11+'[2]Semaine 20'!Q11+'[2]Semaine 21'!Q11+'[2]Semaine 22'!Q11)</f>
        <v>485.416666666667</v>
      </c>
      <c r="E11" s="80" t="n">
        <v>5</v>
      </c>
      <c r="F11" s="81" t="n">
        <f aca="false">(C11*24)*E11</f>
        <v>485.416666666667</v>
      </c>
    </row>
    <row r="12" customFormat="false" ht="15.75" hidden="false" customHeight="false" outlineLevel="0" collapsed="false">
      <c r="A12" s="82" t="n">
        <v>8</v>
      </c>
      <c r="B12" s="77" t="s">
        <v>60</v>
      </c>
      <c r="C12" s="78" t="n">
        <f aca="false">SUM('[2]Semaine 19'!P12+'[2]Semaine 20'!P12+'[2]Semaine 21'!P12+'[2]Semaine 22'!P12)</f>
        <v>1.09722222222222</v>
      </c>
      <c r="D12" s="79" t="n">
        <f aca="false">SUM('[2]Semaine 19'!Q12+'[2]Semaine 20'!Q12+'[2]Semaine 21'!Q12+'[2]Semaine 22'!Q12)</f>
        <v>250.166666666667</v>
      </c>
      <c r="E12" s="80" t="n">
        <v>9.5</v>
      </c>
      <c r="F12" s="81" t="n">
        <f aca="false">(C12*24)*E12</f>
        <v>250.166666666667</v>
      </c>
    </row>
    <row r="13" customFormat="false" ht="15.75" hidden="false" customHeight="false" outlineLevel="0" collapsed="false">
      <c r="A13" s="83" t="n">
        <v>9</v>
      </c>
      <c r="B13" s="77" t="s">
        <v>63</v>
      </c>
      <c r="C13" s="78" t="n">
        <f aca="false">SUM('[2]Semaine 19'!P13+'[2]Semaine 20'!P13+'[2]Semaine 21'!P13+'[2]Semaine 22'!P13)</f>
        <v>2.30555555555556</v>
      </c>
      <c r="D13" s="79" t="n">
        <f aca="false">SUM('[2]Semaine 19'!Q13+'[2]Semaine 20'!Q13+'[2]Semaine 21'!Q13+'[2]Semaine 22'!Q13)</f>
        <v>484.166666666667</v>
      </c>
      <c r="E13" s="80" t="n">
        <v>8.75</v>
      </c>
      <c r="F13" s="81" t="n">
        <f aca="false">(C13*24)*E13</f>
        <v>484.166666666667</v>
      </c>
    </row>
    <row r="14" customFormat="false" ht="15.75" hidden="false" customHeight="false" outlineLevel="0" collapsed="false">
      <c r="A14" s="83" t="n">
        <v>10</v>
      </c>
      <c r="B14" s="77" t="s">
        <v>66</v>
      </c>
      <c r="C14" s="78" t="n">
        <f aca="false">SUM('[2]Semaine 19'!P14+'[2]Semaine 20'!P14+'[2]Semaine 21'!P14+'[2]Semaine 22'!P14)</f>
        <v>1.77083333333333</v>
      </c>
      <c r="D14" s="79" t="n">
        <f aca="false">SUM('[2]Semaine 19'!Q14+'[2]Semaine 20'!Q14+'[2]Semaine 21'!Q14+'[2]Semaine 22'!Q14)</f>
        <v>393.125</v>
      </c>
      <c r="E14" s="80" t="n">
        <v>9.25</v>
      </c>
      <c r="F14" s="81" t="n">
        <f aca="false">(C14*24)*E14</f>
        <v>393.125</v>
      </c>
    </row>
    <row r="15" customFormat="false" ht="15.75" hidden="false" customHeight="false" outlineLevel="0" collapsed="false">
      <c r="A15" s="83" t="n">
        <v>11</v>
      </c>
      <c r="B15" s="77" t="s">
        <v>69</v>
      </c>
      <c r="C15" s="78" t="n">
        <f aca="false">SUM('[2]Semaine 19'!P15+'[2]Semaine 20'!P15+'[2]Semaine 21'!P15+'[2]Semaine 22'!P15)</f>
        <v>1.51388888888889</v>
      </c>
      <c r="D15" s="79" t="n">
        <f aca="false">SUM('[2]Semaine 19'!Q15+'[2]Semaine 20'!Q15+'[2]Semaine 21'!Q15+'[2]Semaine 22'!Q15)</f>
        <v>327</v>
      </c>
      <c r="E15" s="80" t="n">
        <v>9</v>
      </c>
      <c r="F15" s="81" t="n">
        <f aca="false">(C15*24)*E15</f>
        <v>327</v>
      </c>
    </row>
    <row r="16" customFormat="false" ht="15.75" hidden="false" customHeight="false" outlineLevel="0" collapsed="false">
      <c r="A16" s="83" t="n">
        <v>12</v>
      </c>
      <c r="B16" s="77" t="s">
        <v>72</v>
      </c>
      <c r="C16" s="78" t="n">
        <f aca="false">SUM('[2]Semaine 19'!P16+'[2]Semaine 20'!P16+'[2]Semaine 21'!P16+'[2]Semaine 22'!P16)</f>
        <v>3.69583333333333</v>
      </c>
      <c r="D16" s="79" t="n">
        <f aca="false">SUM('[2]Semaine 19'!Q16+'[2]Semaine 20'!Q16+'[2]Semaine 21'!Q16+'[2]Semaine 22'!Q16)</f>
        <v>731.775</v>
      </c>
      <c r="E16" s="80" t="n">
        <v>8.25</v>
      </c>
      <c r="F16" s="81" t="n">
        <f aca="false">(C16*24)*E16</f>
        <v>731.775</v>
      </c>
    </row>
    <row r="17" customFormat="false" ht="15.75" hidden="false" customHeight="false" outlineLevel="0" collapsed="false">
      <c r="A17" s="83" t="n">
        <v>13</v>
      </c>
      <c r="B17" s="77" t="s">
        <v>75</v>
      </c>
      <c r="C17" s="78" t="n">
        <f aca="false">SUM('[2]Semaine 19'!P17+'[2]Semaine 20'!P17+'[2]Semaine 21'!P17+'[2]Semaine 22'!P17)</f>
        <v>5.48958333333333</v>
      </c>
      <c r="D17" s="79" t="n">
        <f aca="false">SUM('[2]Semaine 19'!Q17+'[2]Semaine 20'!Q17+'[2]Semaine 21'!Q17+'[2]Semaine 22'!Q17)</f>
        <v>1054</v>
      </c>
      <c r="E17" s="80" t="n">
        <v>8</v>
      </c>
      <c r="F17" s="81" t="n">
        <f aca="false">(C17*24)*E17</f>
        <v>1054</v>
      </c>
    </row>
    <row r="18" customFormat="false" ht="15.75" hidden="false" customHeight="false" outlineLevel="0" collapsed="false">
      <c r="A18" s="84" t="n">
        <v>14</v>
      </c>
      <c r="B18" s="77" t="s">
        <v>78</v>
      </c>
      <c r="C18" s="78" t="n">
        <f aca="false">SUM('[2]Semaine 19'!P18+'[2]Semaine 20'!P18+'[2]Semaine 21'!P18+'[2]Semaine 22'!P18)</f>
        <v>3.41666666666667</v>
      </c>
      <c r="D18" s="79" t="n">
        <f aca="false">SUM('[2]Semaine 19'!Q18+'[2]Semaine 20'!Q18+'[2]Semaine 21'!Q18+'[2]Semaine 22'!Q18)</f>
        <v>717.5</v>
      </c>
      <c r="E18" s="80" t="n">
        <v>8.75</v>
      </c>
      <c r="F18" s="81" t="n">
        <f aca="false">(C18*24)*E18</f>
        <v>717.5</v>
      </c>
    </row>
    <row r="19" customFormat="false" ht="15.75" hidden="false" customHeight="false" outlineLevel="0" collapsed="false">
      <c r="A19" s="73"/>
      <c r="B19" s="74"/>
      <c r="C19" s="78" t="n">
        <f aca="false">SUM(C5:C18)</f>
        <v>44.3416666666667</v>
      </c>
      <c r="D19" s="79" t="n">
        <f aca="false">SUM(D5:D18)</f>
        <v>8658.525</v>
      </c>
      <c r="E19" s="51"/>
      <c r="F19" s="85" t="n">
        <f aca="false">SUM(F5:F18)</f>
        <v>8658.525</v>
      </c>
    </row>
    <row r="20" customFormat="false" ht="12.75" hidden="false" customHeight="false" outlineLevel="0" collapsed="false">
      <c r="A20" s="51"/>
      <c r="B20" s="51"/>
      <c r="C20" s="86" t="n">
        <f aca="false">(((11.5/24)*10)*5)*4</f>
        <v>95.8333333333333</v>
      </c>
      <c r="D20" s="87" t="n">
        <f aca="false">C19/C20</f>
        <v>0.462695652173913</v>
      </c>
      <c r="E20" s="51"/>
      <c r="F20" s="51"/>
    </row>
    <row r="21" customFormat="false" ht="13.5" hidden="false" customHeight="false" outlineLevel="0" collapsed="false">
      <c r="A21" s="51"/>
      <c r="B21" s="51"/>
      <c r="C21" s="51"/>
      <c r="D21" s="51"/>
      <c r="E21" s="51"/>
      <c r="F21" s="51"/>
    </row>
    <row r="22" customFormat="false" ht="15.75" hidden="false" customHeight="false" outlineLevel="0" collapsed="false">
      <c r="A22" s="72" t="s">
        <v>87</v>
      </c>
      <c r="B22" s="72"/>
      <c r="C22" s="72"/>
      <c r="D22" s="72"/>
      <c r="E22" s="51"/>
      <c r="F22" s="51"/>
    </row>
    <row r="23" customFormat="false" ht="15" hidden="false" customHeight="false" outlineLevel="0" collapsed="false">
      <c r="A23" s="88" t="s">
        <v>88</v>
      </c>
      <c r="B23" s="88" t="s">
        <v>89</v>
      </c>
      <c r="C23" s="88" t="s">
        <v>90</v>
      </c>
      <c r="D23" s="88" t="s">
        <v>91</v>
      </c>
      <c r="E23" s="51"/>
      <c r="F23" s="51"/>
    </row>
    <row r="24" customFormat="false" ht="12.75" hidden="false" customHeight="false" outlineLevel="0" collapsed="false">
      <c r="A24" s="89" t="n">
        <f aca="false">'[2]Semaine 19'!Q20</f>
        <v>0.305159420289855</v>
      </c>
      <c r="B24" s="89" t="n">
        <f aca="false">'[2]Semaine 20'!Q20</f>
        <v>0.542608695652174</v>
      </c>
      <c r="C24" s="89" t="n">
        <f aca="false">'[2]Semaine 21'!Q20</f>
        <v>0.394086956521739</v>
      </c>
      <c r="D24" s="89" t="n">
        <f aca="false">'[2]Semaine 22'!Q20</f>
        <v>0.608927536231884</v>
      </c>
      <c r="E24" s="90"/>
      <c r="F24" s="51"/>
    </row>
  </sheetData>
  <mergeCells count="7">
    <mergeCell ref="A1:A2"/>
    <mergeCell ref="B1:B2"/>
    <mergeCell ref="C1:C2"/>
    <mergeCell ref="D1:D2"/>
    <mergeCell ref="E1:E2"/>
    <mergeCell ref="F1:F2"/>
    <mergeCell ref="A22:D22"/>
  </mergeCells>
  <dataValidations count="1">
    <dataValidation allowBlank="true" operator="between" showDropDown="false" showErrorMessage="true" showInputMessage="true" sqref="B5:B18" type="list">
      <formula1>"A,B,C,D,D,E,F,G,H,I,J,K,L,M,N,O"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1:D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0" activeCellId="0" sqref="E10"/>
    </sheetView>
  </sheetViews>
  <sheetFormatPr defaultRowHeight="12.75" outlineLevelRow="0" outlineLevelCol="0"/>
  <cols>
    <col collapsed="false" customWidth="true" hidden="false" outlineLevel="0" max="3" min="1" style="51" width="11.43"/>
    <col collapsed="false" customWidth="true" hidden="false" outlineLevel="0" max="4" min="4" style="51" width="18.28"/>
    <col collapsed="false" customWidth="true" hidden="false" outlineLevel="0" max="1025" min="5" style="51" width="11.43"/>
  </cols>
  <sheetData>
    <row r="1" customFormat="false" ht="15.75" hidden="false" customHeight="false" outlineLevel="0" collapsed="false">
      <c r="C1" s="51" t="s">
        <v>92</v>
      </c>
      <c r="D1" s="91" t="s">
        <v>93</v>
      </c>
    </row>
    <row r="3" customFormat="false" ht="15.75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5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D9" activeCellId="0" sqref="D9"/>
    </sheetView>
  </sheetViews>
  <sheetFormatPr defaultRowHeight="12.8" outlineLevelRow="0" outlineLevelCol="0"/>
  <cols>
    <col collapsed="false" customWidth="true" hidden="false" outlineLevel="0" max="1" min="1" style="92" width="25.28"/>
    <col collapsed="false" customWidth="true" hidden="false" outlineLevel="0" max="2" min="2" style="93" width="6.38"/>
    <col collapsed="false" customWidth="true" hidden="false" outlineLevel="0" max="1025" min="3" style="0" width="12.69"/>
  </cols>
  <sheetData>
    <row r="1" customFormat="false" ht="15" hidden="false" customHeight="false" outlineLevel="0" collapsed="false">
      <c r="A1" s="94" t="s">
        <v>94</v>
      </c>
      <c r="B1" s="95" t="n">
        <f aca="false">IF(A1&lt;&gt;"",ROW(),"")</f>
        <v>1</v>
      </c>
    </row>
    <row r="2" customFormat="false" ht="15" hidden="false" customHeight="false" outlineLevel="0" collapsed="false">
      <c r="A2" s="94" t="s">
        <v>95</v>
      </c>
      <c r="B2" s="95" t="n">
        <f aca="false">IF(A2&lt;&gt;"",ROW(),"")</f>
        <v>2</v>
      </c>
    </row>
    <row r="3" customFormat="false" ht="15" hidden="false" customHeight="false" outlineLevel="0" collapsed="false">
      <c r="A3" s="94" t="s">
        <v>96</v>
      </c>
      <c r="B3" s="95" t="n">
        <f aca="false">IF(A3&lt;&gt;"",ROW(),"")</f>
        <v>3</v>
      </c>
    </row>
    <row r="4" customFormat="false" ht="15" hidden="false" customHeight="false" outlineLevel="0" collapsed="false">
      <c r="A4" s="94" t="s">
        <v>97</v>
      </c>
      <c r="B4" s="95" t="n">
        <f aca="false">IF(A4&lt;&gt;"",ROW(),"")</f>
        <v>4</v>
      </c>
    </row>
    <row r="5" customFormat="false" ht="15" hidden="false" customHeight="false" outlineLevel="0" collapsed="false">
      <c r="A5" s="94" t="s">
        <v>98</v>
      </c>
      <c r="B5" s="95" t="n">
        <f aca="false">IF(A5&lt;&gt;"",ROW(),"")</f>
        <v>5</v>
      </c>
    </row>
    <row r="6" customFormat="false" ht="15" hidden="false" customHeight="false" outlineLevel="0" collapsed="false">
      <c r="A6" s="94" t="s">
        <v>99</v>
      </c>
      <c r="B6" s="95" t="n">
        <f aca="false">IF(A6&lt;&gt;"",ROW(),"")</f>
        <v>6</v>
      </c>
    </row>
    <row r="7" customFormat="false" ht="15" hidden="false" customHeight="false" outlineLevel="0" collapsed="false">
      <c r="A7" s="94" t="s">
        <v>100</v>
      </c>
      <c r="B7" s="95" t="n">
        <f aca="false">IF(A7&lt;&gt;"",ROW(),"")</f>
        <v>7</v>
      </c>
    </row>
    <row r="8" customFormat="false" ht="15" hidden="false" customHeight="false" outlineLevel="0" collapsed="false">
      <c r="A8" s="94" t="s">
        <v>101</v>
      </c>
      <c r="B8" s="95" t="n">
        <f aca="false">IF(A8&lt;&gt;"",ROW(),"")</f>
        <v>8</v>
      </c>
    </row>
    <row r="9" customFormat="false" ht="15" hidden="false" customHeight="false" outlineLevel="0" collapsed="false">
      <c r="A9" s="94" t="s">
        <v>102</v>
      </c>
      <c r="B9" s="95" t="n">
        <f aca="false">IF(A9&lt;&gt;"",ROW(),"")</f>
        <v>9</v>
      </c>
    </row>
    <row r="10" customFormat="false" ht="15" hidden="false" customHeight="false" outlineLevel="0" collapsed="false">
      <c r="A10" s="94" t="s">
        <v>103</v>
      </c>
      <c r="B10" s="95" t="n">
        <f aca="false">IF(A10&lt;&gt;"",ROW(),"")</f>
        <v>10</v>
      </c>
    </row>
    <row r="11" customFormat="false" ht="15" hidden="false" customHeight="false" outlineLevel="0" collapsed="false">
      <c r="A11" s="94" t="s">
        <v>104</v>
      </c>
      <c r="B11" s="95" t="n">
        <f aca="false">IF(A11&lt;&gt;"",ROW(),"")</f>
        <v>11</v>
      </c>
    </row>
    <row r="12" customFormat="false" ht="15" hidden="false" customHeight="false" outlineLevel="0" collapsed="false">
      <c r="A12" s="94"/>
      <c r="B12" s="95" t="str">
        <f aca="false">IF(A12&lt;&gt;"",ROW(),"")</f>
        <v/>
      </c>
    </row>
    <row r="13" customFormat="false" ht="15" hidden="false" customHeight="false" outlineLevel="0" collapsed="false">
      <c r="A13" s="94"/>
      <c r="B13" s="95" t="str">
        <f aca="false">IF(A13&lt;&gt;"",ROW(),"")</f>
        <v/>
      </c>
    </row>
    <row r="14" customFormat="false" ht="15" hidden="false" customHeight="false" outlineLevel="0" collapsed="false">
      <c r="A14" s="94"/>
      <c r="B14" s="95" t="str">
        <f aca="false">IF(A14&lt;&gt;"",ROW(),"")</f>
        <v/>
      </c>
    </row>
    <row r="15" customFormat="false" ht="15" hidden="false" customHeight="false" outlineLevel="0" collapsed="false">
      <c r="A15" s="94"/>
      <c r="B15" s="95" t="str">
        <f aca="false">IF(A15&lt;&gt;"",ROW(),"")</f>
        <v/>
      </c>
    </row>
    <row r="16" customFormat="false" ht="15" hidden="false" customHeight="false" outlineLevel="0" collapsed="false">
      <c r="A16" s="94"/>
      <c r="B16" s="95" t="str">
        <f aca="false">IF(A16&lt;&gt;"",ROW(),"")</f>
        <v/>
      </c>
    </row>
    <row r="17" customFormat="false" ht="15" hidden="false" customHeight="false" outlineLevel="0" collapsed="false">
      <c r="A17" s="94"/>
      <c r="B17" s="95" t="str">
        <f aca="false">IF(A17&lt;&gt;"",ROW(),"")</f>
        <v/>
      </c>
    </row>
    <row r="18" customFormat="false" ht="15" hidden="false" customHeight="false" outlineLevel="0" collapsed="false">
      <c r="A18" s="94"/>
      <c r="B18" s="95" t="str">
        <f aca="false">IF(A18&lt;&gt;"",ROW(),"")</f>
        <v/>
      </c>
    </row>
    <row r="19" customFormat="false" ht="15" hidden="false" customHeight="false" outlineLevel="0" collapsed="false">
      <c r="A19" s="94"/>
      <c r="B19" s="95" t="str">
        <f aca="false">IF(A19&lt;&gt;"",ROW(),"")</f>
        <v/>
      </c>
    </row>
    <row r="20" customFormat="false" ht="15" hidden="false" customHeight="false" outlineLevel="0" collapsed="false">
      <c r="A20" s="94"/>
      <c r="B20" s="95" t="str">
        <f aca="false">IF(A20&lt;&gt;"",ROW(),"")</f>
        <v/>
      </c>
    </row>
    <row r="21" customFormat="false" ht="15" hidden="false" customHeight="false" outlineLevel="0" collapsed="false">
      <c r="A21" s="94"/>
      <c r="B21" s="95" t="str">
        <f aca="false">IF(A21&lt;&gt;"",ROW(),"")</f>
        <v/>
      </c>
    </row>
    <row r="22" customFormat="false" ht="15" hidden="false" customHeight="false" outlineLevel="0" collapsed="false">
      <c r="A22" s="94"/>
      <c r="B22" s="95" t="str">
        <f aca="false">IF(A22&lt;&gt;"",ROW(),"")</f>
        <v/>
      </c>
    </row>
    <row r="23" customFormat="false" ht="15" hidden="false" customHeight="false" outlineLevel="0" collapsed="false">
      <c r="A23" s="94"/>
      <c r="B23" s="95" t="str">
        <f aca="false">IF(A23&lt;&gt;"",ROW(),"")</f>
        <v/>
      </c>
    </row>
    <row r="24" customFormat="false" ht="15" hidden="false" customHeight="false" outlineLevel="0" collapsed="false">
      <c r="A24" s="94"/>
      <c r="B24" s="95" t="str">
        <f aca="false">IF(A24&lt;&gt;"",ROW(),"")</f>
        <v/>
      </c>
    </row>
    <row r="25" customFormat="false" ht="15" hidden="false" customHeight="false" outlineLevel="0" collapsed="false">
      <c r="A25" s="94"/>
      <c r="B25" s="95" t="str">
        <f aca="false">IF(A25&lt;&gt;"",ROW(),"")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2013-12-05T23:41:12Z</dcterms:created>
  <dc:creator>Kevin</dc:creator>
  <dc:description/>
  <dc:language>fr-FR</dc:language>
  <cp:lastModifiedBy/>
  <cp:lastPrinted>2017-06-19T16:26:32Z</cp:lastPrinted>
  <dcterms:modified xsi:type="dcterms:W3CDTF">2017-06-19T22:57:25Z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