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<sst xmlns="http://schemas.openxmlformats.org/spreadsheetml/2006/main" count="29" uniqueCount="18">
  <si>
    <t xml:space="preserve">Répartition coûts entretiens (freinage, vidange, CT, pneus…)</t>
  </si>
  <si>
    <t xml:space="preserve">Année</t>
  </si>
  <si>
    <t xml:space="preserve">S0</t>
  </si>
  <si>
    <t xml:space="preserve">Kms</t>
  </si>
  <si>
    <t xml:space="preserve">Utilisateur</t>
  </si>
  <si>
    <t xml:space="preserve">Distance</t>
  </si>
  <si>
    <t xml:space="preserve">Taux</t>
  </si>
  <si>
    <t xml:space="preserve">Coût à répartir</t>
  </si>
  <si>
    <t xml:space="preserve">Dates</t>
  </si>
  <si>
    <t xml:space="preserve">Nom</t>
  </si>
  <si>
    <t xml:space="preserve">Kms départ</t>
  </si>
  <si>
    <t xml:space="preserve">Kms arrivée</t>
  </si>
  <si>
    <t xml:space="preserve">Total</t>
  </si>
  <si>
    <t xml:space="preserve">S1</t>
  </si>
  <si>
    <t xml:space="preserve">S2</t>
  </si>
  <si>
    <t xml:space="preserve">S3</t>
  </si>
  <si>
    <t xml:space="preserve">S4</t>
  </si>
  <si>
    <t xml:space="preserve">S5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</si>
</sst>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DD/MM/YYYY"/>
    <numFmt numFmtId="166" formatCode="General"/>
    <numFmt numFmtId="167" formatCode="#,##0.00\ [$€-40C];[RED]\-#,##0.00\ [$€-40C]"/>
    <numFmt numFmtId="168" formatCode="0.00\ %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5CE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0" activeCellId="0" sqref="E20"/>
    </sheetView>
  </sheetViews>
  <sheetFormatPr defaultRowHeight="13.8" zeroHeight="false" outlineLevelRow="0" outlineLevelCol="0"/>
  <cols>
    <col collapsed="false" customWidth="true" hidden="false" outlineLevel="0" max="1" min="1" style="1" width="11.86"/>
    <col collapsed="false" customWidth="true" hidden="false" outlineLevel="0" max="2" min="2" style="2" width="5.28"/>
    <col collapsed="false" customWidth="true" hidden="false" outlineLevel="0" max="3" min="3" style="2" width="10.99"/>
    <col collapsed="false" customWidth="false" hidden="false" outlineLevel="0" max="4" min="4" style="2" width="11.42"/>
    <col collapsed="false" customWidth="true" hidden="false" outlineLevel="0" max="5" min="5" style="2" width="5.43"/>
    <col collapsed="false" customWidth="true" hidden="false" outlineLevel="0" max="6" min="6" style="2" width="2.68"/>
    <col collapsed="false" customWidth="true" hidden="false" outlineLevel="0" max="7" min="7" style="2" width="10.18"/>
    <col collapsed="false" customWidth="true" hidden="false" outlineLevel="0" max="8" min="8" style="2" width="8.66"/>
    <col collapsed="false" customWidth="true" hidden="false" outlineLevel="0" max="9" min="9" style="2" width="6.11"/>
    <col collapsed="false" customWidth="true" hidden="false" outlineLevel="0" max="10" min="10" style="2" width="9.63"/>
    <col collapsed="false" customWidth="true" hidden="false" outlineLevel="0" max="11" min="11" style="2" width="13.65"/>
    <col collapsed="false" customWidth="true" hidden="false" outlineLevel="0" max="12" min="12" style="2" width="4.9"/>
    <col collapsed="false" customWidth="false" hidden="false" outlineLevel="0" max="1025" min="13" style="2" width="11.42"/>
  </cols>
  <sheetData>
    <row r="1" customFormat="false" ht="15" hidden="false" customHeight="false" outlineLevel="0" collapsed="false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customFormat="false" ht="13.8" hidden="false" customHeight="false" outlineLevel="0" collapsed="false">
      <c r="A2" s="4"/>
      <c r="B2" s="4"/>
      <c r="C2" s="4"/>
      <c r="D2" s="4"/>
      <c r="E2" s="4"/>
      <c r="F2" s="4"/>
      <c r="G2" s="5"/>
      <c r="H2" s="6" t="n">
        <f aca="false">SUM(H4:H22)</f>
        <v>15127</v>
      </c>
      <c r="I2" s="7"/>
      <c r="J2" s="8" t="n">
        <f aca="false">SUM(J4:J22)</f>
        <v>1</v>
      </c>
      <c r="K2" s="7" t="n">
        <f aca="false">SUM(K4:K22)</f>
        <v>1789</v>
      </c>
      <c r="L2" s="4"/>
      <c r="M2" s="4"/>
      <c r="N2" s="4"/>
    </row>
    <row r="3" customFormat="false" ht="13.8" hidden="false" customHeight="false" outlineLevel="0" collapsed="false">
      <c r="A3" s="1" t="s">
        <v>1</v>
      </c>
      <c r="B3" s="2" t="n">
        <v>2019</v>
      </c>
      <c r="C3" s="2" t="s">
        <v>2</v>
      </c>
      <c r="D3" s="4" t="n">
        <v>50000</v>
      </c>
      <c r="E3" s="2" t="s">
        <v>3</v>
      </c>
      <c r="G3" s="9" t="s">
        <v>4</v>
      </c>
      <c r="H3" s="9" t="s">
        <v>5</v>
      </c>
      <c r="I3" s="9" t="n">
        <f aca="false">SUM(MAX(D:D),-MIN(C:C))</f>
        <v>15127</v>
      </c>
      <c r="J3" s="10" t="s">
        <v>6</v>
      </c>
      <c r="K3" s="9" t="s">
        <v>7</v>
      </c>
      <c r="L3" s="2" t="n">
        <v>1789</v>
      </c>
    </row>
    <row r="4" customFormat="false" ht="13.8" hidden="false" customHeight="false" outlineLevel="0" collapsed="false">
      <c r="A4" s="11" t="s">
        <v>8</v>
      </c>
      <c r="B4" s="12" t="s">
        <v>9</v>
      </c>
      <c r="C4" s="12" t="s">
        <v>10</v>
      </c>
      <c r="D4" s="12" t="s">
        <v>11</v>
      </c>
      <c r="E4" s="12" t="s">
        <v>12</v>
      </c>
      <c r="G4" s="9" t="str">
        <f aca="true">IF(ROW()-3&gt;COUNTIF(F:F,"&gt;"&amp;1),"",INDIRECT("B"&amp;SMALL(F:F,ROW()-3),1))</f>
        <v>S0</v>
      </c>
      <c r="H4" s="9" t="n">
        <f aca="false">IF(G4="","",SUMIFS(E$5:E$22,B$5:B$22,G4))</f>
        <v>1200</v>
      </c>
      <c r="I4" s="9" t="str">
        <f aca="false">IF(G4="","","Kms")</f>
        <v>Kms</v>
      </c>
      <c r="J4" s="10" t="n">
        <f aca="false">IF(G4="","",H4/I$3)</f>
        <v>0.0793283532755999</v>
      </c>
      <c r="K4" s="13" t="n">
        <f aca="false">IF(G4="","",L$3*J4)</f>
        <v>141.918424010048</v>
      </c>
    </row>
    <row r="5" customFormat="false" ht="13.8" hidden="false" customHeight="false" outlineLevel="0" collapsed="false">
      <c r="A5" s="14" t="n">
        <v>43466</v>
      </c>
      <c r="B5" s="15" t="s">
        <v>2</v>
      </c>
      <c r="C5" s="15" t="n">
        <v>50000</v>
      </c>
      <c r="D5" s="15" t="n">
        <v>51200</v>
      </c>
      <c r="E5" s="15" t="n">
        <f aca="false">D5-C5</f>
        <v>1200</v>
      </c>
      <c r="F5" s="2" t="n">
        <f aca="false">IF(B5="","",IF(ISERROR(MATCH(B5,B$1:B4,0)),ROW(),""))</f>
        <v>5</v>
      </c>
      <c r="G5" s="9" t="str">
        <f aca="true">IF(ROW()-3&gt;COUNTIF(F:F,"&gt;"&amp;1),"",INDIRECT("B"&amp;SMALL(F:F,ROW()-3),1))</f>
        <v>S1</v>
      </c>
      <c r="H5" s="9" t="n">
        <f aca="false">IF(G5="","",SUMIFS(E$5:E$22,B$5:B$22,G5))</f>
        <v>2156</v>
      </c>
      <c r="I5" s="9" t="str">
        <f aca="false">IF(G5="","","Kms")</f>
        <v>Kms</v>
      </c>
      <c r="J5" s="10" t="n">
        <f aca="false">IF(G5="","",H5/I$3)</f>
        <v>0.142526608051828</v>
      </c>
      <c r="K5" s="13" t="n">
        <f aca="false">IF(G5="","",L$3*J5)</f>
        <v>254.98010180472</v>
      </c>
    </row>
    <row r="6" customFormat="false" ht="13.8" hidden="false" customHeight="false" outlineLevel="0" collapsed="false">
      <c r="A6" s="14" t="n">
        <v>43559</v>
      </c>
      <c r="B6" s="15" t="s">
        <v>13</v>
      </c>
      <c r="C6" s="15" t="n">
        <v>51200</v>
      </c>
      <c r="D6" s="15" t="n">
        <v>51750</v>
      </c>
      <c r="E6" s="15" t="n">
        <f aca="false">D6-C6</f>
        <v>550</v>
      </c>
      <c r="F6" s="2" t="n">
        <f aca="false">IF(B6="","",IF(ISERROR(MATCH(B6,B$1:B5,0)),ROW(),""))</f>
        <v>6</v>
      </c>
      <c r="G6" s="9" t="str">
        <f aca="true">IF(ROW()-3&gt;COUNTIF(F:F,"&gt;"&amp;1),"",INDIRECT("B"&amp;SMALL(F:F,ROW()-3),1))</f>
        <v>S2</v>
      </c>
      <c r="H6" s="9" t="n">
        <f aca="false">IF(G6="","",SUMIFS(E$5:E$22,B$5:B$22,G6))</f>
        <v>4039</v>
      </c>
      <c r="I6" s="9" t="str">
        <f aca="false">IF(G6="","","Kms")</f>
        <v>Kms</v>
      </c>
      <c r="J6" s="10" t="n">
        <f aca="false">IF(G6="","",H6/I$3)</f>
        <v>0.267006015733457</v>
      </c>
      <c r="K6" s="13" t="n">
        <f aca="false">IF(G6="","",L$3*J6)</f>
        <v>477.673762147154</v>
      </c>
    </row>
    <row r="7" customFormat="false" ht="13.8" hidden="false" customHeight="false" outlineLevel="0" collapsed="false">
      <c r="A7" s="14" t="n">
        <v>43560</v>
      </c>
      <c r="B7" s="15" t="s">
        <v>14</v>
      </c>
      <c r="C7" s="15" t="n">
        <v>51750</v>
      </c>
      <c r="D7" s="15" t="n">
        <v>52000</v>
      </c>
      <c r="E7" s="15" t="n">
        <f aca="false">D7-C7</f>
        <v>250</v>
      </c>
      <c r="F7" s="2" t="n">
        <f aca="false">IF(B7="","",IF(ISERROR(MATCH(B7,B$1:B6,0)),ROW(),""))</f>
        <v>7</v>
      </c>
      <c r="G7" s="9" t="str">
        <f aca="true">IF(ROW()-3&gt;COUNTIF(F:F,"&gt;"&amp;1),"",INDIRECT("B"&amp;SMALL(F:F,ROW()-3),1))</f>
        <v>S3</v>
      </c>
      <c r="H7" s="9" t="n">
        <f aca="false">IF(G7="","",SUMIFS(E$5:E$22,B$5:B$22,G7))</f>
        <v>1561</v>
      </c>
      <c r="I7" s="9" t="str">
        <f aca="false">IF(G7="","","Kms")</f>
        <v>Kms</v>
      </c>
      <c r="J7" s="10" t="n">
        <f aca="false">IF(G7="","",H7/I$3)</f>
        <v>0.103192966219343</v>
      </c>
      <c r="K7" s="13" t="n">
        <f aca="false">IF(G7="","",L$3*J7)</f>
        <v>184.612216566404</v>
      </c>
    </row>
    <row r="8" customFormat="false" ht="13.8" hidden="false" customHeight="false" outlineLevel="0" collapsed="false">
      <c r="A8" s="14" t="n">
        <v>43561</v>
      </c>
      <c r="B8" s="15" t="s">
        <v>13</v>
      </c>
      <c r="C8" s="15" t="n">
        <v>52000</v>
      </c>
      <c r="D8" s="15" t="n">
        <v>52050</v>
      </c>
      <c r="E8" s="15" t="n">
        <f aca="false">D8-C8</f>
        <v>50</v>
      </c>
      <c r="F8" s="2" t="str">
        <f aca="false">IF(B8="","",IF(ISERROR(MATCH(B8,B$1:B7,0)),ROW(),""))</f>
        <v/>
      </c>
      <c r="G8" s="9" t="str">
        <f aca="true">IF(ROW()-3&gt;COUNTIF(F:F,"&gt;"&amp;1),"",INDIRECT("B"&amp;SMALL(F:F,ROW()-3),1))</f>
        <v>S4</v>
      </c>
      <c r="H8" s="9" t="n">
        <f aca="false">IF(G8="","",SUMIFS(E$5:E$22,B$5:B$22,G8))</f>
        <v>5109</v>
      </c>
      <c r="I8" s="9" t="str">
        <f aca="false">IF(G8="","","Kms")</f>
        <v>Kms</v>
      </c>
      <c r="J8" s="10" t="n">
        <f aca="false">IF(G8="","",H8/I$3)</f>
        <v>0.337740464070867</v>
      </c>
      <c r="K8" s="13" t="n">
        <f aca="false">IF(G8="","",L$3*J8)</f>
        <v>604.217690222781</v>
      </c>
    </row>
    <row r="9" customFormat="false" ht="13.8" hidden="false" customHeight="false" outlineLevel="0" collapsed="false">
      <c r="A9" s="14" t="n">
        <v>43562</v>
      </c>
      <c r="B9" s="15" t="s">
        <v>15</v>
      </c>
      <c r="C9" s="15" t="n">
        <v>52050</v>
      </c>
      <c r="D9" s="15" t="n">
        <v>52500</v>
      </c>
      <c r="E9" s="15" t="n">
        <f aca="false">D9-C9</f>
        <v>450</v>
      </c>
      <c r="F9" s="2" t="n">
        <f aca="false">IF(B9="","",IF(ISERROR(MATCH(B9,B$1:B8,0)),ROW(),""))</f>
        <v>9</v>
      </c>
      <c r="G9" s="9" t="str">
        <f aca="true">IF(ROW()-3&gt;COUNTIF(F:F,"&gt;"&amp;1),"",INDIRECT("B"&amp;SMALL(F:F,ROW()-3),1))</f>
        <v>S5</v>
      </c>
      <c r="H9" s="9" t="n">
        <f aca="false">IF(G9="","",SUMIFS(E$5:E$22,B$5:B$22,G9))</f>
        <v>1062</v>
      </c>
      <c r="I9" s="9" t="str">
        <f aca="false">IF(G9="","","Kms")</f>
        <v>Kms</v>
      </c>
      <c r="J9" s="10" t="n">
        <f aca="false">IF(G9="","",H9/I$3)</f>
        <v>0.0702055926489059</v>
      </c>
      <c r="K9" s="13" t="n">
        <f aca="false">IF(G9="","",L$3*J9)</f>
        <v>125.597805248893</v>
      </c>
    </row>
    <row r="10" customFormat="false" ht="13.8" hidden="false" customHeight="false" outlineLevel="0" collapsed="false">
      <c r="A10" s="14" t="n">
        <v>43563</v>
      </c>
      <c r="B10" s="15" t="s">
        <v>13</v>
      </c>
      <c r="C10" s="15" t="n">
        <v>52500</v>
      </c>
      <c r="D10" s="15" t="n">
        <v>53864</v>
      </c>
      <c r="E10" s="15" t="n">
        <f aca="false">D10-C10</f>
        <v>1364</v>
      </c>
      <c r="F10" s="2" t="str">
        <f aca="false">IF(B10="","",IF(ISERROR(MATCH(B10,B$1:B9,0)),ROW(),""))</f>
        <v/>
      </c>
      <c r="G10" s="9" t="str">
        <f aca="true">IF(ROW()-3&gt;COUNTIF(F:F,"&gt;"&amp;1),"",INDIRECT("B"&amp;SMALL(F:F,ROW()-3),1))</f>
        <v/>
      </c>
      <c r="H10" s="9" t="str">
        <f aca="false">IF(G10="","",SUMIFS(E$5:E$22,B$5:B$22,G10))</f>
        <v/>
      </c>
      <c r="I10" s="9" t="str">
        <f aca="false">IF(G10="","","Kms")</f>
        <v/>
      </c>
      <c r="J10" s="10" t="str">
        <f aca="false">IF(G10="","",H10/I$3)</f>
        <v/>
      </c>
      <c r="K10" s="13" t="str">
        <f aca="false">IF(G10="","",L$3*J10)</f>
        <v/>
      </c>
    </row>
    <row r="11" customFormat="false" ht="13.8" hidden="false" customHeight="false" outlineLevel="0" collapsed="false">
      <c r="A11" s="14" t="n">
        <v>43564</v>
      </c>
      <c r="B11" s="15" t="s">
        <v>14</v>
      </c>
      <c r="C11" s="15" t="n">
        <v>53864</v>
      </c>
      <c r="D11" s="15" t="n">
        <v>54012</v>
      </c>
      <c r="E11" s="15" t="n">
        <f aca="false">D11-C11</f>
        <v>148</v>
      </c>
      <c r="F11" s="2" t="str">
        <f aca="false">IF(B11="","",IF(ISERROR(MATCH(B11,B$1:B10,0)),ROW(),""))</f>
        <v/>
      </c>
      <c r="G11" s="9" t="str">
        <f aca="true">IF(ROW()-3&gt;COUNTIF(F:F,"&gt;"&amp;1),"",INDIRECT("B"&amp;SMALL(F:F,ROW()-3),1))</f>
        <v/>
      </c>
      <c r="H11" s="9" t="str">
        <f aca="false">IF(G11="","",SUMIFS(E$5:E$22,B$5:B$22,G11))</f>
        <v/>
      </c>
      <c r="I11" s="9" t="str">
        <f aca="false">IF(G11="","","Kms")</f>
        <v/>
      </c>
      <c r="J11" s="10" t="str">
        <f aca="false">IF(G11="","",H11/I$3)</f>
        <v/>
      </c>
      <c r="K11" s="13" t="str">
        <f aca="false">IF(G11="","",L$3*J11)</f>
        <v/>
      </c>
    </row>
    <row r="12" customFormat="false" ht="13.8" hidden="false" customHeight="false" outlineLevel="0" collapsed="false">
      <c r="A12" s="14" t="n">
        <v>43565</v>
      </c>
      <c r="B12" s="15" t="s">
        <v>15</v>
      </c>
      <c r="C12" s="15" t="n">
        <v>54012</v>
      </c>
      <c r="D12" s="15" t="n">
        <v>54785</v>
      </c>
      <c r="E12" s="15" t="n">
        <f aca="false">D12-C12</f>
        <v>773</v>
      </c>
      <c r="F12" s="2" t="str">
        <f aca="false">IF(B12="","",IF(ISERROR(MATCH(B12,B$1:B11,0)),ROW(),""))</f>
        <v/>
      </c>
      <c r="G12" s="9" t="str">
        <f aca="true">IF(ROW()-3&gt;COUNTIF(F:F,"&gt;"&amp;1),"",INDIRECT("B"&amp;SMALL(F:F,ROW()-3),1))</f>
        <v/>
      </c>
      <c r="H12" s="9" t="str">
        <f aca="false">IF(G12="","",SUMIFS(E$5:E$22,B$5:B$22,G12))</f>
        <v/>
      </c>
      <c r="I12" s="9" t="str">
        <f aca="false">IF(G12="","","Kms")</f>
        <v/>
      </c>
      <c r="J12" s="10" t="str">
        <f aca="false">IF(G12="","",H12/I$3)</f>
        <v/>
      </c>
      <c r="K12" s="13" t="str">
        <f aca="false">IF(G12="","",L$3*J12)</f>
        <v/>
      </c>
    </row>
    <row r="13" customFormat="false" ht="13.8" hidden="false" customHeight="false" outlineLevel="0" collapsed="false">
      <c r="A13" s="14" t="n">
        <v>43566</v>
      </c>
      <c r="B13" s="15" t="s">
        <v>15</v>
      </c>
      <c r="C13" s="15" t="n">
        <v>54785</v>
      </c>
      <c r="D13" s="15" t="n">
        <v>54797</v>
      </c>
      <c r="E13" s="15" t="n">
        <f aca="false">D13-C13</f>
        <v>12</v>
      </c>
      <c r="F13" s="2" t="str">
        <f aca="false">IF(B13="","",IF(ISERROR(MATCH(B13,B$1:B12,0)),ROW(),""))</f>
        <v/>
      </c>
      <c r="G13" s="9" t="str">
        <f aca="true">IF(ROW()-3&gt;COUNTIF(F:F,"&gt;"&amp;1),"",INDIRECT("B"&amp;SMALL(F:F,ROW()-3),1))</f>
        <v/>
      </c>
      <c r="H13" s="9" t="str">
        <f aca="false">IF(G13="","",SUMIFS(E$5:E$22,B$5:B$22,G13))</f>
        <v/>
      </c>
      <c r="I13" s="9" t="str">
        <f aca="false">IF(G13="","","Kms")</f>
        <v/>
      </c>
      <c r="J13" s="10" t="str">
        <f aca="false">IF(G13="","",H13/I$3)</f>
        <v/>
      </c>
      <c r="K13" s="13" t="str">
        <f aca="false">IF(G13="","",L$3*J13)</f>
        <v/>
      </c>
    </row>
    <row r="14" customFormat="false" ht="13.8" hidden="false" customHeight="false" outlineLevel="0" collapsed="false">
      <c r="A14" s="14" t="n">
        <v>43567</v>
      </c>
      <c r="B14" s="15" t="s">
        <v>15</v>
      </c>
      <c r="C14" s="15" t="n">
        <v>54797</v>
      </c>
      <c r="D14" s="15" t="n">
        <v>55123</v>
      </c>
      <c r="E14" s="15" t="n">
        <f aca="false">D14-C14</f>
        <v>326</v>
      </c>
      <c r="F14" s="2" t="str">
        <f aca="false">IF(B14="","",IF(ISERROR(MATCH(B14,B$1:B13,0)),ROW(),""))</f>
        <v/>
      </c>
      <c r="G14" s="9" t="str">
        <f aca="true">IF(ROW()-3&gt;COUNTIF(F:F,"&gt;"&amp;1),"",INDIRECT("B"&amp;SMALL(F:F,ROW()-3),1))</f>
        <v/>
      </c>
      <c r="H14" s="9" t="str">
        <f aca="false">IF(G14="","",SUMIFS(E$5:E$22,B$5:B$22,G14))</f>
        <v/>
      </c>
      <c r="I14" s="9" t="str">
        <f aca="false">IF(G14="","","Kms")</f>
        <v/>
      </c>
      <c r="J14" s="10" t="str">
        <f aca="false">IF(G14="","",H14/I$3)</f>
        <v/>
      </c>
      <c r="K14" s="13" t="str">
        <f aca="false">IF(G14="","",L$3*J14)</f>
        <v/>
      </c>
      <c r="L14" s="16"/>
    </row>
    <row r="15" customFormat="false" ht="13.8" hidden="false" customHeight="false" outlineLevel="0" collapsed="false">
      <c r="A15" s="14" t="n">
        <v>43568</v>
      </c>
      <c r="B15" s="15" t="s">
        <v>14</v>
      </c>
      <c r="C15" s="15" t="n">
        <v>55123</v>
      </c>
      <c r="D15" s="15" t="n">
        <v>58764</v>
      </c>
      <c r="E15" s="15" t="n">
        <f aca="false">D15-C15</f>
        <v>3641</v>
      </c>
      <c r="F15" s="2" t="str">
        <f aca="false">IF(B15="","",IF(ISERROR(MATCH(B15,B$1:B14,0)),ROW(),""))</f>
        <v/>
      </c>
      <c r="G15" s="9" t="str">
        <f aca="true">IF(ROW()-3&gt;COUNTIF(F:F,"&gt;"&amp;1),"",INDIRECT("B"&amp;SMALL(F:F,ROW()-3),1))</f>
        <v/>
      </c>
      <c r="H15" s="9" t="str">
        <f aca="false">IF(G15="","",SUMIFS(E$5:E$22,B$5:B$22,G15))</f>
        <v/>
      </c>
      <c r="I15" s="9" t="str">
        <f aca="false">IF(G15="","","Kms")</f>
        <v/>
      </c>
      <c r="J15" s="10" t="str">
        <f aca="false">IF(G15="","",H15/I$3)</f>
        <v/>
      </c>
      <c r="K15" s="13" t="str">
        <f aca="false">IF(G15="","",L$3*J15)</f>
        <v/>
      </c>
    </row>
    <row r="16" customFormat="false" ht="13.8" hidden="false" customHeight="false" outlineLevel="0" collapsed="false">
      <c r="A16" s="14" t="n">
        <v>43569</v>
      </c>
      <c r="B16" s="15" t="s">
        <v>13</v>
      </c>
      <c r="C16" s="15" t="n">
        <v>58764</v>
      </c>
      <c r="D16" s="15" t="n">
        <v>58956</v>
      </c>
      <c r="E16" s="15" t="n">
        <f aca="false">D16-C16</f>
        <v>192</v>
      </c>
      <c r="F16" s="2" t="str">
        <f aca="false">IF(B16="","",IF(ISERROR(MATCH(B16,B$1:B15,0)),ROW(),""))</f>
        <v/>
      </c>
      <c r="G16" s="9" t="str">
        <f aca="true">IF(ROW()-3&gt;COUNTIF(F:F,"&gt;"&amp;1),"",INDIRECT("B"&amp;SMALL(F:F,ROW()-3),1))</f>
        <v/>
      </c>
      <c r="H16" s="9" t="str">
        <f aca="false">IF(G16="","",SUMIFS(E$5:E$22,B$5:B$22,G16))</f>
        <v/>
      </c>
      <c r="I16" s="9" t="str">
        <f aca="false">IF(G16="","","Kms")</f>
        <v/>
      </c>
      <c r="J16" s="10" t="str">
        <f aca="false">IF(G16="","",H16/I$3)</f>
        <v/>
      </c>
      <c r="K16" s="13" t="str">
        <f aca="false">IF(G16="","",L$3*J16)</f>
        <v/>
      </c>
    </row>
    <row r="17" customFormat="false" ht="13.8" hidden="false" customHeight="false" outlineLevel="0" collapsed="false">
      <c r="A17" s="14" t="n">
        <v>43647</v>
      </c>
      <c r="B17" s="15" t="s">
        <v>16</v>
      </c>
      <c r="C17" s="15" t="n">
        <v>58956</v>
      </c>
      <c r="D17" s="15" t="n">
        <v>63527</v>
      </c>
      <c r="E17" s="15" t="n">
        <f aca="false">D17-C17</f>
        <v>4571</v>
      </c>
      <c r="F17" s="2" t="n">
        <f aca="false">IF(B17="","",IF(ISERROR(MATCH(B17,B$1:B16,0)),ROW(),""))</f>
        <v>17</v>
      </c>
      <c r="G17" s="9" t="str">
        <f aca="true">IF(ROW()-3&gt;COUNTIF(F:F,"&gt;"&amp;1),"",INDIRECT("B"&amp;SMALL(F:F,ROW()-3),1))</f>
        <v/>
      </c>
      <c r="H17" s="9" t="str">
        <f aca="false">IF(G17="","",SUMIFS(E$5:E$22,B$5:B$22,G17))</f>
        <v/>
      </c>
      <c r="I17" s="9" t="str">
        <f aca="false">IF(G17="","","Kms")</f>
        <v/>
      </c>
      <c r="J17" s="10" t="str">
        <f aca="false">IF(G17="","",H17/I$3)</f>
        <v/>
      </c>
      <c r="K17" s="13" t="str">
        <f aca="false">IF(G17="","",L$3*J17)</f>
        <v/>
      </c>
    </row>
    <row r="18" customFormat="false" ht="13.8" hidden="false" customHeight="false" outlineLevel="0" collapsed="false">
      <c r="A18" s="14" t="n">
        <v>43659</v>
      </c>
      <c r="B18" s="15" t="s">
        <v>17</v>
      </c>
      <c r="C18" s="15" t="n">
        <v>63527</v>
      </c>
      <c r="D18" s="15" t="n">
        <v>63632</v>
      </c>
      <c r="E18" s="15" t="n">
        <f aca="false">D18-C18</f>
        <v>105</v>
      </c>
      <c r="F18" s="2" t="n">
        <f aca="false">IF(B18="","",IF(ISERROR(MATCH(B18,B$1:B17,0)),ROW(),""))</f>
        <v>18</v>
      </c>
      <c r="G18" s="9" t="str">
        <f aca="true">IF(ROW()-3&gt;COUNTIF(F:F,"&gt;"&amp;1),"",INDIRECT("B"&amp;SMALL(F:F,ROW()-3),1))</f>
        <v/>
      </c>
      <c r="H18" s="9" t="str">
        <f aca="false">IF(G18="","",SUMIFS(E$5:E$22,B$5:B$22,G18))</f>
        <v/>
      </c>
      <c r="I18" s="9" t="str">
        <f aca="false">IF(G18="","","Kms")</f>
        <v/>
      </c>
      <c r="J18" s="10" t="str">
        <f aca="false">IF(G18="","",H18/I$3)</f>
        <v/>
      </c>
      <c r="K18" s="13" t="str">
        <f aca="false">IF(G18="","",L$3*J18)</f>
        <v/>
      </c>
    </row>
    <row r="19" customFormat="false" ht="13.8" hidden="false" customHeight="false" outlineLevel="0" collapsed="false">
      <c r="A19" s="14" t="n">
        <v>43667</v>
      </c>
      <c r="B19" s="15" t="s">
        <v>17</v>
      </c>
      <c r="C19" s="15" t="n">
        <v>63632</v>
      </c>
      <c r="D19" s="15" t="n">
        <v>64589</v>
      </c>
      <c r="E19" s="15" t="n">
        <f aca="false">D19-C19</f>
        <v>957</v>
      </c>
      <c r="F19" s="2" t="str">
        <f aca="false">IF(B19="","",IF(ISERROR(MATCH(B19,B$1:B18,0)),ROW(),""))</f>
        <v/>
      </c>
      <c r="G19" s="9" t="str">
        <f aca="true">IF(ROW()-3&gt;COUNTIF(F:F,"&gt;"&amp;1),"",INDIRECT("B"&amp;SMALL(F:F,ROW()-3),1))</f>
        <v/>
      </c>
      <c r="H19" s="9" t="str">
        <f aca="false">IF(G19="","",SUMIFS(E$5:E$22,B$5:B$22,G19))</f>
        <v/>
      </c>
      <c r="I19" s="9" t="str">
        <f aca="false">IF(G19="","","Kms")</f>
        <v/>
      </c>
      <c r="J19" s="10" t="str">
        <f aca="false">IF(G19="","",H19/I$3)</f>
        <v/>
      </c>
      <c r="K19" s="13" t="str">
        <f aca="false">IF(G19="","",L$3*J19)</f>
        <v/>
      </c>
    </row>
    <row r="20" customFormat="false" ht="13.8" hidden="false" customHeight="false" outlineLevel="0" collapsed="false">
      <c r="A20" s="14" t="n">
        <v>43668</v>
      </c>
      <c r="B20" s="15" t="s">
        <v>16</v>
      </c>
      <c r="C20" s="15" t="n">
        <v>64589</v>
      </c>
      <c r="D20" s="15" t="n">
        <v>65127</v>
      </c>
      <c r="E20" s="15" t="n">
        <f aca="false">D20-C20</f>
        <v>538</v>
      </c>
      <c r="F20" s="2" t="str">
        <f aca="false">IF(B20="","",IF(ISERROR(MATCH(B20,B$1:B19,0)),ROW(),""))</f>
        <v/>
      </c>
      <c r="G20" s="9" t="str">
        <f aca="true">IF(ROW()-3&gt;COUNTIF(F:F,"&gt;"&amp;1),"",INDIRECT("B"&amp;SMALL(F:F,ROW()-3),1))</f>
        <v/>
      </c>
      <c r="H20" s="9" t="str">
        <f aca="false">IF(G20="","",SUMIFS(E$5:E$22,B$5:B$22,G20))</f>
        <v/>
      </c>
      <c r="I20" s="9" t="str">
        <f aca="false">IF(G20="","","Kms")</f>
        <v/>
      </c>
      <c r="J20" s="10" t="str">
        <f aca="false">IF(G20="","",H20/I$3)</f>
        <v/>
      </c>
      <c r="K20" s="13" t="str">
        <f aca="false">IF(G20="","",L$3*J20)</f>
        <v/>
      </c>
    </row>
    <row r="21" customFormat="false" ht="13.8" hidden="false" customHeight="false" outlineLevel="0" collapsed="false">
      <c r="A21" s="14"/>
      <c r="B21" s="15"/>
      <c r="C21" s="15"/>
      <c r="D21" s="15"/>
      <c r="E21" s="15" t="n">
        <f aca="false">D21-C21</f>
        <v>0</v>
      </c>
      <c r="F21" s="2" t="str">
        <f aca="false">IF(B21="","",IF(ISERROR(MATCH(B21,B$1:B20,0)),ROW(),""))</f>
        <v/>
      </c>
      <c r="G21" s="9" t="str">
        <f aca="true">IF(ROW()-3&gt;COUNTIF(F:F,"&gt;"&amp;1),"",INDIRECT("B"&amp;SMALL(F:F,ROW()-3),1))</f>
        <v/>
      </c>
      <c r="H21" s="9" t="str">
        <f aca="false">IF(G21="","",SUMIFS(E$5:E$22,B$5:B$22,G21))</f>
        <v/>
      </c>
      <c r="I21" s="9" t="str">
        <f aca="false">IF(G21="","","Kms")</f>
        <v/>
      </c>
      <c r="J21" s="10" t="str">
        <f aca="false">IF(G21="","",H21/I$3)</f>
        <v/>
      </c>
      <c r="K21" s="13" t="str">
        <f aca="false">IF(G21="","",L$3*J21)</f>
        <v/>
      </c>
    </row>
    <row r="22" customFormat="false" ht="13.8" hidden="false" customHeight="false" outlineLevel="0" collapsed="false">
      <c r="A22" s="14"/>
      <c r="B22" s="15"/>
      <c r="C22" s="15"/>
      <c r="D22" s="15"/>
      <c r="E22" s="15" t="n">
        <f aca="false">D22-C22</f>
        <v>0</v>
      </c>
      <c r="F22" s="2" t="str">
        <f aca="false">IF(B22="","",IF(ISERROR(MATCH(B22,B$1:B21,0)),ROW(),""))</f>
        <v/>
      </c>
      <c r="G22" s="9" t="str">
        <f aca="true">IF(ROW()-3&gt;COUNTIF(F:F,"&gt;"&amp;1),"",INDIRECT("B"&amp;SMALL(F:F,ROW()-3),1))</f>
        <v/>
      </c>
      <c r="H22" s="9" t="str">
        <f aca="false">IF(G22="","",SUMIFS(E$5:E$22,B$5:B$22,G22))</f>
        <v/>
      </c>
      <c r="I22" s="9" t="str">
        <f aca="false">IF(G22="","","Kms")</f>
        <v/>
      </c>
      <c r="J22" s="10" t="str">
        <f aca="false">IF(G22="","",H22/I$3)</f>
        <v/>
      </c>
      <c r="K22" s="13" t="str">
        <f aca="false">IF(G22="","",L$3*J22)</f>
        <v/>
      </c>
    </row>
    <row r="23" customFormat="false" ht="13.8" hidden="false" customHeight="false" outlineLevel="0" collapsed="false">
      <c r="A23" s="17"/>
      <c r="B23" s="18"/>
      <c r="C23" s="18"/>
      <c r="D23" s="18"/>
      <c r="E23" s="18"/>
    </row>
    <row r="24" customFormat="false" ht="13.8" hidden="false" customHeight="false" outlineLevel="0" collapsed="false">
      <c r="A24" s="17"/>
      <c r="B24" s="18"/>
      <c r="C24" s="18"/>
      <c r="D24" s="18"/>
      <c r="E24" s="18"/>
      <c r="G24" s="19"/>
      <c r="H24" s="20"/>
      <c r="I24" s="20"/>
      <c r="J24" s="20"/>
      <c r="K24" s="20"/>
      <c r="M24" s="20"/>
      <c r="N24" s="20"/>
    </row>
    <row r="25" customFormat="false" ht="13.8" hidden="false" customHeight="false" outlineLevel="0" collapsed="false">
      <c r="A25" s="17"/>
      <c r="B25" s="18"/>
      <c r="C25" s="18"/>
      <c r="D25" s="18"/>
      <c r="E25" s="18"/>
    </row>
  </sheetData>
  <mergeCells count="1">
    <mergeCell ref="A1:N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2019-07-27T10:24:42Z</dcterms:created>
  <dc:creator>Eugénie</dc:creator>
  <dc:description/>
  <dc:language>fr-FR</dc:language>
  <cp:lastModifiedBy/>
  <dcterms:modified xsi:type="dcterms:W3CDTF">2019-07-27T15:53:37Z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